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zivatel\Desktop\"/>
    </mc:Choice>
  </mc:AlternateContent>
  <xr:revisionPtr revIDLastSave="0" documentId="13_ncr:1_{1DCDE77A-AD30-4446-B4DB-3F1152192949}" xr6:coauthVersionLast="47" xr6:coauthVersionMax="47" xr10:uidLastSave="{00000000-0000-0000-0000-000000000000}"/>
  <bookViews>
    <workbookView xWindow="-110" yWindow="-110" windowWidth="38620" windowHeight="21100" firstSheet="4" activeTab="7" xr2:uid="{00000000-000D-0000-FFFF-FFFF00000000}"/>
  </bookViews>
  <sheets>
    <sheet name="Rekapitulace stavby" sheetId="1" r:id="rId1"/>
    <sheet name="SO 01 - Komunikace a zpev..." sheetId="2" r:id="rId2"/>
    <sheet name="SO 01.2 - Schody a rampa" sheetId="3" r:id="rId3"/>
    <sheet name="SO 02 - Veřejné osvětlení" sheetId="4" r:id="rId4"/>
    <sheet name="SO 03.1a - Vodovodní příp..." sheetId="5" r:id="rId5"/>
    <sheet name="SO 03.2a - Kanalizační př..." sheetId="6" r:id="rId6"/>
    <sheet name="SO 03.b.1 - Odvodnění - z..." sheetId="7" r:id="rId7"/>
    <sheet name="SO 03.b.2 - Odvodnění - n..." sheetId="8" r:id="rId8"/>
    <sheet name="SO 05 - Drobná architektura" sheetId="9" r:id="rId9"/>
    <sheet name="SO 06.1 - Krajinářské úpr..." sheetId="10" r:id="rId10"/>
    <sheet name="SO 06.2 - Krajinářské úpr..." sheetId="11" r:id="rId11"/>
    <sheet name="SO 07 - Demolice" sheetId="12" r:id="rId12"/>
    <sheet name="SO 08 - Úprava sousedního..." sheetId="13" r:id="rId13"/>
    <sheet name="VRN - Vedlejší rozpočtové..." sheetId="14" r:id="rId14"/>
    <sheet name="SO 01.3 - Dřevěná paluba" sheetId="15" state="hidden" r:id="rId15"/>
    <sheet name="01 - Hlavní stavební úpravy" sheetId="16" state="hidden" r:id="rId16"/>
    <sheet name="02 - Volný mobiliář" sheetId="17" state="hidden" r:id="rId17"/>
    <sheet name="1 - Zdravotní technika" sheetId="18" state="hidden" r:id="rId18"/>
    <sheet name="2.1 - Vzduchotechnika" sheetId="19" state="hidden" r:id="rId19"/>
    <sheet name="2.2 - Vytápění a chlazení" sheetId="20" state="hidden" r:id="rId20"/>
    <sheet name="3 - Elektroinstalace" sheetId="21" state="hidden" r:id="rId21"/>
    <sheet name="4 - Gastro" sheetId="22" state="hidden" r:id="rId22"/>
    <sheet name="5.1 - Systém strukturovan..." sheetId="23" state="hidden" r:id="rId23"/>
    <sheet name="5.2 - Poplachový zabezpeč..." sheetId="24" state="hidden" r:id="rId24"/>
    <sheet name="VRN - Vedlejší rozpočtové..._01" sheetId="25" state="hidden" r:id="rId25"/>
    <sheet name="Pokyny pro vyplnění" sheetId="26" r:id="rId26"/>
  </sheets>
  <definedNames>
    <definedName name="_xlnm._FilterDatabase" localSheetId="15" hidden="1">'01 - Hlavní stavební úpravy'!$C$116:$K$960</definedName>
    <definedName name="_xlnm._FilterDatabase" localSheetId="16" hidden="1">'02 - Volný mobiliář'!$C$92:$K$113</definedName>
    <definedName name="_xlnm._FilterDatabase" localSheetId="17" hidden="1">'1 - Zdravotní technika'!$C$93:$K$191</definedName>
    <definedName name="_xlnm._FilterDatabase" localSheetId="18" hidden="1">'2.1 - Vzduchotechnika'!$C$94:$K$156</definedName>
    <definedName name="_xlnm._FilterDatabase" localSheetId="19" hidden="1">'2.2 - Vytápění a chlazení'!$C$91:$K$127</definedName>
    <definedName name="_xlnm._FilterDatabase" localSheetId="20" hidden="1">'3 - Elektroinstalace'!$C$93:$K$270</definedName>
    <definedName name="_xlnm._FilterDatabase" localSheetId="21" hidden="1">'4 - Gastro'!$C$95:$K$199</definedName>
    <definedName name="_xlnm._FilterDatabase" localSheetId="22" hidden="1">'5.1 - Systém strukturovan...'!$C$94:$K$129</definedName>
    <definedName name="_xlnm._FilterDatabase" localSheetId="23" hidden="1">'5.2 - Poplachový zabezpeč...'!$C$94:$K$133</definedName>
    <definedName name="_xlnm._FilterDatabase" localSheetId="1" hidden="1">'SO 01 - Komunikace a zpev...'!$C$96:$K$638</definedName>
    <definedName name="_xlnm._FilterDatabase" localSheetId="2" hidden="1">'SO 01.2 - Schody a rampa'!$C$93:$K$248</definedName>
    <definedName name="_xlnm._FilterDatabase" localSheetId="14" hidden="1">'SO 01.3 - Dřevěná paluba'!$C$92:$K$286</definedName>
    <definedName name="_xlnm._FilterDatabase" localSheetId="3" hidden="1">'SO 02 - Veřejné osvětlení'!$C$96:$K$296</definedName>
    <definedName name="_xlnm._FilterDatabase" localSheetId="4" hidden="1">'SO 03.1a - Vodovodní příp...'!$C$93:$K$280</definedName>
    <definedName name="_xlnm._FilterDatabase" localSheetId="5" hidden="1">'SO 03.2a - Kanalizační př...'!$C$91:$K$202</definedName>
    <definedName name="_xlnm._FilterDatabase" localSheetId="6" hidden="1">'SO 03.b.1 - Odvodnění - z...'!$C$96:$K$238</definedName>
    <definedName name="_xlnm._FilterDatabase" localSheetId="7" hidden="1">'SO 03.b.2 - Odvodnění - n...'!$C$95:$K$132</definedName>
    <definedName name="_xlnm._FilterDatabase" localSheetId="8" hidden="1">'SO 05 - Drobná architektura'!$C$92:$K$231</definedName>
    <definedName name="_xlnm._FilterDatabase" localSheetId="9" hidden="1">'SO 06.1 - Krajinářské úpr...'!$C$95:$K$697</definedName>
    <definedName name="_xlnm._FilterDatabase" localSheetId="10" hidden="1">'SO 06.2 - Krajinářské úpr...'!$C$103:$K$466</definedName>
    <definedName name="_xlnm._FilterDatabase" localSheetId="11" hidden="1">'SO 07 - Demolice'!$C$87:$K$121</definedName>
    <definedName name="_xlnm._FilterDatabase" localSheetId="12" hidden="1">'SO 08 - Úprava sousedního...'!$C$86:$K$136</definedName>
    <definedName name="_xlnm._FilterDatabase" localSheetId="13" hidden="1">'VRN - Vedlejší rozpočtové...'!$C$91:$K$127</definedName>
    <definedName name="_xlnm._FilterDatabase" localSheetId="24" hidden="1">'VRN - Vedlejší rozpočtové..._01'!$C$91:$K$107</definedName>
    <definedName name="_xlnm.Print_Titles" localSheetId="15">'01 - Hlavní stavební úpravy'!$116:$116</definedName>
    <definedName name="_xlnm.Print_Titles" localSheetId="16">'02 - Volný mobiliář'!$92:$92</definedName>
    <definedName name="_xlnm.Print_Titles" localSheetId="17">'1 - Zdravotní technika'!$93:$93</definedName>
    <definedName name="_xlnm.Print_Titles" localSheetId="18">'2.1 - Vzduchotechnika'!$94:$94</definedName>
    <definedName name="_xlnm.Print_Titles" localSheetId="19">'2.2 - Vytápění a chlazení'!$91:$91</definedName>
    <definedName name="_xlnm.Print_Titles" localSheetId="20">'3 - Elektroinstalace'!$93:$93</definedName>
    <definedName name="_xlnm.Print_Titles" localSheetId="21">'4 - Gastro'!$95:$95</definedName>
    <definedName name="_xlnm.Print_Titles" localSheetId="22">'5.1 - Systém strukturovan...'!$94:$94</definedName>
    <definedName name="_xlnm.Print_Titles" localSheetId="23">'5.2 - Poplachový zabezpeč...'!$94:$94</definedName>
    <definedName name="_xlnm.Print_Titles" localSheetId="0">'Rekapitulace stavby'!$52:$52</definedName>
    <definedName name="_xlnm.Print_Titles" localSheetId="1">'SO 01 - Komunikace a zpev...'!$96:$96</definedName>
    <definedName name="_xlnm.Print_Titles" localSheetId="2">'SO 01.2 - Schody a rampa'!$93:$93</definedName>
    <definedName name="_xlnm.Print_Titles" localSheetId="14">'SO 01.3 - Dřevěná paluba'!$92:$92</definedName>
    <definedName name="_xlnm.Print_Titles" localSheetId="3">'SO 02 - Veřejné osvětlení'!$96:$96</definedName>
    <definedName name="_xlnm.Print_Titles" localSheetId="4">'SO 03.1a - Vodovodní příp...'!$93:$93</definedName>
    <definedName name="_xlnm.Print_Titles" localSheetId="5">'SO 03.2a - Kanalizační př...'!$91:$91</definedName>
    <definedName name="_xlnm.Print_Titles" localSheetId="6">'SO 03.b.1 - Odvodnění - z...'!$96:$96</definedName>
    <definedName name="_xlnm.Print_Titles" localSheetId="7">'SO 03.b.2 - Odvodnění - n...'!$95:$95</definedName>
    <definedName name="_xlnm.Print_Titles" localSheetId="8">'SO 05 - Drobná architektura'!$92:$92</definedName>
    <definedName name="_xlnm.Print_Titles" localSheetId="9">'SO 06.1 - Krajinářské úpr...'!$95:$95</definedName>
    <definedName name="_xlnm.Print_Titles" localSheetId="10">'SO 06.2 - Krajinářské úpr...'!$103:$103</definedName>
    <definedName name="_xlnm.Print_Titles" localSheetId="11">'SO 07 - Demolice'!$87:$87</definedName>
    <definedName name="_xlnm.Print_Titles" localSheetId="12">'SO 08 - Úprava sousedního...'!$86:$86</definedName>
    <definedName name="_xlnm.Print_Titles" localSheetId="13">'VRN - Vedlejší rozpočtové...'!$91:$91</definedName>
    <definedName name="_xlnm.Print_Titles" localSheetId="24">'VRN - Vedlejší rozpočtové..._01'!$91:$91</definedName>
    <definedName name="_xlnm.Print_Area" localSheetId="15">'01 - Hlavní stavební úpravy'!$C$4:$J$43,'01 - Hlavní stavební úpravy'!$C$49:$J$94,'01 - Hlavní stavební úpravy'!$C$100:$J$960</definedName>
    <definedName name="_xlnm.Print_Area" localSheetId="16">'02 - Volný mobiliář'!$C$4:$J$43,'02 - Volný mobiliář'!$C$49:$J$70,'02 - Volný mobiliář'!$C$76:$J$113</definedName>
    <definedName name="_xlnm.Print_Area" localSheetId="17">'1 - Zdravotní technika'!$C$4:$J$43,'1 - Zdravotní technika'!$C$49:$J$71,'1 - Zdravotní technika'!$C$77:$J$191</definedName>
    <definedName name="_xlnm.Print_Area" localSheetId="18">'2.1 - Vzduchotechnika'!$C$4:$J$43,'2.1 - Vzduchotechnika'!$C$49:$J$72,'2.1 - Vzduchotechnika'!$C$78:$J$156</definedName>
    <definedName name="_xlnm.Print_Area" localSheetId="19">'2.2 - Vytápění a chlazení'!$C$4:$J$43,'2.2 - Vytápění a chlazení'!$C$49:$J$69,'2.2 - Vytápění a chlazení'!$C$75:$J$127</definedName>
    <definedName name="_xlnm.Print_Area" localSheetId="20">'3 - Elektroinstalace'!$C$4:$J$43,'3 - Elektroinstalace'!$C$49:$J$71,'3 - Elektroinstalace'!$C$77:$J$270</definedName>
    <definedName name="_xlnm.Print_Area" localSheetId="21">'4 - Gastro'!$C$4:$J$43,'4 - Gastro'!$C$49:$J$73,'4 - Gastro'!$C$79:$J$199</definedName>
    <definedName name="_xlnm.Print_Area" localSheetId="22">'5.1 - Systém strukturovan...'!$C$4:$J$43,'5.1 - Systém strukturovan...'!$C$49:$J$72,'5.1 - Systém strukturovan...'!$C$78:$J$129</definedName>
    <definedName name="_xlnm.Print_Area" localSheetId="23">'5.2 - Poplachový zabezpeč...'!$C$4:$J$43,'5.2 - Poplachový zabezpeč...'!$C$49:$J$72,'5.2 - Poplachový zabezpeč...'!$C$78:$J$133</definedName>
    <definedName name="_xlnm.Print_Area" localSheetId="25">'Pokyny pro vyplnění'!$B$2:$K$71,'Pokyny pro vyplnění'!$B$74:$K$118,'Pokyny pro vyplnění'!$B$121:$K$161,'Pokyny pro vyplnění'!$B$164:$K$219</definedName>
    <definedName name="_xlnm.Print_Area" localSheetId="0">'Rekapitulace stavby'!$D$4:$AO$36,'Rekapitulace stavby'!$C$42:$AQ$85</definedName>
    <definedName name="_xlnm.Print_Area" localSheetId="1">'SO 01 - Komunikace a zpev...'!$C$4:$J$41,'SO 01 - Komunikace a zpev...'!$C$47:$J$76,'SO 01 - Komunikace a zpev...'!$C$82:$J$638</definedName>
    <definedName name="_xlnm.Print_Area" localSheetId="2">'SO 01.2 - Schody a rampa'!$C$4:$J$41,'SO 01.2 - Schody a rampa'!$C$47:$J$73,'SO 01.2 - Schody a rampa'!$C$79:$J$248</definedName>
    <definedName name="_xlnm.Print_Area" localSheetId="14">'SO 01.3 - Dřevěná paluba'!$C$4:$J$41,'SO 01.3 - Dřevěná paluba'!$C$47:$J$72,'SO 01.3 - Dřevěná paluba'!$C$78:$J$286</definedName>
    <definedName name="_xlnm.Print_Area" localSheetId="3">'SO 02 - Veřejné osvětlení'!$C$4:$J$41,'SO 02 - Veřejné osvětlení'!$C$47:$J$76,'SO 02 - Veřejné osvětlení'!$C$82:$J$296</definedName>
    <definedName name="_xlnm.Print_Area" localSheetId="4">'SO 03.1a - Vodovodní příp...'!$C$4:$J$41,'SO 03.1a - Vodovodní příp...'!$C$47:$J$73,'SO 03.1a - Vodovodní příp...'!$C$79:$J$280</definedName>
    <definedName name="_xlnm.Print_Area" localSheetId="5">'SO 03.2a - Kanalizační př...'!$C$4:$J$41,'SO 03.2a - Kanalizační př...'!$C$47:$J$71,'SO 03.2a - Kanalizační př...'!$C$77:$J$202</definedName>
    <definedName name="_xlnm.Print_Area" localSheetId="6">'SO 03.b.1 - Odvodnění - z...'!$C$4:$J$43,'SO 03.b.1 - Odvodnění - z...'!$C$49:$J$74,'SO 03.b.1 - Odvodnění - z...'!$C$80:$J$238</definedName>
    <definedName name="_xlnm.Print_Area" localSheetId="7">'SO 03.b.2 - Odvodnění - n...'!$C$4:$J$43,'SO 03.b.2 - Odvodnění - n...'!$C$49:$J$73,'SO 03.b.2 - Odvodnění - n...'!$C$79:$J$132</definedName>
    <definedName name="_xlnm.Print_Area" localSheetId="8">'SO 05 - Drobná architektura'!$C$4:$J$41,'SO 05 - Drobná architektura'!$C$47:$J$72,'SO 05 - Drobná architektura'!$C$78:$J$231</definedName>
    <definedName name="_xlnm.Print_Area" localSheetId="9">'SO 06.1 - Krajinářské úpr...'!$C$4:$J$43,'SO 06.1 - Krajinářské úpr...'!$C$49:$J$73,'SO 06.1 - Krajinářské úpr...'!$C$79:$J$697</definedName>
    <definedName name="_xlnm.Print_Area" localSheetId="10">'SO 06.2 - Krajinářské úpr...'!$C$4:$J$43,'SO 06.2 - Krajinářské úpr...'!$C$49:$J$81,'SO 06.2 - Krajinářské úpr...'!$C$87:$J$466</definedName>
    <definedName name="_xlnm.Print_Area" localSheetId="11">'SO 07 - Demolice'!$C$4:$J$41,'SO 07 - Demolice'!$C$47:$J$67,'SO 07 - Demolice'!$C$73:$J$121</definedName>
    <definedName name="_xlnm.Print_Area" localSheetId="12">'SO 08 - Úprava sousedního...'!$C$4:$J$41,'SO 08 - Úprava sousedního...'!$C$47:$J$66,'SO 08 - Úprava sousedního...'!$C$72:$J$136</definedName>
    <definedName name="_xlnm.Print_Area" localSheetId="13">'VRN - Vedlejší rozpočtové...'!$C$4:$J$41,'VRN - Vedlejší rozpočtové...'!$C$47:$J$71,'VRN - Vedlejší rozpočtové...'!$C$77:$J$127</definedName>
    <definedName name="_xlnm.Print_Area" localSheetId="24">'VRN - Vedlejší rozpočtové..._01'!$C$4:$J$43,'VRN - Vedlejší rozpočtové..._01'!$C$49:$J$69,'VRN - Vedlejší rozpočtové..._01'!$C$75:$J$107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1" i="25" l="1"/>
  <c r="J40" i="25"/>
  <c r="AY84" i="1"/>
  <c r="J39" i="25"/>
  <c r="AX84" i="1"/>
  <c r="BI106" i="25"/>
  <c r="BH106" i="25"/>
  <c r="BG106" i="25"/>
  <c r="BF106" i="25"/>
  <c r="T106" i="25"/>
  <c r="R106" i="25"/>
  <c r="P106" i="25"/>
  <c r="BI104" i="25"/>
  <c r="BH104" i="25"/>
  <c r="BG104" i="25"/>
  <c r="BF104" i="25"/>
  <c r="T104" i="25"/>
  <c r="R104" i="25"/>
  <c r="P104" i="25"/>
  <c r="BI102" i="25"/>
  <c r="BH102" i="25"/>
  <c r="BG102" i="25"/>
  <c r="BF102" i="25"/>
  <c r="T102" i="25"/>
  <c r="R102" i="25"/>
  <c r="P102" i="25"/>
  <c r="BI100" i="25"/>
  <c r="BH100" i="25"/>
  <c r="BG100" i="25"/>
  <c r="BF100" i="25"/>
  <c r="T100" i="25"/>
  <c r="R100" i="25"/>
  <c r="P100" i="25"/>
  <c r="BI98" i="25"/>
  <c r="BH98" i="25"/>
  <c r="BG98" i="25"/>
  <c r="BF98" i="25"/>
  <c r="T98" i="25"/>
  <c r="R98" i="25"/>
  <c r="P98" i="25"/>
  <c r="BI96" i="25"/>
  <c r="BH96" i="25"/>
  <c r="BG96" i="25"/>
  <c r="BF96" i="25"/>
  <c r="T96" i="25"/>
  <c r="R96" i="25"/>
  <c r="P96" i="25"/>
  <c r="BI94" i="25"/>
  <c r="BH94" i="25"/>
  <c r="BG94" i="25"/>
  <c r="BF94" i="25"/>
  <c r="T94" i="25"/>
  <c r="R94" i="25"/>
  <c r="P94" i="25"/>
  <c r="J89" i="25"/>
  <c r="J88" i="25"/>
  <c r="F88" i="25"/>
  <c r="F86" i="25"/>
  <c r="E84" i="25"/>
  <c r="J63" i="25"/>
  <c r="J62" i="25"/>
  <c r="F62" i="25"/>
  <c r="F60" i="25"/>
  <c r="E58" i="25"/>
  <c r="J22" i="25"/>
  <c r="E22" i="25"/>
  <c r="F89" i="25" s="1"/>
  <c r="J21" i="25"/>
  <c r="J16" i="25"/>
  <c r="J86" i="25"/>
  <c r="E7" i="25"/>
  <c r="E52" i="25"/>
  <c r="J41" i="24"/>
  <c r="J40" i="24"/>
  <c r="AY83" i="1"/>
  <c r="J39" i="24"/>
  <c r="AX83" i="1"/>
  <c r="BI132" i="24"/>
  <c r="BH132" i="24"/>
  <c r="BG132" i="24"/>
  <c r="BF132" i="24"/>
  <c r="T132" i="24"/>
  <c r="R132" i="24"/>
  <c r="P132" i="24"/>
  <c r="BI130" i="24"/>
  <c r="BH130" i="24"/>
  <c r="BG130" i="24"/>
  <c r="BF130" i="24"/>
  <c r="T130" i="24"/>
  <c r="R130" i="24"/>
  <c r="P130" i="24"/>
  <c r="BI127" i="24"/>
  <c r="BH127" i="24"/>
  <c r="BG127" i="24"/>
  <c r="BF127" i="24"/>
  <c r="T127" i="24"/>
  <c r="R127" i="24"/>
  <c r="P127" i="24"/>
  <c r="BI125" i="24"/>
  <c r="BH125" i="24"/>
  <c r="BG125" i="24"/>
  <c r="BF125" i="24"/>
  <c r="T125" i="24"/>
  <c r="R125" i="24"/>
  <c r="P125" i="24"/>
  <c r="BI123" i="24"/>
  <c r="BH123" i="24"/>
  <c r="BG123" i="24"/>
  <c r="BF123" i="24"/>
  <c r="T123" i="24"/>
  <c r="R123" i="24"/>
  <c r="P123" i="24"/>
  <c r="BI121" i="24"/>
  <c r="BH121" i="24"/>
  <c r="BG121" i="24"/>
  <c r="BF121" i="24"/>
  <c r="T121" i="24"/>
  <c r="R121" i="24"/>
  <c r="P121" i="24"/>
  <c r="BI119" i="24"/>
  <c r="BH119" i="24"/>
  <c r="BG119" i="24"/>
  <c r="BF119" i="24"/>
  <c r="T119" i="24"/>
  <c r="R119" i="24"/>
  <c r="P119" i="24"/>
  <c r="BI117" i="24"/>
  <c r="BH117" i="24"/>
  <c r="BG117" i="24"/>
  <c r="BF117" i="24"/>
  <c r="T117" i="24"/>
  <c r="R117" i="24"/>
  <c r="P117" i="24"/>
  <c r="BI114" i="24"/>
  <c r="BH114" i="24"/>
  <c r="BG114" i="24"/>
  <c r="BF114" i="24"/>
  <c r="T114" i="24"/>
  <c r="R114" i="24"/>
  <c r="P114" i="24"/>
  <c r="BI112" i="24"/>
  <c r="BH112" i="24"/>
  <c r="BG112" i="24"/>
  <c r="BF112" i="24"/>
  <c r="T112" i="24"/>
  <c r="R112" i="24"/>
  <c r="P112" i="24"/>
  <c r="BI110" i="24"/>
  <c r="BH110" i="24"/>
  <c r="BG110" i="24"/>
  <c r="BF110" i="24"/>
  <c r="T110" i="24"/>
  <c r="R110" i="24"/>
  <c r="P110" i="24"/>
  <c r="BI108" i="24"/>
  <c r="BH108" i="24"/>
  <c r="BG108" i="24"/>
  <c r="BF108" i="24"/>
  <c r="T108" i="24"/>
  <c r="R108" i="24"/>
  <c r="P108" i="24"/>
  <c r="BI106" i="24"/>
  <c r="BH106" i="24"/>
  <c r="BG106" i="24"/>
  <c r="BF106" i="24"/>
  <c r="T106" i="24"/>
  <c r="R106" i="24"/>
  <c r="P106" i="24"/>
  <c r="BI104" i="24"/>
  <c r="BH104" i="24"/>
  <c r="BG104" i="24"/>
  <c r="BF104" i="24"/>
  <c r="T104" i="24"/>
  <c r="R104" i="24"/>
  <c r="P104" i="24"/>
  <c r="BI102" i="24"/>
  <c r="BH102" i="24"/>
  <c r="BG102" i="24"/>
  <c r="BF102" i="24"/>
  <c r="T102" i="24"/>
  <c r="R102" i="24"/>
  <c r="P102" i="24"/>
  <c r="BI100" i="24"/>
  <c r="BH100" i="24"/>
  <c r="BG100" i="24"/>
  <c r="BF100" i="24"/>
  <c r="T100" i="24"/>
  <c r="R100" i="24"/>
  <c r="P100" i="24"/>
  <c r="BI98" i="24"/>
  <c r="BH98" i="24"/>
  <c r="BG98" i="24"/>
  <c r="BF98" i="24"/>
  <c r="T98" i="24"/>
  <c r="R98" i="24"/>
  <c r="P98" i="24"/>
  <c r="J92" i="24"/>
  <c r="J91" i="24"/>
  <c r="F91" i="24"/>
  <c r="F89" i="24"/>
  <c r="E87" i="24"/>
  <c r="J63" i="24"/>
  <c r="J62" i="24"/>
  <c r="F62" i="24"/>
  <c r="F60" i="24"/>
  <c r="E58" i="24"/>
  <c r="J22" i="24"/>
  <c r="E22" i="24"/>
  <c r="F63" i="24" s="1"/>
  <c r="J21" i="24"/>
  <c r="J16" i="24"/>
  <c r="J89" i="24"/>
  <c r="E7" i="24"/>
  <c r="E81" i="24"/>
  <c r="J41" i="23"/>
  <c r="J40" i="23"/>
  <c r="AY82" i="1" s="1"/>
  <c r="J39" i="23"/>
  <c r="AX82" i="1"/>
  <c r="BI128" i="23"/>
  <c r="BH128" i="23"/>
  <c r="BG128" i="23"/>
  <c r="BF128" i="23"/>
  <c r="T128" i="23"/>
  <c r="R128" i="23"/>
  <c r="P128" i="23"/>
  <c r="BI126" i="23"/>
  <c r="BH126" i="23"/>
  <c r="BG126" i="23"/>
  <c r="BF126" i="23"/>
  <c r="T126" i="23"/>
  <c r="R126" i="23"/>
  <c r="P126" i="23"/>
  <c r="BI124" i="23"/>
  <c r="BH124" i="23"/>
  <c r="BG124" i="23"/>
  <c r="BF124" i="23"/>
  <c r="T124" i="23"/>
  <c r="R124" i="23"/>
  <c r="P124" i="23"/>
  <c r="BI121" i="23"/>
  <c r="BH121" i="23"/>
  <c r="BG121" i="23"/>
  <c r="BF121" i="23"/>
  <c r="T121" i="23"/>
  <c r="R121" i="23"/>
  <c r="P121" i="23"/>
  <c r="BI119" i="23"/>
  <c r="BH119" i="23"/>
  <c r="BG119" i="23"/>
  <c r="BF119" i="23"/>
  <c r="T119" i="23"/>
  <c r="R119" i="23"/>
  <c r="P119" i="23"/>
  <c r="BI117" i="23"/>
  <c r="BH117" i="23"/>
  <c r="BG117" i="23"/>
  <c r="BF117" i="23"/>
  <c r="T117" i="23"/>
  <c r="R117" i="23"/>
  <c r="P117" i="23"/>
  <c r="BI115" i="23"/>
  <c r="BH115" i="23"/>
  <c r="BG115" i="23"/>
  <c r="BF115" i="23"/>
  <c r="T115" i="23"/>
  <c r="R115" i="23"/>
  <c r="P115" i="23"/>
  <c r="BI113" i="23"/>
  <c r="BH113" i="23"/>
  <c r="BG113" i="23"/>
  <c r="BF113" i="23"/>
  <c r="T113" i="23"/>
  <c r="R113" i="23"/>
  <c r="P113" i="23"/>
  <c r="BI110" i="23"/>
  <c r="BH110" i="23"/>
  <c r="BG110" i="23"/>
  <c r="BF110" i="23"/>
  <c r="T110" i="23"/>
  <c r="R110" i="23"/>
  <c r="P110" i="23"/>
  <c r="BI108" i="23"/>
  <c r="BH108" i="23"/>
  <c r="BG108" i="23"/>
  <c r="BF108" i="23"/>
  <c r="T108" i="23"/>
  <c r="R108" i="23"/>
  <c r="P108" i="23"/>
  <c r="BI106" i="23"/>
  <c r="BH106" i="23"/>
  <c r="BG106" i="23"/>
  <c r="BF106" i="23"/>
  <c r="T106" i="23"/>
  <c r="R106" i="23"/>
  <c r="P106" i="23"/>
  <c r="BI104" i="23"/>
  <c r="BH104" i="23"/>
  <c r="BG104" i="23"/>
  <c r="BF104" i="23"/>
  <c r="T104" i="23"/>
  <c r="R104" i="23"/>
  <c r="P104" i="23"/>
  <c r="BI102" i="23"/>
  <c r="BH102" i="23"/>
  <c r="BG102" i="23"/>
  <c r="BF102" i="23"/>
  <c r="T102" i="23"/>
  <c r="R102" i="23"/>
  <c r="P102" i="23"/>
  <c r="BI100" i="23"/>
  <c r="BH100" i="23"/>
  <c r="BG100" i="23"/>
  <c r="BF100" i="23"/>
  <c r="T100" i="23"/>
  <c r="R100" i="23"/>
  <c r="P100" i="23"/>
  <c r="BI98" i="23"/>
  <c r="BH98" i="23"/>
  <c r="BG98" i="23"/>
  <c r="BF98" i="23"/>
  <c r="T98" i="23"/>
  <c r="R98" i="23"/>
  <c r="P98" i="23"/>
  <c r="J92" i="23"/>
  <c r="J91" i="23"/>
  <c r="F91" i="23"/>
  <c r="F89" i="23"/>
  <c r="E87" i="23"/>
  <c r="J63" i="23"/>
  <c r="J62" i="23"/>
  <c r="F62" i="23"/>
  <c r="F60" i="23"/>
  <c r="E58" i="23"/>
  <c r="J22" i="23"/>
  <c r="E22" i="23"/>
  <c r="F92" i="23" s="1"/>
  <c r="J21" i="23"/>
  <c r="J16" i="23"/>
  <c r="J89" i="23"/>
  <c r="E7" i="23"/>
  <c r="E81" i="23"/>
  <c r="J41" i="22"/>
  <c r="J40" i="22"/>
  <c r="AY81" i="1" s="1"/>
  <c r="J39" i="22"/>
  <c r="AX81" i="1"/>
  <c r="BI197" i="22"/>
  <c r="BH197" i="22"/>
  <c r="BG197" i="22"/>
  <c r="BF197" i="22"/>
  <c r="T197" i="22"/>
  <c r="T196" i="22"/>
  <c r="R197" i="22"/>
  <c r="R196" i="22"/>
  <c r="P197" i="22"/>
  <c r="P196" i="22"/>
  <c r="BI193" i="22"/>
  <c r="BH193" i="22"/>
  <c r="BG193" i="22"/>
  <c r="BF193" i="22"/>
  <c r="T193" i="22"/>
  <c r="R193" i="22"/>
  <c r="P193" i="22"/>
  <c r="BI190" i="22"/>
  <c r="BH190" i="22"/>
  <c r="BG190" i="22"/>
  <c r="BF190" i="22"/>
  <c r="T190" i="22"/>
  <c r="R190" i="22"/>
  <c r="P190" i="22"/>
  <c r="BI186" i="22"/>
  <c r="BH186" i="22"/>
  <c r="BG186" i="22"/>
  <c r="BF186" i="22"/>
  <c r="T186" i="22"/>
  <c r="R186" i="22"/>
  <c r="P186" i="22"/>
  <c r="BI183" i="22"/>
  <c r="BH183" i="22"/>
  <c r="BG183" i="22"/>
  <c r="BF183" i="22"/>
  <c r="T183" i="22"/>
  <c r="R183" i="22"/>
  <c r="P183" i="22"/>
  <c r="BI180" i="22"/>
  <c r="BH180" i="22"/>
  <c r="BG180" i="22"/>
  <c r="BF180" i="22"/>
  <c r="T180" i="22"/>
  <c r="R180" i="22"/>
  <c r="P180" i="22"/>
  <c r="BI177" i="22"/>
  <c r="BH177" i="22"/>
  <c r="BG177" i="22"/>
  <c r="BF177" i="22"/>
  <c r="T177" i="22"/>
  <c r="R177" i="22"/>
  <c r="P177" i="22"/>
  <c r="BI173" i="22"/>
  <c r="BH173" i="22"/>
  <c r="BG173" i="22"/>
  <c r="BF173" i="22"/>
  <c r="T173" i="22"/>
  <c r="R173" i="22"/>
  <c r="P173" i="22"/>
  <c r="BI170" i="22"/>
  <c r="BH170" i="22"/>
  <c r="BG170" i="22"/>
  <c r="BF170" i="22"/>
  <c r="T170" i="22"/>
  <c r="R170" i="22"/>
  <c r="P170" i="22"/>
  <c r="BI167" i="22"/>
  <c r="BH167" i="22"/>
  <c r="BG167" i="22"/>
  <c r="BF167" i="22"/>
  <c r="T167" i="22"/>
  <c r="R167" i="22"/>
  <c r="P167" i="22"/>
  <c r="BI164" i="22"/>
  <c r="BH164" i="22"/>
  <c r="BG164" i="22"/>
  <c r="BF164" i="22"/>
  <c r="T164" i="22"/>
  <c r="R164" i="22"/>
  <c r="P164" i="22"/>
  <c r="BI161" i="22"/>
  <c r="BH161" i="22"/>
  <c r="BG161" i="22"/>
  <c r="BF161" i="22"/>
  <c r="T161" i="22"/>
  <c r="R161" i="22"/>
  <c r="P161" i="22"/>
  <c r="BI158" i="22"/>
  <c r="BH158" i="22"/>
  <c r="BG158" i="22"/>
  <c r="BF158" i="22"/>
  <c r="T158" i="22"/>
  <c r="R158" i="22"/>
  <c r="P158" i="22"/>
  <c r="BI155" i="22"/>
  <c r="BH155" i="22"/>
  <c r="BG155" i="22"/>
  <c r="BF155" i="22"/>
  <c r="T155" i="22"/>
  <c r="R155" i="22"/>
  <c r="P155" i="22"/>
  <c r="BI152" i="22"/>
  <c r="BH152" i="22"/>
  <c r="BG152" i="22"/>
  <c r="BF152" i="22"/>
  <c r="T152" i="22"/>
  <c r="R152" i="22"/>
  <c r="P152" i="22"/>
  <c r="BI149" i="22"/>
  <c r="BH149" i="22"/>
  <c r="BG149" i="22"/>
  <c r="BF149" i="22"/>
  <c r="T149" i="22"/>
  <c r="R149" i="22"/>
  <c r="P149" i="22"/>
  <c r="BI146" i="22"/>
  <c r="BH146" i="22"/>
  <c r="BG146" i="22"/>
  <c r="BF146" i="22"/>
  <c r="T146" i="22"/>
  <c r="R146" i="22"/>
  <c r="P146" i="22"/>
  <c r="BI143" i="22"/>
  <c r="BH143" i="22"/>
  <c r="BG143" i="22"/>
  <c r="BF143" i="22"/>
  <c r="T143" i="22"/>
  <c r="R143" i="22"/>
  <c r="P143" i="22"/>
  <c r="BI140" i="22"/>
  <c r="BH140" i="22"/>
  <c r="BG140" i="22"/>
  <c r="BF140" i="22"/>
  <c r="T140" i="22"/>
  <c r="R140" i="22"/>
  <c r="P140" i="22"/>
  <c r="BI137" i="22"/>
  <c r="BH137" i="22"/>
  <c r="BG137" i="22"/>
  <c r="BF137" i="22"/>
  <c r="T137" i="22"/>
  <c r="R137" i="22"/>
  <c r="P137" i="22"/>
  <c r="BI134" i="22"/>
  <c r="BH134" i="22"/>
  <c r="BG134" i="22"/>
  <c r="BF134" i="22"/>
  <c r="T134" i="22"/>
  <c r="R134" i="22"/>
  <c r="P134" i="22"/>
  <c r="BI131" i="22"/>
  <c r="BH131" i="22"/>
  <c r="BG131" i="22"/>
  <c r="BF131" i="22"/>
  <c r="T131" i="22"/>
  <c r="R131" i="22"/>
  <c r="P131" i="22"/>
  <c r="BI128" i="22"/>
  <c r="BH128" i="22"/>
  <c r="BG128" i="22"/>
  <c r="BF128" i="22"/>
  <c r="T128" i="22"/>
  <c r="R128" i="22"/>
  <c r="P128" i="22"/>
  <c r="BI125" i="22"/>
  <c r="BH125" i="22"/>
  <c r="BG125" i="22"/>
  <c r="BF125" i="22"/>
  <c r="T125" i="22"/>
  <c r="R125" i="22"/>
  <c r="P125" i="22"/>
  <c r="BI122" i="22"/>
  <c r="BH122" i="22"/>
  <c r="BG122" i="22"/>
  <c r="BF122" i="22"/>
  <c r="T122" i="22"/>
  <c r="R122" i="22"/>
  <c r="P122" i="22"/>
  <c r="BI119" i="22"/>
  <c r="BH119" i="22"/>
  <c r="BG119" i="22"/>
  <c r="BF119" i="22"/>
  <c r="T119" i="22"/>
  <c r="R119" i="22"/>
  <c r="P119" i="22"/>
  <c r="BI116" i="22"/>
  <c r="BH116" i="22"/>
  <c r="BG116" i="22"/>
  <c r="BF116" i="22"/>
  <c r="T116" i="22"/>
  <c r="R116" i="22"/>
  <c r="P116" i="22"/>
  <c r="BI113" i="22"/>
  <c r="BH113" i="22"/>
  <c r="BG113" i="22"/>
  <c r="BF113" i="22"/>
  <c r="T113" i="22"/>
  <c r="R113" i="22"/>
  <c r="P113" i="22"/>
  <c r="BI110" i="22"/>
  <c r="BH110" i="22"/>
  <c r="BG110" i="22"/>
  <c r="BF110" i="22"/>
  <c r="T110" i="22"/>
  <c r="R110" i="22"/>
  <c r="P110" i="22"/>
  <c r="BI107" i="22"/>
  <c r="BH107" i="22"/>
  <c r="BG107" i="22"/>
  <c r="BF107" i="22"/>
  <c r="T107" i="22"/>
  <c r="R107" i="22"/>
  <c r="P107" i="22"/>
  <c r="BI104" i="22"/>
  <c r="BH104" i="22"/>
  <c r="BG104" i="22"/>
  <c r="BF104" i="22"/>
  <c r="T104" i="22"/>
  <c r="R104" i="22"/>
  <c r="P104" i="22"/>
  <c r="BI101" i="22"/>
  <c r="BH101" i="22"/>
  <c r="BG101" i="22"/>
  <c r="BF101" i="22"/>
  <c r="T101" i="22"/>
  <c r="R101" i="22"/>
  <c r="P101" i="22"/>
  <c r="BI98" i="22"/>
  <c r="BH98" i="22"/>
  <c r="BG98" i="22"/>
  <c r="BF98" i="22"/>
  <c r="T98" i="22"/>
  <c r="R98" i="22"/>
  <c r="P98" i="22"/>
  <c r="J93" i="22"/>
  <c r="J92" i="22"/>
  <c r="F92" i="22"/>
  <c r="F90" i="22"/>
  <c r="E88" i="22"/>
  <c r="J63" i="22"/>
  <c r="J62" i="22"/>
  <c r="F62" i="22"/>
  <c r="F60" i="22"/>
  <c r="E58" i="22"/>
  <c r="J22" i="22"/>
  <c r="E22" i="22"/>
  <c r="F93" i="22" s="1"/>
  <c r="J21" i="22"/>
  <c r="J16" i="22"/>
  <c r="J90" i="22"/>
  <c r="E7" i="22"/>
  <c r="E82" i="22" s="1"/>
  <c r="J41" i="21"/>
  <c r="J40" i="21"/>
  <c r="AY80" i="1"/>
  <c r="J39" i="21"/>
  <c r="AX80" i="1"/>
  <c r="BI268" i="21"/>
  <c r="BH268" i="21"/>
  <c r="BG268" i="21"/>
  <c r="BF268" i="21"/>
  <c r="T268" i="21"/>
  <c r="R268" i="21"/>
  <c r="P268" i="21"/>
  <c r="BI266" i="21"/>
  <c r="BH266" i="21"/>
  <c r="BG266" i="21"/>
  <c r="BF266" i="21"/>
  <c r="T266" i="21"/>
  <c r="R266" i="21"/>
  <c r="P266" i="21"/>
  <c r="BI264" i="21"/>
  <c r="BH264" i="21"/>
  <c r="BG264" i="21"/>
  <c r="BF264" i="21"/>
  <c r="T264" i="21"/>
  <c r="R264" i="21"/>
  <c r="P264" i="21"/>
  <c r="BI261" i="21"/>
  <c r="BH261" i="21"/>
  <c r="BG261" i="21"/>
  <c r="BF261" i="21"/>
  <c r="T261" i="21"/>
  <c r="R261" i="21"/>
  <c r="P261" i="21"/>
  <c r="BI258" i="21"/>
  <c r="BH258" i="21"/>
  <c r="BG258" i="21"/>
  <c r="BF258" i="21"/>
  <c r="T258" i="21"/>
  <c r="R258" i="21"/>
  <c r="P258" i="21"/>
  <c r="BI255" i="21"/>
  <c r="BH255" i="21"/>
  <c r="BG255" i="21"/>
  <c r="BF255" i="21"/>
  <c r="T255" i="21"/>
  <c r="R255" i="21"/>
  <c r="P255" i="21"/>
  <c r="BI252" i="21"/>
  <c r="BH252" i="21"/>
  <c r="BG252" i="21"/>
  <c r="BF252" i="21"/>
  <c r="T252" i="21"/>
  <c r="R252" i="21"/>
  <c r="P252" i="21"/>
  <c r="BI249" i="21"/>
  <c r="BH249" i="21"/>
  <c r="BG249" i="21"/>
  <c r="BF249" i="21"/>
  <c r="T249" i="21"/>
  <c r="R249" i="21"/>
  <c r="P249" i="21"/>
  <c r="BI246" i="21"/>
  <c r="BH246" i="21"/>
  <c r="BG246" i="21"/>
  <c r="BF246" i="21"/>
  <c r="T246" i="21"/>
  <c r="R246" i="21"/>
  <c r="P246" i="21"/>
  <c r="BI243" i="21"/>
  <c r="BH243" i="21"/>
  <c r="BG243" i="21"/>
  <c r="BF243" i="21"/>
  <c r="T243" i="21"/>
  <c r="R243" i="21"/>
  <c r="P243" i="21"/>
  <c r="BI241" i="21"/>
  <c r="BH241" i="21"/>
  <c r="BG241" i="21"/>
  <c r="BF241" i="21"/>
  <c r="T241" i="21"/>
  <c r="R241" i="21"/>
  <c r="P241" i="21"/>
  <c r="BI239" i="21"/>
  <c r="BH239" i="21"/>
  <c r="BG239" i="21"/>
  <c r="BF239" i="21"/>
  <c r="T239" i="21"/>
  <c r="R239" i="21"/>
  <c r="P239" i="21"/>
  <c r="BI237" i="21"/>
  <c r="BH237" i="21"/>
  <c r="BG237" i="21"/>
  <c r="BF237" i="21"/>
  <c r="T237" i="21"/>
  <c r="R237" i="21"/>
  <c r="P237" i="21"/>
  <c r="BI235" i="21"/>
  <c r="BH235" i="21"/>
  <c r="BG235" i="21"/>
  <c r="BF235" i="21"/>
  <c r="T235" i="21"/>
  <c r="R235" i="21"/>
  <c r="P235" i="21"/>
  <c r="BI232" i="21"/>
  <c r="BH232" i="21"/>
  <c r="BG232" i="21"/>
  <c r="BF232" i="21"/>
  <c r="T232" i="21"/>
  <c r="R232" i="21"/>
  <c r="P232" i="21"/>
  <c r="BI230" i="21"/>
  <c r="BH230" i="21"/>
  <c r="BG230" i="21"/>
  <c r="BF230" i="21"/>
  <c r="T230" i="21"/>
  <c r="R230" i="21"/>
  <c r="P230" i="21"/>
  <c r="BI228" i="21"/>
  <c r="BH228" i="21"/>
  <c r="BG228" i="21"/>
  <c r="BF228" i="21"/>
  <c r="T228" i="21"/>
  <c r="R228" i="21"/>
  <c r="P228" i="21"/>
  <c r="BI226" i="21"/>
  <c r="BH226" i="21"/>
  <c r="BG226" i="21"/>
  <c r="BF226" i="21"/>
  <c r="T226" i="21"/>
  <c r="R226" i="21"/>
  <c r="P226" i="21"/>
  <c r="BI224" i="21"/>
  <c r="BH224" i="21"/>
  <c r="BG224" i="21"/>
  <c r="BF224" i="21"/>
  <c r="T224" i="21"/>
  <c r="R224" i="21"/>
  <c r="P224" i="21"/>
  <c r="BI222" i="21"/>
  <c r="BH222" i="21"/>
  <c r="BG222" i="21"/>
  <c r="BF222" i="21"/>
  <c r="T222" i="21"/>
  <c r="R222" i="21"/>
  <c r="P222" i="21"/>
  <c r="BI219" i="21"/>
  <c r="BH219" i="21"/>
  <c r="BG219" i="21"/>
  <c r="BF219" i="21"/>
  <c r="T219" i="21"/>
  <c r="R219" i="21"/>
  <c r="P219" i="21"/>
  <c r="BI216" i="21"/>
  <c r="BH216" i="21"/>
  <c r="BG216" i="21"/>
  <c r="BF216" i="21"/>
  <c r="T216" i="21"/>
  <c r="R216" i="21"/>
  <c r="P216" i="21"/>
  <c r="BI213" i="21"/>
  <c r="BH213" i="21"/>
  <c r="BG213" i="21"/>
  <c r="BF213" i="21"/>
  <c r="T213" i="21"/>
  <c r="R213" i="21"/>
  <c r="P213" i="21"/>
  <c r="BI210" i="21"/>
  <c r="BH210" i="21"/>
  <c r="BG210" i="21"/>
  <c r="BF210" i="21"/>
  <c r="T210" i="21"/>
  <c r="R210" i="21"/>
  <c r="P210" i="21"/>
  <c r="BI207" i="21"/>
  <c r="BH207" i="21"/>
  <c r="BG207" i="21"/>
  <c r="BF207" i="21"/>
  <c r="T207" i="21"/>
  <c r="R207" i="21"/>
  <c r="P207" i="21"/>
  <c r="BI204" i="21"/>
  <c r="BH204" i="21"/>
  <c r="BG204" i="21"/>
  <c r="BF204" i="21"/>
  <c r="T204" i="21"/>
  <c r="R204" i="21"/>
  <c r="P204" i="21"/>
  <c r="BI201" i="21"/>
  <c r="BH201" i="21"/>
  <c r="BG201" i="21"/>
  <c r="BF201" i="21"/>
  <c r="T201" i="21"/>
  <c r="R201" i="21"/>
  <c r="P201" i="21"/>
  <c r="BI198" i="21"/>
  <c r="BH198" i="21"/>
  <c r="BG198" i="21"/>
  <c r="BF198" i="21"/>
  <c r="T198" i="21"/>
  <c r="R198" i="21"/>
  <c r="P198" i="21"/>
  <c r="BI195" i="21"/>
  <c r="BH195" i="21"/>
  <c r="BG195" i="21"/>
  <c r="BF195" i="21"/>
  <c r="T195" i="21"/>
  <c r="R195" i="21"/>
  <c r="P195" i="21"/>
  <c r="BI192" i="21"/>
  <c r="BH192" i="21"/>
  <c r="BG192" i="21"/>
  <c r="BF192" i="21"/>
  <c r="T192" i="21"/>
  <c r="R192" i="21"/>
  <c r="P192" i="21"/>
  <c r="BI189" i="21"/>
  <c r="BH189" i="21"/>
  <c r="BG189" i="21"/>
  <c r="BF189" i="21"/>
  <c r="T189" i="21"/>
  <c r="R189" i="21"/>
  <c r="P189" i="21"/>
  <c r="BI187" i="21"/>
  <c r="BH187" i="21"/>
  <c r="BG187" i="21"/>
  <c r="BF187" i="21"/>
  <c r="T187" i="21"/>
  <c r="R187" i="21"/>
  <c r="P187" i="21"/>
  <c r="BI184" i="21"/>
  <c r="BH184" i="21"/>
  <c r="BG184" i="21"/>
  <c r="BF184" i="21"/>
  <c r="T184" i="21"/>
  <c r="R184" i="21"/>
  <c r="P184" i="21"/>
  <c r="BI182" i="21"/>
  <c r="BH182" i="21"/>
  <c r="BG182" i="21"/>
  <c r="BF182" i="21"/>
  <c r="T182" i="21"/>
  <c r="R182" i="21"/>
  <c r="P182" i="21"/>
  <c r="BI180" i="21"/>
  <c r="BH180" i="21"/>
  <c r="BG180" i="21"/>
  <c r="BF180" i="21"/>
  <c r="T180" i="21"/>
  <c r="R180" i="21"/>
  <c r="P180" i="21"/>
  <c r="BI178" i="21"/>
  <c r="BH178" i="21"/>
  <c r="BG178" i="21"/>
  <c r="BF178" i="21"/>
  <c r="T178" i="21"/>
  <c r="R178" i="21"/>
  <c r="P178" i="21"/>
  <c r="BI176" i="21"/>
  <c r="BH176" i="21"/>
  <c r="BG176" i="21"/>
  <c r="BF176" i="21"/>
  <c r="T176" i="21"/>
  <c r="R176" i="21"/>
  <c r="P176" i="21"/>
  <c r="BI174" i="21"/>
  <c r="BH174" i="21"/>
  <c r="BG174" i="21"/>
  <c r="BF174" i="21"/>
  <c r="T174" i="21"/>
  <c r="R174" i="21"/>
  <c r="P174" i="21"/>
  <c r="BI171" i="21"/>
  <c r="BH171" i="21"/>
  <c r="BG171" i="21"/>
  <c r="BF171" i="21"/>
  <c r="T171" i="21"/>
  <c r="R171" i="21"/>
  <c r="P171" i="21"/>
  <c r="BI168" i="21"/>
  <c r="BH168" i="21"/>
  <c r="BG168" i="21"/>
  <c r="BF168" i="21"/>
  <c r="T168" i="21"/>
  <c r="R168" i="21"/>
  <c r="P168" i="21"/>
  <c r="BI165" i="21"/>
  <c r="BH165" i="21"/>
  <c r="BG165" i="21"/>
  <c r="BF165" i="21"/>
  <c r="T165" i="21"/>
  <c r="R165" i="21"/>
  <c r="P165" i="21"/>
  <c r="BI162" i="21"/>
  <c r="BH162" i="21"/>
  <c r="BG162" i="21"/>
  <c r="BF162" i="21"/>
  <c r="T162" i="21"/>
  <c r="R162" i="21"/>
  <c r="P162" i="21"/>
  <c r="BI159" i="21"/>
  <c r="BH159" i="21"/>
  <c r="BG159" i="21"/>
  <c r="BF159" i="21"/>
  <c r="T159" i="21"/>
  <c r="R159" i="21"/>
  <c r="P159" i="21"/>
  <c r="BI156" i="21"/>
  <c r="BH156" i="21"/>
  <c r="BG156" i="21"/>
  <c r="BF156" i="21"/>
  <c r="T156" i="21"/>
  <c r="R156" i="21"/>
  <c r="P156" i="21"/>
  <c r="BI153" i="21"/>
  <c r="BH153" i="21"/>
  <c r="BG153" i="21"/>
  <c r="BF153" i="21"/>
  <c r="T153" i="21"/>
  <c r="R153" i="21"/>
  <c r="P153" i="21"/>
  <c r="BI151" i="21"/>
  <c r="BH151" i="21"/>
  <c r="BG151" i="21"/>
  <c r="BF151" i="21"/>
  <c r="T151" i="21"/>
  <c r="R151" i="21"/>
  <c r="P151" i="21"/>
  <c r="BI148" i="21"/>
  <c r="BH148" i="21"/>
  <c r="BG148" i="21"/>
  <c r="BF148" i="21"/>
  <c r="T148" i="21"/>
  <c r="R148" i="21"/>
  <c r="P148" i="21"/>
  <c r="BI146" i="21"/>
  <c r="BH146" i="21"/>
  <c r="BG146" i="21"/>
  <c r="BF146" i="21"/>
  <c r="T146" i="21"/>
  <c r="R146" i="21"/>
  <c r="P146" i="21"/>
  <c r="BI143" i="21"/>
  <c r="BH143" i="21"/>
  <c r="BG143" i="21"/>
  <c r="BF143" i="21"/>
  <c r="T143" i="21"/>
  <c r="R143" i="21"/>
  <c r="P143" i="21"/>
  <c r="BI140" i="21"/>
  <c r="BH140" i="21"/>
  <c r="BG140" i="21"/>
  <c r="BF140" i="21"/>
  <c r="T140" i="21"/>
  <c r="R140" i="21"/>
  <c r="P140" i="21"/>
  <c r="BI137" i="21"/>
  <c r="BH137" i="21"/>
  <c r="BG137" i="21"/>
  <c r="BF137" i="21"/>
  <c r="T137" i="21"/>
  <c r="R137" i="21"/>
  <c r="P137" i="21"/>
  <c r="BI134" i="21"/>
  <c r="BH134" i="21"/>
  <c r="BG134" i="21"/>
  <c r="BF134" i="21"/>
  <c r="T134" i="21"/>
  <c r="R134" i="21"/>
  <c r="P134" i="21"/>
  <c r="BI131" i="21"/>
  <c r="BH131" i="21"/>
  <c r="BG131" i="21"/>
  <c r="BF131" i="21"/>
  <c r="T131" i="21"/>
  <c r="R131" i="21"/>
  <c r="P131" i="21"/>
  <c r="BI128" i="21"/>
  <c r="BH128" i="21"/>
  <c r="BG128" i="21"/>
  <c r="BF128" i="21"/>
  <c r="T128" i="21"/>
  <c r="R128" i="21"/>
  <c r="P128" i="21"/>
  <c r="BI125" i="21"/>
  <c r="BH125" i="21"/>
  <c r="BG125" i="21"/>
  <c r="BF125" i="21"/>
  <c r="T125" i="21"/>
  <c r="R125" i="21"/>
  <c r="P125" i="21"/>
  <c r="BI123" i="21"/>
  <c r="BH123" i="21"/>
  <c r="BG123" i="21"/>
  <c r="BF123" i="21"/>
  <c r="T123" i="21"/>
  <c r="R123" i="21"/>
  <c r="P123" i="21"/>
  <c r="BI121" i="21"/>
  <c r="BH121" i="21"/>
  <c r="BG121" i="21"/>
  <c r="BF121" i="21"/>
  <c r="T121" i="21"/>
  <c r="R121" i="21"/>
  <c r="P121" i="21"/>
  <c r="BI119" i="21"/>
  <c r="BH119" i="21"/>
  <c r="BG119" i="21"/>
  <c r="BF119" i="21"/>
  <c r="T119" i="21"/>
  <c r="R119" i="21"/>
  <c r="P119" i="21"/>
  <c r="BI117" i="21"/>
  <c r="BH117" i="21"/>
  <c r="BG117" i="21"/>
  <c r="BF117" i="21"/>
  <c r="T117" i="21"/>
  <c r="R117" i="21"/>
  <c r="P117" i="21"/>
  <c r="BI115" i="21"/>
  <c r="BH115" i="21"/>
  <c r="BG115" i="21"/>
  <c r="BF115" i="21"/>
  <c r="T115" i="21"/>
  <c r="R115" i="21"/>
  <c r="P115" i="21"/>
  <c r="BI112" i="21"/>
  <c r="BH112" i="21"/>
  <c r="BG112" i="21"/>
  <c r="BF112" i="21"/>
  <c r="T112" i="21"/>
  <c r="R112" i="21"/>
  <c r="P112" i="21"/>
  <c r="BI109" i="21"/>
  <c r="BH109" i="21"/>
  <c r="BG109" i="21"/>
  <c r="BF109" i="21"/>
  <c r="T109" i="21"/>
  <c r="R109" i="21"/>
  <c r="P109" i="21"/>
  <c r="BI107" i="21"/>
  <c r="BH107" i="21"/>
  <c r="BG107" i="21"/>
  <c r="BF107" i="21"/>
  <c r="T107" i="21"/>
  <c r="R107" i="21"/>
  <c r="P107" i="21"/>
  <c r="BI104" i="21"/>
  <c r="BH104" i="21"/>
  <c r="BG104" i="21"/>
  <c r="BF104" i="21"/>
  <c r="T104" i="21"/>
  <c r="R104" i="21"/>
  <c r="P104" i="21"/>
  <c r="BI102" i="21"/>
  <c r="BH102" i="21"/>
  <c r="BG102" i="21"/>
  <c r="BF102" i="21"/>
  <c r="T102" i="21"/>
  <c r="R102" i="21"/>
  <c r="P102" i="21"/>
  <c r="BI100" i="21"/>
  <c r="BH100" i="21"/>
  <c r="BG100" i="21"/>
  <c r="BF100" i="21"/>
  <c r="T100" i="21"/>
  <c r="R100" i="21"/>
  <c r="P100" i="21"/>
  <c r="BI98" i="21"/>
  <c r="BH98" i="21"/>
  <c r="BG98" i="21"/>
  <c r="BF98" i="21"/>
  <c r="T98" i="21"/>
  <c r="R98" i="21"/>
  <c r="P98" i="21"/>
  <c r="BI96" i="21"/>
  <c r="BH96" i="21"/>
  <c r="BG96" i="21"/>
  <c r="BF96" i="21"/>
  <c r="T96" i="21"/>
  <c r="R96" i="21"/>
  <c r="P96" i="21"/>
  <c r="J91" i="21"/>
  <c r="J90" i="21"/>
  <c r="F90" i="21"/>
  <c r="F88" i="21"/>
  <c r="E86" i="21"/>
  <c r="J63" i="21"/>
  <c r="J62" i="21"/>
  <c r="F62" i="21"/>
  <c r="F60" i="21"/>
  <c r="E58" i="21"/>
  <c r="J22" i="21"/>
  <c r="E22" i="21"/>
  <c r="F91" i="21"/>
  <c r="J21" i="21"/>
  <c r="J16" i="21"/>
  <c r="J88" i="21"/>
  <c r="E7" i="21"/>
  <c r="E52" i="21"/>
  <c r="J41" i="20"/>
  <c r="J40" i="20"/>
  <c r="AY79" i="1"/>
  <c r="J39" i="20"/>
  <c r="AX79" i="1"/>
  <c r="BI126" i="20"/>
  <c r="BH126" i="20"/>
  <c r="BG126" i="20"/>
  <c r="BF126" i="20"/>
  <c r="T126" i="20"/>
  <c r="R126" i="20"/>
  <c r="P126" i="20"/>
  <c r="BI124" i="20"/>
  <c r="BH124" i="20"/>
  <c r="BG124" i="20"/>
  <c r="BF124" i="20"/>
  <c r="T124" i="20"/>
  <c r="R124" i="20"/>
  <c r="P124" i="20"/>
  <c r="BI122" i="20"/>
  <c r="BH122" i="20"/>
  <c r="BG122" i="20"/>
  <c r="BF122" i="20"/>
  <c r="T122" i="20"/>
  <c r="R122" i="20"/>
  <c r="P122" i="20"/>
  <c r="BI120" i="20"/>
  <c r="BH120" i="20"/>
  <c r="BG120" i="20"/>
  <c r="BF120" i="20"/>
  <c r="T120" i="20"/>
  <c r="R120" i="20"/>
  <c r="P120" i="20"/>
  <c r="BI118" i="20"/>
  <c r="BH118" i="20"/>
  <c r="BG118" i="20"/>
  <c r="BF118" i="20"/>
  <c r="T118" i="20"/>
  <c r="R118" i="20"/>
  <c r="P118" i="20"/>
  <c r="BI116" i="20"/>
  <c r="BH116" i="20"/>
  <c r="BG116" i="20"/>
  <c r="BF116" i="20"/>
  <c r="T116" i="20"/>
  <c r="R116" i="20"/>
  <c r="P116" i="20"/>
  <c r="BI114" i="20"/>
  <c r="BH114" i="20"/>
  <c r="BG114" i="20"/>
  <c r="BF114" i="20"/>
  <c r="T114" i="20"/>
  <c r="R114" i="20"/>
  <c r="P114" i="20"/>
  <c r="BI112" i="20"/>
  <c r="BH112" i="20"/>
  <c r="BG112" i="20"/>
  <c r="BF112" i="20"/>
  <c r="T112" i="20"/>
  <c r="R112" i="20"/>
  <c r="P112" i="20"/>
  <c r="BI110" i="20"/>
  <c r="BH110" i="20"/>
  <c r="BG110" i="20"/>
  <c r="BF110" i="20"/>
  <c r="T110" i="20"/>
  <c r="R110" i="20"/>
  <c r="P110" i="20"/>
  <c r="BI108" i="20"/>
  <c r="BH108" i="20"/>
  <c r="BG108" i="20"/>
  <c r="BF108" i="20"/>
  <c r="T108" i="20"/>
  <c r="R108" i="20"/>
  <c r="P108" i="20"/>
  <c r="BI106" i="20"/>
  <c r="BH106" i="20"/>
  <c r="BG106" i="20"/>
  <c r="BF106" i="20"/>
  <c r="T106" i="20"/>
  <c r="R106" i="20"/>
  <c r="P106" i="20"/>
  <c r="BI104" i="20"/>
  <c r="BH104" i="20"/>
  <c r="BG104" i="20"/>
  <c r="BF104" i="20"/>
  <c r="T104" i="20"/>
  <c r="R104" i="20"/>
  <c r="P104" i="20"/>
  <c r="BI102" i="20"/>
  <c r="BH102" i="20"/>
  <c r="BG102" i="20"/>
  <c r="BF102" i="20"/>
  <c r="T102" i="20"/>
  <c r="R102" i="20"/>
  <c r="P102" i="20"/>
  <c r="BI100" i="20"/>
  <c r="BH100" i="20"/>
  <c r="BG100" i="20"/>
  <c r="BF100" i="20"/>
  <c r="T100" i="20"/>
  <c r="R100" i="20"/>
  <c r="P100" i="20"/>
  <c r="BI98" i="20"/>
  <c r="BH98" i="20"/>
  <c r="BG98" i="20"/>
  <c r="BF98" i="20"/>
  <c r="T98" i="20"/>
  <c r="R98" i="20"/>
  <c r="P98" i="20"/>
  <c r="BI96" i="20"/>
  <c r="BH96" i="20"/>
  <c r="BG96" i="20"/>
  <c r="BF96" i="20"/>
  <c r="T96" i="20"/>
  <c r="R96" i="20"/>
  <c r="P96" i="20"/>
  <c r="BI94" i="20"/>
  <c r="BH94" i="20"/>
  <c r="BG94" i="20"/>
  <c r="BF94" i="20"/>
  <c r="T94" i="20"/>
  <c r="R94" i="20"/>
  <c r="P94" i="20"/>
  <c r="J89" i="20"/>
  <c r="J88" i="20"/>
  <c r="F88" i="20"/>
  <c r="F86" i="20"/>
  <c r="E84" i="20"/>
  <c r="J63" i="20"/>
  <c r="J62" i="20"/>
  <c r="F62" i="20"/>
  <c r="F60" i="20"/>
  <c r="E58" i="20"/>
  <c r="J22" i="20"/>
  <c r="E22" i="20"/>
  <c r="F63" i="20"/>
  <c r="J21" i="20"/>
  <c r="J16" i="20"/>
  <c r="J60" i="20"/>
  <c r="E7" i="20"/>
  <c r="E52" i="20"/>
  <c r="J41" i="19"/>
  <c r="J40" i="19"/>
  <c r="AY78" i="1"/>
  <c r="J39" i="19"/>
  <c r="AX78" i="1"/>
  <c r="BI155" i="19"/>
  <c r="BH155" i="19"/>
  <c r="BG155" i="19"/>
  <c r="BF155" i="19"/>
  <c r="T155" i="19"/>
  <c r="R155" i="19"/>
  <c r="P155" i="19"/>
  <c r="BI153" i="19"/>
  <c r="BH153" i="19"/>
  <c r="BG153" i="19"/>
  <c r="BF153" i="19"/>
  <c r="T153" i="19"/>
  <c r="R153" i="19"/>
  <c r="P153" i="19"/>
  <c r="BI151" i="19"/>
  <c r="BH151" i="19"/>
  <c r="BG151" i="19"/>
  <c r="BF151" i="19"/>
  <c r="T151" i="19"/>
  <c r="R151" i="19"/>
  <c r="P151" i="19"/>
  <c r="BI149" i="19"/>
  <c r="BH149" i="19"/>
  <c r="BG149" i="19"/>
  <c r="BF149" i="19"/>
  <c r="T149" i="19"/>
  <c r="R149" i="19"/>
  <c r="P149" i="19"/>
  <c r="BI147" i="19"/>
  <c r="BH147" i="19"/>
  <c r="BG147" i="19"/>
  <c r="BF147" i="19"/>
  <c r="T147" i="19"/>
  <c r="R147" i="19"/>
  <c r="P147" i="19"/>
  <c r="BI145" i="19"/>
  <c r="BH145" i="19"/>
  <c r="BG145" i="19"/>
  <c r="BF145" i="19"/>
  <c r="T145" i="19"/>
  <c r="R145" i="19"/>
  <c r="P145" i="19"/>
  <c r="BI143" i="19"/>
  <c r="BH143" i="19"/>
  <c r="BG143" i="19"/>
  <c r="BF143" i="19"/>
  <c r="T143" i="19"/>
  <c r="R143" i="19"/>
  <c r="P143" i="19"/>
  <c r="BI141" i="19"/>
  <c r="BH141" i="19"/>
  <c r="BG141" i="19"/>
  <c r="BF141" i="19"/>
  <c r="T141" i="19"/>
  <c r="R141" i="19"/>
  <c r="P141" i="19"/>
  <c r="BI139" i="19"/>
  <c r="BH139" i="19"/>
  <c r="BG139" i="19"/>
  <c r="BF139" i="19"/>
  <c r="T139" i="19"/>
  <c r="R139" i="19"/>
  <c r="P139" i="19"/>
  <c r="BI137" i="19"/>
  <c r="BH137" i="19"/>
  <c r="BG137" i="19"/>
  <c r="BF137" i="19"/>
  <c r="T137" i="19"/>
  <c r="R137" i="19"/>
  <c r="P137" i="19"/>
  <c r="BI134" i="19"/>
  <c r="BH134" i="19"/>
  <c r="BG134" i="19"/>
  <c r="BF134" i="19"/>
  <c r="T134" i="19"/>
  <c r="R134" i="19"/>
  <c r="P134" i="19"/>
  <c r="BI131" i="19"/>
  <c r="BH131" i="19"/>
  <c r="BG131" i="19"/>
  <c r="BF131" i="19"/>
  <c r="T131" i="19"/>
  <c r="R131" i="19"/>
  <c r="P131" i="19"/>
  <c r="BI129" i="19"/>
  <c r="BH129" i="19"/>
  <c r="BG129" i="19"/>
  <c r="BF129" i="19"/>
  <c r="T129" i="19"/>
  <c r="R129" i="19"/>
  <c r="P129" i="19"/>
  <c r="BI127" i="19"/>
  <c r="BH127" i="19"/>
  <c r="BG127" i="19"/>
  <c r="BF127" i="19"/>
  <c r="T127" i="19"/>
  <c r="R127" i="19"/>
  <c r="P127" i="19"/>
  <c r="BI125" i="19"/>
  <c r="BH125" i="19"/>
  <c r="BG125" i="19"/>
  <c r="BF125" i="19"/>
  <c r="T125" i="19"/>
  <c r="R125" i="19"/>
  <c r="P125" i="19"/>
  <c r="BI123" i="19"/>
  <c r="BH123" i="19"/>
  <c r="BG123" i="19"/>
  <c r="BF123" i="19"/>
  <c r="T123" i="19"/>
  <c r="R123" i="19"/>
  <c r="P123" i="19"/>
  <c r="BI121" i="19"/>
  <c r="BH121" i="19"/>
  <c r="BG121" i="19"/>
  <c r="BF121" i="19"/>
  <c r="T121" i="19"/>
  <c r="R121" i="19"/>
  <c r="P121" i="19"/>
  <c r="BI119" i="19"/>
  <c r="BH119" i="19"/>
  <c r="BG119" i="19"/>
  <c r="BF119" i="19"/>
  <c r="T119" i="19"/>
  <c r="R119" i="19"/>
  <c r="P119" i="19"/>
  <c r="BI116" i="19"/>
  <c r="BH116" i="19"/>
  <c r="BG116" i="19"/>
  <c r="BF116" i="19"/>
  <c r="T116" i="19"/>
  <c r="R116" i="19"/>
  <c r="P116" i="19"/>
  <c r="BI113" i="19"/>
  <c r="BH113" i="19"/>
  <c r="BG113" i="19"/>
  <c r="BF113" i="19"/>
  <c r="T113" i="19"/>
  <c r="R113" i="19"/>
  <c r="P113" i="19"/>
  <c r="BI111" i="19"/>
  <c r="BH111" i="19"/>
  <c r="BG111" i="19"/>
  <c r="BF111" i="19"/>
  <c r="T111" i="19"/>
  <c r="R111" i="19"/>
  <c r="P111" i="19"/>
  <c r="BI109" i="19"/>
  <c r="BH109" i="19"/>
  <c r="BG109" i="19"/>
  <c r="BF109" i="19"/>
  <c r="T109" i="19"/>
  <c r="R109" i="19"/>
  <c r="P109" i="19"/>
  <c r="BI107" i="19"/>
  <c r="BH107" i="19"/>
  <c r="BG107" i="19"/>
  <c r="BF107" i="19"/>
  <c r="T107" i="19"/>
  <c r="R107" i="19"/>
  <c r="P107" i="19"/>
  <c r="BI105" i="19"/>
  <c r="BH105" i="19"/>
  <c r="BG105" i="19"/>
  <c r="BF105" i="19"/>
  <c r="T105" i="19"/>
  <c r="R105" i="19"/>
  <c r="P105" i="19"/>
  <c r="BI103" i="19"/>
  <c r="BH103" i="19"/>
  <c r="BG103" i="19"/>
  <c r="BF103" i="19"/>
  <c r="T103" i="19"/>
  <c r="R103" i="19"/>
  <c r="P103" i="19"/>
  <c r="BI101" i="19"/>
  <c r="BH101" i="19"/>
  <c r="BG101" i="19"/>
  <c r="BF101" i="19"/>
  <c r="T101" i="19"/>
  <c r="R101" i="19"/>
  <c r="P101" i="19"/>
  <c r="BI98" i="19"/>
  <c r="BH98" i="19"/>
  <c r="BG98" i="19"/>
  <c r="BF98" i="19"/>
  <c r="T98" i="19"/>
  <c r="R98" i="19"/>
  <c r="P98" i="19"/>
  <c r="J92" i="19"/>
  <c r="J91" i="19"/>
  <c r="F91" i="19"/>
  <c r="F89" i="19"/>
  <c r="E87" i="19"/>
  <c r="J63" i="19"/>
  <c r="J62" i="19"/>
  <c r="F62" i="19"/>
  <c r="F60" i="19"/>
  <c r="E58" i="19"/>
  <c r="J22" i="19"/>
  <c r="E22" i="19"/>
  <c r="F92" i="19" s="1"/>
  <c r="J21" i="19"/>
  <c r="J16" i="19"/>
  <c r="J89" i="19"/>
  <c r="E7" i="19"/>
  <c r="E81" i="19"/>
  <c r="J41" i="18"/>
  <c r="J40" i="18"/>
  <c r="AY77" i="1"/>
  <c r="J39" i="18"/>
  <c r="AX77" i="1"/>
  <c r="BI190" i="18"/>
  <c r="BH190" i="18"/>
  <c r="BG190" i="18"/>
  <c r="BF190" i="18"/>
  <c r="T190" i="18"/>
  <c r="R190" i="18"/>
  <c r="P190" i="18"/>
  <c r="BI188" i="18"/>
  <c r="BH188" i="18"/>
  <c r="BG188" i="18"/>
  <c r="BF188" i="18"/>
  <c r="T188" i="18"/>
  <c r="R188" i="18"/>
  <c r="P188" i="18"/>
  <c r="BI186" i="18"/>
  <c r="BH186" i="18"/>
  <c r="BG186" i="18"/>
  <c r="BF186" i="18"/>
  <c r="T186" i="18"/>
  <c r="R186" i="18"/>
  <c r="P186" i="18"/>
  <c r="BI184" i="18"/>
  <c r="BH184" i="18"/>
  <c r="BG184" i="18"/>
  <c r="BF184" i="18"/>
  <c r="T184" i="18"/>
  <c r="R184" i="18"/>
  <c r="P184" i="18"/>
  <c r="BI182" i="18"/>
  <c r="BH182" i="18"/>
  <c r="BG182" i="18"/>
  <c r="BF182" i="18"/>
  <c r="T182" i="18"/>
  <c r="R182" i="18"/>
  <c r="P182" i="18"/>
  <c r="BI180" i="18"/>
  <c r="BH180" i="18"/>
  <c r="BG180" i="18"/>
  <c r="BF180" i="18"/>
  <c r="T180" i="18"/>
  <c r="R180" i="18"/>
  <c r="P180" i="18"/>
  <c r="BI178" i="18"/>
  <c r="BH178" i="18"/>
  <c r="BG178" i="18"/>
  <c r="BF178" i="18"/>
  <c r="T178" i="18"/>
  <c r="R178" i="18"/>
  <c r="P178" i="18"/>
  <c r="BI176" i="18"/>
  <c r="BH176" i="18"/>
  <c r="BG176" i="18"/>
  <c r="BF176" i="18"/>
  <c r="T176" i="18"/>
  <c r="R176" i="18"/>
  <c r="P176" i="18"/>
  <c r="BI174" i="18"/>
  <c r="BH174" i="18"/>
  <c r="BG174" i="18"/>
  <c r="BF174" i="18"/>
  <c r="T174" i="18"/>
  <c r="R174" i="18"/>
  <c r="P174" i="18"/>
  <c r="BI172" i="18"/>
  <c r="BH172" i="18"/>
  <c r="BG172" i="18"/>
  <c r="BF172" i="18"/>
  <c r="T172" i="18"/>
  <c r="R172" i="18"/>
  <c r="P172" i="18"/>
  <c r="BI170" i="18"/>
  <c r="BH170" i="18"/>
  <c r="BG170" i="18"/>
  <c r="BF170" i="18"/>
  <c r="T170" i="18"/>
  <c r="R170" i="18"/>
  <c r="P170" i="18"/>
  <c r="BI168" i="18"/>
  <c r="BH168" i="18"/>
  <c r="BG168" i="18"/>
  <c r="BF168" i="18"/>
  <c r="T168" i="18"/>
  <c r="R168" i="18"/>
  <c r="P168" i="18"/>
  <c r="BI166" i="18"/>
  <c r="BH166" i="18"/>
  <c r="BG166" i="18"/>
  <c r="BF166" i="18"/>
  <c r="T166" i="18"/>
  <c r="R166" i="18"/>
  <c r="P166" i="18"/>
  <c r="BI164" i="18"/>
  <c r="BH164" i="18"/>
  <c r="BG164" i="18"/>
  <c r="BF164" i="18"/>
  <c r="T164" i="18"/>
  <c r="R164" i="18"/>
  <c r="P164" i="18"/>
  <c r="BI162" i="18"/>
  <c r="BH162" i="18"/>
  <c r="BG162" i="18"/>
  <c r="BF162" i="18"/>
  <c r="T162" i="18"/>
  <c r="R162" i="18"/>
  <c r="P162" i="18"/>
  <c r="BI160" i="18"/>
  <c r="BH160" i="18"/>
  <c r="BG160" i="18"/>
  <c r="BF160" i="18"/>
  <c r="T160" i="18"/>
  <c r="R160" i="18"/>
  <c r="P160" i="18"/>
  <c r="BI158" i="18"/>
  <c r="BH158" i="18"/>
  <c r="BG158" i="18"/>
  <c r="BF158" i="18"/>
  <c r="T158" i="18"/>
  <c r="R158" i="18"/>
  <c r="P158" i="18"/>
  <c r="BI156" i="18"/>
  <c r="BH156" i="18"/>
  <c r="BG156" i="18"/>
  <c r="BF156" i="18"/>
  <c r="T156" i="18"/>
  <c r="R156" i="18"/>
  <c r="P156" i="18"/>
  <c r="BI153" i="18"/>
  <c r="BH153" i="18"/>
  <c r="BG153" i="18"/>
  <c r="BF153" i="18"/>
  <c r="T153" i="18"/>
  <c r="R153" i="18"/>
  <c r="P153" i="18"/>
  <c r="BI151" i="18"/>
  <c r="BH151" i="18"/>
  <c r="BG151" i="18"/>
  <c r="BF151" i="18"/>
  <c r="T151" i="18"/>
  <c r="R151" i="18"/>
  <c r="P151" i="18"/>
  <c r="BI149" i="18"/>
  <c r="BH149" i="18"/>
  <c r="BG149" i="18"/>
  <c r="BF149" i="18"/>
  <c r="T149" i="18"/>
  <c r="R149" i="18"/>
  <c r="P149" i="18"/>
  <c r="BI147" i="18"/>
  <c r="BH147" i="18"/>
  <c r="BG147" i="18"/>
  <c r="BF147" i="18"/>
  <c r="T147" i="18"/>
  <c r="R147" i="18"/>
  <c r="P147" i="18"/>
  <c r="BI145" i="18"/>
  <c r="BH145" i="18"/>
  <c r="BG145" i="18"/>
  <c r="BF145" i="18"/>
  <c r="T145" i="18"/>
  <c r="R145" i="18"/>
  <c r="P145" i="18"/>
  <c r="BI143" i="18"/>
  <c r="BH143" i="18"/>
  <c r="BG143" i="18"/>
  <c r="BF143" i="18"/>
  <c r="T143" i="18"/>
  <c r="R143" i="18"/>
  <c r="P143" i="18"/>
  <c r="BI141" i="18"/>
  <c r="BH141" i="18"/>
  <c r="BG141" i="18"/>
  <c r="BF141" i="18"/>
  <c r="T141" i="18"/>
  <c r="R141" i="18"/>
  <c r="P141" i="18"/>
  <c r="BI139" i="18"/>
  <c r="BH139" i="18"/>
  <c r="BG139" i="18"/>
  <c r="BF139" i="18"/>
  <c r="T139" i="18"/>
  <c r="R139" i="18"/>
  <c r="P139" i="18"/>
  <c r="BI137" i="18"/>
  <c r="BH137" i="18"/>
  <c r="BG137" i="18"/>
  <c r="BF137" i="18"/>
  <c r="T137" i="18"/>
  <c r="R137" i="18"/>
  <c r="P137" i="18"/>
  <c r="BI135" i="18"/>
  <c r="BH135" i="18"/>
  <c r="BG135" i="18"/>
  <c r="BF135" i="18"/>
  <c r="T135" i="18"/>
  <c r="R135" i="18"/>
  <c r="P135" i="18"/>
  <c r="BI133" i="18"/>
  <c r="BH133" i="18"/>
  <c r="BG133" i="18"/>
  <c r="BF133" i="18"/>
  <c r="T133" i="18"/>
  <c r="R133" i="18"/>
  <c r="P133" i="18"/>
  <c r="BI131" i="18"/>
  <c r="BH131" i="18"/>
  <c r="BG131" i="18"/>
  <c r="BF131" i="18"/>
  <c r="T131" i="18"/>
  <c r="R131" i="18"/>
  <c r="P131" i="18"/>
  <c r="BI129" i="18"/>
  <c r="BH129" i="18"/>
  <c r="BG129" i="18"/>
  <c r="BF129" i="18"/>
  <c r="T129" i="18"/>
  <c r="R129" i="18"/>
  <c r="P129" i="18"/>
  <c r="BI127" i="18"/>
  <c r="BH127" i="18"/>
  <c r="BG127" i="18"/>
  <c r="BF127" i="18"/>
  <c r="T127" i="18"/>
  <c r="R127" i="18"/>
  <c r="P127" i="18"/>
  <c r="BI125" i="18"/>
  <c r="BH125" i="18"/>
  <c r="BG125" i="18"/>
  <c r="BF125" i="18"/>
  <c r="T125" i="18"/>
  <c r="R125" i="18"/>
  <c r="P125" i="18"/>
  <c r="BI123" i="18"/>
  <c r="BH123" i="18"/>
  <c r="BG123" i="18"/>
  <c r="BF123" i="18"/>
  <c r="T123" i="18"/>
  <c r="R123" i="18"/>
  <c r="P123" i="18"/>
  <c r="BI121" i="18"/>
  <c r="BH121" i="18"/>
  <c r="BG121" i="18"/>
  <c r="BF121" i="18"/>
  <c r="T121" i="18"/>
  <c r="R121" i="18"/>
  <c r="P121" i="18"/>
  <c r="BI119" i="18"/>
  <c r="BH119" i="18"/>
  <c r="BG119" i="18"/>
  <c r="BF119" i="18"/>
  <c r="T119" i="18"/>
  <c r="R119" i="18"/>
  <c r="P119" i="18"/>
  <c r="BI117" i="18"/>
  <c r="BH117" i="18"/>
  <c r="BG117" i="18"/>
  <c r="BF117" i="18"/>
  <c r="T117" i="18"/>
  <c r="R117" i="18"/>
  <c r="P117" i="18"/>
  <c r="BI115" i="18"/>
  <c r="BH115" i="18"/>
  <c r="BG115" i="18"/>
  <c r="BF115" i="18"/>
  <c r="T115" i="18"/>
  <c r="R115" i="18"/>
  <c r="P115" i="18"/>
  <c r="BI113" i="18"/>
  <c r="BH113" i="18"/>
  <c r="BG113" i="18"/>
  <c r="BF113" i="18"/>
  <c r="T113" i="18"/>
  <c r="R113" i="18"/>
  <c r="P113" i="18"/>
  <c r="BI111" i="18"/>
  <c r="BH111" i="18"/>
  <c r="BG111" i="18"/>
  <c r="BF111" i="18"/>
  <c r="T111" i="18"/>
  <c r="R111" i="18"/>
  <c r="P111" i="18"/>
  <c r="BI109" i="18"/>
  <c r="BH109" i="18"/>
  <c r="BG109" i="18"/>
  <c r="BF109" i="18"/>
  <c r="T109" i="18"/>
  <c r="R109" i="18"/>
  <c r="P109" i="18"/>
  <c r="BI107" i="18"/>
  <c r="BH107" i="18"/>
  <c r="BG107" i="18"/>
  <c r="BF107" i="18"/>
  <c r="T107" i="18"/>
  <c r="R107" i="18"/>
  <c r="P107" i="18"/>
  <c r="BI105" i="18"/>
  <c r="BH105" i="18"/>
  <c r="BG105" i="18"/>
  <c r="BF105" i="18"/>
  <c r="T105" i="18"/>
  <c r="R105" i="18"/>
  <c r="P105" i="18"/>
  <c r="BI103" i="18"/>
  <c r="BH103" i="18"/>
  <c r="BG103" i="18"/>
  <c r="BF103" i="18"/>
  <c r="T103" i="18"/>
  <c r="R103" i="18"/>
  <c r="P103" i="18"/>
  <c r="BI101" i="18"/>
  <c r="BH101" i="18"/>
  <c r="BG101" i="18"/>
  <c r="BF101" i="18"/>
  <c r="T101" i="18"/>
  <c r="R101" i="18"/>
  <c r="P101" i="18"/>
  <c r="BI99" i="18"/>
  <c r="BH99" i="18"/>
  <c r="BG99" i="18"/>
  <c r="BF99" i="18"/>
  <c r="T99" i="18"/>
  <c r="R99" i="18"/>
  <c r="P99" i="18"/>
  <c r="BI97" i="18"/>
  <c r="BH97" i="18"/>
  <c r="BG97" i="18"/>
  <c r="BF97" i="18"/>
  <c r="T97" i="18"/>
  <c r="R97" i="18"/>
  <c r="P97" i="18"/>
  <c r="J91" i="18"/>
  <c r="J90" i="18"/>
  <c r="F90" i="18"/>
  <c r="F88" i="18"/>
  <c r="E86" i="18"/>
  <c r="J63" i="18"/>
  <c r="J62" i="18"/>
  <c r="F62" i="18"/>
  <c r="F60" i="18"/>
  <c r="E58" i="18"/>
  <c r="J22" i="18"/>
  <c r="E22" i="18"/>
  <c r="F91" i="18" s="1"/>
  <c r="J21" i="18"/>
  <c r="J16" i="18"/>
  <c r="J88" i="18"/>
  <c r="E7" i="18"/>
  <c r="E52" i="18"/>
  <c r="J41" i="17"/>
  <c r="J40" i="17"/>
  <c r="AY75" i="1"/>
  <c r="J39" i="17"/>
  <c r="AX75" i="1"/>
  <c r="BI111" i="17"/>
  <c r="BH111" i="17"/>
  <c r="BG111" i="17"/>
  <c r="BF111" i="17"/>
  <c r="T111" i="17"/>
  <c r="R111" i="17"/>
  <c r="P111" i="17"/>
  <c r="BI108" i="17"/>
  <c r="BH108" i="17"/>
  <c r="BG108" i="17"/>
  <c r="BF108" i="17"/>
  <c r="T108" i="17"/>
  <c r="R108" i="17"/>
  <c r="P108" i="17"/>
  <c r="BI105" i="17"/>
  <c r="BH105" i="17"/>
  <c r="BG105" i="17"/>
  <c r="BF105" i="17"/>
  <c r="T105" i="17"/>
  <c r="R105" i="17"/>
  <c r="P105" i="17"/>
  <c r="BI102" i="17"/>
  <c r="BH102" i="17"/>
  <c r="BG102" i="17"/>
  <c r="BF102" i="17"/>
  <c r="T102" i="17"/>
  <c r="R102" i="17"/>
  <c r="P102" i="17"/>
  <c r="BI99" i="17"/>
  <c r="BH99" i="17"/>
  <c r="BG99" i="17"/>
  <c r="BF99" i="17"/>
  <c r="T99" i="17"/>
  <c r="R99" i="17"/>
  <c r="P99" i="17"/>
  <c r="BI96" i="17"/>
  <c r="BH96" i="17"/>
  <c r="BG96" i="17"/>
  <c r="BF96" i="17"/>
  <c r="T96" i="17"/>
  <c r="R96" i="17"/>
  <c r="P96" i="17"/>
  <c r="J90" i="17"/>
  <c r="J89" i="17"/>
  <c r="F89" i="17"/>
  <c r="F87" i="17"/>
  <c r="E85" i="17"/>
  <c r="J63" i="17"/>
  <c r="J62" i="17"/>
  <c r="F62" i="17"/>
  <c r="F60" i="17"/>
  <c r="E58" i="17"/>
  <c r="J22" i="17"/>
  <c r="E22" i="17"/>
  <c r="F90" i="17"/>
  <c r="J21" i="17"/>
  <c r="J16" i="17"/>
  <c r="J60" i="17" s="1"/>
  <c r="E7" i="17"/>
  <c r="E79" i="17"/>
  <c r="J41" i="16"/>
  <c r="J40" i="16"/>
  <c r="AY74" i="1" s="1"/>
  <c r="J39" i="16"/>
  <c r="AX74" i="1" s="1"/>
  <c r="BI957" i="16"/>
  <c r="BH957" i="16"/>
  <c r="BG957" i="16"/>
  <c r="BF957" i="16"/>
  <c r="T957" i="16"/>
  <c r="T956" i="16"/>
  <c r="R957" i="16"/>
  <c r="R956" i="16"/>
  <c r="P957" i="16"/>
  <c r="P956" i="16"/>
  <c r="BI938" i="16"/>
  <c r="BH938" i="16"/>
  <c r="BG938" i="16"/>
  <c r="BF938" i="16"/>
  <c r="T938" i="16"/>
  <c r="T937" i="16"/>
  <c r="R938" i="16"/>
  <c r="R937" i="16" s="1"/>
  <c r="P938" i="16"/>
  <c r="P937" i="16"/>
  <c r="BI928" i="16"/>
  <c r="BH928" i="16"/>
  <c r="BG928" i="16"/>
  <c r="BF928" i="16"/>
  <c r="T928" i="16"/>
  <c r="T927" i="16"/>
  <c r="R928" i="16"/>
  <c r="R927" i="16"/>
  <c r="P928" i="16"/>
  <c r="P927" i="16" s="1"/>
  <c r="BI925" i="16"/>
  <c r="BH925" i="16"/>
  <c r="BG925" i="16"/>
  <c r="BF925" i="16"/>
  <c r="T925" i="16"/>
  <c r="R925" i="16"/>
  <c r="P925" i="16"/>
  <c r="BI923" i="16"/>
  <c r="BH923" i="16"/>
  <c r="BG923" i="16"/>
  <c r="BF923" i="16"/>
  <c r="T923" i="16"/>
  <c r="R923" i="16"/>
  <c r="P923" i="16"/>
  <c r="BI921" i="16"/>
  <c r="BH921" i="16"/>
  <c r="BG921" i="16"/>
  <c r="BF921" i="16"/>
  <c r="T921" i="16"/>
  <c r="R921" i="16"/>
  <c r="P921" i="16"/>
  <c r="BI919" i="16"/>
  <c r="BH919" i="16"/>
  <c r="BG919" i="16"/>
  <c r="BF919" i="16"/>
  <c r="T919" i="16"/>
  <c r="R919" i="16"/>
  <c r="P919" i="16"/>
  <c r="BI917" i="16"/>
  <c r="BH917" i="16"/>
  <c r="BG917" i="16"/>
  <c r="BF917" i="16"/>
  <c r="T917" i="16"/>
  <c r="R917" i="16"/>
  <c r="P917" i="16"/>
  <c r="BI882" i="16"/>
  <c r="BH882" i="16"/>
  <c r="BG882" i="16"/>
  <c r="BF882" i="16"/>
  <c r="T882" i="16"/>
  <c r="R882" i="16"/>
  <c r="P882" i="16"/>
  <c r="BI855" i="16"/>
  <c r="BH855" i="16"/>
  <c r="BG855" i="16"/>
  <c r="BF855" i="16"/>
  <c r="T855" i="16"/>
  <c r="R855" i="16"/>
  <c r="P855" i="16"/>
  <c r="BI853" i="16"/>
  <c r="BH853" i="16"/>
  <c r="BG853" i="16"/>
  <c r="BF853" i="16"/>
  <c r="T853" i="16"/>
  <c r="R853" i="16"/>
  <c r="P853" i="16"/>
  <c r="BI851" i="16"/>
  <c r="BH851" i="16"/>
  <c r="BG851" i="16"/>
  <c r="BF851" i="16"/>
  <c r="T851" i="16"/>
  <c r="R851" i="16"/>
  <c r="P851" i="16"/>
  <c r="BI848" i="16"/>
  <c r="BH848" i="16"/>
  <c r="BG848" i="16"/>
  <c r="BF848" i="16"/>
  <c r="T848" i="16"/>
  <c r="R848" i="16"/>
  <c r="P848" i="16"/>
  <c r="BI843" i="16"/>
  <c r="BH843" i="16"/>
  <c r="BG843" i="16"/>
  <c r="BF843" i="16"/>
  <c r="T843" i="16"/>
  <c r="R843" i="16"/>
  <c r="P843" i="16"/>
  <c r="BI841" i="16"/>
  <c r="BH841" i="16"/>
  <c r="BG841" i="16"/>
  <c r="BF841" i="16"/>
  <c r="T841" i="16"/>
  <c r="R841" i="16"/>
  <c r="P841" i="16"/>
  <c r="BI835" i="16"/>
  <c r="BH835" i="16"/>
  <c r="BG835" i="16"/>
  <c r="BF835" i="16"/>
  <c r="T835" i="16"/>
  <c r="R835" i="16"/>
  <c r="P835" i="16"/>
  <c r="BI833" i="16"/>
  <c r="BH833" i="16"/>
  <c r="BG833" i="16"/>
  <c r="BF833" i="16"/>
  <c r="T833" i="16"/>
  <c r="R833" i="16"/>
  <c r="P833" i="16"/>
  <c r="BI824" i="16"/>
  <c r="BH824" i="16"/>
  <c r="BG824" i="16"/>
  <c r="BF824" i="16"/>
  <c r="T824" i="16"/>
  <c r="R824" i="16"/>
  <c r="P824" i="16"/>
  <c r="BI822" i="16"/>
  <c r="BH822" i="16"/>
  <c r="BG822" i="16"/>
  <c r="BF822" i="16"/>
  <c r="T822" i="16"/>
  <c r="R822" i="16"/>
  <c r="P822" i="16"/>
  <c r="BI816" i="16"/>
  <c r="BH816" i="16"/>
  <c r="BG816" i="16"/>
  <c r="BF816" i="16"/>
  <c r="T816" i="16"/>
  <c r="R816" i="16"/>
  <c r="P816" i="16"/>
  <c r="BI814" i="16"/>
  <c r="BH814" i="16"/>
  <c r="BG814" i="16"/>
  <c r="BF814" i="16"/>
  <c r="T814" i="16"/>
  <c r="R814" i="16"/>
  <c r="P814" i="16"/>
  <c r="BI812" i="16"/>
  <c r="BH812" i="16"/>
  <c r="BG812" i="16"/>
  <c r="BF812" i="16"/>
  <c r="T812" i="16"/>
  <c r="R812" i="16"/>
  <c r="P812" i="16"/>
  <c r="BI810" i="16"/>
  <c r="BH810" i="16"/>
  <c r="BG810" i="16"/>
  <c r="BF810" i="16"/>
  <c r="T810" i="16"/>
  <c r="R810" i="16"/>
  <c r="P810" i="16"/>
  <c r="BI804" i="16"/>
  <c r="BH804" i="16"/>
  <c r="BG804" i="16"/>
  <c r="BF804" i="16"/>
  <c r="T804" i="16"/>
  <c r="R804" i="16"/>
  <c r="P804" i="16"/>
  <c r="BI799" i="16"/>
  <c r="BH799" i="16"/>
  <c r="BG799" i="16"/>
  <c r="BF799" i="16"/>
  <c r="T799" i="16"/>
  <c r="R799" i="16"/>
  <c r="P799" i="16"/>
  <c r="BI794" i="16"/>
  <c r="BH794" i="16"/>
  <c r="BG794" i="16"/>
  <c r="BF794" i="16"/>
  <c r="T794" i="16"/>
  <c r="R794" i="16"/>
  <c r="P794" i="16"/>
  <c r="BI789" i="16"/>
  <c r="BH789" i="16"/>
  <c r="BG789" i="16"/>
  <c r="BF789" i="16"/>
  <c r="T789" i="16"/>
  <c r="R789" i="16"/>
  <c r="P789" i="16"/>
  <c r="BI784" i="16"/>
  <c r="BH784" i="16"/>
  <c r="BG784" i="16"/>
  <c r="BF784" i="16"/>
  <c r="T784" i="16"/>
  <c r="R784" i="16"/>
  <c r="P784" i="16"/>
  <c r="BI778" i="16"/>
  <c r="BH778" i="16"/>
  <c r="BG778" i="16"/>
  <c r="BF778" i="16"/>
  <c r="T778" i="16"/>
  <c r="R778" i="16"/>
  <c r="P778" i="16"/>
  <c r="BI772" i="16"/>
  <c r="BH772" i="16"/>
  <c r="BG772" i="16"/>
  <c r="BF772" i="16"/>
  <c r="T772" i="16"/>
  <c r="R772" i="16"/>
  <c r="P772" i="16"/>
  <c r="BI768" i="16"/>
  <c r="BH768" i="16"/>
  <c r="BG768" i="16"/>
  <c r="BF768" i="16"/>
  <c r="T768" i="16"/>
  <c r="R768" i="16"/>
  <c r="P768" i="16"/>
  <c r="BI765" i="16"/>
  <c r="BH765" i="16"/>
  <c r="BG765" i="16"/>
  <c r="BF765" i="16"/>
  <c r="T765" i="16"/>
  <c r="R765" i="16"/>
  <c r="P765" i="16"/>
  <c r="BI763" i="16"/>
  <c r="BH763" i="16"/>
  <c r="BG763" i="16"/>
  <c r="BF763" i="16"/>
  <c r="T763" i="16"/>
  <c r="R763" i="16"/>
  <c r="P763" i="16"/>
  <c r="BI761" i="16"/>
  <c r="BH761" i="16"/>
  <c r="BG761" i="16"/>
  <c r="BF761" i="16"/>
  <c r="T761" i="16"/>
  <c r="R761" i="16"/>
  <c r="P761" i="16"/>
  <c r="BI758" i="16"/>
  <c r="BH758" i="16"/>
  <c r="BG758" i="16"/>
  <c r="BF758" i="16"/>
  <c r="T758" i="16"/>
  <c r="R758" i="16"/>
  <c r="P758" i="16"/>
  <c r="BI754" i="16"/>
  <c r="BH754" i="16"/>
  <c r="BG754" i="16"/>
  <c r="BF754" i="16"/>
  <c r="T754" i="16"/>
  <c r="R754" i="16"/>
  <c r="P754" i="16"/>
  <c r="BI751" i="16"/>
  <c r="BH751" i="16"/>
  <c r="BG751" i="16"/>
  <c r="BF751" i="16"/>
  <c r="T751" i="16"/>
  <c r="R751" i="16"/>
  <c r="P751" i="16"/>
  <c r="BI748" i="16"/>
  <c r="BH748" i="16"/>
  <c r="BG748" i="16"/>
  <c r="BF748" i="16"/>
  <c r="T748" i="16"/>
  <c r="R748" i="16"/>
  <c r="P748" i="16"/>
  <c r="BI745" i="16"/>
  <c r="BH745" i="16"/>
  <c r="BG745" i="16"/>
  <c r="BF745" i="16"/>
  <c r="T745" i="16"/>
  <c r="R745" i="16"/>
  <c r="P745" i="16"/>
  <c r="BI742" i="16"/>
  <c r="BH742" i="16"/>
  <c r="BG742" i="16"/>
  <c r="BF742" i="16"/>
  <c r="T742" i="16"/>
  <c r="R742" i="16"/>
  <c r="P742" i="16"/>
  <c r="BI739" i="16"/>
  <c r="BH739" i="16"/>
  <c r="BG739" i="16"/>
  <c r="BF739" i="16"/>
  <c r="T739" i="16"/>
  <c r="R739" i="16"/>
  <c r="P739" i="16"/>
  <c r="BI736" i="16"/>
  <c r="BH736" i="16"/>
  <c r="BG736" i="16"/>
  <c r="BF736" i="16"/>
  <c r="T736" i="16"/>
  <c r="R736" i="16"/>
  <c r="P736" i="16"/>
  <c r="BI733" i="16"/>
  <c r="BH733" i="16"/>
  <c r="BG733" i="16"/>
  <c r="BF733" i="16"/>
  <c r="T733" i="16"/>
  <c r="R733" i="16"/>
  <c r="P733" i="16"/>
  <c r="BI730" i="16"/>
  <c r="BH730" i="16"/>
  <c r="BG730" i="16"/>
  <c r="BF730" i="16"/>
  <c r="T730" i="16"/>
  <c r="R730" i="16"/>
  <c r="P730" i="16"/>
  <c r="BI727" i="16"/>
  <c r="BH727" i="16"/>
  <c r="BG727" i="16"/>
  <c r="BF727" i="16"/>
  <c r="T727" i="16"/>
  <c r="R727" i="16"/>
  <c r="P727" i="16"/>
  <c r="BI724" i="16"/>
  <c r="BH724" i="16"/>
  <c r="BG724" i="16"/>
  <c r="BF724" i="16"/>
  <c r="T724" i="16"/>
  <c r="R724" i="16"/>
  <c r="P724" i="16"/>
  <c r="BI721" i="16"/>
  <c r="BH721" i="16"/>
  <c r="BG721" i="16"/>
  <c r="BF721" i="16"/>
  <c r="T721" i="16"/>
  <c r="R721" i="16"/>
  <c r="P721" i="16"/>
  <c r="BI718" i="16"/>
  <c r="BH718" i="16"/>
  <c r="BG718" i="16"/>
  <c r="BF718" i="16"/>
  <c r="T718" i="16"/>
  <c r="R718" i="16"/>
  <c r="P718" i="16"/>
  <c r="BI715" i="16"/>
  <c r="BH715" i="16"/>
  <c r="BG715" i="16"/>
  <c r="BF715" i="16"/>
  <c r="T715" i="16"/>
  <c r="R715" i="16"/>
  <c r="P715" i="16"/>
  <c r="BI712" i="16"/>
  <c r="BH712" i="16"/>
  <c r="BG712" i="16"/>
  <c r="BF712" i="16"/>
  <c r="T712" i="16"/>
  <c r="R712" i="16"/>
  <c r="P712" i="16"/>
  <c r="BI709" i="16"/>
  <c r="BH709" i="16"/>
  <c r="BG709" i="16"/>
  <c r="BF709" i="16"/>
  <c r="T709" i="16"/>
  <c r="R709" i="16"/>
  <c r="P709" i="16"/>
  <c r="BI706" i="16"/>
  <c r="BH706" i="16"/>
  <c r="BG706" i="16"/>
  <c r="BF706" i="16"/>
  <c r="T706" i="16"/>
  <c r="R706" i="16"/>
  <c r="P706" i="16"/>
  <c r="BI703" i="16"/>
  <c r="BH703" i="16"/>
  <c r="BG703" i="16"/>
  <c r="BF703" i="16"/>
  <c r="T703" i="16"/>
  <c r="R703" i="16"/>
  <c r="P703" i="16"/>
  <c r="BI700" i="16"/>
  <c r="BH700" i="16"/>
  <c r="BG700" i="16"/>
  <c r="BF700" i="16"/>
  <c r="T700" i="16"/>
  <c r="R700" i="16"/>
  <c r="P700" i="16"/>
  <c r="BI697" i="16"/>
  <c r="BH697" i="16"/>
  <c r="BG697" i="16"/>
  <c r="BF697" i="16"/>
  <c r="T697" i="16"/>
  <c r="R697" i="16"/>
  <c r="P697" i="16"/>
  <c r="BI693" i="16"/>
  <c r="BH693" i="16"/>
  <c r="BG693" i="16"/>
  <c r="BF693" i="16"/>
  <c r="T693" i="16"/>
  <c r="R693" i="16"/>
  <c r="P693" i="16"/>
  <c r="BI690" i="16"/>
  <c r="BH690" i="16"/>
  <c r="BG690" i="16"/>
  <c r="BF690" i="16"/>
  <c r="T690" i="16"/>
  <c r="R690" i="16"/>
  <c r="P690" i="16"/>
  <c r="BI687" i="16"/>
  <c r="BH687" i="16"/>
  <c r="BG687" i="16"/>
  <c r="BF687" i="16"/>
  <c r="T687" i="16"/>
  <c r="R687" i="16"/>
  <c r="P687" i="16"/>
  <c r="BI684" i="16"/>
  <c r="BH684" i="16"/>
  <c r="BG684" i="16"/>
  <c r="BF684" i="16"/>
  <c r="T684" i="16"/>
  <c r="R684" i="16"/>
  <c r="P684" i="16"/>
  <c r="BI681" i="16"/>
  <c r="BH681" i="16"/>
  <c r="BG681" i="16"/>
  <c r="BF681" i="16"/>
  <c r="T681" i="16"/>
  <c r="R681" i="16"/>
  <c r="P681" i="16"/>
  <c r="BI678" i="16"/>
  <c r="BH678" i="16"/>
  <c r="BG678" i="16"/>
  <c r="BF678" i="16"/>
  <c r="T678" i="16"/>
  <c r="R678" i="16"/>
  <c r="P678" i="16"/>
  <c r="BI675" i="16"/>
  <c r="BH675" i="16"/>
  <c r="BG675" i="16"/>
  <c r="BF675" i="16"/>
  <c r="T675" i="16"/>
  <c r="R675" i="16"/>
  <c r="P675" i="16"/>
  <c r="BI672" i="16"/>
  <c r="BH672" i="16"/>
  <c r="BG672" i="16"/>
  <c r="BF672" i="16"/>
  <c r="T672" i="16"/>
  <c r="R672" i="16"/>
  <c r="P672" i="16"/>
  <c r="BI669" i="16"/>
  <c r="BH669" i="16"/>
  <c r="BG669" i="16"/>
  <c r="BF669" i="16"/>
  <c r="T669" i="16"/>
  <c r="R669" i="16"/>
  <c r="P669" i="16"/>
  <c r="BI666" i="16"/>
  <c r="BH666" i="16"/>
  <c r="BG666" i="16"/>
  <c r="BF666" i="16"/>
  <c r="T666" i="16"/>
  <c r="R666" i="16"/>
  <c r="P666" i="16"/>
  <c r="BI663" i="16"/>
  <c r="BH663" i="16"/>
  <c r="BG663" i="16"/>
  <c r="BF663" i="16"/>
  <c r="T663" i="16"/>
  <c r="R663" i="16"/>
  <c r="P663" i="16"/>
  <c r="BI658" i="16"/>
  <c r="BH658" i="16"/>
  <c r="BG658" i="16"/>
  <c r="BF658" i="16"/>
  <c r="T658" i="16"/>
  <c r="R658" i="16"/>
  <c r="P658" i="16"/>
  <c r="BI651" i="16"/>
  <c r="BH651" i="16"/>
  <c r="BG651" i="16"/>
  <c r="BF651" i="16"/>
  <c r="T651" i="16"/>
  <c r="R651" i="16"/>
  <c r="P651" i="16"/>
  <c r="BI644" i="16"/>
  <c r="BH644" i="16"/>
  <c r="BG644" i="16"/>
  <c r="BF644" i="16"/>
  <c r="T644" i="16"/>
  <c r="R644" i="16"/>
  <c r="P644" i="16"/>
  <c r="BI638" i="16"/>
  <c r="BH638" i="16"/>
  <c r="BG638" i="16"/>
  <c r="BF638" i="16"/>
  <c r="T638" i="16"/>
  <c r="T637" i="16" s="1"/>
  <c r="R638" i="16"/>
  <c r="R637" i="16"/>
  <c r="P638" i="16"/>
  <c r="P637" i="16"/>
  <c r="BI635" i="16"/>
  <c r="BH635" i="16"/>
  <c r="BG635" i="16"/>
  <c r="BF635" i="16"/>
  <c r="T635" i="16"/>
  <c r="R635" i="16"/>
  <c r="P635" i="16"/>
  <c r="BI633" i="16"/>
  <c r="BH633" i="16"/>
  <c r="BG633" i="16"/>
  <c r="BF633" i="16"/>
  <c r="T633" i="16"/>
  <c r="R633" i="16"/>
  <c r="P633" i="16"/>
  <c r="BI631" i="16"/>
  <c r="BH631" i="16"/>
  <c r="BG631" i="16"/>
  <c r="BF631" i="16"/>
  <c r="T631" i="16"/>
  <c r="R631" i="16"/>
  <c r="P631" i="16"/>
  <c r="BI629" i="16"/>
  <c r="BH629" i="16"/>
  <c r="BG629" i="16"/>
  <c r="BF629" i="16"/>
  <c r="T629" i="16"/>
  <c r="R629" i="16"/>
  <c r="P629" i="16"/>
  <c r="BI627" i="16"/>
  <c r="BH627" i="16"/>
  <c r="BG627" i="16"/>
  <c r="BF627" i="16"/>
  <c r="T627" i="16"/>
  <c r="R627" i="16"/>
  <c r="P627" i="16"/>
  <c r="BI625" i="16"/>
  <c r="BH625" i="16"/>
  <c r="BG625" i="16"/>
  <c r="BF625" i="16"/>
  <c r="T625" i="16"/>
  <c r="R625" i="16"/>
  <c r="P625" i="16"/>
  <c r="BI623" i="16"/>
  <c r="BH623" i="16"/>
  <c r="BG623" i="16"/>
  <c r="BF623" i="16"/>
  <c r="T623" i="16"/>
  <c r="R623" i="16"/>
  <c r="P623" i="16"/>
  <c r="BI621" i="16"/>
  <c r="BH621" i="16"/>
  <c r="BG621" i="16"/>
  <c r="BF621" i="16"/>
  <c r="T621" i="16"/>
  <c r="R621" i="16"/>
  <c r="P621" i="16"/>
  <c r="BI619" i="16"/>
  <c r="BH619" i="16"/>
  <c r="BG619" i="16"/>
  <c r="BF619" i="16"/>
  <c r="T619" i="16"/>
  <c r="R619" i="16"/>
  <c r="P619" i="16"/>
  <c r="BI617" i="16"/>
  <c r="BH617" i="16"/>
  <c r="BG617" i="16"/>
  <c r="BF617" i="16"/>
  <c r="T617" i="16"/>
  <c r="R617" i="16"/>
  <c r="P617" i="16"/>
  <c r="BI615" i="16"/>
  <c r="BH615" i="16"/>
  <c r="BG615" i="16"/>
  <c r="BF615" i="16"/>
  <c r="T615" i="16"/>
  <c r="R615" i="16"/>
  <c r="P615" i="16"/>
  <c r="BI611" i="16"/>
  <c r="BH611" i="16"/>
  <c r="BG611" i="16"/>
  <c r="BF611" i="16"/>
  <c r="T611" i="16"/>
  <c r="R611" i="16"/>
  <c r="P611" i="16"/>
  <c r="BI605" i="16"/>
  <c r="BH605" i="16"/>
  <c r="BG605" i="16"/>
  <c r="BF605" i="16"/>
  <c r="T605" i="16"/>
  <c r="R605" i="16"/>
  <c r="P605" i="16"/>
  <c r="BI601" i="16"/>
  <c r="BH601" i="16"/>
  <c r="BG601" i="16"/>
  <c r="BF601" i="16"/>
  <c r="T601" i="16"/>
  <c r="R601" i="16"/>
  <c r="P601" i="16"/>
  <c r="BI596" i="16"/>
  <c r="BH596" i="16"/>
  <c r="BG596" i="16"/>
  <c r="BF596" i="16"/>
  <c r="T596" i="16"/>
  <c r="R596" i="16"/>
  <c r="P596" i="16"/>
  <c r="BI591" i="16"/>
  <c r="BH591" i="16"/>
  <c r="BG591" i="16"/>
  <c r="BF591" i="16"/>
  <c r="T591" i="16"/>
  <c r="R591" i="16"/>
  <c r="P591" i="16"/>
  <c r="BI586" i="16"/>
  <c r="BH586" i="16"/>
  <c r="BG586" i="16"/>
  <c r="BF586" i="16"/>
  <c r="T586" i="16"/>
  <c r="R586" i="16"/>
  <c r="P586" i="16"/>
  <c r="BI582" i="16"/>
  <c r="BH582" i="16"/>
  <c r="BG582" i="16"/>
  <c r="BF582" i="16"/>
  <c r="T582" i="16"/>
  <c r="R582" i="16"/>
  <c r="P582" i="16"/>
  <c r="BI577" i="16"/>
  <c r="BH577" i="16"/>
  <c r="BG577" i="16"/>
  <c r="BF577" i="16"/>
  <c r="T577" i="16"/>
  <c r="R577" i="16"/>
  <c r="P577" i="16"/>
  <c r="BI572" i="16"/>
  <c r="BH572" i="16"/>
  <c r="BG572" i="16"/>
  <c r="BF572" i="16"/>
  <c r="T572" i="16"/>
  <c r="R572" i="16"/>
  <c r="P572" i="16"/>
  <c r="BI569" i="16"/>
  <c r="BH569" i="16"/>
  <c r="BG569" i="16"/>
  <c r="BF569" i="16"/>
  <c r="T569" i="16"/>
  <c r="R569" i="16"/>
  <c r="P569" i="16"/>
  <c r="BI564" i="16"/>
  <c r="BH564" i="16"/>
  <c r="BG564" i="16"/>
  <c r="BF564" i="16"/>
  <c r="T564" i="16"/>
  <c r="R564" i="16"/>
  <c r="P564" i="16"/>
  <c r="BI560" i="16"/>
  <c r="BH560" i="16"/>
  <c r="BG560" i="16"/>
  <c r="BF560" i="16"/>
  <c r="T560" i="16"/>
  <c r="R560" i="16"/>
  <c r="P560" i="16"/>
  <c r="BI556" i="16"/>
  <c r="BH556" i="16"/>
  <c r="BG556" i="16"/>
  <c r="BF556" i="16"/>
  <c r="T556" i="16"/>
  <c r="R556" i="16"/>
  <c r="P556" i="16"/>
  <c r="BI554" i="16"/>
  <c r="BH554" i="16"/>
  <c r="BG554" i="16"/>
  <c r="BF554" i="16"/>
  <c r="T554" i="16"/>
  <c r="R554" i="16"/>
  <c r="P554" i="16"/>
  <c r="BI549" i="16"/>
  <c r="BH549" i="16"/>
  <c r="BG549" i="16"/>
  <c r="BF549" i="16"/>
  <c r="T549" i="16"/>
  <c r="R549" i="16"/>
  <c r="P549" i="16"/>
  <c r="BI545" i="16"/>
  <c r="BH545" i="16"/>
  <c r="BG545" i="16"/>
  <c r="BF545" i="16"/>
  <c r="T545" i="16"/>
  <c r="R545" i="16"/>
  <c r="P545" i="16"/>
  <c r="BI542" i="16"/>
  <c r="BH542" i="16"/>
  <c r="BG542" i="16"/>
  <c r="BF542" i="16"/>
  <c r="T542" i="16"/>
  <c r="R542" i="16"/>
  <c r="P542" i="16"/>
  <c r="BI537" i="16"/>
  <c r="BH537" i="16"/>
  <c r="BG537" i="16"/>
  <c r="BF537" i="16"/>
  <c r="T537" i="16"/>
  <c r="R537" i="16"/>
  <c r="P537" i="16"/>
  <c r="BI530" i="16"/>
  <c r="BH530" i="16"/>
  <c r="BG530" i="16"/>
  <c r="BF530" i="16"/>
  <c r="T530" i="16"/>
  <c r="R530" i="16"/>
  <c r="P530" i="16"/>
  <c r="BI526" i="16"/>
  <c r="BH526" i="16"/>
  <c r="BG526" i="16"/>
  <c r="BF526" i="16"/>
  <c r="T526" i="16"/>
  <c r="R526" i="16"/>
  <c r="P526" i="16"/>
  <c r="BI522" i="16"/>
  <c r="BH522" i="16"/>
  <c r="BG522" i="16"/>
  <c r="BF522" i="16"/>
  <c r="T522" i="16"/>
  <c r="R522" i="16"/>
  <c r="P522" i="16"/>
  <c r="BI518" i="16"/>
  <c r="BH518" i="16"/>
  <c r="BG518" i="16"/>
  <c r="BF518" i="16"/>
  <c r="T518" i="16"/>
  <c r="R518" i="16"/>
  <c r="P518" i="16"/>
  <c r="BI514" i="16"/>
  <c r="BH514" i="16"/>
  <c r="BG514" i="16"/>
  <c r="BF514" i="16"/>
  <c r="T514" i="16"/>
  <c r="R514" i="16"/>
  <c r="P514" i="16"/>
  <c r="BI510" i="16"/>
  <c r="BH510" i="16"/>
  <c r="BG510" i="16"/>
  <c r="BF510" i="16"/>
  <c r="T510" i="16"/>
  <c r="R510" i="16"/>
  <c r="P510" i="16"/>
  <c r="BI505" i="16"/>
  <c r="BH505" i="16"/>
  <c r="BG505" i="16"/>
  <c r="BF505" i="16"/>
  <c r="T505" i="16"/>
  <c r="R505" i="16"/>
  <c r="P505" i="16"/>
  <c r="BI500" i="16"/>
  <c r="BH500" i="16"/>
  <c r="BG500" i="16"/>
  <c r="BF500" i="16"/>
  <c r="T500" i="16"/>
  <c r="R500" i="16"/>
  <c r="P500" i="16"/>
  <c r="BI495" i="16"/>
  <c r="BH495" i="16"/>
  <c r="BG495" i="16"/>
  <c r="BF495" i="16"/>
  <c r="T495" i="16"/>
  <c r="R495" i="16"/>
  <c r="P495" i="16"/>
  <c r="BI488" i="16"/>
  <c r="BH488" i="16"/>
  <c r="BG488" i="16"/>
  <c r="BF488" i="16"/>
  <c r="T488" i="16"/>
  <c r="R488" i="16"/>
  <c r="P488" i="16"/>
  <c r="BI483" i="16"/>
  <c r="BH483" i="16"/>
  <c r="BG483" i="16"/>
  <c r="BF483" i="16"/>
  <c r="T483" i="16"/>
  <c r="R483" i="16"/>
  <c r="P483" i="16"/>
  <c r="BI478" i="16"/>
  <c r="BH478" i="16"/>
  <c r="BG478" i="16"/>
  <c r="BF478" i="16"/>
  <c r="T478" i="16"/>
  <c r="R478" i="16"/>
  <c r="P478" i="16"/>
  <c r="BI476" i="16"/>
  <c r="BH476" i="16"/>
  <c r="BG476" i="16"/>
  <c r="BF476" i="16"/>
  <c r="T476" i="16"/>
  <c r="R476" i="16"/>
  <c r="P476" i="16"/>
  <c r="BI470" i="16"/>
  <c r="BH470" i="16"/>
  <c r="BG470" i="16"/>
  <c r="BF470" i="16"/>
  <c r="T470" i="16"/>
  <c r="R470" i="16"/>
  <c r="P470" i="16"/>
  <c r="BI467" i="16"/>
  <c r="BH467" i="16"/>
  <c r="BG467" i="16"/>
  <c r="BF467" i="16"/>
  <c r="T467" i="16"/>
  <c r="R467" i="16"/>
  <c r="P467" i="16"/>
  <c r="BI465" i="16"/>
  <c r="BH465" i="16"/>
  <c r="BG465" i="16"/>
  <c r="BF465" i="16"/>
  <c r="T465" i="16"/>
  <c r="R465" i="16"/>
  <c r="P465" i="16"/>
  <c r="BI463" i="16"/>
  <c r="BH463" i="16"/>
  <c r="BG463" i="16"/>
  <c r="BF463" i="16"/>
  <c r="T463" i="16"/>
  <c r="R463" i="16"/>
  <c r="P463" i="16"/>
  <c r="BI461" i="16"/>
  <c r="BH461" i="16"/>
  <c r="BG461" i="16"/>
  <c r="BF461" i="16"/>
  <c r="T461" i="16"/>
  <c r="R461" i="16"/>
  <c r="P461" i="16"/>
  <c r="BI454" i="16"/>
  <c r="BH454" i="16"/>
  <c r="BG454" i="16"/>
  <c r="BF454" i="16"/>
  <c r="T454" i="16"/>
  <c r="R454" i="16"/>
  <c r="P454" i="16"/>
  <c r="BI449" i="16"/>
  <c r="BH449" i="16"/>
  <c r="BG449" i="16"/>
  <c r="BF449" i="16"/>
  <c r="T449" i="16"/>
  <c r="R449" i="16"/>
  <c r="P449" i="16"/>
  <c r="BI444" i="16"/>
  <c r="BH444" i="16"/>
  <c r="BG444" i="16"/>
  <c r="BF444" i="16"/>
  <c r="T444" i="16"/>
  <c r="R444" i="16"/>
  <c r="P444" i="16"/>
  <c r="BI442" i="16"/>
  <c r="BH442" i="16"/>
  <c r="BG442" i="16"/>
  <c r="BF442" i="16"/>
  <c r="T442" i="16"/>
  <c r="R442" i="16"/>
  <c r="P442" i="16"/>
  <c r="BI440" i="16"/>
  <c r="BH440" i="16"/>
  <c r="BG440" i="16"/>
  <c r="BF440" i="16"/>
  <c r="T440" i="16"/>
  <c r="R440" i="16"/>
  <c r="P440" i="16"/>
  <c r="BI438" i="16"/>
  <c r="BH438" i="16"/>
  <c r="BG438" i="16"/>
  <c r="BF438" i="16"/>
  <c r="T438" i="16"/>
  <c r="R438" i="16"/>
  <c r="P438" i="16"/>
  <c r="BI436" i="16"/>
  <c r="BH436" i="16"/>
  <c r="BG436" i="16"/>
  <c r="BF436" i="16"/>
  <c r="T436" i="16"/>
  <c r="R436" i="16"/>
  <c r="P436" i="16"/>
  <c r="BI431" i="16"/>
  <c r="BH431" i="16"/>
  <c r="BG431" i="16"/>
  <c r="BF431" i="16"/>
  <c r="T431" i="16"/>
  <c r="R431" i="16"/>
  <c r="P431" i="16"/>
  <c r="BI424" i="16"/>
  <c r="BH424" i="16"/>
  <c r="BG424" i="16"/>
  <c r="BF424" i="16"/>
  <c r="T424" i="16"/>
  <c r="R424" i="16"/>
  <c r="P424" i="16"/>
  <c r="BI421" i="16"/>
  <c r="BH421" i="16"/>
  <c r="BG421" i="16"/>
  <c r="BF421" i="16"/>
  <c r="T421" i="16"/>
  <c r="R421" i="16"/>
  <c r="P421" i="16"/>
  <c r="BI416" i="16"/>
  <c r="BH416" i="16"/>
  <c r="BG416" i="16"/>
  <c r="BF416" i="16"/>
  <c r="T416" i="16"/>
  <c r="R416" i="16"/>
  <c r="P416" i="16"/>
  <c r="BI411" i="16"/>
  <c r="BH411" i="16"/>
  <c r="BG411" i="16"/>
  <c r="BF411" i="16"/>
  <c r="T411" i="16"/>
  <c r="R411" i="16"/>
  <c r="P411" i="16"/>
  <c r="BI406" i="16"/>
  <c r="BH406" i="16"/>
  <c r="BG406" i="16"/>
  <c r="BF406" i="16"/>
  <c r="T406" i="16"/>
  <c r="R406" i="16"/>
  <c r="P406" i="16"/>
  <c r="BI401" i="16"/>
  <c r="BH401" i="16"/>
  <c r="BG401" i="16"/>
  <c r="BF401" i="16"/>
  <c r="T401" i="16"/>
  <c r="R401" i="16"/>
  <c r="P401" i="16"/>
  <c r="BI397" i="16"/>
  <c r="BH397" i="16"/>
  <c r="BG397" i="16"/>
  <c r="BF397" i="16"/>
  <c r="T397" i="16"/>
  <c r="R397" i="16"/>
  <c r="P397" i="16"/>
  <c r="BI392" i="16"/>
  <c r="BH392" i="16"/>
  <c r="BG392" i="16"/>
  <c r="BF392" i="16"/>
  <c r="T392" i="16"/>
  <c r="R392" i="16"/>
  <c r="P392" i="16"/>
  <c r="BI390" i="16"/>
  <c r="BH390" i="16"/>
  <c r="BG390" i="16"/>
  <c r="BF390" i="16"/>
  <c r="T390" i="16"/>
  <c r="R390" i="16"/>
  <c r="P390" i="16"/>
  <c r="BI388" i="16"/>
  <c r="BH388" i="16"/>
  <c r="BG388" i="16"/>
  <c r="BF388" i="16"/>
  <c r="T388" i="16"/>
  <c r="R388" i="16"/>
  <c r="P388" i="16"/>
  <c r="BI386" i="16"/>
  <c r="BH386" i="16"/>
  <c r="BG386" i="16"/>
  <c r="BF386" i="16"/>
  <c r="T386" i="16"/>
  <c r="R386" i="16"/>
  <c r="P386" i="16"/>
  <c r="BI381" i="16"/>
  <c r="BH381" i="16"/>
  <c r="BG381" i="16"/>
  <c r="BF381" i="16"/>
  <c r="T381" i="16"/>
  <c r="R381" i="16"/>
  <c r="P381" i="16"/>
  <c r="BI376" i="16"/>
  <c r="BH376" i="16"/>
  <c r="BG376" i="16"/>
  <c r="BF376" i="16"/>
  <c r="T376" i="16"/>
  <c r="R376" i="16"/>
  <c r="P376" i="16"/>
  <c r="BI371" i="16"/>
  <c r="BH371" i="16"/>
  <c r="BG371" i="16"/>
  <c r="BF371" i="16"/>
  <c r="T371" i="16"/>
  <c r="R371" i="16"/>
  <c r="P371" i="16"/>
  <c r="BI367" i="16"/>
  <c r="BH367" i="16"/>
  <c r="BG367" i="16"/>
  <c r="BF367" i="16"/>
  <c r="T367" i="16"/>
  <c r="T366" i="16" s="1"/>
  <c r="R367" i="16"/>
  <c r="R366" i="16"/>
  <c r="P367" i="16"/>
  <c r="P366" i="16"/>
  <c r="BI362" i="16"/>
  <c r="BH362" i="16"/>
  <c r="BG362" i="16"/>
  <c r="BF362" i="16"/>
  <c r="T362" i="16"/>
  <c r="R362" i="16"/>
  <c r="P362" i="16"/>
  <c r="BI357" i="16"/>
  <c r="BH357" i="16"/>
  <c r="BG357" i="16"/>
  <c r="BF357" i="16"/>
  <c r="T357" i="16"/>
  <c r="R357" i="16"/>
  <c r="P357" i="16"/>
  <c r="BI353" i="16"/>
  <c r="BH353" i="16"/>
  <c r="BG353" i="16"/>
  <c r="BF353" i="16"/>
  <c r="T353" i="16"/>
  <c r="R353" i="16"/>
  <c r="P353" i="16"/>
  <c r="BI351" i="16"/>
  <c r="BH351" i="16"/>
  <c r="BG351" i="16"/>
  <c r="BF351" i="16"/>
  <c r="T351" i="16"/>
  <c r="R351" i="16"/>
  <c r="P351" i="16"/>
  <c r="BI349" i="16"/>
  <c r="BH349" i="16"/>
  <c r="BG349" i="16"/>
  <c r="BF349" i="16"/>
  <c r="T349" i="16"/>
  <c r="R349" i="16"/>
  <c r="P349" i="16"/>
  <c r="BI345" i="16"/>
  <c r="BH345" i="16"/>
  <c r="BG345" i="16"/>
  <c r="BF345" i="16"/>
  <c r="T345" i="16"/>
  <c r="R345" i="16"/>
  <c r="P345" i="16"/>
  <c r="BI343" i="16"/>
  <c r="BH343" i="16"/>
  <c r="BG343" i="16"/>
  <c r="BF343" i="16"/>
  <c r="T343" i="16"/>
  <c r="R343" i="16"/>
  <c r="P343" i="16"/>
  <c r="BI341" i="16"/>
  <c r="BH341" i="16"/>
  <c r="BG341" i="16"/>
  <c r="BF341" i="16"/>
  <c r="T341" i="16"/>
  <c r="R341" i="16"/>
  <c r="P341" i="16"/>
  <c r="BI336" i="16"/>
  <c r="BH336" i="16"/>
  <c r="BG336" i="16"/>
  <c r="BF336" i="16"/>
  <c r="T336" i="16"/>
  <c r="R336" i="16"/>
  <c r="P336" i="16"/>
  <c r="BI334" i="16"/>
  <c r="BH334" i="16"/>
  <c r="BG334" i="16"/>
  <c r="BF334" i="16"/>
  <c r="T334" i="16"/>
  <c r="R334" i="16"/>
  <c r="P334" i="16"/>
  <c r="BI332" i="16"/>
  <c r="BH332" i="16"/>
  <c r="BG332" i="16"/>
  <c r="BF332" i="16"/>
  <c r="T332" i="16"/>
  <c r="R332" i="16"/>
  <c r="P332" i="16"/>
  <c r="BI330" i="16"/>
  <c r="BH330" i="16"/>
  <c r="BG330" i="16"/>
  <c r="BF330" i="16"/>
  <c r="T330" i="16"/>
  <c r="R330" i="16"/>
  <c r="P330" i="16"/>
  <c r="BI325" i="16"/>
  <c r="BH325" i="16"/>
  <c r="BG325" i="16"/>
  <c r="BF325" i="16"/>
  <c r="T325" i="16"/>
  <c r="R325" i="16"/>
  <c r="P325" i="16"/>
  <c r="BI318" i="16"/>
  <c r="BH318" i="16"/>
  <c r="BG318" i="16"/>
  <c r="BF318" i="16"/>
  <c r="T318" i="16"/>
  <c r="R318" i="16"/>
  <c r="P318" i="16"/>
  <c r="BI313" i="16"/>
  <c r="BH313" i="16"/>
  <c r="BG313" i="16"/>
  <c r="BF313" i="16"/>
  <c r="T313" i="16"/>
  <c r="R313" i="16"/>
  <c r="P313" i="16"/>
  <c r="BI308" i="16"/>
  <c r="BH308" i="16"/>
  <c r="BG308" i="16"/>
  <c r="BF308" i="16"/>
  <c r="T308" i="16"/>
  <c r="R308" i="16"/>
  <c r="P308" i="16"/>
  <c r="BI302" i="16"/>
  <c r="BH302" i="16"/>
  <c r="BG302" i="16"/>
  <c r="BF302" i="16"/>
  <c r="T302" i="16"/>
  <c r="R302" i="16"/>
  <c r="P302" i="16"/>
  <c r="BI296" i="16"/>
  <c r="BH296" i="16"/>
  <c r="BG296" i="16"/>
  <c r="BF296" i="16"/>
  <c r="T296" i="16"/>
  <c r="R296" i="16"/>
  <c r="P296" i="16"/>
  <c r="BI291" i="16"/>
  <c r="BH291" i="16"/>
  <c r="BG291" i="16"/>
  <c r="BF291" i="16"/>
  <c r="T291" i="16"/>
  <c r="R291" i="16"/>
  <c r="P291" i="16"/>
  <c r="BI289" i="16"/>
  <c r="BH289" i="16"/>
  <c r="BG289" i="16"/>
  <c r="BF289" i="16"/>
  <c r="T289" i="16"/>
  <c r="R289" i="16"/>
  <c r="P289" i="16"/>
  <c r="BI285" i="16"/>
  <c r="BH285" i="16"/>
  <c r="BG285" i="16"/>
  <c r="BF285" i="16"/>
  <c r="T285" i="16"/>
  <c r="R285" i="16"/>
  <c r="P285" i="16"/>
  <c r="BI283" i="16"/>
  <c r="BH283" i="16"/>
  <c r="BG283" i="16"/>
  <c r="BF283" i="16"/>
  <c r="T283" i="16"/>
  <c r="R283" i="16"/>
  <c r="P283" i="16"/>
  <c r="BI276" i="16"/>
  <c r="BH276" i="16"/>
  <c r="BG276" i="16"/>
  <c r="BF276" i="16"/>
  <c r="T276" i="16"/>
  <c r="R276" i="16"/>
  <c r="P276" i="16"/>
  <c r="BI271" i="16"/>
  <c r="BH271" i="16"/>
  <c r="BG271" i="16"/>
  <c r="BF271" i="16"/>
  <c r="T271" i="16"/>
  <c r="R271" i="16"/>
  <c r="P271" i="16"/>
  <c r="BI268" i="16"/>
  <c r="BH268" i="16"/>
  <c r="BG268" i="16"/>
  <c r="BF268" i="16"/>
  <c r="T268" i="16"/>
  <c r="R268" i="16"/>
  <c r="P268" i="16"/>
  <c r="BI264" i="16"/>
  <c r="BH264" i="16"/>
  <c r="BG264" i="16"/>
  <c r="BF264" i="16"/>
  <c r="T264" i="16"/>
  <c r="R264" i="16"/>
  <c r="P264" i="16"/>
  <c r="BI260" i="16"/>
  <c r="BH260" i="16"/>
  <c r="BG260" i="16"/>
  <c r="BF260" i="16"/>
  <c r="T260" i="16"/>
  <c r="R260" i="16"/>
  <c r="P260" i="16"/>
  <c r="BI253" i="16"/>
  <c r="BH253" i="16"/>
  <c r="BG253" i="16"/>
  <c r="BF253" i="16"/>
  <c r="T253" i="16"/>
  <c r="R253" i="16"/>
  <c r="P253" i="16"/>
  <c r="BI248" i="16"/>
  <c r="BH248" i="16"/>
  <c r="BG248" i="16"/>
  <c r="BF248" i="16"/>
  <c r="T248" i="16"/>
  <c r="R248" i="16"/>
  <c r="P248" i="16"/>
  <c r="BI246" i="16"/>
  <c r="BH246" i="16"/>
  <c r="BG246" i="16"/>
  <c r="BF246" i="16"/>
  <c r="T246" i="16"/>
  <c r="R246" i="16"/>
  <c r="P246" i="16"/>
  <c r="BI240" i="16"/>
  <c r="BH240" i="16"/>
  <c r="BG240" i="16"/>
  <c r="BF240" i="16"/>
  <c r="T240" i="16"/>
  <c r="R240" i="16"/>
  <c r="P240" i="16"/>
  <c r="BI234" i="16"/>
  <c r="BH234" i="16"/>
  <c r="BG234" i="16"/>
  <c r="BF234" i="16"/>
  <c r="T234" i="16"/>
  <c r="R234" i="16"/>
  <c r="P234" i="16"/>
  <c r="BI229" i="16"/>
  <c r="BH229" i="16"/>
  <c r="BG229" i="16"/>
  <c r="BF229" i="16"/>
  <c r="T229" i="16"/>
  <c r="R229" i="16"/>
  <c r="P229" i="16"/>
  <c r="BI224" i="16"/>
  <c r="BH224" i="16"/>
  <c r="BG224" i="16"/>
  <c r="BF224" i="16"/>
  <c r="T224" i="16"/>
  <c r="R224" i="16"/>
  <c r="P224" i="16"/>
  <c r="BI222" i="16"/>
  <c r="BH222" i="16"/>
  <c r="BG222" i="16"/>
  <c r="BF222" i="16"/>
  <c r="T222" i="16"/>
  <c r="R222" i="16"/>
  <c r="P222" i="16"/>
  <c r="BI217" i="16"/>
  <c r="BH217" i="16"/>
  <c r="BG217" i="16"/>
  <c r="BF217" i="16"/>
  <c r="T217" i="16"/>
  <c r="R217" i="16"/>
  <c r="P217" i="16"/>
  <c r="BI213" i="16"/>
  <c r="BH213" i="16"/>
  <c r="BG213" i="16"/>
  <c r="BF213" i="16"/>
  <c r="T213" i="16"/>
  <c r="R213" i="16"/>
  <c r="P213" i="16"/>
  <c r="BI207" i="16"/>
  <c r="BH207" i="16"/>
  <c r="BG207" i="16"/>
  <c r="BF207" i="16"/>
  <c r="T207" i="16"/>
  <c r="R207" i="16"/>
  <c r="P207" i="16"/>
  <c r="BI201" i="16"/>
  <c r="BH201" i="16"/>
  <c r="BG201" i="16"/>
  <c r="BF201" i="16"/>
  <c r="T201" i="16"/>
  <c r="R201" i="16"/>
  <c r="P201" i="16"/>
  <c r="BI199" i="16"/>
  <c r="BH199" i="16"/>
  <c r="BG199" i="16"/>
  <c r="BF199" i="16"/>
  <c r="T199" i="16"/>
  <c r="R199" i="16"/>
  <c r="P199" i="16"/>
  <c r="BI195" i="16"/>
  <c r="BH195" i="16"/>
  <c r="BG195" i="16"/>
  <c r="BF195" i="16"/>
  <c r="T195" i="16"/>
  <c r="R195" i="16"/>
  <c r="P195" i="16"/>
  <c r="BI190" i="16"/>
  <c r="BH190" i="16"/>
  <c r="BG190" i="16"/>
  <c r="BF190" i="16"/>
  <c r="T190" i="16"/>
  <c r="R190" i="16"/>
  <c r="P190" i="16"/>
  <c r="BI183" i="16"/>
  <c r="BH183" i="16"/>
  <c r="BG183" i="16"/>
  <c r="BF183" i="16"/>
  <c r="T183" i="16"/>
  <c r="R183" i="16"/>
  <c r="P183" i="16"/>
  <c r="BI179" i="16"/>
  <c r="BH179" i="16"/>
  <c r="BG179" i="16"/>
  <c r="BF179" i="16"/>
  <c r="T179" i="16"/>
  <c r="R179" i="16"/>
  <c r="P179" i="16"/>
  <c r="BI174" i="16"/>
  <c r="BH174" i="16"/>
  <c r="BG174" i="16"/>
  <c r="BF174" i="16"/>
  <c r="T174" i="16"/>
  <c r="R174" i="16"/>
  <c r="P174" i="16"/>
  <c r="BI170" i="16"/>
  <c r="BH170" i="16"/>
  <c r="BG170" i="16"/>
  <c r="BF170" i="16"/>
  <c r="T170" i="16"/>
  <c r="R170" i="16"/>
  <c r="P170" i="16"/>
  <c r="BI158" i="16"/>
  <c r="BH158" i="16"/>
  <c r="BG158" i="16"/>
  <c r="BF158" i="16"/>
  <c r="T158" i="16"/>
  <c r="R158" i="16"/>
  <c r="P158" i="16"/>
  <c r="BI150" i="16"/>
  <c r="BH150" i="16"/>
  <c r="BG150" i="16"/>
  <c r="BF150" i="16"/>
  <c r="T150" i="16"/>
  <c r="R150" i="16"/>
  <c r="P150" i="16"/>
  <c r="BI142" i="16"/>
  <c r="BH142" i="16"/>
  <c r="BG142" i="16"/>
  <c r="BF142" i="16"/>
  <c r="T142" i="16"/>
  <c r="R142" i="16"/>
  <c r="P142" i="16"/>
  <c r="BI130" i="16"/>
  <c r="BH130" i="16"/>
  <c r="BG130" i="16"/>
  <c r="BF130" i="16"/>
  <c r="T130" i="16"/>
  <c r="R130" i="16"/>
  <c r="P130" i="16"/>
  <c r="BI125" i="16"/>
  <c r="BH125" i="16"/>
  <c r="BG125" i="16"/>
  <c r="BF125" i="16"/>
  <c r="T125" i="16"/>
  <c r="R125" i="16"/>
  <c r="P125" i="16"/>
  <c r="BI120" i="16"/>
  <c r="BH120" i="16"/>
  <c r="BG120" i="16"/>
  <c r="BF120" i="16"/>
  <c r="T120" i="16"/>
  <c r="R120" i="16"/>
  <c r="P120" i="16"/>
  <c r="J114" i="16"/>
  <c r="J113" i="16"/>
  <c r="F113" i="16"/>
  <c r="F111" i="16"/>
  <c r="E109" i="16"/>
  <c r="J63" i="16"/>
  <c r="J62" i="16"/>
  <c r="F62" i="16"/>
  <c r="F60" i="16"/>
  <c r="E58" i="16"/>
  <c r="J22" i="16"/>
  <c r="E22" i="16"/>
  <c r="F63" i="16"/>
  <c r="J21" i="16"/>
  <c r="J16" i="16"/>
  <c r="J111" i="16"/>
  <c r="E7" i="16"/>
  <c r="E103" i="16"/>
  <c r="J39" i="15"/>
  <c r="J38" i="15"/>
  <c r="AY72" i="1"/>
  <c r="J37" i="15"/>
  <c r="AX72" i="1"/>
  <c r="BI283" i="15"/>
  <c r="BH283" i="15"/>
  <c r="BG283" i="15"/>
  <c r="BF283" i="15"/>
  <c r="T283" i="15"/>
  <c r="R283" i="15"/>
  <c r="P283" i="15"/>
  <c r="BI280" i="15"/>
  <c r="BH280" i="15"/>
  <c r="BG280" i="15"/>
  <c r="BF280" i="15"/>
  <c r="T280" i="15"/>
  <c r="R280" i="15"/>
  <c r="P280" i="15"/>
  <c r="BI276" i="15"/>
  <c r="BH276" i="15"/>
  <c r="BG276" i="15"/>
  <c r="BF276" i="15"/>
  <c r="T276" i="15"/>
  <c r="R276" i="15"/>
  <c r="P276" i="15"/>
  <c r="BI273" i="15"/>
  <c r="BH273" i="15"/>
  <c r="BG273" i="15"/>
  <c r="BF273" i="15"/>
  <c r="T273" i="15"/>
  <c r="R273" i="15"/>
  <c r="P273" i="15"/>
  <c r="BI269" i="15"/>
  <c r="BH269" i="15"/>
  <c r="BG269" i="15"/>
  <c r="BF269" i="15"/>
  <c r="T269" i="15"/>
  <c r="R269" i="15"/>
  <c r="P269" i="15"/>
  <c r="BI266" i="15"/>
  <c r="BH266" i="15"/>
  <c r="BG266" i="15"/>
  <c r="BF266" i="15"/>
  <c r="T266" i="15"/>
  <c r="R266" i="15"/>
  <c r="P266" i="15"/>
  <c r="BI263" i="15"/>
  <c r="BH263" i="15"/>
  <c r="BG263" i="15"/>
  <c r="BF263" i="15"/>
  <c r="T263" i="15"/>
  <c r="R263" i="15"/>
  <c r="P263" i="15"/>
  <c r="BI253" i="15"/>
  <c r="BH253" i="15"/>
  <c r="BG253" i="15"/>
  <c r="BF253" i="15"/>
  <c r="T253" i="15"/>
  <c r="R253" i="15"/>
  <c r="P253" i="15"/>
  <c r="BI249" i="15"/>
  <c r="BH249" i="15"/>
  <c r="BG249" i="15"/>
  <c r="BF249" i="15"/>
  <c r="T249" i="15"/>
  <c r="R249" i="15"/>
  <c r="P249" i="15"/>
  <c r="BI245" i="15"/>
  <c r="BH245" i="15"/>
  <c r="BG245" i="15"/>
  <c r="BF245" i="15"/>
  <c r="T245" i="15"/>
  <c r="R245" i="15"/>
  <c r="P245" i="15"/>
  <c r="BI242" i="15"/>
  <c r="BH242" i="15"/>
  <c r="BG242" i="15"/>
  <c r="BF242" i="15"/>
  <c r="T242" i="15"/>
  <c r="R242" i="15"/>
  <c r="P242" i="15"/>
  <c r="BI239" i="15"/>
  <c r="BH239" i="15"/>
  <c r="BG239" i="15"/>
  <c r="BF239" i="15"/>
  <c r="T239" i="15"/>
  <c r="R239" i="15"/>
  <c r="P239" i="15"/>
  <c r="BI233" i="15"/>
  <c r="BH233" i="15"/>
  <c r="BG233" i="15"/>
  <c r="BF233" i="15"/>
  <c r="T233" i="15"/>
  <c r="R233" i="15"/>
  <c r="P233" i="15"/>
  <c r="BI227" i="15"/>
  <c r="BH227" i="15"/>
  <c r="BG227" i="15"/>
  <c r="BF227" i="15"/>
  <c r="T227" i="15"/>
  <c r="R227" i="15"/>
  <c r="P227" i="15"/>
  <c r="BI223" i="15"/>
  <c r="BH223" i="15"/>
  <c r="BG223" i="15"/>
  <c r="BF223" i="15"/>
  <c r="T223" i="15"/>
  <c r="R223" i="15"/>
  <c r="P223" i="15"/>
  <c r="BI219" i="15"/>
  <c r="BH219" i="15"/>
  <c r="BG219" i="15"/>
  <c r="BF219" i="15"/>
  <c r="T219" i="15"/>
  <c r="R219" i="15"/>
  <c r="P219" i="15"/>
  <c r="BI214" i="15"/>
  <c r="BH214" i="15"/>
  <c r="BG214" i="15"/>
  <c r="BF214" i="15"/>
  <c r="T214" i="15"/>
  <c r="T213" i="15"/>
  <c r="R214" i="15"/>
  <c r="R213" i="15" s="1"/>
  <c r="P214" i="15"/>
  <c r="P213" i="15"/>
  <c r="BI204" i="15"/>
  <c r="BH204" i="15"/>
  <c r="BG204" i="15"/>
  <c r="BF204" i="15"/>
  <c r="T204" i="15"/>
  <c r="R204" i="15"/>
  <c r="P204" i="15"/>
  <c r="BI200" i="15"/>
  <c r="BH200" i="15"/>
  <c r="BG200" i="15"/>
  <c r="BF200" i="15"/>
  <c r="T200" i="15"/>
  <c r="R200" i="15"/>
  <c r="P200" i="15"/>
  <c r="BI196" i="15"/>
  <c r="BH196" i="15"/>
  <c r="BG196" i="15"/>
  <c r="BF196" i="15"/>
  <c r="T196" i="15"/>
  <c r="R196" i="15"/>
  <c r="P196" i="15"/>
  <c r="BI191" i="15"/>
  <c r="BH191" i="15"/>
  <c r="BG191" i="15"/>
  <c r="BF191" i="15"/>
  <c r="T191" i="15"/>
  <c r="R191" i="15"/>
  <c r="P191" i="15"/>
  <c r="BI187" i="15"/>
  <c r="BH187" i="15"/>
  <c r="BG187" i="15"/>
  <c r="BF187" i="15"/>
  <c r="T187" i="15"/>
  <c r="R187" i="15"/>
  <c r="P187" i="15"/>
  <c r="BI178" i="15"/>
  <c r="BH178" i="15"/>
  <c r="BG178" i="15"/>
  <c r="BF178" i="15"/>
  <c r="T178" i="15"/>
  <c r="R178" i="15"/>
  <c r="P178" i="15"/>
  <c r="BI170" i="15"/>
  <c r="BH170" i="15"/>
  <c r="BG170" i="15"/>
  <c r="BF170" i="15"/>
  <c r="T170" i="15"/>
  <c r="R170" i="15"/>
  <c r="P170" i="15"/>
  <c r="BI164" i="15"/>
  <c r="BH164" i="15"/>
  <c r="BG164" i="15"/>
  <c r="BF164" i="15"/>
  <c r="T164" i="15"/>
  <c r="R164" i="15"/>
  <c r="P164" i="15"/>
  <c r="BI160" i="15"/>
  <c r="BH160" i="15"/>
  <c r="BG160" i="15"/>
  <c r="BF160" i="15"/>
  <c r="T160" i="15"/>
  <c r="R160" i="15"/>
  <c r="P160" i="15"/>
  <c r="BI156" i="15"/>
  <c r="BH156" i="15"/>
  <c r="BG156" i="15"/>
  <c r="BF156" i="15"/>
  <c r="T156" i="15"/>
  <c r="R156" i="15"/>
  <c r="P156" i="15"/>
  <c r="BI151" i="15"/>
  <c r="BH151" i="15"/>
  <c r="BG151" i="15"/>
  <c r="BF151" i="15"/>
  <c r="T151" i="15"/>
  <c r="R151" i="15"/>
  <c r="P151" i="15"/>
  <c r="BI145" i="15"/>
  <c r="BH145" i="15"/>
  <c r="BG145" i="15"/>
  <c r="BF145" i="15"/>
  <c r="T145" i="15"/>
  <c r="R145" i="15"/>
  <c r="P145" i="15"/>
  <c r="BI140" i="15"/>
  <c r="BH140" i="15"/>
  <c r="BG140" i="15"/>
  <c r="BF140" i="15"/>
  <c r="T140" i="15"/>
  <c r="R140" i="15"/>
  <c r="P140" i="15"/>
  <c r="BI135" i="15"/>
  <c r="BH135" i="15"/>
  <c r="BG135" i="15"/>
  <c r="BF135" i="15"/>
  <c r="T135" i="15"/>
  <c r="R135" i="15"/>
  <c r="P135" i="15"/>
  <c r="BI131" i="15"/>
  <c r="BH131" i="15"/>
  <c r="BG131" i="15"/>
  <c r="BF131" i="15"/>
  <c r="T131" i="15"/>
  <c r="R131" i="15"/>
  <c r="P131" i="15"/>
  <c r="BI126" i="15"/>
  <c r="BH126" i="15"/>
  <c r="BG126" i="15"/>
  <c r="BF126" i="15"/>
  <c r="T126" i="15"/>
  <c r="R126" i="15"/>
  <c r="P126" i="15"/>
  <c r="BI122" i="15"/>
  <c r="BH122" i="15"/>
  <c r="BG122" i="15"/>
  <c r="BF122" i="15"/>
  <c r="T122" i="15"/>
  <c r="R122" i="15"/>
  <c r="P122" i="15"/>
  <c r="BI116" i="15"/>
  <c r="BH116" i="15"/>
  <c r="BG116" i="15"/>
  <c r="BF116" i="15"/>
  <c r="T116" i="15"/>
  <c r="R116" i="15"/>
  <c r="P116" i="15"/>
  <c r="BI110" i="15"/>
  <c r="BH110" i="15"/>
  <c r="BG110" i="15"/>
  <c r="BF110" i="15"/>
  <c r="T110" i="15"/>
  <c r="R110" i="15"/>
  <c r="P110" i="15"/>
  <c r="BI105" i="15"/>
  <c r="BH105" i="15"/>
  <c r="BG105" i="15"/>
  <c r="BF105" i="15"/>
  <c r="T105" i="15"/>
  <c r="R105" i="15"/>
  <c r="P105" i="15"/>
  <c r="BI101" i="15"/>
  <c r="BH101" i="15"/>
  <c r="BG101" i="15"/>
  <c r="BF101" i="15"/>
  <c r="T101" i="15"/>
  <c r="R101" i="15"/>
  <c r="P101" i="15"/>
  <c r="BI96" i="15"/>
  <c r="BH96" i="15"/>
  <c r="BG96" i="15"/>
  <c r="BF96" i="15"/>
  <c r="T96" i="15"/>
  <c r="R96" i="15"/>
  <c r="P96" i="15"/>
  <c r="J90" i="15"/>
  <c r="J89" i="15"/>
  <c r="F89" i="15"/>
  <c r="F87" i="15"/>
  <c r="E85" i="15"/>
  <c r="J59" i="15"/>
  <c r="J58" i="15"/>
  <c r="F58" i="15"/>
  <c r="F56" i="15"/>
  <c r="E54" i="15"/>
  <c r="J20" i="15"/>
  <c r="E20" i="15"/>
  <c r="F90" i="15" s="1"/>
  <c r="J19" i="15"/>
  <c r="J14" i="15"/>
  <c r="J87" i="15"/>
  <c r="E7" i="15"/>
  <c r="E81" i="15"/>
  <c r="J39" i="14"/>
  <c r="J38" i="14"/>
  <c r="AY70" i="1"/>
  <c r="J37" i="14"/>
  <c r="AX70" i="1"/>
  <c r="BI126" i="14"/>
  <c r="BH126" i="14"/>
  <c r="BG126" i="14"/>
  <c r="BF126" i="14"/>
  <c r="T126" i="14"/>
  <c r="R126" i="14"/>
  <c r="P126" i="14"/>
  <c r="BI124" i="14"/>
  <c r="BH124" i="14"/>
  <c r="BG124" i="14"/>
  <c r="BF124" i="14"/>
  <c r="T124" i="14"/>
  <c r="R124" i="14"/>
  <c r="P124" i="14"/>
  <c r="BI121" i="14"/>
  <c r="BH121" i="14"/>
  <c r="BG121" i="14"/>
  <c r="BF121" i="14"/>
  <c r="T121" i="14"/>
  <c r="T120" i="14"/>
  <c r="R121" i="14"/>
  <c r="R120" i="14"/>
  <c r="P121" i="14"/>
  <c r="P120" i="14"/>
  <c r="BI118" i="14"/>
  <c r="BH118" i="14"/>
  <c r="BG118" i="14"/>
  <c r="BF118" i="14"/>
  <c r="T118" i="14"/>
  <c r="T117" i="14"/>
  <c r="R118" i="14"/>
  <c r="R117" i="14"/>
  <c r="P118" i="14"/>
  <c r="P117" i="14"/>
  <c r="BI115" i="14"/>
  <c r="BH115" i="14"/>
  <c r="BG115" i="14"/>
  <c r="BF115" i="14"/>
  <c r="T115" i="14"/>
  <c r="R115" i="14"/>
  <c r="P115" i="14"/>
  <c r="BI113" i="14"/>
  <c r="BH113" i="14"/>
  <c r="BG113" i="14"/>
  <c r="BF113" i="14"/>
  <c r="T113" i="14"/>
  <c r="R113" i="14"/>
  <c r="P113" i="14"/>
  <c r="BI111" i="14"/>
  <c r="BH111" i="14"/>
  <c r="BG111" i="14"/>
  <c r="BF111" i="14"/>
  <c r="T111" i="14"/>
  <c r="R111" i="14"/>
  <c r="P111" i="14"/>
  <c r="BI109" i="14"/>
  <c r="BH109" i="14"/>
  <c r="BG109" i="14"/>
  <c r="BF109" i="14"/>
  <c r="T109" i="14"/>
  <c r="R109" i="14"/>
  <c r="P109" i="14"/>
  <c r="BI106" i="14"/>
  <c r="BH106" i="14"/>
  <c r="BG106" i="14"/>
  <c r="BF106" i="14"/>
  <c r="T106" i="14"/>
  <c r="R106" i="14"/>
  <c r="P106" i="14"/>
  <c r="BI104" i="14"/>
  <c r="BH104" i="14"/>
  <c r="BG104" i="14"/>
  <c r="BF104" i="14"/>
  <c r="T104" i="14"/>
  <c r="R104" i="14"/>
  <c r="P104" i="14"/>
  <c r="BI101" i="14"/>
  <c r="BH101" i="14"/>
  <c r="BG101" i="14"/>
  <c r="BF101" i="14"/>
  <c r="T101" i="14"/>
  <c r="R101" i="14"/>
  <c r="P101" i="14"/>
  <c r="BI99" i="14"/>
  <c r="BH99" i="14"/>
  <c r="BG99" i="14"/>
  <c r="BF99" i="14"/>
  <c r="T99" i="14"/>
  <c r="R99" i="14"/>
  <c r="P99" i="14"/>
  <c r="BI97" i="14"/>
  <c r="BH97" i="14"/>
  <c r="BG97" i="14"/>
  <c r="BF97" i="14"/>
  <c r="T97" i="14"/>
  <c r="R97" i="14"/>
  <c r="P97" i="14"/>
  <c r="BI95" i="14"/>
  <c r="BH95" i="14"/>
  <c r="BG95" i="14"/>
  <c r="BF95" i="14"/>
  <c r="T95" i="14"/>
  <c r="R95" i="14"/>
  <c r="P95" i="14"/>
  <c r="J89" i="14"/>
  <c r="J88" i="14"/>
  <c r="F88" i="14"/>
  <c r="F86" i="14"/>
  <c r="E84" i="14"/>
  <c r="J59" i="14"/>
  <c r="J58" i="14"/>
  <c r="F58" i="14"/>
  <c r="F56" i="14"/>
  <c r="E54" i="14"/>
  <c r="J20" i="14"/>
  <c r="E20" i="14"/>
  <c r="F89" i="14"/>
  <c r="J19" i="14"/>
  <c r="J14" i="14"/>
  <c r="J86" i="14"/>
  <c r="E7" i="14"/>
  <c r="E80" i="14"/>
  <c r="J39" i="13"/>
  <c r="J38" i="13"/>
  <c r="AY69" i="1" s="1"/>
  <c r="J37" i="13"/>
  <c r="AX69" i="1"/>
  <c r="BI134" i="13"/>
  <c r="BH134" i="13"/>
  <c r="BG134" i="13"/>
  <c r="BF134" i="13"/>
  <c r="T134" i="13"/>
  <c r="R134" i="13"/>
  <c r="P134" i="13"/>
  <c r="BI130" i="13"/>
  <c r="BH130" i="13"/>
  <c r="BG130" i="13"/>
  <c r="BF130" i="13"/>
  <c r="T130" i="13"/>
  <c r="R130" i="13"/>
  <c r="P130" i="13"/>
  <c r="BI126" i="13"/>
  <c r="BH126" i="13"/>
  <c r="BG126" i="13"/>
  <c r="BF126" i="13"/>
  <c r="T126" i="13"/>
  <c r="R126" i="13"/>
  <c r="P126" i="13"/>
  <c r="BI119" i="13"/>
  <c r="BH119" i="13"/>
  <c r="BG119" i="13"/>
  <c r="BF119" i="13"/>
  <c r="T119" i="13"/>
  <c r="R119" i="13"/>
  <c r="P119" i="13"/>
  <c r="BI115" i="13"/>
  <c r="BH115" i="13"/>
  <c r="BG115" i="13"/>
  <c r="BF115" i="13"/>
  <c r="T115" i="13"/>
  <c r="R115" i="13"/>
  <c r="P115" i="13"/>
  <c r="BI111" i="13"/>
  <c r="BH111" i="13"/>
  <c r="BG111" i="13"/>
  <c r="BF111" i="13"/>
  <c r="T111" i="13"/>
  <c r="R111" i="13"/>
  <c r="P111" i="13"/>
  <c r="BI107" i="13"/>
  <c r="BH107" i="13"/>
  <c r="BG107" i="13"/>
  <c r="BF107" i="13"/>
  <c r="T107" i="13"/>
  <c r="R107" i="13"/>
  <c r="P107" i="13"/>
  <c r="BI103" i="13"/>
  <c r="BH103" i="13"/>
  <c r="BG103" i="13"/>
  <c r="BF103" i="13"/>
  <c r="T103" i="13"/>
  <c r="R103" i="13"/>
  <c r="P103" i="13"/>
  <c r="BI94" i="13"/>
  <c r="BH94" i="13"/>
  <c r="BG94" i="13"/>
  <c r="BF94" i="13"/>
  <c r="T94" i="13"/>
  <c r="R94" i="13"/>
  <c r="P94" i="13"/>
  <c r="BI90" i="13"/>
  <c r="BH90" i="13"/>
  <c r="BG90" i="13"/>
  <c r="BF90" i="13"/>
  <c r="T90" i="13"/>
  <c r="R90" i="13"/>
  <c r="P90" i="13"/>
  <c r="J84" i="13"/>
  <c r="J83" i="13"/>
  <c r="F83" i="13"/>
  <c r="F81" i="13"/>
  <c r="E79" i="13"/>
  <c r="J59" i="13"/>
  <c r="J58" i="13"/>
  <c r="F58" i="13"/>
  <c r="F56" i="13"/>
  <c r="E54" i="13"/>
  <c r="J20" i="13"/>
  <c r="E20" i="13"/>
  <c r="F59" i="13"/>
  <c r="J19" i="13"/>
  <c r="J14" i="13"/>
  <c r="J56" i="13"/>
  <c r="E7" i="13"/>
  <c r="E75" i="13"/>
  <c r="J39" i="12"/>
  <c r="J38" i="12"/>
  <c r="AY68" i="1"/>
  <c r="J37" i="12"/>
  <c r="AX68" i="1"/>
  <c r="BI118" i="12"/>
  <c r="BH118" i="12"/>
  <c r="BG118" i="12"/>
  <c r="BF118" i="12"/>
  <c r="T118" i="12"/>
  <c r="R118" i="12"/>
  <c r="P118" i="12"/>
  <c r="BI114" i="12"/>
  <c r="BH114" i="12"/>
  <c r="BG114" i="12"/>
  <c r="BF114" i="12"/>
  <c r="T114" i="12"/>
  <c r="R114" i="12"/>
  <c r="P114" i="12"/>
  <c r="BI110" i="12"/>
  <c r="BH110" i="12"/>
  <c r="BG110" i="12"/>
  <c r="BF110" i="12"/>
  <c r="T110" i="12"/>
  <c r="R110" i="12"/>
  <c r="P110" i="12"/>
  <c r="BI104" i="12"/>
  <c r="BH104" i="12"/>
  <c r="BG104" i="12"/>
  <c r="BF104" i="12"/>
  <c r="T104" i="12"/>
  <c r="R104" i="12"/>
  <c r="P104" i="12"/>
  <c r="BI99" i="12"/>
  <c r="BH99" i="12"/>
  <c r="BG99" i="12"/>
  <c r="BF99" i="12"/>
  <c r="T99" i="12"/>
  <c r="R99" i="12"/>
  <c r="P99" i="12"/>
  <c r="BI95" i="12"/>
  <c r="BH95" i="12"/>
  <c r="BG95" i="12"/>
  <c r="BF95" i="12"/>
  <c r="T95" i="12"/>
  <c r="R95" i="12"/>
  <c r="P95" i="12"/>
  <c r="BI91" i="12"/>
  <c r="BH91" i="12"/>
  <c r="BG91" i="12"/>
  <c r="BF91" i="12"/>
  <c r="T91" i="12"/>
  <c r="R91" i="12"/>
  <c r="P91" i="12"/>
  <c r="J85" i="12"/>
  <c r="J84" i="12"/>
  <c r="F84" i="12"/>
  <c r="F82" i="12"/>
  <c r="E80" i="12"/>
  <c r="J59" i="12"/>
  <c r="J58" i="12"/>
  <c r="F58" i="12"/>
  <c r="F56" i="12"/>
  <c r="E54" i="12"/>
  <c r="J20" i="12"/>
  <c r="E20" i="12"/>
  <c r="F59" i="12"/>
  <c r="J19" i="12"/>
  <c r="J14" i="12"/>
  <c r="J82" i="12" s="1"/>
  <c r="E7" i="12"/>
  <c r="E76" i="12"/>
  <c r="J41" i="11"/>
  <c r="J40" i="11"/>
  <c r="AY67" i="1"/>
  <c r="J39" i="11"/>
  <c r="AX67" i="1"/>
  <c r="BI461" i="11"/>
  <c r="BH461" i="11"/>
  <c r="BG461" i="11"/>
  <c r="BF461" i="11"/>
  <c r="T461" i="11"/>
  <c r="T460" i="11"/>
  <c r="R461" i="11"/>
  <c r="R460" i="11"/>
  <c r="P461" i="11"/>
  <c r="P460" i="11"/>
  <c r="BI457" i="11"/>
  <c r="BH457" i="11"/>
  <c r="BG457" i="11"/>
  <c r="BF457" i="11"/>
  <c r="T457" i="11"/>
  <c r="R457" i="11"/>
  <c r="P457" i="11"/>
  <c r="BI454" i="11"/>
  <c r="BH454" i="11"/>
  <c r="BG454" i="11"/>
  <c r="BF454" i="11"/>
  <c r="T454" i="11"/>
  <c r="R454" i="11"/>
  <c r="P454" i="11"/>
  <c r="BI450" i="11"/>
  <c r="BH450" i="11"/>
  <c r="BG450" i="11"/>
  <c r="BF450" i="11"/>
  <c r="T450" i="11"/>
  <c r="R450" i="11"/>
  <c r="P450" i="11"/>
  <c r="BI446" i="11"/>
  <c r="BH446" i="11"/>
  <c r="BG446" i="11"/>
  <c r="BF446" i="11"/>
  <c r="T446" i="11"/>
  <c r="R446" i="11"/>
  <c r="P446" i="11"/>
  <c r="BI442" i="11"/>
  <c r="BH442" i="11"/>
  <c r="BG442" i="11"/>
  <c r="BF442" i="11"/>
  <c r="T442" i="11"/>
  <c r="T441" i="11"/>
  <c r="R442" i="11"/>
  <c r="R441" i="11"/>
  <c r="P442" i="11"/>
  <c r="P441" i="11"/>
  <c r="BI435" i="11"/>
  <c r="BH435" i="11"/>
  <c r="BG435" i="11"/>
  <c r="BF435" i="11"/>
  <c r="T435" i="11"/>
  <c r="R435" i="11"/>
  <c r="R430" i="11"/>
  <c r="P435" i="11"/>
  <c r="BI431" i="11"/>
  <c r="BH431" i="11"/>
  <c r="BG431" i="11"/>
  <c r="BF431" i="11"/>
  <c r="T431" i="11"/>
  <c r="T430" i="11" s="1"/>
  <c r="R431" i="11"/>
  <c r="P431" i="11"/>
  <c r="P430" i="11" s="1"/>
  <c r="BI427" i="11"/>
  <c r="BH427" i="11"/>
  <c r="BG427" i="11"/>
  <c r="BF427" i="11"/>
  <c r="T427" i="11"/>
  <c r="T426" i="11"/>
  <c r="R427" i="11"/>
  <c r="R426" i="11" s="1"/>
  <c r="P427" i="11"/>
  <c r="P426" i="11"/>
  <c r="BI423" i="11"/>
  <c r="BH423" i="11"/>
  <c r="BG423" i="11"/>
  <c r="BF423" i="11"/>
  <c r="T423" i="11"/>
  <c r="R423" i="11"/>
  <c r="P423" i="11"/>
  <c r="BI420" i="11"/>
  <c r="BH420" i="11"/>
  <c r="BG420" i="11"/>
  <c r="BF420" i="11"/>
  <c r="T420" i="11"/>
  <c r="R420" i="11"/>
  <c r="P420" i="11"/>
  <c r="BI417" i="11"/>
  <c r="BH417" i="11"/>
  <c r="BG417" i="11"/>
  <c r="BF417" i="11"/>
  <c r="T417" i="11"/>
  <c r="R417" i="11"/>
  <c r="P417" i="11"/>
  <c r="BI414" i="11"/>
  <c r="BH414" i="11"/>
  <c r="BG414" i="11"/>
  <c r="BF414" i="11"/>
  <c r="T414" i="11"/>
  <c r="R414" i="11"/>
  <c r="P414" i="11"/>
  <c r="BI407" i="11"/>
  <c r="BH407" i="11"/>
  <c r="BG407" i="11"/>
  <c r="BF407" i="11"/>
  <c r="T407" i="11"/>
  <c r="R407" i="11"/>
  <c r="P407" i="11"/>
  <c r="BI404" i="11"/>
  <c r="BH404" i="11"/>
  <c r="BG404" i="11"/>
  <c r="BF404" i="11"/>
  <c r="T404" i="11"/>
  <c r="R404" i="11"/>
  <c r="P404" i="11"/>
  <c r="BI401" i="11"/>
  <c r="BH401" i="11"/>
  <c r="BG401" i="11"/>
  <c r="BF401" i="11"/>
  <c r="T401" i="11"/>
  <c r="R401" i="11"/>
  <c r="P401" i="11"/>
  <c r="BI398" i="11"/>
  <c r="BH398" i="11"/>
  <c r="BG398" i="11"/>
  <c r="BF398" i="11"/>
  <c r="T398" i="11"/>
  <c r="R398" i="11"/>
  <c r="P398" i="11"/>
  <c r="BI395" i="11"/>
  <c r="BH395" i="11"/>
  <c r="BG395" i="11"/>
  <c r="BF395" i="11"/>
  <c r="T395" i="11"/>
  <c r="R395" i="11"/>
  <c r="P395" i="11"/>
  <c r="BI392" i="11"/>
  <c r="BH392" i="11"/>
  <c r="BG392" i="11"/>
  <c r="BF392" i="11"/>
  <c r="T392" i="11"/>
  <c r="R392" i="11"/>
  <c r="P392" i="11"/>
  <c r="BI388" i="11"/>
  <c r="BH388" i="11"/>
  <c r="BG388" i="11"/>
  <c r="BF388" i="11"/>
  <c r="T388" i="11"/>
  <c r="R388" i="11"/>
  <c r="P388" i="11"/>
  <c r="BI385" i="11"/>
  <c r="BH385" i="11"/>
  <c r="BG385" i="11"/>
  <c r="BF385" i="11"/>
  <c r="T385" i="11"/>
  <c r="R385" i="11"/>
  <c r="P385" i="11"/>
  <c r="BI382" i="11"/>
  <c r="BH382" i="11"/>
  <c r="BG382" i="11"/>
  <c r="BF382" i="11"/>
  <c r="T382" i="11"/>
  <c r="R382" i="11"/>
  <c r="P382" i="11"/>
  <c r="BI379" i="11"/>
  <c r="BH379" i="11"/>
  <c r="BG379" i="11"/>
  <c r="BF379" i="11"/>
  <c r="T379" i="11"/>
  <c r="R379" i="11"/>
  <c r="P379" i="11"/>
  <c r="BI376" i="11"/>
  <c r="BH376" i="11"/>
  <c r="BG376" i="11"/>
  <c r="BF376" i="11"/>
  <c r="T376" i="11"/>
  <c r="R376" i="11"/>
  <c r="P376" i="11"/>
  <c r="BI372" i="11"/>
  <c r="BH372" i="11"/>
  <c r="BG372" i="11"/>
  <c r="BF372" i="11"/>
  <c r="T372" i="11"/>
  <c r="R372" i="11"/>
  <c r="P372" i="11"/>
  <c r="BI369" i="11"/>
  <c r="BH369" i="11"/>
  <c r="BG369" i="11"/>
  <c r="BF369" i="11"/>
  <c r="T369" i="11"/>
  <c r="R369" i="11"/>
  <c r="P369" i="11"/>
  <c r="BI366" i="11"/>
  <c r="BH366" i="11"/>
  <c r="BG366" i="11"/>
  <c r="BF366" i="11"/>
  <c r="T366" i="11"/>
  <c r="R366" i="11"/>
  <c r="P366" i="11"/>
  <c r="BI362" i="11"/>
  <c r="BH362" i="11"/>
  <c r="BG362" i="11"/>
  <c r="BF362" i="11"/>
  <c r="T362" i="11"/>
  <c r="R362" i="11"/>
  <c r="P362" i="11"/>
  <c r="BI359" i="11"/>
  <c r="BH359" i="11"/>
  <c r="BG359" i="11"/>
  <c r="BF359" i="11"/>
  <c r="T359" i="11"/>
  <c r="R359" i="11"/>
  <c r="P359" i="11"/>
  <c r="BI353" i="11"/>
  <c r="BH353" i="11"/>
  <c r="BG353" i="11"/>
  <c r="BF353" i="11"/>
  <c r="T353" i="11"/>
  <c r="R353" i="11"/>
  <c r="P353" i="11"/>
  <c r="BI350" i="11"/>
  <c r="BH350" i="11"/>
  <c r="BG350" i="11"/>
  <c r="BF350" i="11"/>
  <c r="T350" i="11"/>
  <c r="R350" i="11"/>
  <c r="P350" i="11"/>
  <c r="BI347" i="11"/>
  <c r="BH347" i="11"/>
  <c r="BG347" i="11"/>
  <c r="BF347" i="11"/>
  <c r="T347" i="11"/>
  <c r="R347" i="11"/>
  <c r="P347" i="11"/>
  <c r="BI343" i="11"/>
  <c r="BH343" i="11"/>
  <c r="BG343" i="11"/>
  <c r="BF343" i="11"/>
  <c r="T343" i="11"/>
  <c r="R343" i="11"/>
  <c r="P343" i="11"/>
  <c r="BI340" i="11"/>
  <c r="BH340" i="11"/>
  <c r="BG340" i="11"/>
  <c r="BF340" i="11"/>
  <c r="T340" i="11"/>
  <c r="R340" i="11"/>
  <c r="P340" i="11"/>
  <c r="BI337" i="11"/>
  <c r="BH337" i="11"/>
  <c r="BG337" i="11"/>
  <c r="BF337" i="11"/>
  <c r="T337" i="11"/>
  <c r="R337" i="11"/>
  <c r="P337" i="11"/>
  <c r="BI334" i="11"/>
  <c r="BH334" i="11"/>
  <c r="BG334" i="11"/>
  <c r="BF334" i="11"/>
  <c r="T334" i="11"/>
  <c r="R334" i="11"/>
  <c r="P334" i="11"/>
  <c r="BI331" i="11"/>
  <c r="BH331" i="11"/>
  <c r="BG331" i="11"/>
  <c r="BF331" i="11"/>
  <c r="T331" i="11"/>
  <c r="R331" i="11"/>
  <c r="P331" i="11"/>
  <c r="BI328" i="11"/>
  <c r="BH328" i="11"/>
  <c r="BG328" i="11"/>
  <c r="BF328" i="11"/>
  <c r="T328" i="11"/>
  <c r="R328" i="11"/>
  <c r="P328" i="11"/>
  <c r="BI325" i="11"/>
  <c r="BH325" i="11"/>
  <c r="BG325" i="11"/>
  <c r="BF325" i="11"/>
  <c r="T325" i="11"/>
  <c r="R325" i="11"/>
  <c r="P325" i="11"/>
  <c r="BI322" i="11"/>
  <c r="BH322" i="11"/>
  <c r="BG322" i="11"/>
  <c r="BF322" i="11"/>
  <c r="T322" i="11"/>
  <c r="R322" i="11"/>
  <c r="P322" i="11"/>
  <c r="BI319" i="11"/>
  <c r="BH319" i="11"/>
  <c r="BG319" i="11"/>
  <c r="BF319" i="11"/>
  <c r="T319" i="11"/>
  <c r="R319" i="11"/>
  <c r="P319" i="11"/>
  <c r="BI316" i="11"/>
  <c r="BH316" i="11"/>
  <c r="BG316" i="11"/>
  <c r="BF316" i="11"/>
  <c r="T316" i="11"/>
  <c r="R316" i="11"/>
  <c r="P316" i="11"/>
  <c r="BI313" i="11"/>
  <c r="BH313" i="11"/>
  <c r="BG313" i="11"/>
  <c r="BF313" i="11"/>
  <c r="T313" i="11"/>
  <c r="R313" i="11"/>
  <c r="P313" i="11"/>
  <c r="BI310" i="11"/>
  <c r="BH310" i="11"/>
  <c r="BG310" i="11"/>
  <c r="BF310" i="11"/>
  <c r="T310" i="11"/>
  <c r="R310" i="11"/>
  <c r="P310" i="11"/>
  <c r="BI307" i="11"/>
  <c r="BH307" i="11"/>
  <c r="BG307" i="11"/>
  <c r="BF307" i="11"/>
  <c r="T307" i="11"/>
  <c r="R307" i="11"/>
  <c r="P307" i="11"/>
  <c r="BI304" i="11"/>
  <c r="BH304" i="11"/>
  <c r="BG304" i="11"/>
  <c r="BF304" i="11"/>
  <c r="T304" i="11"/>
  <c r="R304" i="11"/>
  <c r="P304" i="11"/>
  <c r="BI301" i="11"/>
  <c r="BH301" i="11"/>
  <c r="BG301" i="11"/>
  <c r="BF301" i="11"/>
  <c r="T301" i="11"/>
  <c r="R301" i="11"/>
  <c r="P301" i="11"/>
  <c r="BI298" i="11"/>
  <c r="BH298" i="11"/>
  <c r="BG298" i="11"/>
  <c r="BF298" i="11"/>
  <c r="T298" i="11"/>
  <c r="R298" i="11"/>
  <c r="P298" i="11"/>
  <c r="BI295" i="11"/>
  <c r="BH295" i="11"/>
  <c r="BG295" i="11"/>
  <c r="BF295" i="11"/>
  <c r="T295" i="11"/>
  <c r="R295" i="11"/>
  <c r="P295" i="11"/>
  <c r="BI292" i="11"/>
  <c r="BH292" i="11"/>
  <c r="BG292" i="11"/>
  <c r="BF292" i="11"/>
  <c r="T292" i="11"/>
  <c r="R292" i="11"/>
  <c r="P292" i="11"/>
  <c r="BI289" i="11"/>
  <c r="BH289" i="11"/>
  <c r="BG289" i="11"/>
  <c r="BF289" i="11"/>
  <c r="T289" i="11"/>
  <c r="R289" i="11"/>
  <c r="P289" i="11"/>
  <c r="BI286" i="11"/>
  <c r="BH286" i="11"/>
  <c r="BG286" i="11"/>
  <c r="BF286" i="11"/>
  <c r="T286" i="11"/>
  <c r="R286" i="11"/>
  <c r="P286" i="11"/>
  <c r="BI283" i="11"/>
  <c r="BH283" i="11"/>
  <c r="BG283" i="11"/>
  <c r="BF283" i="11"/>
  <c r="T283" i="11"/>
  <c r="R283" i="11"/>
  <c r="P283" i="11"/>
  <c r="P273" i="11" s="1"/>
  <c r="BI280" i="11"/>
  <c r="BH280" i="11"/>
  <c r="BG280" i="11"/>
  <c r="BF280" i="11"/>
  <c r="T280" i="11"/>
  <c r="T273" i="11" s="1"/>
  <c r="R280" i="11"/>
  <c r="P280" i="11"/>
  <c r="BI277" i="11"/>
  <c r="BH277" i="11"/>
  <c r="BG277" i="11"/>
  <c r="BF277" i="11"/>
  <c r="T277" i="11"/>
  <c r="R277" i="11"/>
  <c r="P277" i="11"/>
  <c r="BI274" i="11"/>
  <c r="BH274" i="11"/>
  <c r="BG274" i="11"/>
  <c r="BF274" i="11"/>
  <c r="T274" i="11"/>
  <c r="R274" i="11"/>
  <c r="P274" i="11"/>
  <c r="BI269" i="11"/>
  <c r="BH269" i="11"/>
  <c r="BG269" i="11"/>
  <c r="BF269" i="11"/>
  <c r="T269" i="11"/>
  <c r="R269" i="11"/>
  <c r="P269" i="11"/>
  <c r="BI266" i="11"/>
  <c r="BH266" i="11"/>
  <c r="BG266" i="11"/>
  <c r="BF266" i="11"/>
  <c r="T266" i="11"/>
  <c r="R266" i="11"/>
  <c r="P266" i="11"/>
  <c r="BI261" i="11"/>
  <c r="BH261" i="11"/>
  <c r="BG261" i="11"/>
  <c r="BF261" i="11"/>
  <c r="T261" i="11"/>
  <c r="R261" i="11"/>
  <c r="P261" i="11"/>
  <c r="BI257" i="11"/>
  <c r="BH257" i="11"/>
  <c r="BG257" i="11"/>
  <c r="BF257" i="11"/>
  <c r="T257" i="11"/>
  <c r="R257" i="11"/>
  <c r="P257" i="11"/>
  <c r="BI253" i="11"/>
  <c r="BH253" i="11"/>
  <c r="BG253" i="11"/>
  <c r="BF253" i="11"/>
  <c r="T253" i="11"/>
  <c r="R253" i="11"/>
  <c r="P253" i="11"/>
  <c r="BI248" i="11"/>
  <c r="BH248" i="11"/>
  <c r="BG248" i="11"/>
  <c r="BF248" i="11"/>
  <c r="T248" i="11"/>
  <c r="R248" i="11"/>
  <c r="P248" i="11"/>
  <c r="BI238" i="11"/>
  <c r="BH238" i="11"/>
  <c r="BG238" i="11"/>
  <c r="BF238" i="11"/>
  <c r="T238" i="11"/>
  <c r="R238" i="11"/>
  <c r="P238" i="11"/>
  <c r="BI234" i="11"/>
  <c r="BH234" i="11"/>
  <c r="BG234" i="11"/>
  <c r="BF234" i="11"/>
  <c r="T234" i="11"/>
  <c r="R234" i="11"/>
  <c r="P234" i="11"/>
  <c r="BI230" i="11"/>
  <c r="BH230" i="11"/>
  <c r="BG230" i="11"/>
  <c r="BF230" i="11"/>
  <c r="T230" i="11"/>
  <c r="R230" i="11"/>
  <c r="P230" i="11"/>
  <c r="BI226" i="11"/>
  <c r="BH226" i="11"/>
  <c r="BG226" i="11"/>
  <c r="BF226" i="11"/>
  <c r="T226" i="11"/>
  <c r="R226" i="11"/>
  <c r="P226" i="11"/>
  <c r="BI220" i="11"/>
  <c r="BH220" i="11"/>
  <c r="BG220" i="11"/>
  <c r="BF220" i="11"/>
  <c r="T220" i="11"/>
  <c r="R220" i="11"/>
  <c r="P220" i="11"/>
  <c r="BI216" i="11"/>
  <c r="BH216" i="11"/>
  <c r="BG216" i="11"/>
  <c r="BF216" i="11"/>
  <c r="T216" i="11"/>
  <c r="R216" i="11"/>
  <c r="P216" i="11"/>
  <c r="BI212" i="11"/>
  <c r="BH212" i="11"/>
  <c r="BG212" i="11"/>
  <c r="BF212" i="11"/>
  <c r="T212" i="11"/>
  <c r="R212" i="11"/>
  <c r="P212" i="11"/>
  <c r="BI208" i="11"/>
  <c r="BH208" i="11"/>
  <c r="BG208" i="11"/>
  <c r="BF208" i="11"/>
  <c r="T208" i="11"/>
  <c r="R208" i="11"/>
  <c r="P208" i="11"/>
  <c r="BI204" i="11"/>
  <c r="BH204" i="11"/>
  <c r="BG204" i="11"/>
  <c r="BF204" i="11"/>
  <c r="T204" i="11"/>
  <c r="R204" i="11"/>
  <c r="P204" i="11"/>
  <c r="BI200" i="11"/>
  <c r="BH200" i="11"/>
  <c r="BG200" i="11"/>
  <c r="BF200" i="11"/>
  <c r="T200" i="11"/>
  <c r="R200" i="11"/>
  <c r="P200" i="11"/>
  <c r="BI197" i="11"/>
  <c r="BH197" i="11"/>
  <c r="BG197" i="11"/>
  <c r="BF197" i="11"/>
  <c r="T197" i="11"/>
  <c r="R197" i="11"/>
  <c r="P197" i="11"/>
  <c r="BI187" i="11"/>
  <c r="BH187" i="11"/>
  <c r="BG187" i="11"/>
  <c r="BF187" i="11"/>
  <c r="T187" i="11"/>
  <c r="R187" i="11"/>
  <c r="P187" i="11"/>
  <c r="BI177" i="11"/>
  <c r="BH177" i="11"/>
  <c r="BG177" i="11"/>
  <c r="BF177" i="11"/>
  <c r="T177" i="11"/>
  <c r="R177" i="11"/>
  <c r="P177" i="11"/>
  <c r="BI167" i="11"/>
  <c r="BH167" i="11"/>
  <c r="BG167" i="11"/>
  <c r="BF167" i="11"/>
  <c r="T167" i="11"/>
  <c r="R167" i="11"/>
  <c r="P167" i="11"/>
  <c r="BI162" i="11"/>
  <c r="BH162" i="11"/>
  <c r="BG162" i="11"/>
  <c r="BF162" i="11"/>
  <c r="T162" i="11"/>
  <c r="R162" i="11"/>
  <c r="P162" i="11"/>
  <c r="BI158" i="11"/>
  <c r="BH158" i="11"/>
  <c r="BG158" i="11"/>
  <c r="BF158" i="11"/>
  <c r="T158" i="11"/>
  <c r="R158" i="11"/>
  <c r="P158" i="11"/>
  <c r="BI154" i="11"/>
  <c r="BH154" i="11"/>
  <c r="BG154" i="11"/>
  <c r="BF154" i="11"/>
  <c r="T154" i="11"/>
  <c r="R154" i="11"/>
  <c r="P154" i="11"/>
  <c r="BI150" i="11"/>
  <c r="BH150" i="11"/>
  <c r="BG150" i="11"/>
  <c r="BF150" i="11"/>
  <c r="T150" i="11"/>
  <c r="R150" i="11"/>
  <c r="P150" i="11"/>
  <c r="BI142" i="11"/>
  <c r="BH142" i="11"/>
  <c r="BG142" i="11"/>
  <c r="BF142" i="11"/>
  <c r="T142" i="11"/>
  <c r="R142" i="11"/>
  <c r="P142" i="11"/>
  <c r="BI128" i="11"/>
  <c r="BH128" i="11"/>
  <c r="BG128" i="11"/>
  <c r="BF128" i="11"/>
  <c r="T128" i="11"/>
  <c r="R128" i="11"/>
  <c r="P128" i="11"/>
  <c r="BI114" i="11"/>
  <c r="BH114" i="11"/>
  <c r="BG114" i="11"/>
  <c r="BF114" i="11"/>
  <c r="T114" i="11"/>
  <c r="R114" i="11"/>
  <c r="P114" i="11"/>
  <c r="BI107" i="11"/>
  <c r="BH107" i="11"/>
  <c r="BG107" i="11"/>
  <c r="BF107" i="11"/>
  <c r="T107" i="11"/>
  <c r="R107" i="11"/>
  <c r="P107" i="11"/>
  <c r="J101" i="11"/>
  <c r="J100" i="11"/>
  <c r="F100" i="11"/>
  <c r="F98" i="11"/>
  <c r="E96" i="11"/>
  <c r="J63" i="11"/>
  <c r="J62" i="11"/>
  <c r="F62" i="11"/>
  <c r="F60" i="11"/>
  <c r="E58" i="11"/>
  <c r="J22" i="11"/>
  <c r="E22" i="11"/>
  <c r="F63" i="11"/>
  <c r="J21" i="11"/>
  <c r="J16" i="11"/>
  <c r="J98" i="11"/>
  <c r="E7" i="11"/>
  <c r="E52" i="11" s="1"/>
  <c r="J41" i="10"/>
  <c r="J40" i="10"/>
  <c r="AY66" i="1"/>
  <c r="J39" i="10"/>
  <c r="AX66" i="1"/>
  <c r="BI694" i="10"/>
  <c r="BH694" i="10"/>
  <c r="BG694" i="10"/>
  <c r="BF694" i="10"/>
  <c r="T694" i="10"/>
  <c r="R694" i="10"/>
  <c r="P694" i="10"/>
  <c r="BI691" i="10"/>
  <c r="BH691" i="10"/>
  <c r="BG691" i="10"/>
  <c r="BF691" i="10"/>
  <c r="T691" i="10"/>
  <c r="R691" i="10"/>
  <c r="P691" i="10"/>
  <c r="BI687" i="10"/>
  <c r="BH687" i="10"/>
  <c r="BG687" i="10"/>
  <c r="BF687" i="10"/>
  <c r="T687" i="10"/>
  <c r="R687" i="10"/>
  <c r="P687" i="10"/>
  <c r="BI685" i="10"/>
  <c r="BH685" i="10"/>
  <c r="BG685" i="10"/>
  <c r="BF685" i="10"/>
  <c r="T685" i="10"/>
  <c r="R685" i="10"/>
  <c r="P685" i="10"/>
  <c r="BI662" i="10"/>
  <c r="BH662" i="10"/>
  <c r="BG662" i="10"/>
  <c r="BF662" i="10"/>
  <c r="T662" i="10"/>
  <c r="R662" i="10"/>
  <c r="P662" i="10"/>
  <c r="BI659" i="10"/>
  <c r="BH659" i="10"/>
  <c r="BG659" i="10"/>
  <c r="BF659" i="10"/>
  <c r="T659" i="10"/>
  <c r="R659" i="10"/>
  <c r="P659" i="10"/>
  <c r="BI652" i="10"/>
  <c r="BH652" i="10"/>
  <c r="BG652" i="10"/>
  <c r="BF652" i="10"/>
  <c r="T652" i="10"/>
  <c r="R652" i="10"/>
  <c r="P652" i="10"/>
  <c r="BI646" i="10"/>
  <c r="BH646" i="10"/>
  <c r="BG646" i="10"/>
  <c r="BF646" i="10"/>
  <c r="T646" i="10"/>
  <c r="R646" i="10"/>
  <c r="P646" i="10"/>
  <c r="BI640" i="10"/>
  <c r="BH640" i="10"/>
  <c r="BG640" i="10"/>
  <c r="BF640" i="10"/>
  <c r="T640" i="10"/>
  <c r="R640" i="10"/>
  <c r="P640" i="10"/>
  <c r="BI634" i="10"/>
  <c r="BH634" i="10"/>
  <c r="BG634" i="10"/>
  <c r="BF634" i="10"/>
  <c r="T634" i="10"/>
  <c r="R634" i="10"/>
  <c r="P634" i="10"/>
  <c r="BI627" i="10"/>
  <c r="BH627" i="10"/>
  <c r="BG627" i="10"/>
  <c r="BF627" i="10"/>
  <c r="T627" i="10"/>
  <c r="R627" i="10"/>
  <c r="P627" i="10"/>
  <c r="BI615" i="10"/>
  <c r="BH615" i="10"/>
  <c r="BG615" i="10"/>
  <c r="BF615" i="10"/>
  <c r="T615" i="10"/>
  <c r="R615" i="10"/>
  <c r="P615" i="10"/>
  <c r="BI609" i="10"/>
  <c r="BH609" i="10"/>
  <c r="BG609" i="10"/>
  <c r="BF609" i="10"/>
  <c r="T609" i="10"/>
  <c r="R609" i="10"/>
  <c r="P609" i="10"/>
  <c r="BI605" i="10"/>
  <c r="BH605" i="10"/>
  <c r="BG605" i="10"/>
  <c r="BF605" i="10"/>
  <c r="T605" i="10"/>
  <c r="R605" i="10"/>
  <c r="P605" i="10"/>
  <c r="BI599" i="10"/>
  <c r="BH599" i="10"/>
  <c r="BG599" i="10"/>
  <c r="BF599" i="10"/>
  <c r="T599" i="10"/>
  <c r="R599" i="10"/>
  <c r="P599" i="10"/>
  <c r="BI595" i="10"/>
  <c r="BH595" i="10"/>
  <c r="BG595" i="10"/>
  <c r="BF595" i="10"/>
  <c r="T595" i="10"/>
  <c r="R595" i="10"/>
  <c r="P595" i="10"/>
  <c r="BI589" i="10"/>
  <c r="BH589" i="10"/>
  <c r="BG589" i="10"/>
  <c r="BF589" i="10"/>
  <c r="T589" i="10"/>
  <c r="R589" i="10"/>
  <c r="P589" i="10"/>
  <c r="BI585" i="10"/>
  <c r="BH585" i="10"/>
  <c r="BG585" i="10"/>
  <c r="BF585" i="10"/>
  <c r="T585" i="10"/>
  <c r="R585" i="10"/>
  <c r="P585" i="10"/>
  <c r="BI581" i="10"/>
  <c r="BH581" i="10"/>
  <c r="BG581" i="10"/>
  <c r="BF581" i="10"/>
  <c r="T581" i="10"/>
  <c r="R581" i="10"/>
  <c r="P581" i="10"/>
  <c r="BI577" i="10"/>
  <c r="BH577" i="10"/>
  <c r="BG577" i="10"/>
  <c r="BF577" i="10"/>
  <c r="T577" i="10"/>
  <c r="R577" i="10"/>
  <c r="P577" i="10"/>
  <c r="BI573" i="10"/>
  <c r="BH573" i="10"/>
  <c r="BG573" i="10"/>
  <c r="BF573" i="10"/>
  <c r="T573" i="10"/>
  <c r="R573" i="10"/>
  <c r="P573" i="10"/>
  <c r="BI569" i="10"/>
  <c r="BH569" i="10"/>
  <c r="BG569" i="10"/>
  <c r="BF569" i="10"/>
  <c r="T569" i="10"/>
  <c r="R569" i="10"/>
  <c r="P569" i="10"/>
  <c r="BI562" i="10"/>
  <c r="BH562" i="10"/>
  <c r="BG562" i="10"/>
  <c r="BF562" i="10"/>
  <c r="T562" i="10"/>
  <c r="R562" i="10"/>
  <c r="P562" i="10"/>
  <c r="BI556" i="10"/>
  <c r="BH556" i="10"/>
  <c r="BG556" i="10"/>
  <c r="BF556" i="10"/>
  <c r="T556" i="10"/>
  <c r="R556" i="10"/>
  <c r="P556" i="10"/>
  <c r="BI545" i="10"/>
  <c r="BH545" i="10"/>
  <c r="BG545" i="10"/>
  <c r="BF545" i="10"/>
  <c r="T545" i="10"/>
  <c r="R545" i="10"/>
  <c r="P545" i="10"/>
  <c r="BI542" i="10"/>
  <c r="BH542" i="10"/>
  <c r="BG542" i="10"/>
  <c r="BF542" i="10"/>
  <c r="T542" i="10"/>
  <c r="R542" i="10"/>
  <c r="P542" i="10"/>
  <c r="BI539" i="10"/>
  <c r="BH539" i="10"/>
  <c r="BG539" i="10"/>
  <c r="BF539" i="10"/>
  <c r="T539" i="10"/>
  <c r="R539" i="10"/>
  <c r="P539" i="10"/>
  <c r="BI531" i="10"/>
  <c r="BH531" i="10"/>
  <c r="BG531" i="10"/>
  <c r="BF531" i="10"/>
  <c r="T531" i="10"/>
  <c r="R531" i="10"/>
  <c r="P531" i="10"/>
  <c r="BI524" i="10"/>
  <c r="BH524" i="10"/>
  <c r="BG524" i="10"/>
  <c r="BF524" i="10"/>
  <c r="T524" i="10"/>
  <c r="R524" i="10"/>
  <c r="P524" i="10"/>
  <c r="BI521" i="10"/>
  <c r="BH521" i="10"/>
  <c r="BG521" i="10"/>
  <c r="BF521" i="10"/>
  <c r="T521" i="10"/>
  <c r="R521" i="10"/>
  <c r="P521" i="10"/>
  <c r="BI518" i="10"/>
  <c r="BH518" i="10"/>
  <c r="BG518" i="10"/>
  <c r="BF518" i="10"/>
  <c r="T518" i="10"/>
  <c r="R518" i="10"/>
  <c r="P518" i="10"/>
  <c r="BI515" i="10"/>
  <c r="BH515" i="10"/>
  <c r="BG515" i="10"/>
  <c r="BF515" i="10"/>
  <c r="T515" i="10"/>
  <c r="R515" i="10"/>
  <c r="P515" i="10"/>
  <c r="BI512" i="10"/>
  <c r="BH512" i="10"/>
  <c r="BG512" i="10"/>
  <c r="BF512" i="10"/>
  <c r="T512" i="10"/>
  <c r="R512" i="10"/>
  <c r="P512" i="10"/>
  <c r="BI509" i="10"/>
  <c r="BH509" i="10"/>
  <c r="BG509" i="10"/>
  <c r="BF509" i="10"/>
  <c r="T509" i="10"/>
  <c r="R509" i="10"/>
  <c r="P509" i="10"/>
  <c r="BI506" i="10"/>
  <c r="BH506" i="10"/>
  <c r="BG506" i="10"/>
  <c r="BF506" i="10"/>
  <c r="T506" i="10"/>
  <c r="R506" i="10"/>
  <c r="P506" i="10"/>
  <c r="BI503" i="10"/>
  <c r="BH503" i="10"/>
  <c r="BG503" i="10"/>
  <c r="BF503" i="10"/>
  <c r="T503" i="10"/>
  <c r="R503" i="10"/>
  <c r="P503" i="10"/>
  <c r="BI500" i="10"/>
  <c r="BH500" i="10"/>
  <c r="BG500" i="10"/>
  <c r="BF500" i="10"/>
  <c r="T500" i="10"/>
  <c r="R500" i="10"/>
  <c r="P500" i="10"/>
  <c r="BI497" i="10"/>
  <c r="BH497" i="10"/>
  <c r="BG497" i="10"/>
  <c r="BF497" i="10"/>
  <c r="T497" i="10"/>
  <c r="R497" i="10"/>
  <c r="P497" i="10"/>
  <c r="BI494" i="10"/>
  <c r="BH494" i="10"/>
  <c r="BG494" i="10"/>
  <c r="BF494" i="10"/>
  <c r="T494" i="10"/>
  <c r="R494" i="10"/>
  <c r="P494" i="10"/>
  <c r="BI491" i="10"/>
  <c r="BH491" i="10"/>
  <c r="BG491" i="10"/>
  <c r="BF491" i="10"/>
  <c r="T491" i="10"/>
  <c r="R491" i="10"/>
  <c r="P491" i="10"/>
  <c r="BI488" i="10"/>
  <c r="BH488" i="10"/>
  <c r="BG488" i="10"/>
  <c r="BF488" i="10"/>
  <c r="T488" i="10"/>
  <c r="R488" i="10"/>
  <c r="P488" i="10"/>
  <c r="BI485" i="10"/>
  <c r="BH485" i="10"/>
  <c r="BG485" i="10"/>
  <c r="BF485" i="10"/>
  <c r="T485" i="10"/>
  <c r="R485" i="10"/>
  <c r="P485" i="10"/>
  <c r="BI482" i="10"/>
  <c r="BH482" i="10"/>
  <c r="BG482" i="10"/>
  <c r="BF482" i="10"/>
  <c r="T482" i="10"/>
  <c r="R482" i="10"/>
  <c r="P482" i="10"/>
  <c r="BI479" i="10"/>
  <c r="BH479" i="10"/>
  <c r="BG479" i="10"/>
  <c r="BF479" i="10"/>
  <c r="T479" i="10"/>
  <c r="R479" i="10"/>
  <c r="P479" i="10"/>
  <c r="BI476" i="10"/>
  <c r="BH476" i="10"/>
  <c r="BG476" i="10"/>
  <c r="BF476" i="10"/>
  <c r="T476" i="10"/>
  <c r="R476" i="10"/>
  <c r="P476" i="10"/>
  <c r="BI473" i="10"/>
  <c r="BH473" i="10"/>
  <c r="BG473" i="10"/>
  <c r="BF473" i="10"/>
  <c r="T473" i="10"/>
  <c r="R473" i="10"/>
  <c r="P473" i="10"/>
  <c r="BI470" i="10"/>
  <c r="BH470" i="10"/>
  <c r="BG470" i="10"/>
  <c r="BF470" i="10"/>
  <c r="T470" i="10"/>
  <c r="R470" i="10"/>
  <c r="P470" i="10"/>
  <c r="BI465" i="10"/>
  <c r="BH465" i="10"/>
  <c r="BG465" i="10"/>
  <c r="BF465" i="10"/>
  <c r="T465" i="10"/>
  <c r="R465" i="10"/>
  <c r="P465" i="10"/>
  <c r="BI461" i="10"/>
  <c r="BH461" i="10"/>
  <c r="BG461" i="10"/>
  <c r="BF461" i="10"/>
  <c r="T461" i="10"/>
  <c r="R461" i="10"/>
  <c r="P461" i="10"/>
  <c r="BI457" i="10"/>
  <c r="BH457" i="10"/>
  <c r="BG457" i="10"/>
  <c r="BF457" i="10"/>
  <c r="T457" i="10"/>
  <c r="R457" i="10"/>
  <c r="P457" i="10"/>
  <c r="BI453" i="10"/>
  <c r="BH453" i="10"/>
  <c r="BG453" i="10"/>
  <c r="BF453" i="10"/>
  <c r="T453" i="10"/>
  <c r="R453" i="10"/>
  <c r="P453" i="10"/>
  <c r="BI445" i="10"/>
  <c r="BH445" i="10"/>
  <c r="BG445" i="10"/>
  <c r="BF445" i="10"/>
  <c r="T445" i="10"/>
  <c r="R445" i="10"/>
  <c r="P445" i="10"/>
  <c r="BI441" i="10"/>
  <c r="BH441" i="10"/>
  <c r="BG441" i="10"/>
  <c r="BF441" i="10"/>
  <c r="T441" i="10"/>
  <c r="R441" i="10"/>
  <c r="P441" i="10"/>
  <c r="BI433" i="10"/>
  <c r="BH433" i="10"/>
  <c r="BG433" i="10"/>
  <c r="BF433" i="10"/>
  <c r="T433" i="10"/>
  <c r="R433" i="10"/>
  <c r="P433" i="10"/>
  <c r="BI426" i="10"/>
  <c r="BH426" i="10"/>
  <c r="BG426" i="10"/>
  <c r="BF426" i="10"/>
  <c r="T426" i="10"/>
  <c r="R426" i="10"/>
  <c r="P426" i="10"/>
  <c r="BI419" i="10"/>
  <c r="BH419" i="10"/>
  <c r="BG419" i="10"/>
  <c r="BF419" i="10"/>
  <c r="T419" i="10"/>
  <c r="R419" i="10"/>
  <c r="P419" i="10"/>
  <c r="BI413" i="10"/>
  <c r="BH413" i="10"/>
  <c r="BG413" i="10"/>
  <c r="BF413" i="10"/>
  <c r="T413" i="10"/>
  <c r="R413" i="10"/>
  <c r="P413" i="10"/>
  <c r="BI404" i="10"/>
  <c r="BH404" i="10"/>
  <c r="BG404" i="10"/>
  <c r="BF404" i="10"/>
  <c r="T404" i="10"/>
  <c r="R404" i="10"/>
  <c r="P404" i="10"/>
  <c r="BI398" i="10"/>
  <c r="BH398" i="10"/>
  <c r="BG398" i="10"/>
  <c r="BF398" i="10"/>
  <c r="T398" i="10"/>
  <c r="R398" i="10"/>
  <c r="P398" i="10"/>
  <c r="BI394" i="10"/>
  <c r="BH394" i="10"/>
  <c r="BG394" i="10"/>
  <c r="BF394" i="10"/>
  <c r="T394" i="10"/>
  <c r="R394" i="10"/>
  <c r="P394" i="10"/>
  <c r="BI390" i="10"/>
  <c r="BH390" i="10"/>
  <c r="BG390" i="10"/>
  <c r="BF390" i="10"/>
  <c r="T390" i="10"/>
  <c r="R390" i="10"/>
  <c r="P390" i="10"/>
  <c r="BI381" i="10"/>
  <c r="BH381" i="10"/>
  <c r="BG381" i="10"/>
  <c r="BF381" i="10"/>
  <c r="T381" i="10"/>
  <c r="R381" i="10"/>
  <c r="P381" i="10"/>
  <c r="BI375" i="10"/>
  <c r="BH375" i="10"/>
  <c r="BG375" i="10"/>
  <c r="BF375" i="10"/>
  <c r="T375" i="10"/>
  <c r="R375" i="10"/>
  <c r="P375" i="10"/>
  <c r="BI368" i="10"/>
  <c r="BH368" i="10"/>
  <c r="BG368" i="10"/>
  <c r="BF368" i="10"/>
  <c r="T368" i="10"/>
  <c r="R368" i="10"/>
  <c r="P368" i="10"/>
  <c r="BI364" i="10"/>
  <c r="BH364" i="10"/>
  <c r="BG364" i="10"/>
  <c r="BF364" i="10"/>
  <c r="T364" i="10"/>
  <c r="R364" i="10"/>
  <c r="P364" i="10"/>
  <c r="BI360" i="10"/>
  <c r="BH360" i="10"/>
  <c r="BG360" i="10"/>
  <c r="BF360" i="10"/>
  <c r="T360" i="10"/>
  <c r="R360" i="10"/>
  <c r="P360" i="10"/>
  <c r="BI356" i="10"/>
  <c r="BH356" i="10"/>
  <c r="BG356" i="10"/>
  <c r="BF356" i="10"/>
  <c r="T356" i="10"/>
  <c r="R356" i="10"/>
  <c r="P356" i="10"/>
  <c r="BI352" i="10"/>
  <c r="BH352" i="10"/>
  <c r="BG352" i="10"/>
  <c r="BF352" i="10"/>
  <c r="T352" i="10"/>
  <c r="R352" i="10"/>
  <c r="P352" i="10"/>
  <c r="BI348" i="10"/>
  <c r="BH348" i="10"/>
  <c r="BG348" i="10"/>
  <c r="BF348" i="10"/>
  <c r="T348" i="10"/>
  <c r="R348" i="10"/>
  <c r="P348" i="10"/>
  <c r="BI344" i="10"/>
  <c r="BH344" i="10"/>
  <c r="BG344" i="10"/>
  <c r="BF344" i="10"/>
  <c r="T344" i="10"/>
  <c r="R344" i="10"/>
  <c r="P344" i="10"/>
  <c r="BI340" i="10"/>
  <c r="BH340" i="10"/>
  <c r="BG340" i="10"/>
  <c r="BF340" i="10"/>
  <c r="T340" i="10"/>
  <c r="R340" i="10"/>
  <c r="P340" i="10"/>
  <c r="BI336" i="10"/>
  <c r="BH336" i="10"/>
  <c r="BG336" i="10"/>
  <c r="BF336" i="10"/>
  <c r="T336" i="10"/>
  <c r="R336" i="10"/>
  <c r="P336" i="10"/>
  <c r="BI332" i="10"/>
  <c r="BH332" i="10"/>
  <c r="BG332" i="10"/>
  <c r="BF332" i="10"/>
  <c r="T332" i="10"/>
  <c r="R332" i="10"/>
  <c r="P332" i="10"/>
  <c r="BI328" i="10"/>
  <c r="BH328" i="10"/>
  <c r="BG328" i="10"/>
  <c r="BF328" i="10"/>
  <c r="T328" i="10"/>
  <c r="R328" i="10"/>
  <c r="P328" i="10"/>
  <c r="BI324" i="10"/>
  <c r="BH324" i="10"/>
  <c r="BG324" i="10"/>
  <c r="BF324" i="10"/>
  <c r="T324" i="10"/>
  <c r="R324" i="10"/>
  <c r="P324" i="10"/>
  <c r="BI320" i="10"/>
  <c r="BH320" i="10"/>
  <c r="BG320" i="10"/>
  <c r="BF320" i="10"/>
  <c r="T320" i="10"/>
  <c r="R320" i="10"/>
  <c r="P320" i="10"/>
  <c r="BI316" i="10"/>
  <c r="BH316" i="10"/>
  <c r="BG316" i="10"/>
  <c r="BF316" i="10"/>
  <c r="T316" i="10"/>
  <c r="R316" i="10"/>
  <c r="P316" i="10"/>
  <c r="BI300" i="10"/>
  <c r="BH300" i="10"/>
  <c r="BG300" i="10"/>
  <c r="BF300" i="10"/>
  <c r="T300" i="10"/>
  <c r="R300" i="10"/>
  <c r="P300" i="10"/>
  <c r="BI293" i="10"/>
  <c r="BH293" i="10"/>
  <c r="BG293" i="10"/>
  <c r="BF293" i="10"/>
  <c r="T293" i="10"/>
  <c r="R293" i="10"/>
  <c r="P293" i="10"/>
  <c r="BI289" i="10"/>
  <c r="BH289" i="10"/>
  <c r="BG289" i="10"/>
  <c r="BF289" i="10"/>
  <c r="T289" i="10"/>
  <c r="R289" i="10"/>
  <c r="P289" i="10"/>
  <c r="BI285" i="10"/>
  <c r="BH285" i="10"/>
  <c r="BG285" i="10"/>
  <c r="BF285" i="10"/>
  <c r="T285" i="10"/>
  <c r="R285" i="10"/>
  <c r="P285" i="10"/>
  <c r="BI281" i="10"/>
  <c r="BH281" i="10"/>
  <c r="BG281" i="10"/>
  <c r="BF281" i="10"/>
  <c r="T281" i="10"/>
  <c r="R281" i="10"/>
  <c r="P281" i="10"/>
  <c r="BI277" i="10"/>
  <c r="BH277" i="10"/>
  <c r="BG277" i="10"/>
  <c r="BF277" i="10"/>
  <c r="T277" i="10"/>
  <c r="R277" i="10"/>
  <c r="P277" i="10"/>
  <c r="BI273" i="10"/>
  <c r="BH273" i="10"/>
  <c r="BG273" i="10"/>
  <c r="BF273" i="10"/>
  <c r="T273" i="10"/>
  <c r="R273" i="10"/>
  <c r="P273" i="10"/>
  <c r="BI270" i="10"/>
  <c r="BH270" i="10"/>
  <c r="BG270" i="10"/>
  <c r="BF270" i="10"/>
  <c r="T270" i="10"/>
  <c r="R270" i="10"/>
  <c r="P270" i="10"/>
  <c r="BI267" i="10"/>
  <c r="BH267" i="10"/>
  <c r="BG267" i="10"/>
  <c r="BF267" i="10"/>
  <c r="T267" i="10"/>
  <c r="R267" i="10"/>
  <c r="P267" i="10"/>
  <c r="BI263" i="10"/>
  <c r="BH263" i="10"/>
  <c r="BG263" i="10"/>
  <c r="BF263" i="10"/>
  <c r="T263" i="10"/>
  <c r="R263" i="10"/>
  <c r="P263" i="10"/>
  <c r="BI247" i="10"/>
  <c r="BH247" i="10"/>
  <c r="BG247" i="10"/>
  <c r="BF247" i="10"/>
  <c r="T247" i="10"/>
  <c r="R247" i="10"/>
  <c r="P247" i="10"/>
  <c r="BI243" i="10"/>
  <c r="BH243" i="10"/>
  <c r="BG243" i="10"/>
  <c r="BF243" i="10"/>
  <c r="T243" i="10"/>
  <c r="R243" i="10"/>
  <c r="P243" i="10"/>
  <c r="BI239" i="10"/>
  <c r="BH239" i="10"/>
  <c r="BG239" i="10"/>
  <c r="BF239" i="10"/>
  <c r="T239" i="10"/>
  <c r="R239" i="10"/>
  <c r="P239" i="10"/>
  <c r="BI233" i="10"/>
  <c r="BH233" i="10"/>
  <c r="BG233" i="10"/>
  <c r="BF233" i="10"/>
  <c r="T233" i="10"/>
  <c r="R233" i="10"/>
  <c r="P233" i="10"/>
  <c r="BI226" i="10"/>
  <c r="BH226" i="10"/>
  <c r="BG226" i="10"/>
  <c r="BF226" i="10"/>
  <c r="T226" i="10"/>
  <c r="R226" i="10"/>
  <c r="P226" i="10"/>
  <c r="BI221" i="10"/>
  <c r="BH221" i="10"/>
  <c r="BG221" i="10"/>
  <c r="BF221" i="10"/>
  <c r="T221" i="10"/>
  <c r="R221" i="10"/>
  <c r="P221" i="10"/>
  <c r="BI218" i="10"/>
  <c r="BH218" i="10"/>
  <c r="BG218" i="10"/>
  <c r="BF218" i="10"/>
  <c r="T218" i="10"/>
  <c r="R218" i="10"/>
  <c r="P218" i="10"/>
  <c r="BI214" i="10"/>
  <c r="BH214" i="10"/>
  <c r="BG214" i="10"/>
  <c r="BF214" i="10"/>
  <c r="T214" i="10"/>
  <c r="R214" i="10"/>
  <c r="P214" i="10"/>
  <c r="BI210" i="10"/>
  <c r="BH210" i="10"/>
  <c r="BG210" i="10"/>
  <c r="BF210" i="10"/>
  <c r="T210" i="10"/>
  <c r="R210" i="10"/>
  <c r="P210" i="10"/>
  <c r="BI206" i="10"/>
  <c r="BH206" i="10"/>
  <c r="BG206" i="10"/>
  <c r="BF206" i="10"/>
  <c r="T206" i="10"/>
  <c r="R206" i="10"/>
  <c r="P206" i="10"/>
  <c r="BI202" i="10"/>
  <c r="BH202" i="10"/>
  <c r="BG202" i="10"/>
  <c r="BF202" i="10"/>
  <c r="T202" i="10"/>
  <c r="R202" i="10"/>
  <c r="P202" i="10"/>
  <c r="BI198" i="10"/>
  <c r="BH198" i="10"/>
  <c r="BG198" i="10"/>
  <c r="BF198" i="10"/>
  <c r="T198" i="10"/>
  <c r="R198" i="10"/>
  <c r="P198" i="10"/>
  <c r="BI193" i="10"/>
  <c r="BH193" i="10"/>
  <c r="BG193" i="10"/>
  <c r="BF193" i="10"/>
  <c r="T193" i="10"/>
  <c r="R193" i="10"/>
  <c r="P193" i="10"/>
  <c r="BI188" i="10"/>
  <c r="BH188" i="10"/>
  <c r="BG188" i="10"/>
  <c r="BF188" i="10"/>
  <c r="T188" i="10"/>
  <c r="R188" i="10"/>
  <c r="P188" i="10"/>
  <c r="BI184" i="10"/>
  <c r="BH184" i="10"/>
  <c r="BG184" i="10"/>
  <c r="BF184" i="10"/>
  <c r="T184" i="10"/>
  <c r="R184" i="10"/>
  <c r="P184" i="10"/>
  <c r="BI180" i="10"/>
  <c r="BH180" i="10"/>
  <c r="BG180" i="10"/>
  <c r="BF180" i="10"/>
  <c r="T180" i="10"/>
  <c r="R180" i="10"/>
  <c r="P180" i="10"/>
  <c r="BI176" i="10"/>
  <c r="BH176" i="10"/>
  <c r="BG176" i="10"/>
  <c r="BF176" i="10"/>
  <c r="T176" i="10"/>
  <c r="R176" i="10"/>
  <c r="P176" i="10"/>
  <c r="BI171" i="10"/>
  <c r="BH171" i="10"/>
  <c r="BG171" i="10"/>
  <c r="BF171" i="10"/>
  <c r="T171" i="10"/>
  <c r="R171" i="10"/>
  <c r="P171" i="10"/>
  <c r="BI167" i="10"/>
  <c r="BH167" i="10"/>
  <c r="BG167" i="10"/>
  <c r="BF167" i="10"/>
  <c r="T167" i="10"/>
  <c r="R167" i="10"/>
  <c r="P167" i="10"/>
  <c r="BI161" i="10"/>
  <c r="BH161" i="10"/>
  <c r="BG161" i="10"/>
  <c r="BF161" i="10"/>
  <c r="T161" i="10"/>
  <c r="R161" i="10"/>
  <c r="P161" i="10"/>
  <c r="BI157" i="10"/>
  <c r="BH157" i="10"/>
  <c r="BG157" i="10"/>
  <c r="BF157" i="10"/>
  <c r="T157" i="10"/>
  <c r="R157" i="10"/>
  <c r="P157" i="10"/>
  <c r="BI153" i="10"/>
  <c r="BH153" i="10"/>
  <c r="BG153" i="10"/>
  <c r="BF153" i="10"/>
  <c r="T153" i="10"/>
  <c r="R153" i="10"/>
  <c r="P153" i="10"/>
  <c r="BI143" i="10"/>
  <c r="BH143" i="10"/>
  <c r="BG143" i="10"/>
  <c r="BF143" i="10"/>
  <c r="T143" i="10"/>
  <c r="R143" i="10"/>
  <c r="P143" i="10"/>
  <c r="BI133" i="10"/>
  <c r="BH133" i="10"/>
  <c r="BG133" i="10"/>
  <c r="BF133" i="10"/>
  <c r="T133" i="10"/>
  <c r="R133" i="10"/>
  <c r="P133" i="10"/>
  <c r="BI129" i="10"/>
  <c r="BH129" i="10"/>
  <c r="BG129" i="10"/>
  <c r="BF129" i="10"/>
  <c r="T129" i="10"/>
  <c r="R129" i="10"/>
  <c r="P129" i="10"/>
  <c r="BI119" i="10"/>
  <c r="BH119" i="10"/>
  <c r="BG119" i="10"/>
  <c r="BF119" i="10"/>
  <c r="T119" i="10"/>
  <c r="R119" i="10"/>
  <c r="P119" i="10"/>
  <c r="BI114" i="10"/>
  <c r="BH114" i="10"/>
  <c r="BG114" i="10"/>
  <c r="BF114" i="10"/>
  <c r="T114" i="10"/>
  <c r="R114" i="10"/>
  <c r="P114" i="10"/>
  <c r="BI111" i="10"/>
  <c r="BH111" i="10"/>
  <c r="BG111" i="10"/>
  <c r="BF111" i="10"/>
  <c r="T111" i="10"/>
  <c r="R111" i="10"/>
  <c r="P111" i="10"/>
  <c r="BI107" i="10"/>
  <c r="BH107" i="10"/>
  <c r="BG107" i="10"/>
  <c r="BF107" i="10"/>
  <c r="T107" i="10"/>
  <c r="R107" i="10"/>
  <c r="P107" i="10"/>
  <c r="BI103" i="10"/>
  <c r="BH103" i="10"/>
  <c r="BG103" i="10"/>
  <c r="BF103" i="10"/>
  <c r="T103" i="10"/>
  <c r="R103" i="10"/>
  <c r="P103" i="10"/>
  <c r="BI99" i="10"/>
  <c r="BH99" i="10"/>
  <c r="BG99" i="10"/>
  <c r="BF99" i="10"/>
  <c r="T99" i="10"/>
  <c r="R99" i="10"/>
  <c r="P99" i="10"/>
  <c r="J93" i="10"/>
  <c r="J92" i="10"/>
  <c r="F92" i="10"/>
  <c r="F90" i="10"/>
  <c r="E88" i="10"/>
  <c r="J63" i="10"/>
  <c r="J62" i="10"/>
  <c r="F62" i="10"/>
  <c r="F60" i="10"/>
  <c r="E58" i="10"/>
  <c r="J22" i="10"/>
  <c r="E22" i="10"/>
  <c r="F63" i="10" s="1"/>
  <c r="J21" i="10"/>
  <c r="J16" i="10"/>
  <c r="J90" i="10"/>
  <c r="E7" i="10"/>
  <c r="E52" i="10"/>
  <c r="J39" i="9"/>
  <c r="J38" i="9"/>
  <c r="AY64" i="1"/>
  <c r="J37" i="9"/>
  <c r="AX64" i="1"/>
  <c r="BI229" i="9"/>
  <c r="BH229" i="9"/>
  <c r="BG229" i="9"/>
  <c r="BF229" i="9"/>
  <c r="T229" i="9"/>
  <c r="R229" i="9"/>
  <c r="P229" i="9"/>
  <c r="BI226" i="9"/>
  <c r="BH226" i="9"/>
  <c r="BG226" i="9"/>
  <c r="BF226" i="9"/>
  <c r="T226" i="9"/>
  <c r="R226" i="9"/>
  <c r="P226" i="9"/>
  <c r="BI223" i="9"/>
  <c r="BH223" i="9"/>
  <c r="BG223" i="9"/>
  <c r="BF223" i="9"/>
  <c r="T223" i="9"/>
  <c r="R223" i="9"/>
  <c r="P223" i="9"/>
  <c r="BI220" i="9"/>
  <c r="BH220" i="9"/>
  <c r="BG220" i="9"/>
  <c r="BF220" i="9"/>
  <c r="T220" i="9"/>
  <c r="R220" i="9"/>
  <c r="P220" i="9"/>
  <c r="BI217" i="9"/>
  <c r="BH217" i="9"/>
  <c r="BG217" i="9"/>
  <c r="BF217" i="9"/>
  <c r="T217" i="9"/>
  <c r="R217" i="9"/>
  <c r="P217" i="9"/>
  <c r="BI214" i="9"/>
  <c r="BH214" i="9"/>
  <c r="BG214" i="9"/>
  <c r="BF214" i="9"/>
  <c r="T214" i="9"/>
  <c r="R214" i="9"/>
  <c r="P214" i="9"/>
  <c r="BI211" i="9"/>
  <c r="BH211" i="9"/>
  <c r="BG211" i="9"/>
  <c r="BF211" i="9"/>
  <c r="T211" i="9"/>
  <c r="R211" i="9"/>
  <c r="P211" i="9"/>
  <c r="BI208" i="9"/>
  <c r="BH208" i="9"/>
  <c r="BG208" i="9"/>
  <c r="BF208" i="9"/>
  <c r="T208" i="9"/>
  <c r="R208" i="9"/>
  <c r="P208" i="9"/>
  <c r="BI205" i="9"/>
  <c r="BH205" i="9"/>
  <c r="BG205" i="9"/>
  <c r="BF205" i="9"/>
  <c r="T205" i="9"/>
  <c r="R205" i="9"/>
  <c r="P205" i="9"/>
  <c r="BI202" i="9"/>
  <c r="BH202" i="9"/>
  <c r="BG202" i="9"/>
  <c r="BF202" i="9"/>
  <c r="T202" i="9"/>
  <c r="R202" i="9"/>
  <c r="P202" i="9"/>
  <c r="BI199" i="9"/>
  <c r="BH199" i="9"/>
  <c r="BG199" i="9"/>
  <c r="BF199" i="9"/>
  <c r="T199" i="9"/>
  <c r="R199" i="9"/>
  <c r="P199" i="9"/>
  <c r="BI195" i="9"/>
  <c r="BH195" i="9"/>
  <c r="BG195" i="9"/>
  <c r="BF195" i="9"/>
  <c r="T195" i="9"/>
  <c r="R195" i="9"/>
  <c r="P195" i="9"/>
  <c r="BI190" i="9"/>
  <c r="BH190" i="9"/>
  <c r="BG190" i="9"/>
  <c r="BF190" i="9"/>
  <c r="T190" i="9"/>
  <c r="T189" i="9" s="1"/>
  <c r="R190" i="9"/>
  <c r="R189" i="9"/>
  <c r="P190" i="9"/>
  <c r="P189" i="9"/>
  <c r="BI185" i="9"/>
  <c r="BH185" i="9"/>
  <c r="BG185" i="9"/>
  <c r="BF185" i="9"/>
  <c r="T185" i="9"/>
  <c r="R185" i="9"/>
  <c r="P185" i="9"/>
  <c r="BI181" i="9"/>
  <c r="BH181" i="9"/>
  <c r="BG181" i="9"/>
  <c r="BF181" i="9"/>
  <c r="T181" i="9"/>
  <c r="R181" i="9"/>
  <c r="P181" i="9"/>
  <c r="BI177" i="9"/>
  <c r="BH177" i="9"/>
  <c r="BG177" i="9"/>
  <c r="BF177" i="9"/>
  <c r="T177" i="9"/>
  <c r="R177" i="9"/>
  <c r="P177" i="9"/>
  <c r="BI171" i="9"/>
  <c r="BH171" i="9"/>
  <c r="BG171" i="9"/>
  <c r="BF171" i="9"/>
  <c r="T171" i="9"/>
  <c r="R171" i="9"/>
  <c r="P171" i="9"/>
  <c r="BI164" i="9"/>
  <c r="BH164" i="9"/>
  <c r="BG164" i="9"/>
  <c r="BF164" i="9"/>
  <c r="T164" i="9"/>
  <c r="R164" i="9"/>
  <c r="P164" i="9"/>
  <c r="BI157" i="9"/>
  <c r="BH157" i="9"/>
  <c r="BG157" i="9"/>
  <c r="BF157" i="9"/>
  <c r="T157" i="9"/>
  <c r="R157" i="9"/>
  <c r="P157" i="9"/>
  <c r="BI147" i="9"/>
  <c r="BH147" i="9"/>
  <c r="BG147" i="9"/>
  <c r="BF147" i="9"/>
  <c r="T147" i="9"/>
  <c r="T146" i="9"/>
  <c r="R147" i="9"/>
  <c r="R146" i="9"/>
  <c r="P147" i="9"/>
  <c r="P146" i="9" s="1"/>
  <c r="BI130" i="9"/>
  <c r="BH130" i="9"/>
  <c r="BG130" i="9"/>
  <c r="BF130" i="9"/>
  <c r="T130" i="9"/>
  <c r="R130" i="9"/>
  <c r="P130" i="9"/>
  <c r="BI114" i="9"/>
  <c r="BH114" i="9"/>
  <c r="BG114" i="9"/>
  <c r="BF114" i="9"/>
  <c r="T114" i="9"/>
  <c r="R114" i="9"/>
  <c r="P114" i="9"/>
  <c r="BI105" i="9"/>
  <c r="BH105" i="9"/>
  <c r="BG105" i="9"/>
  <c r="BF105" i="9"/>
  <c r="T105" i="9"/>
  <c r="R105" i="9"/>
  <c r="P105" i="9"/>
  <c r="BI96" i="9"/>
  <c r="BH96" i="9"/>
  <c r="BG96" i="9"/>
  <c r="BF96" i="9"/>
  <c r="T96" i="9"/>
  <c r="R96" i="9"/>
  <c r="P96" i="9"/>
  <c r="J90" i="9"/>
  <c r="J89" i="9"/>
  <c r="F89" i="9"/>
  <c r="F87" i="9"/>
  <c r="E85" i="9"/>
  <c r="J59" i="9"/>
  <c r="J58" i="9"/>
  <c r="F58" i="9"/>
  <c r="F56" i="9"/>
  <c r="E54" i="9"/>
  <c r="J20" i="9"/>
  <c r="E20" i="9"/>
  <c r="F59" i="9"/>
  <c r="J19" i="9"/>
  <c r="J14" i="9"/>
  <c r="J56" i="9"/>
  <c r="E7" i="9"/>
  <c r="E50" i="9"/>
  <c r="J41" i="8"/>
  <c r="J40" i="8"/>
  <c r="AY63" i="1"/>
  <c r="J39" i="8"/>
  <c r="AX63" i="1"/>
  <c r="BI126" i="8"/>
  <c r="BH126" i="8"/>
  <c r="BG126" i="8"/>
  <c r="BF126" i="8"/>
  <c r="T126" i="8"/>
  <c r="R126" i="8"/>
  <c r="R119" i="8"/>
  <c r="R118" i="8"/>
  <c r="P126" i="8"/>
  <c r="P119" i="8"/>
  <c r="P118" i="8" s="1"/>
  <c r="BI120" i="8"/>
  <c r="BH120" i="8"/>
  <c r="BG120" i="8"/>
  <c r="BF120" i="8"/>
  <c r="T120" i="8"/>
  <c r="T119" i="8" s="1"/>
  <c r="T118" i="8" s="1"/>
  <c r="R120" i="8"/>
  <c r="P120" i="8"/>
  <c r="BI115" i="8"/>
  <c r="BH115" i="8"/>
  <c r="BG115" i="8"/>
  <c r="BF115" i="8"/>
  <c r="T115" i="8"/>
  <c r="T114" i="8"/>
  <c r="R115" i="8"/>
  <c r="R114" i="8"/>
  <c r="P115" i="8"/>
  <c r="P114" i="8"/>
  <c r="BI111" i="8"/>
  <c r="BH111" i="8"/>
  <c r="BG111" i="8"/>
  <c r="BF111" i="8"/>
  <c r="T111" i="8"/>
  <c r="R111" i="8"/>
  <c r="P111" i="8"/>
  <c r="BI107" i="8"/>
  <c r="BH107" i="8"/>
  <c r="BG107" i="8"/>
  <c r="BF107" i="8"/>
  <c r="T107" i="8"/>
  <c r="R107" i="8"/>
  <c r="P107" i="8"/>
  <c r="BI103" i="8"/>
  <c r="BH103" i="8"/>
  <c r="BG103" i="8"/>
  <c r="BF103" i="8"/>
  <c r="T103" i="8"/>
  <c r="R103" i="8"/>
  <c r="P103" i="8"/>
  <c r="BI99" i="8"/>
  <c r="BH99" i="8"/>
  <c r="BG99" i="8"/>
  <c r="BF99" i="8"/>
  <c r="T99" i="8"/>
  <c r="R99" i="8"/>
  <c r="P99" i="8"/>
  <c r="J93" i="8"/>
  <c r="J92" i="8"/>
  <c r="F92" i="8"/>
  <c r="F90" i="8"/>
  <c r="E88" i="8"/>
  <c r="J63" i="8"/>
  <c r="J62" i="8"/>
  <c r="F62" i="8"/>
  <c r="F60" i="8"/>
  <c r="E58" i="8"/>
  <c r="J22" i="8"/>
  <c r="E22" i="8"/>
  <c r="F93" i="8"/>
  <c r="J21" i="8"/>
  <c r="J16" i="8"/>
  <c r="J60" i="8"/>
  <c r="E7" i="8"/>
  <c r="E52" i="8"/>
  <c r="J41" i="7"/>
  <c r="J40" i="7"/>
  <c r="AY62" i="1"/>
  <c r="J39" i="7"/>
  <c r="AX62" i="1" s="1"/>
  <c r="BI236" i="7"/>
  <c r="BH236" i="7"/>
  <c r="BG236" i="7"/>
  <c r="BF236" i="7"/>
  <c r="T236" i="7"/>
  <c r="T235" i="7"/>
  <c r="R236" i="7"/>
  <c r="R235" i="7"/>
  <c r="P236" i="7"/>
  <c r="P235" i="7"/>
  <c r="BI231" i="7"/>
  <c r="BH231" i="7"/>
  <c r="BG231" i="7"/>
  <c r="BF231" i="7"/>
  <c r="T231" i="7"/>
  <c r="R231" i="7"/>
  <c r="P231" i="7"/>
  <c r="BI227" i="7"/>
  <c r="BH227" i="7"/>
  <c r="BG227" i="7"/>
  <c r="BF227" i="7"/>
  <c r="T227" i="7"/>
  <c r="R227" i="7"/>
  <c r="P227" i="7"/>
  <c r="BI224" i="7"/>
  <c r="BH224" i="7"/>
  <c r="BG224" i="7"/>
  <c r="BF224" i="7"/>
  <c r="T224" i="7"/>
  <c r="R224" i="7"/>
  <c r="P224" i="7"/>
  <c r="BI220" i="7"/>
  <c r="BH220" i="7"/>
  <c r="BG220" i="7"/>
  <c r="BF220" i="7"/>
  <c r="T220" i="7"/>
  <c r="R220" i="7"/>
  <c r="P220" i="7"/>
  <c r="BI216" i="7"/>
  <c r="BH216" i="7"/>
  <c r="BG216" i="7"/>
  <c r="BF216" i="7"/>
  <c r="T216" i="7"/>
  <c r="R216" i="7"/>
  <c r="P216" i="7"/>
  <c r="BI212" i="7"/>
  <c r="BH212" i="7"/>
  <c r="BG212" i="7"/>
  <c r="BF212" i="7"/>
  <c r="T212" i="7"/>
  <c r="T211" i="7"/>
  <c r="R212" i="7"/>
  <c r="R211" i="7"/>
  <c r="P212" i="7"/>
  <c r="P211" i="7"/>
  <c r="BI207" i="7"/>
  <c r="BH207" i="7"/>
  <c r="BG207" i="7"/>
  <c r="BF207" i="7"/>
  <c r="T207" i="7"/>
  <c r="R207" i="7"/>
  <c r="P207" i="7"/>
  <c r="BI203" i="7"/>
  <c r="BH203" i="7"/>
  <c r="BG203" i="7"/>
  <c r="BF203" i="7"/>
  <c r="T203" i="7"/>
  <c r="R203" i="7"/>
  <c r="P203" i="7"/>
  <c r="BI192" i="7"/>
  <c r="BH192" i="7"/>
  <c r="BG192" i="7"/>
  <c r="BF192" i="7"/>
  <c r="T192" i="7"/>
  <c r="R192" i="7"/>
  <c r="P192" i="7"/>
  <c r="BI183" i="7"/>
  <c r="BH183" i="7"/>
  <c r="BG183" i="7"/>
  <c r="BF183" i="7"/>
  <c r="T183" i="7"/>
  <c r="R183" i="7"/>
  <c r="P183" i="7"/>
  <c r="BI179" i="7"/>
  <c r="BH179" i="7"/>
  <c r="BG179" i="7"/>
  <c r="BF179" i="7"/>
  <c r="T179" i="7"/>
  <c r="R179" i="7"/>
  <c r="P179" i="7"/>
  <c r="BI174" i="7"/>
  <c r="BH174" i="7"/>
  <c r="BG174" i="7"/>
  <c r="BF174" i="7"/>
  <c r="T174" i="7"/>
  <c r="R174" i="7"/>
  <c r="P174" i="7"/>
  <c r="BI170" i="7"/>
  <c r="BH170" i="7"/>
  <c r="BG170" i="7"/>
  <c r="BF170" i="7"/>
  <c r="T170" i="7"/>
  <c r="R170" i="7"/>
  <c r="P170" i="7"/>
  <c r="BI159" i="7"/>
  <c r="BH159" i="7"/>
  <c r="BG159" i="7"/>
  <c r="BF159" i="7"/>
  <c r="T159" i="7"/>
  <c r="R159" i="7"/>
  <c r="P159" i="7"/>
  <c r="BI148" i="7"/>
  <c r="BH148" i="7"/>
  <c r="BG148" i="7"/>
  <c r="BF148" i="7"/>
  <c r="T148" i="7"/>
  <c r="R148" i="7"/>
  <c r="P148" i="7"/>
  <c r="BI137" i="7"/>
  <c r="BH137" i="7"/>
  <c r="BG137" i="7"/>
  <c r="BF137" i="7"/>
  <c r="T137" i="7"/>
  <c r="R137" i="7"/>
  <c r="P137" i="7"/>
  <c r="BI127" i="7"/>
  <c r="BH127" i="7"/>
  <c r="BG127" i="7"/>
  <c r="BF127" i="7"/>
  <c r="T127" i="7"/>
  <c r="R127" i="7"/>
  <c r="P127" i="7"/>
  <c r="BI114" i="7"/>
  <c r="BH114" i="7"/>
  <c r="BG114" i="7"/>
  <c r="BF114" i="7"/>
  <c r="T114" i="7"/>
  <c r="R114" i="7"/>
  <c r="P114" i="7"/>
  <c r="BI110" i="7"/>
  <c r="BH110" i="7"/>
  <c r="BG110" i="7"/>
  <c r="BF110" i="7"/>
  <c r="T110" i="7"/>
  <c r="R110" i="7"/>
  <c r="P110" i="7"/>
  <c r="BI104" i="7"/>
  <c r="BH104" i="7"/>
  <c r="BG104" i="7"/>
  <c r="BF104" i="7"/>
  <c r="T104" i="7"/>
  <c r="R104" i="7"/>
  <c r="P104" i="7"/>
  <c r="BI100" i="7"/>
  <c r="BH100" i="7"/>
  <c r="BG100" i="7"/>
  <c r="BF100" i="7"/>
  <c r="T100" i="7"/>
  <c r="R100" i="7"/>
  <c r="P100" i="7"/>
  <c r="J94" i="7"/>
  <c r="J93" i="7"/>
  <c r="F93" i="7"/>
  <c r="F91" i="7"/>
  <c r="E89" i="7"/>
  <c r="J63" i="7"/>
  <c r="J62" i="7"/>
  <c r="F62" i="7"/>
  <c r="F60" i="7"/>
  <c r="E58" i="7"/>
  <c r="J22" i="7"/>
  <c r="E22" i="7"/>
  <c r="F94" i="7"/>
  <c r="J21" i="7"/>
  <c r="J16" i="7"/>
  <c r="J91" i="7" s="1"/>
  <c r="E7" i="7"/>
  <c r="E52" i="7"/>
  <c r="J145" i="6"/>
  <c r="J66" i="6" s="1"/>
  <c r="J39" i="6"/>
  <c r="J38" i="6"/>
  <c r="AY60" i="1"/>
  <c r="J37" i="6"/>
  <c r="AX60" i="1"/>
  <c r="BI197" i="6"/>
  <c r="BH197" i="6"/>
  <c r="BG197" i="6"/>
  <c r="BF197" i="6"/>
  <c r="T197" i="6"/>
  <c r="R197" i="6"/>
  <c r="P197" i="6"/>
  <c r="BI192" i="6"/>
  <c r="BH192" i="6"/>
  <c r="BG192" i="6"/>
  <c r="BF192" i="6"/>
  <c r="T192" i="6"/>
  <c r="T191" i="6" s="1"/>
  <c r="T190" i="6" s="1"/>
  <c r="R192" i="6"/>
  <c r="R191" i="6" s="1"/>
  <c r="R190" i="6" s="1"/>
  <c r="P192" i="6"/>
  <c r="P191" i="6" s="1"/>
  <c r="P190" i="6" s="1"/>
  <c r="BI187" i="6"/>
  <c r="BH187" i="6"/>
  <c r="BG187" i="6"/>
  <c r="BF187" i="6"/>
  <c r="T187" i="6"/>
  <c r="R187" i="6"/>
  <c r="P187" i="6"/>
  <c r="BI184" i="6"/>
  <c r="BH184" i="6"/>
  <c r="BG184" i="6"/>
  <c r="BF184" i="6"/>
  <c r="T184" i="6"/>
  <c r="R184" i="6"/>
  <c r="P184" i="6"/>
  <c r="BI179" i="6"/>
  <c r="BH179" i="6"/>
  <c r="BG179" i="6"/>
  <c r="BF179" i="6"/>
  <c r="T179" i="6"/>
  <c r="R179" i="6"/>
  <c r="P179" i="6"/>
  <c r="BI176" i="6"/>
  <c r="BH176" i="6"/>
  <c r="BG176" i="6"/>
  <c r="BF176" i="6"/>
  <c r="T176" i="6"/>
  <c r="R176" i="6"/>
  <c r="P176" i="6"/>
  <c r="BI172" i="6"/>
  <c r="BH172" i="6"/>
  <c r="BG172" i="6"/>
  <c r="BF172" i="6"/>
  <c r="T172" i="6"/>
  <c r="R172" i="6"/>
  <c r="P172" i="6"/>
  <c r="BI168" i="6"/>
  <c r="BH168" i="6"/>
  <c r="BG168" i="6"/>
  <c r="BF168" i="6"/>
  <c r="T168" i="6"/>
  <c r="R168" i="6"/>
  <c r="P168" i="6"/>
  <c r="BI165" i="6"/>
  <c r="BH165" i="6"/>
  <c r="BG165" i="6"/>
  <c r="BF165" i="6"/>
  <c r="T165" i="6"/>
  <c r="R165" i="6"/>
  <c r="P165" i="6"/>
  <c r="BI162" i="6"/>
  <c r="BH162" i="6"/>
  <c r="BG162" i="6"/>
  <c r="BF162" i="6"/>
  <c r="T162" i="6"/>
  <c r="R162" i="6"/>
  <c r="P162" i="6"/>
  <c r="BI159" i="6"/>
  <c r="BH159" i="6"/>
  <c r="BG159" i="6"/>
  <c r="BF159" i="6"/>
  <c r="T159" i="6"/>
  <c r="R159" i="6"/>
  <c r="P159" i="6"/>
  <c r="BI154" i="6"/>
  <c r="BH154" i="6"/>
  <c r="BG154" i="6"/>
  <c r="BF154" i="6"/>
  <c r="T154" i="6"/>
  <c r="R154" i="6"/>
  <c r="P154" i="6"/>
  <c r="BI150" i="6"/>
  <c r="BH150" i="6"/>
  <c r="BG150" i="6"/>
  <c r="BF150" i="6"/>
  <c r="T150" i="6"/>
  <c r="R150" i="6"/>
  <c r="P150" i="6"/>
  <c r="BI147" i="6"/>
  <c r="BH147" i="6"/>
  <c r="BG147" i="6"/>
  <c r="BF147" i="6"/>
  <c r="T147" i="6"/>
  <c r="R147" i="6"/>
  <c r="P147" i="6"/>
  <c r="BI141" i="6"/>
  <c r="BH141" i="6"/>
  <c r="BG141" i="6"/>
  <c r="BF141" i="6"/>
  <c r="T141" i="6"/>
  <c r="R141" i="6"/>
  <c r="P141" i="6"/>
  <c r="BI136" i="6"/>
  <c r="BH136" i="6"/>
  <c r="BG136" i="6"/>
  <c r="BF136" i="6"/>
  <c r="T136" i="6"/>
  <c r="R136" i="6"/>
  <c r="P136" i="6"/>
  <c r="BI131" i="6"/>
  <c r="BH131" i="6"/>
  <c r="BG131" i="6"/>
  <c r="BF131" i="6"/>
  <c r="T131" i="6"/>
  <c r="R131" i="6"/>
  <c r="P131" i="6"/>
  <c r="BI126" i="6"/>
  <c r="BH126" i="6"/>
  <c r="BG126" i="6"/>
  <c r="BF126" i="6"/>
  <c r="T126" i="6"/>
  <c r="R126" i="6"/>
  <c r="P126" i="6"/>
  <c r="BI122" i="6"/>
  <c r="BH122" i="6"/>
  <c r="BG122" i="6"/>
  <c r="BF122" i="6"/>
  <c r="T122" i="6"/>
  <c r="R122" i="6"/>
  <c r="P122" i="6"/>
  <c r="BI118" i="6"/>
  <c r="BH118" i="6"/>
  <c r="BG118" i="6"/>
  <c r="BF118" i="6"/>
  <c r="T118" i="6"/>
  <c r="R118" i="6"/>
  <c r="P118" i="6"/>
  <c r="BI114" i="6"/>
  <c r="BH114" i="6"/>
  <c r="BG114" i="6"/>
  <c r="BF114" i="6"/>
  <c r="T114" i="6"/>
  <c r="R114" i="6"/>
  <c r="P114" i="6"/>
  <c r="BI110" i="6"/>
  <c r="BH110" i="6"/>
  <c r="BG110" i="6"/>
  <c r="BF110" i="6"/>
  <c r="T110" i="6"/>
  <c r="R110" i="6"/>
  <c r="P110" i="6"/>
  <c r="BI105" i="6"/>
  <c r="BH105" i="6"/>
  <c r="BG105" i="6"/>
  <c r="BF105" i="6"/>
  <c r="T105" i="6"/>
  <c r="R105" i="6"/>
  <c r="P105" i="6"/>
  <c r="BI102" i="6"/>
  <c r="BH102" i="6"/>
  <c r="BG102" i="6"/>
  <c r="BF102" i="6"/>
  <c r="T102" i="6"/>
  <c r="R102" i="6"/>
  <c r="P102" i="6"/>
  <c r="BI99" i="6"/>
  <c r="BH99" i="6"/>
  <c r="BG99" i="6"/>
  <c r="BF99" i="6"/>
  <c r="T99" i="6"/>
  <c r="R99" i="6"/>
  <c r="P99" i="6"/>
  <c r="BI95" i="6"/>
  <c r="BH95" i="6"/>
  <c r="BG95" i="6"/>
  <c r="BF95" i="6"/>
  <c r="T95" i="6"/>
  <c r="R95" i="6"/>
  <c r="P95" i="6"/>
  <c r="J89" i="6"/>
  <c r="J88" i="6"/>
  <c r="F88" i="6"/>
  <c r="F86" i="6"/>
  <c r="E84" i="6"/>
  <c r="J59" i="6"/>
  <c r="J58" i="6"/>
  <c r="F58" i="6"/>
  <c r="F56" i="6"/>
  <c r="E54" i="6"/>
  <c r="J20" i="6"/>
  <c r="E20" i="6"/>
  <c r="F89" i="6"/>
  <c r="J19" i="6"/>
  <c r="J14" i="6"/>
  <c r="J56" i="6"/>
  <c r="E7" i="6"/>
  <c r="E50" i="6"/>
  <c r="J39" i="5"/>
  <c r="J38" i="5"/>
  <c r="AY59" i="1"/>
  <c r="J37" i="5"/>
  <c r="AX59" i="1" s="1"/>
  <c r="BI275" i="5"/>
  <c r="BH275" i="5"/>
  <c r="BG275" i="5"/>
  <c r="BF275" i="5"/>
  <c r="T275" i="5"/>
  <c r="R275" i="5"/>
  <c r="P275" i="5"/>
  <c r="P269" i="5"/>
  <c r="P268" i="5"/>
  <c r="BI270" i="5"/>
  <c r="BH270" i="5"/>
  <c r="BG270" i="5"/>
  <c r="BF270" i="5"/>
  <c r="T270" i="5"/>
  <c r="T269" i="5" s="1"/>
  <c r="T268" i="5" s="1"/>
  <c r="R270" i="5"/>
  <c r="R269" i="5" s="1"/>
  <c r="R268" i="5" s="1"/>
  <c r="P270" i="5"/>
  <c r="BI265" i="5"/>
  <c r="BH265" i="5"/>
  <c r="BG265" i="5"/>
  <c r="BF265" i="5"/>
  <c r="T265" i="5"/>
  <c r="T264" i="5"/>
  <c r="T263" i="5"/>
  <c r="R265" i="5"/>
  <c r="R264" i="5"/>
  <c r="R263" i="5"/>
  <c r="P265" i="5"/>
  <c r="P264" i="5" s="1"/>
  <c r="P263" i="5" s="1"/>
  <c r="BI260" i="5"/>
  <c r="BH260" i="5"/>
  <c r="BG260" i="5"/>
  <c r="BF260" i="5"/>
  <c r="T260" i="5"/>
  <c r="R260" i="5"/>
  <c r="P260" i="5"/>
  <c r="BI257" i="5"/>
  <c r="BH257" i="5"/>
  <c r="BG257" i="5"/>
  <c r="BF257" i="5"/>
  <c r="T257" i="5"/>
  <c r="R257" i="5"/>
  <c r="P257" i="5"/>
  <c r="BI253" i="5"/>
  <c r="BH253" i="5"/>
  <c r="BG253" i="5"/>
  <c r="BF253" i="5"/>
  <c r="T253" i="5"/>
  <c r="T252" i="5"/>
  <c r="R253" i="5"/>
  <c r="R252" i="5"/>
  <c r="P253" i="5"/>
  <c r="P252" i="5"/>
  <c r="BI246" i="5"/>
  <c r="BH246" i="5"/>
  <c r="BG246" i="5"/>
  <c r="BF246" i="5"/>
  <c r="T246" i="5"/>
  <c r="R246" i="5"/>
  <c r="P246" i="5"/>
  <c r="BI243" i="5"/>
  <c r="BH243" i="5"/>
  <c r="BG243" i="5"/>
  <c r="BF243" i="5"/>
  <c r="T243" i="5"/>
  <c r="R243" i="5"/>
  <c r="P243" i="5"/>
  <c r="BI240" i="5"/>
  <c r="BH240" i="5"/>
  <c r="BG240" i="5"/>
  <c r="BF240" i="5"/>
  <c r="T240" i="5"/>
  <c r="R240" i="5"/>
  <c r="P240" i="5"/>
  <c r="BI237" i="5"/>
  <c r="BH237" i="5"/>
  <c r="BG237" i="5"/>
  <c r="BF237" i="5"/>
  <c r="T237" i="5"/>
  <c r="R237" i="5"/>
  <c r="P237" i="5"/>
  <c r="BI231" i="5"/>
  <c r="BH231" i="5"/>
  <c r="BG231" i="5"/>
  <c r="BF231" i="5"/>
  <c r="T231" i="5"/>
  <c r="R231" i="5"/>
  <c r="P231" i="5"/>
  <c r="BI228" i="5"/>
  <c r="BH228" i="5"/>
  <c r="BG228" i="5"/>
  <c r="BF228" i="5"/>
  <c r="T228" i="5"/>
  <c r="R228" i="5"/>
  <c r="P228" i="5"/>
  <c r="BI225" i="5"/>
  <c r="BH225" i="5"/>
  <c r="BG225" i="5"/>
  <c r="BF225" i="5"/>
  <c r="T225" i="5"/>
  <c r="R225" i="5"/>
  <c r="P225" i="5"/>
  <c r="BI222" i="5"/>
  <c r="BH222" i="5"/>
  <c r="BG222" i="5"/>
  <c r="BF222" i="5"/>
  <c r="T222" i="5"/>
  <c r="R222" i="5"/>
  <c r="P222" i="5"/>
  <c r="BI219" i="5"/>
  <c r="BH219" i="5"/>
  <c r="BG219" i="5"/>
  <c r="BF219" i="5"/>
  <c r="T219" i="5"/>
  <c r="R219" i="5"/>
  <c r="P219" i="5"/>
  <c r="BI216" i="5"/>
  <c r="BH216" i="5"/>
  <c r="BG216" i="5"/>
  <c r="BF216" i="5"/>
  <c r="T216" i="5"/>
  <c r="R216" i="5"/>
  <c r="P216" i="5"/>
  <c r="BI213" i="5"/>
  <c r="BH213" i="5"/>
  <c r="BG213" i="5"/>
  <c r="BF213" i="5"/>
  <c r="T213" i="5"/>
  <c r="R213" i="5"/>
  <c r="P213" i="5"/>
  <c r="BI210" i="5"/>
  <c r="BH210" i="5"/>
  <c r="BG210" i="5"/>
  <c r="BF210" i="5"/>
  <c r="T210" i="5"/>
  <c r="R210" i="5"/>
  <c r="P210" i="5"/>
  <c r="BI207" i="5"/>
  <c r="BH207" i="5"/>
  <c r="BG207" i="5"/>
  <c r="BF207" i="5"/>
  <c r="T207" i="5"/>
  <c r="R207" i="5"/>
  <c r="P207" i="5"/>
  <c r="BI204" i="5"/>
  <c r="BH204" i="5"/>
  <c r="BG204" i="5"/>
  <c r="BF204" i="5"/>
  <c r="T204" i="5"/>
  <c r="R204" i="5"/>
  <c r="P204" i="5"/>
  <c r="BI201" i="5"/>
  <c r="BH201" i="5"/>
  <c r="BG201" i="5"/>
  <c r="BF201" i="5"/>
  <c r="T201" i="5"/>
  <c r="R201" i="5"/>
  <c r="P201" i="5"/>
  <c r="BI198" i="5"/>
  <c r="BH198" i="5"/>
  <c r="BG198" i="5"/>
  <c r="BF198" i="5"/>
  <c r="T198" i="5"/>
  <c r="R198" i="5"/>
  <c r="P198" i="5"/>
  <c r="BI194" i="5"/>
  <c r="BH194" i="5"/>
  <c r="BG194" i="5"/>
  <c r="BF194" i="5"/>
  <c r="T194" i="5"/>
  <c r="R194" i="5"/>
  <c r="P194" i="5"/>
  <c r="BI190" i="5"/>
  <c r="BH190" i="5"/>
  <c r="BG190" i="5"/>
  <c r="BF190" i="5"/>
  <c r="T190" i="5"/>
  <c r="R190" i="5"/>
  <c r="P190" i="5"/>
  <c r="BI186" i="5"/>
  <c r="BH186" i="5"/>
  <c r="BG186" i="5"/>
  <c r="BF186" i="5"/>
  <c r="T186" i="5"/>
  <c r="R186" i="5"/>
  <c r="P186" i="5"/>
  <c r="BI182" i="5"/>
  <c r="BH182" i="5"/>
  <c r="BG182" i="5"/>
  <c r="BF182" i="5"/>
  <c r="T182" i="5"/>
  <c r="R182" i="5"/>
  <c r="P182" i="5"/>
  <c r="BI179" i="5"/>
  <c r="BH179" i="5"/>
  <c r="BG179" i="5"/>
  <c r="BF179" i="5"/>
  <c r="T179" i="5"/>
  <c r="R179" i="5"/>
  <c r="P179" i="5"/>
  <c r="BI176" i="5"/>
  <c r="BH176" i="5"/>
  <c r="BG176" i="5"/>
  <c r="BF176" i="5"/>
  <c r="T176" i="5"/>
  <c r="R176" i="5"/>
  <c r="P176" i="5"/>
  <c r="BI173" i="5"/>
  <c r="BH173" i="5"/>
  <c r="BG173" i="5"/>
  <c r="BF173" i="5"/>
  <c r="T173" i="5"/>
  <c r="R173" i="5"/>
  <c r="P173" i="5"/>
  <c r="BI169" i="5"/>
  <c r="BH169" i="5"/>
  <c r="BG169" i="5"/>
  <c r="BF169" i="5"/>
  <c r="T169" i="5"/>
  <c r="R169" i="5"/>
  <c r="P169" i="5"/>
  <c r="BI165" i="5"/>
  <c r="BH165" i="5"/>
  <c r="BG165" i="5"/>
  <c r="BF165" i="5"/>
  <c r="T165" i="5"/>
  <c r="R165" i="5"/>
  <c r="P165" i="5"/>
  <c r="BI158" i="5"/>
  <c r="BH158" i="5"/>
  <c r="BG158" i="5"/>
  <c r="BF158" i="5"/>
  <c r="T158" i="5"/>
  <c r="R158" i="5"/>
  <c r="P158" i="5"/>
  <c r="BI152" i="5"/>
  <c r="BH152" i="5"/>
  <c r="BG152" i="5"/>
  <c r="BF152" i="5"/>
  <c r="T152" i="5"/>
  <c r="R152" i="5"/>
  <c r="P152" i="5"/>
  <c r="BI146" i="5"/>
  <c r="BH146" i="5"/>
  <c r="BG146" i="5"/>
  <c r="BF146" i="5"/>
  <c r="T146" i="5"/>
  <c r="R146" i="5"/>
  <c r="P146" i="5"/>
  <c r="BI140" i="5"/>
  <c r="BH140" i="5"/>
  <c r="BG140" i="5"/>
  <c r="BF140" i="5"/>
  <c r="T140" i="5"/>
  <c r="R140" i="5"/>
  <c r="P140" i="5"/>
  <c r="BI134" i="5"/>
  <c r="BH134" i="5"/>
  <c r="BG134" i="5"/>
  <c r="BF134" i="5"/>
  <c r="T134" i="5"/>
  <c r="R134" i="5"/>
  <c r="P134" i="5"/>
  <c r="BI128" i="5"/>
  <c r="BH128" i="5"/>
  <c r="BG128" i="5"/>
  <c r="BF128" i="5"/>
  <c r="T128" i="5"/>
  <c r="R128" i="5"/>
  <c r="P128" i="5"/>
  <c r="BI122" i="5"/>
  <c r="BH122" i="5"/>
  <c r="BG122" i="5"/>
  <c r="BF122" i="5"/>
  <c r="T122" i="5"/>
  <c r="R122" i="5"/>
  <c r="P122" i="5"/>
  <c r="BI116" i="5"/>
  <c r="BH116" i="5"/>
  <c r="BG116" i="5"/>
  <c r="BF116" i="5"/>
  <c r="T116" i="5"/>
  <c r="R116" i="5"/>
  <c r="P116" i="5"/>
  <c r="BI113" i="5"/>
  <c r="BH113" i="5"/>
  <c r="BG113" i="5"/>
  <c r="BF113" i="5"/>
  <c r="T113" i="5"/>
  <c r="R113" i="5"/>
  <c r="P113" i="5"/>
  <c r="BI110" i="5"/>
  <c r="BH110" i="5"/>
  <c r="BG110" i="5"/>
  <c r="BF110" i="5"/>
  <c r="T110" i="5"/>
  <c r="R110" i="5"/>
  <c r="P110" i="5"/>
  <c r="BI106" i="5"/>
  <c r="BH106" i="5"/>
  <c r="BG106" i="5"/>
  <c r="BF106" i="5"/>
  <c r="T106" i="5"/>
  <c r="R106" i="5"/>
  <c r="P106" i="5"/>
  <c r="BI103" i="5"/>
  <c r="BH103" i="5"/>
  <c r="BG103" i="5"/>
  <c r="BF103" i="5"/>
  <c r="T103" i="5"/>
  <c r="R103" i="5"/>
  <c r="P103" i="5"/>
  <c r="BI97" i="5"/>
  <c r="BH97" i="5"/>
  <c r="BG97" i="5"/>
  <c r="BF97" i="5"/>
  <c r="T97" i="5"/>
  <c r="R97" i="5"/>
  <c r="P97" i="5"/>
  <c r="J91" i="5"/>
  <c r="J90" i="5"/>
  <c r="F90" i="5"/>
  <c r="F88" i="5"/>
  <c r="E86" i="5"/>
  <c r="J59" i="5"/>
  <c r="J58" i="5"/>
  <c r="F58" i="5"/>
  <c r="F56" i="5"/>
  <c r="E54" i="5"/>
  <c r="J20" i="5"/>
  <c r="E20" i="5"/>
  <c r="F91" i="5" s="1"/>
  <c r="J19" i="5"/>
  <c r="J14" i="5"/>
  <c r="J56" i="5"/>
  <c r="E7" i="5"/>
  <c r="E50" i="5"/>
  <c r="J39" i="4"/>
  <c r="J38" i="4"/>
  <c r="AY58" i="1" s="1"/>
  <c r="J37" i="4"/>
  <c r="AX58" i="1"/>
  <c r="BI294" i="4"/>
  <c r="BH294" i="4"/>
  <c r="BG294" i="4"/>
  <c r="BF294" i="4"/>
  <c r="T294" i="4"/>
  <c r="T293" i="4" s="1"/>
  <c r="R294" i="4"/>
  <c r="R293" i="4"/>
  <c r="P294" i="4"/>
  <c r="P293" i="4" s="1"/>
  <c r="BI290" i="4"/>
  <c r="BH290" i="4"/>
  <c r="BG290" i="4"/>
  <c r="BF290" i="4"/>
  <c r="T290" i="4"/>
  <c r="R290" i="4"/>
  <c r="P290" i="4"/>
  <c r="BI287" i="4"/>
  <c r="BH287" i="4"/>
  <c r="BG287" i="4"/>
  <c r="BF287" i="4"/>
  <c r="T287" i="4"/>
  <c r="R287" i="4"/>
  <c r="P287" i="4"/>
  <c r="BI283" i="4"/>
  <c r="BH283" i="4"/>
  <c r="BG283" i="4"/>
  <c r="BF283" i="4"/>
  <c r="T283" i="4"/>
  <c r="R283" i="4"/>
  <c r="P283" i="4"/>
  <c r="BI280" i="4"/>
  <c r="BH280" i="4"/>
  <c r="BG280" i="4"/>
  <c r="BF280" i="4"/>
  <c r="T280" i="4"/>
  <c r="R280" i="4"/>
  <c r="P280" i="4"/>
  <c r="BI275" i="4"/>
  <c r="BH275" i="4"/>
  <c r="BG275" i="4"/>
  <c r="BF275" i="4"/>
  <c r="T275" i="4"/>
  <c r="R275" i="4"/>
  <c r="P275" i="4"/>
  <c r="BI272" i="4"/>
  <c r="BH272" i="4"/>
  <c r="BG272" i="4"/>
  <c r="BF272" i="4"/>
  <c r="T272" i="4"/>
  <c r="R272" i="4"/>
  <c r="P272" i="4"/>
  <c r="BI268" i="4"/>
  <c r="BH268" i="4"/>
  <c r="BG268" i="4"/>
  <c r="BF268" i="4"/>
  <c r="T268" i="4"/>
  <c r="R268" i="4"/>
  <c r="P268" i="4"/>
  <c r="BI265" i="4"/>
  <c r="BH265" i="4"/>
  <c r="BG265" i="4"/>
  <c r="BF265" i="4"/>
  <c r="T265" i="4"/>
  <c r="R265" i="4"/>
  <c r="P265" i="4"/>
  <c r="BI262" i="4"/>
  <c r="BH262" i="4"/>
  <c r="BG262" i="4"/>
  <c r="BF262" i="4"/>
  <c r="T262" i="4"/>
  <c r="R262" i="4"/>
  <c r="P262" i="4"/>
  <c r="BI259" i="4"/>
  <c r="BH259" i="4"/>
  <c r="BG259" i="4"/>
  <c r="BF259" i="4"/>
  <c r="T259" i="4"/>
  <c r="R259" i="4"/>
  <c r="P259" i="4"/>
  <c r="BI256" i="4"/>
  <c r="BH256" i="4"/>
  <c r="BG256" i="4"/>
  <c r="BF256" i="4"/>
  <c r="T256" i="4"/>
  <c r="R256" i="4"/>
  <c r="P256" i="4"/>
  <c r="BI253" i="4"/>
  <c r="BH253" i="4"/>
  <c r="BG253" i="4"/>
  <c r="BF253" i="4"/>
  <c r="T253" i="4"/>
  <c r="R253" i="4"/>
  <c r="P253" i="4"/>
  <c r="BI251" i="4"/>
  <c r="BH251" i="4"/>
  <c r="BG251" i="4"/>
  <c r="BF251" i="4"/>
  <c r="T251" i="4"/>
  <c r="R251" i="4"/>
  <c r="P251" i="4"/>
  <c r="BI248" i="4"/>
  <c r="BH248" i="4"/>
  <c r="BG248" i="4"/>
  <c r="BF248" i="4"/>
  <c r="T248" i="4"/>
  <c r="R248" i="4"/>
  <c r="P248" i="4"/>
  <c r="BI244" i="4"/>
  <c r="BH244" i="4"/>
  <c r="BG244" i="4"/>
  <c r="BF244" i="4"/>
  <c r="T244" i="4"/>
  <c r="R244" i="4"/>
  <c r="P244" i="4"/>
  <c r="BI241" i="4"/>
  <c r="BH241" i="4"/>
  <c r="BG241" i="4"/>
  <c r="BF241" i="4"/>
  <c r="T241" i="4"/>
  <c r="R241" i="4"/>
  <c r="P241" i="4"/>
  <c r="BI239" i="4"/>
  <c r="BH239" i="4"/>
  <c r="BG239" i="4"/>
  <c r="BF239" i="4"/>
  <c r="T239" i="4"/>
  <c r="R239" i="4"/>
  <c r="P239" i="4"/>
  <c r="BI236" i="4"/>
  <c r="BH236" i="4"/>
  <c r="BG236" i="4"/>
  <c r="BF236" i="4"/>
  <c r="T236" i="4"/>
  <c r="R236" i="4"/>
  <c r="P236" i="4"/>
  <c r="BI233" i="4"/>
  <c r="BH233" i="4"/>
  <c r="BG233" i="4"/>
  <c r="BF233" i="4"/>
  <c r="T233" i="4"/>
  <c r="R233" i="4"/>
  <c r="P233" i="4"/>
  <c r="BI229" i="4"/>
  <c r="BH229" i="4"/>
  <c r="BG229" i="4"/>
  <c r="BF229" i="4"/>
  <c r="T229" i="4"/>
  <c r="R229" i="4"/>
  <c r="P229" i="4"/>
  <c r="BI226" i="4"/>
  <c r="BH226" i="4"/>
  <c r="BG226" i="4"/>
  <c r="BF226" i="4"/>
  <c r="T226" i="4"/>
  <c r="R226" i="4"/>
  <c r="P226" i="4"/>
  <c r="BI223" i="4"/>
  <c r="BH223" i="4"/>
  <c r="BG223" i="4"/>
  <c r="BF223" i="4"/>
  <c r="T223" i="4"/>
  <c r="R223" i="4"/>
  <c r="P223" i="4"/>
  <c r="BI220" i="4"/>
  <c r="BH220" i="4"/>
  <c r="BG220" i="4"/>
  <c r="BF220" i="4"/>
  <c r="T220" i="4"/>
  <c r="R220" i="4"/>
  <c r="P220" i="4"/>
  <c r="BI217" i="4"/>
  <c r="BH217" i="4"/>
  <c r="BG217" i="4"/>
  <c r="BF217" i="4"/>
  <c r="T217" i="4"/>
  <c r="R217" i="4"/>
  <c r="P217" i="4"/>
  <c r="BI214" i="4"/>
  <c r="BH214" i="4"/>
  <c r="BG214" i="4"/>
  <c r="BF214" i="4"/>
  <c r="T214" i="4"/>
  <c r="R214" i="4"/>
  <c r="P214" i="4"/>
  <c r="BI211" i="4"/>
  <c r="BH211" i="4"/>
  <c r="BG211" i="4"/>
  <c r="BF211" i="4"/>
  <c r="T211" i="4"/>
  <c r="R211" i="4"/>
  <c r="P211" i="4"/>
  <c r="BI208" i="4"/>
  <c r="BH208" i="4"/>
  <c r="BG208" i="4"/>
  <c r="BF208" i="4"/>
  <c r="T208" i="4"/>
  <c r="R208" i="4"/>
  <c r="P208" i="4"/>
  <c r="BI205" i="4"/>
  <c r="BH205" i="4"/>
  <c r="BG205" i="4"/>
  <c r="BF205" i="4"/>
  <c r="T205" i="4"/>
  <c r="R205" i="4"/>
  <c r="P205" i="4"/>
  <c r="BI202" i="4"/>
  <c r="BH202" i="4"/>
  <c r="BG202" i="4"/>
  <c r="BF202" i="4"/>
  <c r="T202" i="4"/>
  <c r="R202" i="4"/>
  <c r="P202" i="4"/>
  <c r="BI199" i="4"/>
  <c r="BH199" i="4"/>
  <c r="BG199" i="4"/>
  <c r="BF199" i="4"/>
  <c r="T199" i="4"/>
  <c r="R199" i="4"/>
  <c r="P199" i="4"/>
  <c r="BI196" i="4"/>
  <c r="BH196" i="4"/>
  <c r="BG196" i="4"/>
  <c r="BF196" i="4"/>
  <c r="T196" i="4"/>
  <c r="R196" i="4"/>
  <c r="P196" i="4"/>
  <c r="BI193" i="4"/>
  <c r="BH193" i="4"/>
  <c r="BG193" i="4"/>
  <c r="BF193" i="4"/>
  <c r="T193" i="4"/>
  <c r="R193" i="4"/>
  <c r="P193" i="4"/>
  <c r="BI190" i="4"/>
  <c r="BH190" i="4"/>
  <c r="BG190" i="4"/>
  <c r="BF190" i="4"/>
  <c r="T190" i="4"/>
  <c r="R190" i="4"/>
  <c r="P190" i="4"/>
  <c r="BI187" i="4"/>
  <c r="BH187" i="4"/>
  <c r="BG187" i="4"/>
  <c r="BF187" i="4"/>
  <c r="T187" i="4"/>
  <c r="R187" i="4"/>
  <c r="P187" i="4"/>
  <c r="BI184" i="4"/>
  <c r="BH184" i="4"/>
  <c r="BG184" i="4"/>
  <c r="BF184" i="4"/>
  <c r="T184" i="4"/>
  <c r="R184" i="4"/>
  <c r="P184" i="4"/>
  <c r="BI181" i="4"/>
  <c r="BH181" i="4"/>
  <c r="BG181" i="4"/>
  <c r="BF181" i="4"/>
  <c r="T181" i="4"/>
  <c r="R181" i="4"/>
  <c r="P181" i="4"/>
  <c r="BI178" i="4"/>
  <c r="BH178" i="4"/>
  <c r="BG178" i="4"/>
  <c r="BF178" i="4"/>
  <c r="T178" i="4"/>
  <c r="R178" i="4"/>
  <c r="P178" i="4"/>
  <c r="BI175" i="4"/>
  <c r="BH175" i="4"/>
  <c r="BG175" i="4"/>
  <c r="BF175" i="4"/>
  <c r="T175" i="4"/>
  <c r="R175" i="4"/>
  <c r="P175" i="4"/>
  <c r="BI172" i="4"/>
  <c r="BH172" i="4"/>
  <c r="BG172" i="4"/>
  <c r="BF172" i="4"/>
  <c r="T172" i="4"/>
  <c r="R172" i="4"/>
  <c r="P172" i="4"/>
  <c r="BI169" i="4"/>
  <c r="BH169" i="4"/>
  <c r="BG169" i="4"/>
  <c r="BF169" i="4"/>
  <c r="T169" i="4"/>
  <c r="R169" i="4"/>
  <c r="P169" i="4"/>
  <c r="BI166" i="4"/>
  <c r="BH166" i="4"/>
  <c r="BG166" i="4"/>
  <c r="BF166" i="4"/>
  <c r="T166" i="4"/>
  <c r="R166" i="4"/>
  <c r="P166" i="4"/>
  <c r="BI163" i="4"/>
  <c r="BH163" i="4"/>
  <c r="BG163" i="4"/>
  <c r="BF163" i="4"/>
  <c r="T163" i="4"/>
  <c r="R163" i="4"/>
  <c r="P163" i="4"/>
  <c r="BI160" i="4"/>
  <c r="BH160" i="4"/>
  <c r="BG160" i="4"/>
  <c r="BF160" i="4"/>
  <c r="T160" i="4"/>
  <c r="R160" i="4"/>
  <c r="P160" i="4"/>
  <c r="BI157" i="4"/>
  <c r="BH157" i="4"/>
  <c r="BG157" i="4"/>
  <c r="BF157" i="4"/>
  <c r="T157" i="4"/>
  <c r="R157" i="4"/>
  <c r="P157" i="4"/>
  <c r="BI153" i="4"/>
  <c r="BH153" i="4"/>
  <c r="BG153" i="4"/>
  <c r="BF153" i="4"/>
  <c r="T153" i="4"/>
  <c r="T152" i="4"/>
  <c r="R153" i="4"/>
  <c r="R152" i="4" s="1"/>
  <c r="P153" i="4"/>
  <c r="P152" i="4"/>
  <c r="BI149" i="4"/>
  <c r="BH149" i="4"/>
  <c r="BG149" i="4"/>
  <c r="BF149" i="4"/>
  <c r="T149" i="4"/>
  <c r="T148" i="4" s="1"/>
  <c r="R149" i="4"/>
  <c r="R148" i="4"/>
  <c r="P149" i="4"/>
  <c r="P148" i="4"/>
  <c r="BI140" i="4"/>
  <c r="BH140" i="4"/>
  <c r="BG140" i="4"/>
  <c r="BF140" i="4"/>
  <c r="T140" i="4"/>
  <c r="R140" i="4"/>
  <c r="P140" i="4"/>
  <c r="BI133" i="4"/>
  <c r="BH133" i="4"/>
  <c r="BG133" i="4"/>
  <c r="BF133" i="4"/>
  <c r="T133" i="4"/>
  <c r="R133" i="4"/>
  <c r="P133" i="4"/>
  <c r="BI129" i="4"/>
  <c r="BH129" i="4"/>
  <c r="BG129" i="4"/>
  <c r="BF129" i="4"/>
  <c r="T129" i="4"/>
  <c r="R129" i="4"/>
  <c r="P129" i="4"/>
  <c r="BI125" i="4"/>
  <c r="BH125" i="4"/>
  <c r="BG125" i="4"/>
  <c r="BF125" i="4"/>
  <c r="T125" i="4"/>
  <c r="R125" i="4"/>
  <c r="P125" i="4"/>
  <c r="BI121" i="4"/>
  <c r="BH121" i="4"/>
  <c r="BG121" i="4"/>
  <c r="BF121" i="4"/>
  <c r="T121" i="4"/>
  <c r="R121" i="4"/>
  <c r="P121" i="4"/>
  <c r="BI115" i="4"/>
  <c r="BH115" i="4"/>
  <c r="BG115" i="4"/>
  <c r="BF115" i="4"/>
  <c r="T115" i="4"/>
  <c r="R115" i="4"/>
  <c r="P115" i="4"/>
  <c r="BI106" i="4"/>
  <c r="BH106" i="4"/>
  <c r="BG106" i="4"/>
  <c r="BF106" i="4"/>
  <c r="T106" i="4"/>
  <c r="R106" i="4"/>
  <c r="P106" i="4"/>
  <c r="BI100" i="4"/>
  <c r="BH100" i="4"/>
  <c r="BG100" i="4"/>
  <c r="BF100" i="4"/>
  <c r="T100" i="4"/>
  <c r="R100" i="4"/>
  <c r="P100" i="4"/>
  <c r="J94" i="4"/>
  <c r="J93" i="4"/>
  <c r="F93" i="4"/>
  <c r="F91" i="4"/>
  <c r="E89" i="4"/>
  <c r="J59" i="4"/>
  <c r="J58" i="4"/>
  <c r="F58" i="4"/>
  <c r="F56" i="4"/>
  <c r="E54" i="4"/>
  <c r="J20" i="4"/>
  <c r="E20" i="4"/>
  <c r="F94" i="4"/>
  <c r="J19" i="4"/>
  <c r="J14" i="4"/>
  <c r="J56" i="4" s="1"/>
  <c r="E7" i="4"/>
  <c r="E85" i="4"/>
  <c r="J39" i="3"/>
  <c r="J38" i="3"/>
  <c r="AY57" i="1"/>
  <c r="J37" i="3"/>
  <c r="AX57" i="1"/>
  <c r="BI246" i="3"/>
  <c r="BH246" i="3"/>
  <c r="BG246" i="3"/>
  <c r="BF246" i="3"/>
  <c r="T246" i="3"/>
  <c r="R246" i="3"/>
  <c r="P246" i="3"/>
  <c r="BI242" i="3"/>
  <c r="BH242" i="3"/>
  <c r="BG242" i="3"/>
  <c r="BF242" i="3"/>
  <c r="T242" i="3"/>
  <c r="R242" i="3"/>
  <c r="P242" i="3"/>
  <c r="BI239" i="3"/>
  <c r="BH239" i="3"/>
  <c r="BG239" i="3"/>
  <c r="BF239" i="3"/>
  <c r="T239" i="3"/>
  <c r="R239" i="3"/>
  <c r="P239" i="3"/>
  <c r="BI235" i="3"/>
  <c r="BH235" i="3"/>
  <c r="BG235" i="3"/>
  <c r="BF235" i="3"/>
  <c r="T235" i="3"/>
  <c r="R235" i="3"/>
  <c r="P235" i="3"/>
  <c r="BI231" i="3"/>
  <c r="BH231" i="3"/>
  <c r="BG231" i="3"/>
  <c r="BF231" i="3"/>
  <c r="T231" i="3"/>
  <c r="R231" i="3"/>
  <c r="P231" i="3"/>
  <c r="BI227" i="3"/>
  <c r="BH227" i="3"/>
  <c r="BG227" i="3"/>
  <c r="BF227" i="3"/>
  <c r="T227" i="3"/>
  <c r="R227" i="3"/>
  <c r="P227" i="3"/>
  <c r="BI223" i="3"/>
  <c r="BH223" i="3"/>
  <c r="BG223" i="3"/>
  <c r="BF223" i="3"/>
  <c r="T223" i="3"/>
  <c r="R223" i="3"/>
  <c r="P223" i="3"/>
  <c r="BI220" i="3"/>
  <c r="BH220" i="3"/>
  <c r="BG220" i="3"/>
  <c r="BF220" i="3"/>
  <c r="T220" i="3"/>
  <c r="R220" i="3"/>
  <c r="P220" i="3"/>
  <c r="BI217" i="3"/>
  <c r="BH217" i="3"/>
  <c r="BG217" i="3"/>
  <c r="BF217" i="3"/>
  <c r="T217" i="3"/>
  <c r="R217" i="3"/>
  <c r="P217" i="3"/>
  <c r="BI215" i="3"/>
  <c r="BH215" i="3"/>
  <c r="BG215" i="3"/>
  <c r="BF215" i="3"/>
  <c r="T215" i="3"/>
  <c r="R215" i="3"/>
  <c r="P215" i="3"/>
  <c r="BI210" i="3"/>
  <c r="BH210" i="3"/>
  <c r="BG210" i="3"/>
  <c r="BF210" i="3"/>
  <c r="T210" i="3"/>
  <c r="T209" i="3"/>
  <c r="R210" i="3"/>
  <c r="R209" i="3"/>
  <c r="P210" i="3"/>
  <c r="P209" i="3"/>
  <c r="BI203" i="3"/>
  <c r="BH203" i="3"/>
  <c r="BG203" i="3"/>
  <c r="BF203" i="3"/>
  <c r="T203" i="3"/>
  <c r="T202" i="3"/>
  <c r="R203" i="3"/>
  <c r="R202" i="3"/>
  <c r="P203" i="3"/>
  <c r="P202" i="3"/>
  <c r="BI199" i="3"/>
  <c r="BH199" i="3"/>
  <c r="BG199" i="3"/>
  <c r="BF199" i="3"/>
  <c r="T199" i="3"/>
  <c r="R199" i="3"/>
  <c r="P199" i="3"/>
  <c r="BI193" i="3"/>
  <c r="BH193" i="3"/>
  <c r="BG193" i="3"/>
  <c r="BF193" i="3"/>
  <c r="T193" i="3"/>
  <c r="R193" i="3"/>
  <c r="P193" i="3"/>
  <c r="BI190" i="3"/>
  <c r="BH190" i="3"/>
  <c r="BG190" i="3"/>
  <c r="BF190" i="3"/>
  <c r="T190" i="3"/>
  <c r="R190" i="3"/>
  <c r="P190" i="3"/>
  <c r="BI184" i="3"/>
  <c r="BH184" i="3"/>
  <c r="BG184" i="3"/>
  <c r="BF184" i="3"/>
  <c r="T184" i="3"/>
  <c r="R184" i="3"/>
  <c r="P184" i="3"/>
  <c r="BI178" i="3"/>
  <c r="BH178" i="3"/>
  <c r="BG178" i="3"/>
  <c r="BF178" i="3"/>
  <c r="T178" i="3"/>
  <c r="R178" i="3"/>
  <c r="P178" i="3"/>
  <c r="BI170" i="3"/>
  <c r="BH170" i="3"/>
  <c r="BG170" i="3"/>
  <c r="BF170" i="3"/>
  <c r="T170" i="3"/>
  <c r="R170" i="3"/>
  <c r="P170" i="3"/>
  <c r="BI164" i="3"/>
  <c r="BH164" i="3"/>
  <c r="BG164" i="3"/>
  <c r="BF164" i="3"/>
  <c r="T164" i="3"/>
  <c r="R164" i="3"/>
  <c r="P164" i="3"/>
  <c r="BI158" i="3"/>
  <c r="BH158" i="3"/>
  <c r="BG158" i="3"/>
  <c r="BF158" i="3"/>
  <c r="T158" i="3"/>
  <c r="R158" i="3"/>
  <c r="P158" i="3"/>
  <c r="BI152" i="3"/>
  <c r="BH152" i="3"/>
  <c r="BG152" i="3"/>
  <c r="BF152" i="3"/>
  <c r="T152" i="3"/>
  <c r="R152" i="3"/>
  <c r="P152" i="3"/>
  <c r="BI145" i="3"/>
  <c r="BH145" i="3"/>
  <c r="BG145" i="3"/>
  <c r="BF145" i="3"/>
  <c r="T145" i="3"/>
  <c r="R145" i="3"/>
  <c r="P145" i="3"/>
  <c r="BI139" i="3"/>
  <c r="BH139" i="3"/>
  <c r="BG139" i="3"/>
  <c r="BF139" i="3"/>
  <c r="T139" i="3"/>
  <c r="R139" i="3"/>
  <c r="P139" i="3"/>
  <c r="BI132" i="3"/>
  <c r="BH132" i="3"/>
  <c r="BG132" i="3"/>
  <c r="BF132" i="3"/>
  <c r="T132" i="3"/>
  <c r="R132" i="3"/>
  <c r="P132" i="3"/>
  <c r="BI128" i="3"/>
  <c r="BH128" i="3"/>
  <c r="BG128" i="3"/>
  <c r="BF128" i="3"/>
  <c r="T128" i="3"/>
  <c r="R128" i="3"/>
  <c r="P128" i="3"/>
  <c r="BI124" i="3"/>
  <c r="BH124" i="3"/>
  <c r="BG124" i="3"/>
  <c r="BF124" i="3"/>
  <c r="T124" i="3"/>
  <c r="R124" i="3"/>
  <c r="P124" i="3"/>
  <c r="BI116" i="3"/>
  <c r="BH116" i="3"/>
  <c r="BG116" i="3"/>
  <c r="BF116" i="3"/>
  <c r="T116" i="3"/>
  <c r="R116" i="3"/>
  <c r="P116" i="3"/>
  <c r="BI109" i="3"/>
  <c r="BH109" i="3"/>
  <c r="BG109" i="3"/>
  <c r="BF109" i="3"/>
  <c r="T109" i="3"/>
  <c r="R109" i="3"/>
  <c r="P109" i="3"/>
  <c r="BI105" i="3"/>
  <c r="BH105" i="3"/>
  <c r="BG105" i="3"/>
  <c r="BF105" i="3"/>
  <c r="T105" i="3"/>
  <c r="R105" i="3"/>
  <c r="P105" i="3"/>
  <c r="BI101" i="3"/>
  <c r="BH101" i="3"/>
  <c r="BG101" i="3"/>
  <c r="BF101" i="3"/>
  <c r="T101" i="3"/>
  <c r="R101" i="3"/>
  <c r="P101" i="3"/>
  <c r="BI97" i="3"/>
  <c r="BH97" i="3"/>
  <c r="BG97" i="3"/>
  <c r="BF97" i="3"/>
  <c r="T97" i="3"/>
  <c r="R97" i="3"/>
  <c r="P97" i="3"/>
  <c r="J91" i="3"/>
  <c r="J90" i="3"/>
  <c r="F90" i="3"/>
  <c r="F88" i="3"/>
  <c r="E86" i="3"/>
  <c r="J59" i="3"/>
  <c r="J58" i="3"/>
  <c r="F58" i="3"/>
  <c r="F56" i="3"/>
  <c r="E54" i="3"/>
  <c r="J20" i="3"/>
  <c r="E20" i="3"/>
  <c r="F59" i="3"/>
  <c r="J19" i="3"/>
  <c r="J14" i="3"/>
  <c r="J88" i="3"/>
  <c r="E7" i="3"/>
  <c r="E50" i="3"/>
  <c r="J39" i="2"/>
  <c r="J38" i="2"/>
  <c r="AY56" i="1"/>
  <c r="J37" i="2"/>
  <c r="AX56" i="1"/>
  <c r="BI636" i="2"/>
  <c r="BH636" i="2"/>
  <c r="BG636" i="2"/>
  <c r="BF636" i="2"/>
  <c r="T636" i="2"/>
  <c r="R636" i="2"/>
  <c r="P636" i="2"/>
  <c r="BI633" i="2"/>
  <c r="BH633" i="2"/>
  <c r="BG633" i="2"/>
  <c r="BF633" i="2"/>
  <c r="T633" i="2"/>
  <c r="R633" i="2"/>
  <c r="P633" i="2"/>
  <c r="BI630" i="2"/>
  <c r="BH630" i="2"/>
  <c r="BG630" i="2"/>
  <c r="BF630" i="2"/>
  <c r="T630" i="2"/>
  <c r="R630" i="2"/>
  <c r="P630" i="2"/>
  <c r="BI626" i="2"/>
  <c r="BH626" i="2"/>
  <c r="BG626" i="2"/>
  <c r="BF626" i="2"/>
  <c r="T626" i="2"/>
  <c r="R626" i="2"/>
  <c r="P626" i="2"/>
  <c r="BI623" i="2"/>
  <c r="BH623" i="2"/>
  <c r="BG623" i="2"/>
  <c r="BF623" i="2"/>
  <c r="T623" i="2"/>
  <c r="R623" i="2"/>
  <c r="P623" i="2"/>
  <c r="BI621" i="2"/>
  <c r="BH621" i="2"/>
  <c r="BG621" i="2"/>
  <c r="BF621" i="2"/>
  <c r="T621" i="2"/>
  <c r="R621" i="2"/>
  <c r="P621" i="2"/>
  <c r="BI618" i="2"/>
  <c r="BH618" i="2"/>
  <c r="BG618" i="2"/>
  <c r="BF618" i="2"/>
  <c r="T618" i="2"/>
  <c r="R618" i="2"/>
  <c r="P618" i="2"/>
  <c r="BI615" i="2"/>
  <c r="BH615" i="2"/>
  <c r="BG615" i="2"/>
  <c r="BF615" i="2"/>
  <c r="T615" i="2"/>
  <c r="R615" i="2"/>
  <c r="P615" i="2"/>
  <c r="BI612" i="2"/>
  <c r="BH612" i="2"/>
  <c r="BG612" i="2"/>
  <c r="BF612" i="2"/>
  <c r="T612" i="2"/>
  <c r="R612" i="2"/>
  <c r="P612" i="2"/>
  <c r="BI608" i="2"/>
  <c r="BH608" i="2"/>
  <c r="BG608" i="2"/>
  <c r="BF608" i="2"/>
  <c r="T608" i="2"/>
  <c r="R608" i="2"/>
  <c r="P608" i="2"/>
  <c r="BI605" i="2"/>
  <c r="BH605" i="2"/>
  <c r="BG605" i="2"/>
  <c r="BF605" i="2"/>
  <c r="T605" i="2"/>
  <c r="R605" i="2"/>
  <c r="P605" i="2"/>
  <c r="BI600" i="2"/>
  <c r="BH600" i="2"/>
  <c r="BG600" i="2"/>
  <c r="BF600" i="2"/>
  <c r="T600" i="2"/>
  <c r="R600" i="2"/>
  <c r="P600" i="2"/>
  <c r="BI596" i="2"/>
  <c r="BH596" i="2"/>
  <c r="BG596" i="2"/>
  <c r="BF596" i="2"/>
  <c r="T596" i="2"/>
  <c r="R596" i="2"/>
  <c r="P596" i="2"/>
  <c r="BI594" i="2"/>
  <c r="BH594" i="2"/>
  <c r="BG594" i="2"/>
  <c r="BF594" i="2"/>
  <c r="T594" i="2"/>
  <c r="R594" i="2"/>
  <c r="P594" i="2"/>
  <c r="BI586" i="2"/>
  <c r="BH586" i="2"/>
  <c r="BG586" i="2"/>
  <c r="BF586" i="2"/>
  <c r="T586" i="2"/>
  <c r="R586" i="2"/>
  <c r="P586" i="2"/>
  <c r="BI576" i="2"/>
  <c r="BH576" i="2"/>
  <c r="BG576" i="2"/>
  <c r="BF576" i="2"/>
  <c r="T576" i="2"/>
  <c r="R576" i="2"/>
  <c r="P576" i="2"/>
  <c r="BI573" i="2"/>
  <c r="BH573" i="2"/>
  <c r="BG573" i="2"/>
  <c r="BF573" i="2"/>
  <c r="T573" i="2"/>
  <c r="R573" i="2"/>
  <c r="P573" i="2"/>
  <c r="BI567" i="2"/>
  <c r="BH567" i="2"/>
  <c r="BG567" i="2"/>
  <c r="BF567" i="2"/>
  <c r="T567" i="2"/>
  <c r="R567" i="2"/>
  <c r="P567" i="2"/>
  <c r="BI564" i="2"/>
  <c r="BH564" i="2"/>
  <c r="BG564" i="2"/>
  <c r="BF564" i="2"/>
  <c r="T564" i="2"/>
  <c r="R564" i="2"/>
  <c r="P564" i="2"/>
  <c r="BI557" i="2"/>
  <c r="BH557" i="2"/>
  <c r="BG557" i="2"/>
  <c r="BF557" i="2"/>
  <c r="T557" i="2"/>
  <c r="R557" i="2"/>
  <c r="P557" i="2"/>
  <c r="BI554" i="2"/>
  <c r="BH554" i="2"/>
  <c r="BG554" i="2"/>
  <c r="BF554" i="2"/>
  <c r="T554" i="2"/>
  <c r="R554" i="2"/>
  <c r="P554" i="2"/>
  <c r="BI548" i="2"/>
  <c r="BH548" i="2"/>
  <c r="BG548" i="2"/>
  <c r="BF548" i="2"/>
  <c r="T548" i="2"/>
  <c r="R548" i="2"/>
  <c r="P548" i="2"/>
  <c r="BI545" i="2"/>
  <c r="BH545" i="2"/>
  <c r="BG545" i="2"/>
  <c r="BF545" i="2"/>
  <c r="T545" i="2"/>
  <c r="R545" i="2"/>
  <c r="P545" i="2"/>
  <c r="BI539" i="2"/>
  <c r="BH539" i="2"/>
  <c r="BG539" i="2"/>
  <c r="BF539" i="2"/>
  <c r="T539" i="2"/>
  <c r="R539" i="2"/>
  <c r="P539" i="2"/>
  <c r="BI537" i="2"/>
  <c r="BH537" i="2"/>
  <c r="BG537" i="2"/>
  <c r="BF537" i="2"/>
  <c r="T537" i="2"/>
  <c r="R537" i="2"/>
  <c r="P537" i="2"/>
  <c r="BI534" i="2"/>
  <c r="BH534" i="2"/>
  <c r="BG534" i="2"/>
  <c r="BF534" i="2"/>
  <c r="T534" i="2"/>
  <c r="R534" i="2"/>
  <c r="P534" i="2"/>
  <c r="BI531" i="2"/>
  <c r="BH531" i="2"/>
  <c r="BG531" i="2"/>
  <c r="BF531" i="2"/>
  <c r="T531" i="2"/>
  <c r="R531" i="2"/>
  <c r="P531" i="2"/>
  <c r="BI521" i="2"/>
  <c r="BH521" i="2"/>
  <c r="BG521" i="2"/>
  <c r="BF521" i="2"/>
  <c r="T521" i="2"/>
  <c r="R521" i="2"/>
  <c r="P521" i="2"/>
  <c r="BI518" i="2"/>
  <c r="BH518" i="2"/>
  <c r="BG518" i="2"/>
  <c r="BF518" i="2"/>
  <c r="T518" i="2"/>
  <c r="R518" i="2"/>
  <c r="P518" i="2"/>
  <c r="BI506" i="2"/>
  <c r="BH506" i="2"/>
  <c r="BG506" i="2"/>
  <c r="BF506" i="2"/>
  <c r="T506" i="2"/>
  <c r="R506" i="2"/>
  <c r="P506" i="2"/>
  <c r="BI500" i="2"/>
  <c r="BH500" i="2"/>
  <c r="BG500" i="2"/>
  <c r="BF500" i="2"/>
  <c r="T500" i="2"/>
  <c r="R500" i="2"/>
  <c r="P500" i="2"/>
  <c r="BI494" i="2"/>
  <c r="BH494" i="2"/>
  <c r="BG494" i="2"/>
  <c r="BF494" i="2"/>
  <c r="T494" i="2"/>
  <c r="R494" i="2"/>
  <c r="P494" i="2"/>
  <c r="BI488" i="2"/>
  <c r="BH488" i="2"/>
  <c r="BG488" i="2"/>
  <c r="BF488" i="2"/>
  <c r="T488" i="2"/>
  <c r="R488" i="2"/>
  <c r="P488" i="2"/>
  <c r="BI486" i="2"/>
  <c r="BH486" i="2"/>
  <c r="BG486" i="2"/>
  <c r="BF486" i="2"/>
  <c r="T486" i="2"/>
  <c r="R486" i="2"/>
  <c r="P486" i="2"/>
  <c r="BI476" i="2"/>
  <c r="BH476" i="2"/>
  <c r="BG476" i="2"/>
  <c r="BF476" i="2"/>
  <c r="T476" i="2"/>
  <c r="R476" i="2"/>
  <c r="P476" i="2"/>
  <c r="BI474" i="2"/>
  <c r="BH474" i="2"/>
  <c r="BG474" i="2"/>
  <c r="BF474" i="2"/>
  <c r="T474" i="2"/>
  <c r="R474" i="2"/>
  <c r="P474" i="2"/>
  <c r="BI472" i="2"/>
  <c r="BH472" i="2"/>
  <c r="BG472" i="2"/>
  <c r="BF472" i="2"/>
  <c r="T472" i="2"/>
  <c r="R472" i="2"/>
  <c r="P472" i="2"/>
  <c r="BI470" i="2"/>
  <c r="BH470" i="2"/>
  <c r="BG470" i="2"/>
  <c r="BF470" i="2"/>
  <c r="T470" i="2"/>
  <c r="R470" i="2"/>
  <c r="P470" i="2"/>
  <c r="BI468" i="2"/>
  <c r="BH468" i="2"/>
  <c r="BG468" i="2"/>
  <c r="BF468" i="2"/>
  <c r="T468" i="2"/>
  <c r="R468" i="2"/>
  <c r="P468" i="2"/>
  <c r="BI462" i="2"/>
  <c r="BH462" i="2"/>
  <c r="BG462" i="2"/>
  <c r="BF462" i="2"/>
  <c r="T462" i="2"/>
  <c r="R462" i="2"/>
  <c r="P462" i="2"/>
  <c r="BI452" i="2"/>
  <c r="BH452" i="2"/>
  <c r="BG452" i="2"/>
  <c r="BF452" i="2"/>
  <c r="T452" i="2"/>
  <c r="R452" i="2"/>
  <c r="P452" i="2"/>
  <c r="BI444" i="2"/>
  <c r="BH444" i="2"/>
  <c r="BG444" i="2"/>
  <c r="BF444" i="2"/>
  <c r="T444" i="2"/>
  <c r="R444" i="2"/>
  <c r="P444" i="2"/>
  <c r="BI441" i="2"/>
  <c r="BH441" i="2"/>
  <c r="BG441" i="2"/>
  <c r="BF441" i="2"/>
  <c r="T441" i="2"/>
  <c r="R441" i="2"/>
  <c r="P441" i="2"/>
  <c r="BI435" i="2"/>
  <c r="BH435" i="2"/>
  <c r="BG435" i="2"/>
  <c r="BF435" i="2"/>
  <c r="T435" i="2"/>
  <c r="R435" i="2"/>
  <c r="P435" i="2"/>
  <c r="BI432" i="2"/>
  <c r="BH432" i="2"/>
  <c r="BG432" i="2"/>
  <c r="BF432" i="2"/>
  <c r="T432" i="2"/>
  <c r="R432" i="2"/>
  <c r="P432" i="2"/>
  <c r="BI426" i="2"/>
  <c r="BH426" i="2"/>
  <c r="BG426" i="2"/>
  <c r="BF426" i="2"/>
  <c r="T426" i="2"/>
  <c r="R426" i="2"/>
  <c r="P426" i="2"/>
  <c r="BI423" i="2"/>
  <c r="BH423" i="2"/>
  <c r="BG423" i="2"/>
  <c r="BF423" i="2"/>
  <c r="T423" i="2"/>
  <c r="R423" i="2"/>
  <c r="P423" i="2"/>
  <c r="BI417" i="2"/>
  <c r="BH417" i="2"/>
  <c r="BG417" i="2"/>
  <c r="BF417" i="2"/>
  <c r="T417" i="2"/>
  <c r="R417" i="2"/>
  <c r="P417" i="2"/>
  <c r="BI412" i="2"/>
  <c r="BH412" i="2"/>
  <c r="BG412" i="2"/>
  <c r="BF412" i="2"/>
  <c r="T412" i="2"/>
  <c r="R412" i="2"/>
  <c r="P412" i="2"/>
  <c r="BI402" i="2"/>
  <c r="BH402" i="2"/>
  <c r="BG402" i="2"/>
  <c r="BF402" i="2"/>
  <c r="T402" i="2"/>
  <c r="R402" i="2"/>
  <c r="P402" i="2"/>
  <c r="BI390" i="2"/>
  <c r="BH390" i="2"/>
  <c r="BG390" i="2"/>
  <c r="BF390" i="2"/>
  <c r="T390" i="2"/>
  <c r="R390" i="2"/>
  <c r="P390" i="2"/>
  <c r="BI387" i="2"/>
  <c r="BH387" i="2"/>
  <c r="BG387" i="2"/>
  <c r="BF387" i="2"/>
  <c r="T387" i="2"/>
  <c r="R387" i="2"/>
  <c r="P387" i="2"/>
  <c r="BI380" i="2"/>
  <c r="BH380" i="2"/>
  <c r="BG380" i="2"/>
  <c r="BF380" i="2"/>
  <c r="T380" i="2"/>
  <c r="R380" i="2"/>
  <c r="P380" i="2"/>
  <c r="BI373" i="2"/>
  <c r="BH373" i="2"/>
  <c r="BG373" i="2"/>
  <c r="BF373" i="2"/>
  <c r="T373" i="2"/>
  <c r="R373" i="2"/>
  <c r="P373" i="2"/>
  <c r="BI366" i="2"/>
  <c r="BH366" i="2"/>
  <c r="BG366" i="2"/>
  <c r="BF366" i="2"/>
  <c r="T366" i="2"/>
  <c r="R366" i="2"/>
  <c r="P366" i="2"/>
  <c r="BI359" i="2"/>
  <c r="BH359" i="2"/>
  <c r="BG359" i="2"/>
  <c r="BF359" i="2"/>
  <c r="T359" i="2"/>
  <c r="R359" i="2"/>
  <c r="P359" i="2"/>
  <c r="BI351" i="2"/>
  <c r="BH351" i="2"/>
  <c r="BG351" i="2"/>
  <c r="BF351" i="2"/>
  <c r="T351" i="2"/>
  <c r="R351" i="2"/>
  <c r="P351" i="2"/>
  <c r="BI344" i="2"/>
  <c r="BH344" i="2"/>
  <c r="BG344" i="2"/>
  <c r="BF344" i="2"/>
  <c r="T344" i="2"/>
  <c r="R344" i="2"/>
  <c r="P344" i="2"/>
  <c r="BI338" i="2"/>
  <c r="BH338" i="2"/>
  <c r="BG338" i="2"/>
  <c r="BF338" i="2"/>
  <c r="T338" i="2"/>
  <c r="R338" i="2"/>
  <c r="P338" i="2"/>
  <c r="BI324" i="2"/>
  <c r="BH324" i="2"/>
  <c r="BG324" i="2"/>
  <c r="BF324" i="2"/>
  <c r="T324" i="2"/>
  <c r="R324" i="2"/>
  <c r="P324" i="2"/>
  <c r="BI311" i="2"/>
  <c r="BH311" i="2"/>
  <c r="BG311" i="2"/>
  <c r="BF311" i="2"/>
  <c r="T311" i="2"/>
  <c r="R311" i="2"/>
  <c r="P311" i="2"/>
  <c r="BI305" i="2"/>
  <c r="BH305" i="2"/>
  <c r="BG305" i="2"/>
  <c r="BF305" i="2"/>
  <c r="T305" i="2"/>
  <c r="R305" i="2"/>
  <c r="P305" i="2"/>
  <c r="BI298" i="2"/>
  <c r="BH298" i="2"/>
  <c r="BG298" i="2"/>
  <c r="BF298" i="2"/>
  <c r="T298" i="2"/>
  <c r="R298" i="2"/>
  <c r="P298" i="2"/>
  <c r="BI285" i="2"/>
  <c r="BH285" i="2"/>
  <c r="BG285" i="2"/>
  <c r="BF285" i="2"/>
  <c r="T285" i="2"/>
  <c r="R285" i="2"/>
  <c r="P285" i="2"/>
  <c r="BI279" i="2"/>
  <c r="BH279" i="2"/>
  <c r="BG279" i="2"/>
  <c r="BF279" i="2"/>
  <c r="T279" i="2"/>
  <c r="R279" i="2"/>
  <c r="P279" i="2"/>
  <c r="BI271" i="2"/>
  <c r="BH271" i="2"/>
  <c r="BG271" i="2"/>
  <c r="BF271" i="2"/>
  <c r="T271" i="2"/>
  <c r="R271" i="2"/>
  <c r="P271" i="2"/>
  <c r="BI259" i="2"/>
  <c r="BH259" i="2"/>
  <c r="BG259" i="2"/>
  <c r="BF259" i="2"/>
  <c r="T259" i="2"/>
  <c r="R259" i="2"/>
  <c r="P259" i="2"/>
  <c r="BI253" i="2"/>
  <c r="BH253" i="2"/>
  <c r="BG253" i="2"/>
  <c r="BF253" i="2"/>
  <c r="T253" i="2"/>
  <c r="R253" i="2"/>
  <c r="P253" i="2"/>
  <c r="BI246" i="2"/>
  <c r="BH246" i="2"/>
  <c r="BG246" i="2"/>
  <c r="BF246" i="2"/>
  <c r="T246" i="2"/>
  <c r="R246" i="2"/>
  <c r="P246" i="2"/>
  <c r="BI239" i="2"/>
  <c r="BH239" i="2"/>
  <c r="BG239" i="2"/>
  <c r="BF239" i="2"/>
  <c r="T239" i="2"/>
  <c r="R239" i="2"/>
  <c r="P239" i="2"/>
  <c r="BI232" i="2"/>
  <c r="BH232" i="2"/>
  <c r="BG232" i="2"/>
  <c r="BF232" i="2"/>
  <c r="T232" i="2"/>
  <c r="R232" i="2"/>
  <c r="P232" i="2"/>
  <c r="BI220" i="2"/>
  <c r="BH220" i="2"/>
  <c r="BG220" i="2"/>
  <c r="BF220" i="2"/>
  <c r="T220" i="2"/>
  <c r="R220" i="2"/>
  <c r="P220" i="2"/>
  <c r="BI217" i="2"/>
  <c r="BH217" i="2"/>
  <c r="BG217" i="2"/>
  <c r="BF217" i="2"/>
  <c r="T217" i="2"/>
  <c r="R217" i="2"/>
  <c r="P217" i="2"/>
  <c r="BI209" i="2"/>
  <c r="BH209" i="2"/>
  <c r="BG209" i="2"/>
  <c r="BF209" i="2"/>
  <c r="T209" i="2"/>
  <c r="R209" i="2"/>
  <c r="P209" i="2"/>
  <c r="BI205" i="2"/>
  <c r="BH205" i="2"/>
  <c r="BG205" i="2"/>
  <c r="BF205" i="2"/>
  <c r="T205" i="2"/>
  <c r="R205" i="2"/>
  <c r="P205" i="2"/>
  <c r="BI201" i="2"/>
  <c r="BH201" i="2"/>
  <c r="BG201" i="2"/>
  <c r="BF201" i="2"/>
  <c r="T201" i="2"/>
  <c r="R201" i="2"/>
  <c r="P201" i="2"/>
  <c r="BI188" i="2"/>
  <c r="BH188" i="2"/>
  <c r="BG188" i="2"/>
  <c r="BF188" i="2"/>
  <c r="T188" i="2"/>
  <c r="R188" i="2"/>
  <c r="P188" i="2"/>
  <c r="BI182" i="2"/>
  <c r="BH182" i="2"/>
  <c r="BG182" i="2"/>
  <c r="BF182" i="2"/>
  <c r="T182" i="2"/>
  <c r="R182" i="2"/>
  <c r="P182" i="2"/>
  <c r="BI176" i="2"/>
  <c r="BH176" i="2"/>
  <c r="BG176" i="2"/>
  <c r="BF176" i="2"/>
  <c r="T176" i="2"/>
  <c r="R176" i="2"/>
  <c r="P176" i="2"/>
  <c r="BI162" i="2"/>
  <c r="BH162" i="2"/>
  <c r="BG162" i="2"/>
  <c r="BF162" i="2"/>
  <c r="T162" i="2"/>
  <c r="R162" i="2"/>
  <c r="P162" i="2"/>
  <c r="BI156" i="2"/>
  <c r="BH156" i="2"/>
  <c r="BG156" i="2"/>
  <c r="BF156" i="2"/>
  <c r="T156" i="2"/>
  <c r="R156" i="2"/>
  <c r="P156" i="2"/>
  <c r="BI146" i="2"/>
  <c r="BH146" i="2"/>
  <c r="BG146" i="2"/>
  <c r="BF146" i="2"/>
  <c r="T146" i="2"/>
  <c r="R146" i="2"/>
  <c r="P146" i="2"/>
  <c r="BI132" i="2"/>
  <c r="BH132" i="2"/>
  <c r="BG132" i="2"/>
  <c r="BF132" i="2"/>
  <c r="T132" i="2"/>
  <c r="R132" i="2"/>
  <c r="P132" i="2"/>
  <c r="BI116" i="2"/>
  <c r="BH116" i="2"/>
  <c r="BG116" i="2"/>
  <c r="BF116" i="2"/>
  <c r="T116" i="2"/>
  <c r="R116" i="2"/>
  <c r="P116" i="2"/>
  <c r="BI114" i="2"/>
  <c r="BH114" i="2"/>
  <c r="BG114" i="2"/>
  <c r="BF114" i="2"/>
  <c r="T114" i="2"/>
  <c r="R114" i="2"/>
  <c r="P114" i="2"/>
  <c r="BI108" i="2"/>
  <c r="BH108" i="2"/>
  <c r="BG108" i="2"/>
  <c r="BF108" i="2"/>
  <c r="T108" i="2"/>
  <c r="R108" i="2"/>
  <c r="P108" i="2"/>
  <c r="BI106" i="2"/>
  <c r="BH106" i="2"/>
  <c r="BG106" i="2"/>
  <c r="BF106" i="2"/>
  <c r="T106" i="2"/>
  <c r="R106" i="2"/>
  <c r="P106" i="2"/>
  <c r="BI100" i="2"/>
  <c r="BH100" i="2"/>
  <c r="BG100" i="2"/>
  <c r="BF100" i="2"/>
  <c r="T100" i="2"/>
  <c r="R100" i="2"/>
  <c r="P100" i="2"/>
  <c r="J94" i="2"/>
  <c r="J93" i="2"/>
  <c r="F93" i="2"/>
  <c r="F91" i="2"/>
  <c r="E89" i="2"/>
  <c r="J59" i="2"/>
  <c r="J58" i="2"/>
  <c r="F58" i="2"/>
  <c r="F56" i="2"/>
  <c r="E54" i="2"/>
  <c r="J20" i="2"/>
  <c r="E20" i="2"/>
  <c r="F94" i="2"/>
  <c r="J19" i="2"/>
  <c r="J14" i="2"/>
  <c r="J56" i="2"/>
  <c r="E7" i="2"/>
  <c r="E50" i="2"/>
  <c r="L50" i="1"/>
  <c r="AM50" i="1"/>
  <c r="AM49" i="1"/>
  <c r="L49" i="1"/>
  <c r="AM47" i="1"/>
  <c r="L47" i="1"/>
  <c r="L45" i="1"/>
  <c r="L44" i="1"/>
  <c r="J123" i="19"/>
  <c r="J126" i="20"/>
  <c r="J243" i="21"/>
  <c r="J107" i="22"/>
  <c r="BK106" i="25"/>
  <c r="J518" i="2"/>
  <c r="BK615" i="2"/>
  <c r="BK444" i="2"/>
  <c r="BK170" i="3"/>
  <c r="BK121" i="4"/>
  <c r="BK241" i="4"/>
  <c r="J182" i="5"/>
  <c r="BK159" i="6"/>
  <c r="BK137" i="7"/>
  <c r="BK96" i="9"/>
  <c r="J202" i="10"/>
  <c r="J188" i="10"/>
  <c r="J197" i="11"/>
  <c r="BK96" i="15"/>
  <c r="BK204" i="15"/>
  <c r="J106" i="23"/>
  <c r="J739" i="16"/>
  <c r="BK129" i="18"/>
  <c r="BK108" i="20"/>
  <c r="J159" i="21"/>
  <c r="BK149" i="22"/>
  <c r="J94" i="25"/>
  <c r="J612" i="2"/>
  <c r="J390" i="2"/>
  <c r="BK146" i="5"/>
  <c r="BK103" i="5"/>
  <c r="J192" i="7"/>
  <c r="J491" i="10"/>
  <c r="J153" i="10"/>
  <c r="J445" i="10"/>
  <c r="J512" i="10"/>
  <c r="BK325" i="11"/>
  <c r="BK322" i="11"/>
  <c r="BK134" i="13"/>
  <c r="J214" i="15"/>
  <c r="J564" i="16"/>
  <c r="BK851" i="16"/>
  <c r="BK351" i="16"/>
  <c r="BK761" i="16"/>
  <c r="J145" i="18"/>
  <c r="BK243" i="5"/>
  <c r="J104" i="7"/>
  <c r="BK229" i="9"/>
  <c r="J413" i="10"/>
  <c r="J627" i="10"/>
  <c r="J609" i="10"/>
  <c r="BK385" i="11"/>
  <c r="J442" i="11"/>
  <c r="J223" i="15"/>
  <c r="BK625" i="16"/>
  <c r="J195" i="16"/>
  <c r="BK341" i="16"/>
  <c r="BK424" i="16"/>
  <c r="J123" i="18"/>
  <c r="J127" i="19"/>
  <c r="J176" i="21"/>
  <c r="J162" i="21"/>
  <c r="BK126" i="23"/>
  <c r="BK423" i="2"/>
  <c r="J146" i="2"/>
  <c r="BK164" i="3"/>
  <c r="BK205" i="4"/>
  <c r="BK262" i="4"/>
  <c r="BK228" i="5"/>
  <c r="J105" i="6"/>
  <c r="BK114" i="7"/>
  <c r="J500" i="10"/>
  <c r="J419" i="10"/>
  <c r="BK659" i="10"/>
  <c r="BK216" i="11"/>
  <c r="BK461" i="11"/>
  <c r="J110" i="12"/>
  <c r="BK110" i="15"/>
  <c r="J386" i="16"/>
  <c r="BK442" i="16"/>
  <c r="BK619" i="16"/>
  <c r="J957" i="16"/>
  <c r="J761" i="16"/>
  <c r="J724" i="16"/>
  <c r="J109" i="18"/>
  <c r="BK98" i="20"/>
  <c r="J246" i="21"/>
  <c r="BK116" i="22"/>
  <c r="J253" i="2"/>
  <c r="J470" i="2"/>
  <c r="J305" i="2"/>
  <c r="BK217" i="3"/>
  <c r="BK100" i="4"/>
  <c r="J248" i="4"/>
  <c r="BK257" i="5"/>
  <c r="BK162" i="6"/>
  <c r="BK107" i="8"/>
  <c r="BK263" i="10"/>
  <c r="BK133" i="10"/>
  <c r="J562" i="10"/>
  <c r="J634" i="10"/>
  <c r="BK280" i="11"/>
  <c r="BK372" i="11"/>
  <c r="BK101" i="15"/>
  <c r="J651" i="16"/>
  <c r="J285" i="16"/>
  <c r="J697" i="16"/>
  <c r="J633" i="16"/>
  <c r="J120" i="16"/>
  <c r="BK739" i="16"/>
  <c r="BK135" i="18"/>
  <c r="BK166" i="18"/>
  <c r="J168" i="21"/>
  <c r="BK192" i="21"/>
  <c r="J116" i="20"/>
  <c r="J241" i="21"/>
  <c r="J100" i="23"/>
  <c r="J201" i="2"/>
  <c r="BK633" i="2"/>
  <c r="BK494" i="2"/>
  <c r="J153" i="4"/>
  <c r="BK202" i="4"/>
  <c r="BK122" i="5"/>
  <c r="BK141" i="6"/>
  <c r="J229" i="9"/>
  <c r="J545" i="10"/>
  <c r="J518" i="10"/>
  <c r="J426" i="10"/>
  <c r="J322" i="11"/>
  <c r="BK382" i="11"/>
  <c r="BK94" i="13"/>
  <c r="BK164" i="15"/>
  <c r="BK510" i="16"/>
  <c r="BK715" i="16"/>
  <c r="BK833" i="16"/>
  <c r="BK151" i="18"/>
  <c r="BK100" i="21"/>
  <c r="J116" i="22"/>
  <c r="J119" i="24"/>
  <c r="BK311" i="2"/>
  <c r="J217" i="3"/>
  <c r="BK233" i="4"/>
  <c r="BK166" i="4"/>
  <c r="BK237" i="5"/>
  <c r="BK118" i="6"/>
  <c r="BK100" i="7"/>
  <c r="BK482" i="10"/>
  <c r="J485" i="10"/>
  <c r="BK316" i="10"/>
  <c r="J280" i="11"/>
  <c r="BK431" i="11"/>
  <c r="BK177" i="11"/>
  <c r="J122" i="15"/>
  <c r="J611" i="16"/>
  <c r="BK461" i="16"/>
  <c r="J276" i="16"/>
  <c r="BK246" i="16"/>
  <c r="J401" i="16"/>
  <c r="BK678" i="16"/>
  <c r="BK97" i="18"/>
  <c r="BK100" i="20"/>
  <c r="J252" i="21"/>
  <c r="BK134" i="22"/>
  <c r="BK104" i="25"/>
  <c r="BK101" i="19"/>
  <c r="BK148" i="21"/>
  <c r="J108" i="23"/>
  <c r="J452" i="2"/>
  <c r="J615" i="2"/>
  <c r="J435" i="2"/>
  <c r="J220" i="3"/>
  <c r="BK265" i="4"/>
  <c r="BK172" i="4"/>
  <c r="BK246" i="5"/>
  <c r="BK97" i="5"/>
  <c r="J220" i="7"/>
  <c r="J99" i="8"/>
  <c r="BK441" i="10"/>
  <c r="BK419" i="10"/>
  <c r="J368" i="10"/>
  <c r="BK470" i="10"/>
  <c r="J277" i="11"/>
  <c r="BK310" i="11"/>
  <c r="J134" i="13"/>
  <c r="BK245" i="15"/>
  <c r="J151" i="15"/>
  <c r="BK362" i="16"/>
  <c r="J745" i="16"/>
  <c r="BK514" i="16"/>
  <c r="J841" i="16"/>
  <c r="J388" i="16"/>
  <c r="J440" i="16"/>
  <c r="BK663" i="16"/>
  <c r="J103" i="19"/>
  <c r="BK162" i="21"/>
  <c r="BK104" i="22"/>
  <c r="J102" i="23"/>
  <c r="J560" i="16"/>
  <c r="BK117" i="18"/>
  <c r="J99" i="18"/>
  <c r="J105" i="19"/>
  <c r="BK112" i="21"/>
  <c r="BK98" i="22"/>
  <c r="BK472" i="2"/>
  <c r="J232" i="2"/>
  <c r="J259" i="2"/>
  <c r="BK182" i="5"/>
  <c r="J257" i="5"/>
  <c r="J162" i="6"/>
  <c r="BK171" i="9"/>
  <c r="BK381" i="10"/>
  <c r="BK289" i="10"/>
  <c r="BK162" i="11"/>
  <c r="BK257" i="11"/>
  <c r="BK446" i="11"/>
  <c r="BK191" i="15"/>
  <c r="J765" i="16"/>
  <c r="BK938" i="16"/>
  <c r="J848" i="16"/>
  <c r="BK392" i="16"/>
  <c r="J115" i="18"/>
  <c r="J155" i="19"/>
  <c r="J219" i="21"/>
  <c r="J117" i="21"/>
  <c r="J114" i="24"/>
  <c r="BK232" i="2"/>
  <c r="BK305" i="2"/>
  <c r="BK116" i="3"/>
  <c r="BK226" i="4"/>
  <c r="BK287" i="4"/>
  <c r="BK265" i="5"/>
  <c r="BK147" i="6"/>
  <c r="BK104" i="7"/>
  <c r="J470" i="10"/>
  <c r="J336" i="10"/>
  <c r="J289" i="10"/>
  <c r="J316" i="11"/>
  <c r="BK107" i="11"/>
  <c r="BK95" i="12"/>
  <c r="BK283" i="15"/>
  <c r="J416" i="16"/>
  <c r="BK542" i="16"/>
  <c r="BK560" i="16"/>
  <c r="J923" i="16"/>
  <c r="J108" i="17"/>
  <c r="J135" i="18"/>
  <c r="J109" i="19"/>
  <c r="BK143" i="21"/>
  <c r="J140" i="22"/>
  <c r="BK125" i="24"/>
  <c r="J521" i="2"/>
  <c r="J630" i="2"/>
  <c r="J488" i="2"/>
  <c r="J236" i="4"/>
  <c r="BK256" i="4"/>
  <c r="J265" i="5"/>
  <c r="BK174" i="7"/>
  <c r="J105" i="9"/>
  <c r="J364" i="10"/>
  <c r="BK687" i="10"/>
  <c r="J103" i="10"/>
  <c r="BK376" i="11"/>
  <c r="BK359" i="11"/>
  <c r="J196" i="15"/>
  <c r="BK135" i="15"/>
  <c r="J526" i="16"/>
  <c r="J125" i="16"/>
  <c r="J569" i="16"/>
  <c r="BK436" i="16"/>
  <c r="BK700" i="16"/>
  <c r="J133" i="18"/>
  <c r="BK188" i="18"/>
  <c r="BK182" i="21"/>
  <c r="J123" i="21"/>
  <c r="BK100" i="23"/>
  <c r="BK344" i="2"/>
  <c r="BK548" i="2"/>
  <c r="J380" i="2"/>
  <c r="J184" i="3"/>
  <c r="J251" i="4"/>
  <c r="BK270" i="5"/>
  <c r="J197" i="6"/>
  <c r="J208" i="9"/>
  <c r="BK503" i="10"/>
  <c r="J453" i="10"/>
  <c r="BK640" i="10"/>
  <c r="BK328" i="11"/>
  <c r="J398" i="11"/>
  <c r="J187" i="15"/>
  <c r="BK145" i="15"/>
  <c r="J601" i="16"/>
  <c r="J222" i="16"/>
  <c r="J353" i="16"/>
  <c r="BK784" i="16"/>
  <c r="J712" i="16"/>
  <c r="J518" i="16"/>
  <c r="J149" i="18"/>
  <c r="J129" i="19"/>
  <c r="BK237" i="21"/>
  <c r="J184" i="21"/>
  <c r="BK173" i="22"/>
  <c r="J110" i="23"/>
  <c r="J237" i="21"/>
  <c r="BK249" i="21"/>
  <c r="J109" i="21"/>
  <c r="J98" i="24"/>
  <c r="J462" i="2"/>
  <c r="BK506" i="2"/>
  <c r="J472" i="2"/>
  <c r="J152" i="3"/>
  <c r="J265" i="4"/>
  <c r="BK128" i="5"/>
  <c r="J253" i="5"/>
  <c r="J159" i="7"/>
  <c r="BK539" i="10"/>
  <c r="BK270" i="10"/>
  <c r="BK184" i="10"/>
  <c r="BK395" i="11"/>
  <c r="J404" i="11"/>
  <c r="BK103" i="13"/>
  <c r="BK219" i="15"/>
  <c r="J605" i="16"/>
  <c r="BK627" i="16"/>
  <c r="J183" i="16"/>
  <c r="J463" i="16"/>
  <c r="J843" i="16"/>
  <c r="J151" i="19"/>
  <c r="BK128" i="21"/>
  <c r="BK170" i="22"/>
  <c r="BK100" i="25"/>
  <c r="BK576" i="2"/>
  <c r="BK124" i="3"/>
  <c r="J190" i="4"/>
  <c r="BK199" i="4"/>
  <c r="J260" i="5"/>
  <c r="J95" i="6"/>
  <c r="BK105" i="9"/>
  <c r="BK233" i="10"/>
  <c r="BK404" i="10"/>
  <c r="J319" i="11"/>
  <c r="J286" i="11"/>
  <c r="J107" i="11"/>
  <c r="BK140" i="15"/>
  <c r="J224" i="16"/>
  <c r="J700" i="16"/>
  <c r="BK763" i="16"/>
  <c r="BK921" i="16"/>
  <c r="BK928" i="16"/>
  <c r="J794" i="16"/>
  <c r="BK111" i="19"/>
  <c r="BK156" i="21"/>
  <c r="J164" i="22"/>
  <c r="J145" i="19"/>
  <c r="BK216" i="21"/>
  <c r="BK122" i="22"/>
  <c r="BK476" i="2"/>
  <c r="J271" i="2"/>
  <c r="BK596" i="2"/>
  <c r="BK158" i="3"/>
  <c r="J199" i="4"/>
  <c r="J204" i="5"/>
  <c r="J190" i="5"/>
  <c r="J114" i="7"/>
  <c r="BK202" i="9"/>
  <c r="BK99" i="10"/>
  <c r="J273" i="10"/>
  <c r="J293" i="10"/>
  <c r="BK107" i="10"/>
  <c r="J234" i="11"/>
  <c r="BK457" i="11"/>
  <c r="BK124" i="14"/>
  <c r="BK160" i="15"/>
  <c r="J436" i="16"/>
  <c r="J549" i="16"/>
  <c r="BK158" i="16"/>
  <c r="J925" i="16"/>
  <c r="J833" i="16"/>
  <c r="BK754" i="16"/>
  <c r="J156" i="18"/>
  <c r="J141" i="18"/>
  <c r="J232" i="21"/>
  <c r="BK165" i="21"/>
  <c r="BK106" i="23"/>
  <c r="BK742" i="16"/>
  <c r="J158" i="18"/>
  <c r="BK103" i="19"/>
  <c r="BK121" i="21"/>
  <c r="BK177" i="22"/>
  <c r="J106" i="24"/>
  <c r="BK534" i="2"/>
  <c r="J324" i="2"/>
  <c r="J210" i="5"/>
  <c r="J150" i="6"/>
  <c r="J181" i="9"/>
  <c r="J324" i="10"/>
  <c r="J348" i="10"/>
  <c r="BK157" i="10"/>
  <c r="BK316" i="11"/>
  <c r="J407" i="11"/>
  <c r="J128" i="11"/>
  <c r="J350" i="11"/>
  <c r="J104" i="14"/>
  <c r="J204" i="15"/>
  <c r="BK564" i="16"/>
  <c r="BK556" i="16"/>
  <c r="J142" i="16"/>
  <c r="BK107" i="18"/>
  <c r="J170" i="18"/>
  <c r="J106" i="20"/>
  <c r="BK184" i="21"/>
  <c r="J180" i="22"/>
  <c r="J132" i="24"/>
  <c r="BK630" i="2"/>
  <c r="BK623" i="2"/>
  <c r="J474" i="2"/>
  <c r="J231" i="3"/>
  <c r="BK211" i="4"/>
  <c r="BK169" i="4"/>
  <c r="BK134" i="5"/>
  <c r="J227" i="7"/>
  <c r="BK177" i="9"/>
  <c r="BK226" i="10"/>
  <c r="BK556" i="10"/>
  <c r="BK277" i="10"/>
  <c r="BK331" i="11"/>
  <c r="BK197" i="11"/>
  <c r="BK107" i="13"/>
  <c r="J110" i="15"/>
  <c r="BK804" i="16"/>
  <c r="BK240" i="16"/>
  <c r="J625" i="16"/>
  <c r="J431" i="16"/>
  <c r="J804" i="16"/>
  <c r="BK101" i="18"/>
  <c r="BK123" i="19"/>
  <c r="J264" i="21"/>
  <c r="BK152" i="22"/>
  <c r="BK117" i="24"/>
  <c r="BK298" i="2"/>
  <c r="BK359" i="2"/>
  <c r="BK426" i="2"/>
  <c r="BK97" i="3"/>
  <c r="J287" i="4"/>
  <c r="J225" i="5"/>
  <c r="J184" i="6"/>
  <c r="J115" i="8"/>
  <c r="BK114" i="10"/>
  <c r="BK518" i="10"/>
  <c r="J352" i="10"/>
  <c r="J277" i="10"/>
  <c r="BK248" i="11"/>
  <c r="J142" i="11"/>
  <c r="BK97" i="14"/>
  <c r="BK242" i="15"/>
  <c r="BK483" i="16"/>
  <c r="BK681" i="16"/>
  <c r="J190" i="16"/>
  <c r="J882" i="16"/>
  <c r="J591" i="16"/>
  <c r="BK108" i="17"/>
  <c r="J184" i="18"/>
  <c r="J111" i="19"/>
  <c r="J189" i="21"/>
  <c r="BK107" i="22"/>
  <c r="J121" i="24"/>
  <c r="BK114" i="2"/>
  <c r="BK253" i="2"/>
  <c r="J223" i="3"/>
  <c r="J229" i="4"/>
  <c r="J166" i="4"/>
  <c r="BK173" i="5"/>
  <c r="BK216" i="5"/>
  <c r="J110" i="7"/>
  <c r="J199" i="9"/>
  <c r="BK521" i="10"/>
  <c r="J281" i="10"/>
  <c r="J198" i="10"/>
  <c r="J340" i="11"/>
  <c r="BK274" i="11"/>
  <c r="J115" i="13"/>
  <c r="J131" i="15"/>
  <c r="BK199" i="16"/>
  <c r="BK545" i="16"/>
  <c r="J130" i="16"/>
  <c r="J351" i="16"/>
  <c r="J718" i="16"/>
  <c r="AS61" i="1"/>
  <c r="BK110" i="5"/>
  <c r="J147" i="6"/>
  <c r="J157" i="9"/>
  <c r="BK413" i="10"/>
  <c r="J509" i="10"/>
  <c r="BK319" i="11"/>
  <c r="BK113" i="14"/>
  <c r="J392" i="16"/>
  <c r="J619" i="16"/>
  <c r="BK693" i="16"/>
  <c r="J483" i="16"/>
  <c r="J784" i="16"/>
  <c r="BK125" i="18"/>
  <c r="BK137" i="19"/>
  <c r="BK125" i="21"/>
  <c r="BK161" i="22"/>
  <c r="J626" i="2"/>
  <c r="BK101" i="3"/>
  <c r="BK268" i="4"/>
  <c r="J194" i="5"/>
  <c r="BK194" i="5"/>
  <c r="J217" i="9"/>
  <c r="J119" i="10"/>
  <c r="BK360" i="10"/>
  <c r="BK332" i="10"/>
  <c r="BK154" i="11"/>
  <c r="J334" i="11"/>
  <c r="J107" i="13"/>
  <c r="J140" i="15"/>
  <c r="BK623" i="16"/>
  <c r="J371" i="16"/>
  <c r="J478" i="16"/>
  <c r="BK313" i="16"/>
  <c r="BK617" i="16"/>
  <c r="BK706" i="16"/>
  <c r="BK186" i="18"/>
  <c r="BK174" i="21"/>
  <c r="J170" i="22"/>
  <c r="BK198" i="10"/>
  <c r="BK605" i="10"/>
  <c r="J208" i="11"/>
  <c r="BK420" i="11"/>
  <c r="BK115" i="13"/>
  <c r="J266" i="15"/>
  <c r="BK794" i="16"/>
  <c r="BK283" i="16"/>
  <c r="J260" i="16"/>
  <c r="BK120" i="16"/>
  <c r="BK586" i="16"/>
  <c r="BK318" i="16"/>
  <c r="J330" i="16"/>
  <c r="J139" i="18"/>
  <c r="J111" i="18"/>
  <c r="J119" i="19"/>
  <c r="J110" i="20"/>
  <c r="J134" i="21"/>
  <c r="BK143" i="22"/>
  <c r="BK110" i="24"/>
  <c r="BK162" i="18"/>
  <c r="J149" i="19"/>
  <c r="J224" i="21"/>
  <c r="J190" i="22"/>
  <c r="BK100" i="24"/>
  <c r="BK156" i="2"/>
  <c r="J554" i="2"/>
  <c r="J152" i="5"/>
  <c r="J168" i="6"/>
  <c r="BK103" i="8"/>
  <c r="J524" i="10"/>
  <c r="BK515" i="10"/>
  <c r="J556" i="10"/>
  <c r="J691" i="10"/>
  <c r="BK343" i="11"/>
  <c r="J423" i="11"/>
  <c r="J304" i="11"/>
  <c r="BK121" i="14"/>
  <c r="J229" i="16"/>
  <c r="BK651" i="16"/>
  <c r="BK271" i="16"/>
  <c r="BK835" i="16"/>
  <c r="J160" i="18"/>
  <c r="BK109" i="19"/>
  <c r="J213" i="21"/>
  <c r="J198" i="21"/>
  <c r="BK117" i="21"/>
  <c r="J137" i="22"/>
  <c r="J96" i="25"/>
  <c r="BK373" i="2"/>
  <c r="BK567" i="2"/>
  <c r="BK209" i="2"/>
  <c r="BK215" i="3"/>
  <c r="BK190" i="3"/>
  <c r="BK272" i="4"/>
  <c r="J179" i="5"/>
  <c r="BK105" i="6"/>
  <c r="J190" i="9"/>
  <c r="J506" i="10"/>
  <c r="J344" i="10"/>
  <c r="J390" i="10"/>
  <c r="J230" i="11"/>
  <c r="J99" i="12"/>
  <c r="BK178" i="15"/>
  <c r="BK572" i="16"/>
  <c r="J621" i="16"/>
  <c r="BK440" i="16"/>
  <c r="BK923" i="16"/>
  <c r="J721" i="16"/>
  <c r="J117" i="18"/>
  <c r="BK121" i="19"/>
  <c r="J102" i="20"/>
  <c r="J258" i="21"/>
  <c r="J186" i="22"/>
  <c r="AS65" i="1"/>
  <c r="BK152" i="3"/>
  <c r="BK290" i="4"/>
  <c r="BK113" i="5"/>
  <c r="J100" i="7"/>
  <c r="J171" i="9"/>
  <c r="J226" i="10"/>
  <c r="J694" i="10"/>
  <c r="J270" i="10"/>
  <c r="J253" i="11"/>
  <c r="BK261" i="11"/>
  <c r="J118" i="12"/>
  <c r="BK214" i="15"/>
  <c r="J742" i="16"/>
  <c r="BK454" i="16"/>
  <c r="J296" i="16"/>
  <c r="BK476" i="16"/>
  <c r="J751" i="16"/>
  <c r="BK178" i="18"/>
  <c r="BK96" i="20"/>
  <c r="BK261" i="21"/>
  <c r="BK180" i="22"/>
  <c r="BK98" i="25"/>
  <c r="BK618" i="2"/>
  <c r="J176" i="2"/>
  <c r="BK145" i="3"/>
  <c r="BK229" i="4"/>
  <c r="J134" i="5"/>
  <c r="BK165" i="6"/>
  <c r="BK195" i="9"/>
  <c r="BK545" i="10"/>
  <c r="BK691" i="10"/>
  <c r="BK285" i="10"/>
  <c r="J266" i="11"/>
  <c r="BK286" i="11"/>
  <c r="BK126" i="14"/>
  <c r="J105" i="15"/>
  <c r="BK530" i="16"/>
  <c r="J253" i="16"/>
  <c r="BK848" i="16"/>
  <c r="J268" i="16"/>
  <c r="J799" i="16"/>
  <c r="J103" i="18"/>
  <c r="BK125" i="19"/>
  <c r="BK255" i="21"/>
  <c r="J125" i="22"/>
  <c r="J255" i="21"/>
  <c r="BK125" i="22"/>
  <c r="BK338" i="2"/>
  <c r="BK612" i="2"/>
  <c r="BK210" i="3"/>
  <c r="J178" i="4"/>
  <c r="J275" i="4"/>
  <c r="J122" i="5"/>
  <c r="BK197" i="6"/>
  <c r="BK217" i="9"/>
  <c r="J206" i="10"/>
  <c r="J441" i="10"/>
  <c r="J99" i="10"/>
  <c r="BK220" i="11"/>
  <c r="J369" i="11"/>
  <c r="J113" i="14"/>
  <c r="J577" i="16"/>
  <c r="J715" i="16"/>
  <c r="J362" i="16"/>
  <c r="J438" i="16"/>
  <c r="J554" i="16"/>
  <c r="J143" i="18"/>
  <c r="BK168" i="18"/>
  <c r="BK187" i="21"/>
  <c r="J165" i="21"/>
  <c r="BK112" i="24"/>
  <c r="BK271" i="2"/>
  <c r="J215" i="3"/>
  <c r="BK251" i="4"/>
  <c r="BK259" i="4"/>
  <c r="BK186" i="5"/>
  <c r="J170" i="7"/>
  <c r="BK164" i="9"/>
  <c r="BK394" i="10"/>
  <c r="BK221" i="10"/>
  <c r="BK129" i="10"/>
  <c r="BK353" i="11"/>
  <c r="J431" i="11"/>
  <c r="J392" i="11"/>
  <c r="BK106" i="14"/>
  <c r="J276" i="15"/>
  <c r="J658" i="16"/>
  <c r="BK438" i="16"/>
  <c r="BK416" i="16"/>
  <c r="BK130" i="16"/>
  <c r="J822" i="16"/>
  <c r="J166" i="18"/>
  <c r="BK126" i="20"/>
  <c r="BK222" i="21"/>
  <c r="J113" i="22"/>
  <c r="BK121" i="24"/>
  <c r="J137" i="19"/>
  <c r="J96" i="20"/>
  <c r="BK134" i="21"/>
  <c r="BK117" i="23"/>
  <c r="BK146" i="2"/>
  <c r="J545" i="2"/>
  <c r="BK132" i="2"/>
  <c r="J366" i="2"/>
  <c r="BK199" i="3"/>
  <c r="BK208" i="4"/>
  <c r="BK149" i="4"/>
  <c r="J243" i="5"/>
  <c r="BK231" i="5"/>
  <c r="J165" i="6"/>
  <c r="BK192" i="7"/>
  <c r="BK147" i="9"/>
  <c r="J218" i="10"/>
  <c r="BK476" i="10"/>
  <c r="J177" i="11"/>
  <c r="J388" i="11"/>
  <c r="J417" i="11"/>
  <c r="J106" i="14"/>
  <c r="J249" i="15"/>
  <c r="BK658" i="16"/>
  <c r="BK605" i="16"/>
  <c r="BK357" i="16"/>
  <c r="J537" i="16"/>
  <c r="J283" i="16"/>
  <c r="BK687" i="16"/>
  <c r="BK131" i="18"/>
  <c r="BK127" i="19"/>
  <c r="J151" i="21"/>
  <c r="BK198" i="21"/>
  <c r="J117" i="23"/>
  <c r="J824" i="16"/>
  <c r="BK141" i="18"/>
  <c r="BK113" i="19"/>
  <c r="J143" i="21"/>
  <c r="J177" i="22"/>
  <c r="J531" i="2"/>
  <c r="J412" i="2"/>
  <c r="BK127" i="7"/>
  <c r="BK208" i="9"/>
  <c r="J221" i="10"/>
  <c r="BK375" i="10"/>
  <c r="J379" i="11"/>
  <c r="BK369" i="11"/>
  <c r="J115" i="14"/>
  <c r="BK156" i="15"/>
  <c r="BK289" i="16"/>
  <c r="J835" i="16"/>
  <c r="J666" i="16"/>
  <c r="BK158" i="18"/>
  <c r="J120" i="20"/>
  <c r="J195" i="21"/>
  <c r="BK131" i="22"/>
  <c r="BK285" i="2"/>
  <c r="J494" i="2"/>
  <c r="BK201" i="2"/>
  <c r="BK176" i="2"/>
  <c r="BK139" i="3"/>
  <c r="J226" i="4"/>
  <c r="J207" i="5"/>
  <c r="J136" i="6"/>
  <c r="J96" i="9"/>
  <c r="BK494" i="10"/>
  <c r="BK320" i="10"/>
  <c r="J581" i="10"/>
  <c r="J220" i="11"/>
  <c r="J261" i="11"/>
  <c r="J114" i="11"/>
  <c r="J121" i="14"/>
  <c r="BK223" i="15"/>
  <c r="J678" i="16"/>
  <c r="J644" i="16"/>
  <c r="BK814" i="16"/>
  <c r="J213" i="16"/>
  <c r="J853" i="16"/>
  <c r="BK147" i="18"/>
  <c r="BK106" i="20"/>
  <c r="BK123" i="21"/>
  <c r="J123" i="24"/>
  <c r="BK220" i="2"/>
  <c r="J557" i="2"/>
  <c r="BK184" i="3"/>
  <c r="BK125" i="4"/>
  <c r="J223" i="4"/>
  <c r="J116" i="5"/>
  <c r="BK148" i="7"/>
  <c r="J171" i="10"/>
  <c r="BK524" i="10"/>
  <c r="BK573" i="10"/>
  <c r="J238" i="11"/>
  <c r="BK295" i="11"/>
  <c r="BK118" i="14"/>
  <c r="BK269" i="15"/>
  <c r="BK345" i="16"/>
  <c r="BK376" i="16"/>
  <c r="BK334" i="16"/>
  <c r="BK522" i="16"/>
  <c r="J234" i="16"/>
  <c r="J522" i="16"/>
  <c r="BK102" i="17"/>
  <c r="BK182" i="18"/>
  <c r="J158" i="22"/>
  <c r="BK108" i="23"/>
  <c r="BK151" i="21"/>
  <c r="J193" i="22"/>
  <c r="J102" i="25"/>
  <c r="J311" i="2"/>
  <c r="BK608" i="2"/>
  <c r="J242" i="3"/>
  <c r="BK133" i="4"/>
  <c r="BK129" i="4"/>
  <c r="J172" i="6"/>
  <c r="BK207" i="7"/>
  <c r="BK273" i="10"/>
  <c r="BK473" i="10"/>
  <c r="J263" i="10"/>
  <c r="BK128" i="11"/>
  <c r="BK208" i="11"/>
  <c r="BK187" i="11"/>
  <c r="BK273" i="15"/>
  <c r="J170" i="16"/>
  <c r="BK248" i="16"/>
  <c r="BK371" i="16"/>
  <c r="J313" i="16"/>
  <c r="J675" i="16"/>
  <c r="BK107" i="19"/>
  <c r="J249" i="21"/>
  <c r="J98" i="22"/>
  <c r="BK470" i="2"/>
  <c r="J246" i="2"/>
  <c r="BK223" i="3"/>
  <c r="J290" i="4"/>
  <c r="J175" i="4"/>
  <c r="J216" i="5"/>
  <c r="J114" i="6"/>
  <c r="J195" i="9"/>
  <c r="BK426" i="10"/>
  <c r="BK646" i="10"/>
  <c r="J646" i="10"/>
  <c r="BK253" i="11"/>
  <c r="J347" i="11"/>
  <c r="BK111" i="14"/>
  <c r="BK233" i="15"/>
  <c r="J219" i="15"/>
  <c r="BK718" i="16"/>
  <c r="BK577" i="16"/>
  <c r="J201" i="16"/>
  <c r="J271" i="16"/>
  <c r="J938" i="16"/>
  <c r="J514" i="16"/>
  <c r="J617" i="16"/>
  <c r="J182" i="18"/>
  <c r="BK266" i="21"/>
  <c r="BK107" i="21"/>
  <c r="J104" i="23"/>
  <c r="BK121" i="18"/>
  <c r="BK110" i="20"/>
  <c r="BK226" i="21"/>
  <c r="J161" i="22"/>
  <c r="BK98" i="24"/>
  <c r="J182" i="2"/>
  <c r="J402" i="2"/>
  <c r="BK324" i="2"/>
  <c r="BK220" i="3"/>
  <c r="J239" i="3"/>
  <c r="J205" i="4"/>
  <c r="BK152" i="5"/>
  <c r="BK176" i="6"/>
  <c r="BK183" i="7"/>
  <c r="J164" i="9"/>
  <c r="BK465" i="10"/>
  <c r="J503" i="10"/>
  <c r="BK368" i="10"/>
  <c r="BK218" i="10"/>
  <c r="BK301" i="11"/>
  <c r="BK298" i="11"/>
  <c r="BK104" i="12"/>
  <c r="BK200" i="15"/>
  <c r="J706" i="16"/>
  <c r="J703" i="16"/>
  <c r="J623" i="16"/>
  <c r="J476" i="16"/>
  <c r="BK675" i="16"/>
  <c r="J545" i="16"/>
  <c r="J768" i="16"/>
  <c r="J127" i="18"/>
  <c r="BK155" i="19"/>
  <c r="BK94" i="20"/>
  <c r="J148" i="21"/>
  <c r="J100" i="25"/>
  <c r="BK109" i="18"/>
  <c r="BK143" i="19"/>
  <c r="BK104" i="20"/>
  <c r="BK195" i="21"/>
  <c r="J143" i="22"/>
  <c r="J573" i="2"/>
  <c r="BK621" i="2"/>
  <c r="J220" i="4"/>
  <c r="BK275" i="5"/>
  <c r="J110" i="6"/>
  <c r="BK130" i="9"/>
  <c r="BK206" i="10"/>
  <c r="BK202" i="10"/>
  <c r="BK634" i="10"/>
  <c r="BK158" i="11"/>
  <c r="BK277" i="11"/>
  <c r="J257" i="11"/>
  <c r="BK90" i="13"/>
  <c r="BK126" i="15"/>
  <c r="BK431" i="16"/>
  <c r="BK635" i="16"/>
  <c r="J772" i="16"/>
  <c r="BK156" i="18"/>
  <c r="J116" i="19"/>
  <c r="J174" i="21"/>
  <c r="BK190" i="22"/>
  <c r="J567" i="2"/>
  <c r="J444" i="2"/>
  <c r="BK279" i="2"/>
  <c r="BK108" i="2"/>
  <c r="J158" i="3"/>
  <c r="J157" i="4"/>
  <c r="BK178" i="4"/>
  <c r="BK219" i="5"/>
  <c r="J141" i="6"/>
  <c r="J148" i="7"/>
  <c r="J465" i="10"/>
  <c r="J479" i="10"/>
  <c r="J687" i="10"/>
  <c r="BK204" i="11"/>
  <c r="BK266" i="11"/>
  <c r="J331" i="11"/>
  <c r="J118" i="14"/>
  <c r="J390" i="16"/>
  <c r="BK367" i="16"/>
  <c r="BK549" i="16"/>
  <c r="BK751" i="16"/>
  <c r="BK917" i="16"/>
  <c r="BK113" i="18"/>
  <c r="BK147" i="19"/>
  <c r="J104" i="20"/>
  <c r="J128" i="22"/>
  <c r="J115" i="23"/>
  <c r="J220" i="2"/>
  <c r="J417" i="2"/>
  <c r="J594" i="2"/>
  <c r="BK227" i="3"/>
  <c r="J241" i="4"/>
  <c r="BK160" i="4"/>
  <c r="J240" i="5"/>
  <c r="J236" i="7"/>
  <c r="BK479" i="10"/>
  <c r="BK161" i="10"/>
  <c r="J542" i="10"/>
  <c r="J531" i="10"/>
  <c r="BK347" i="11"/>
  <c r="J158" i="11"/>
  <c r="J337" i="11"/>
  <c r="BK95" i="14"/>
  <c r="J160" i="15"/>
  <c r="BK302" i="16"/>
  <c r="BK633" i="16"/>
  <c r="J461" i="16"/>
  <c r="J302" i="16"/>
  <c r="J917" i="16"/>
  <c r="J113" i="18"/>
  <c r="BK98" i="19"/>
  <c r="BK104" i="21"/>
  <c r="BK124" i="23"/>
  <c r="J564" i="2"/>
  <c r="J636" i="2"/>
  <c r="J476" i="2"/>
  <c r="J193" i="3"/>
  <c r="BK217" i="4"/>
  <c r="BK175" i="4"/>
  <c r="J97" i="5"/>
  <c r="J207" i="7"/>
  <c r="J214" i="9"/>
  <c r="BK531" i="10"/>
  <c r="J605" i="10"/>
  <c r="J473" i="10"/>
  <c r="J162" i="11"/>
  <c r="J446" i="11"/>
  <c r="BK187" i="15"/>
  <c r="BK465" i="16"/>
  <c r="J454" i="16"/>
  <c r="BK444" i="16"/>
  <c r="BK388" i="16"/>
  <c r="J816" i="16"/>
  <c r="J180" i="18"/>
  <c r="J141" i="19"/>
  <c r="J204" i="21"/>
  <c r="BK110" i="22"/>
  <c r="BK114" i="24"/>
  <c r="J112" i="21"/>
  <c r="J104" i="21"/>
  <c r="BK132" i="24"/>
  <c r="BK586" i="2"/>
  <c r="BK380" i="2"/>
  <c r="J178" i="3"/>
  <c r="BK115" i="4"/>
  <c r="J187" i="4"/>
  <c r="J186" i="5"/>
  <c r="BK110" i="7"/>
  <c r="BK352" i="10"/>
  <c r="BK239" i="10"/>
  <c r="BK627" i="10"/>
  <c r="J615" i="10"/>
  <c r="BK292" i="11"/>
  <c r="BK307" i="11"/>
  <c r="J126" i="14"/>
  <c r="BK263" i="15"/>
  <c r="BK401" i="16"/>
  <c r="J199" i="16"/>
  <c r="J542" i="16"/>
  <c r="BK213" i="16"/>
  <c r="BK105" i="17"/>
  <c r="J97" i="18"/>
  <c r="BK176" i="21"/>
  <c r="J222" i="21"/>
  <c r="J113" i="23"/>
  <c r="BK573" i="2"/>
  <c r="BK468" i="2"/>
  <c r="BK203" i="3"/>
  <c r="BK214" i="4"/>
  <c r="BK140" i="5"/>
  <c r="BK122" i="6"/>
  <c r="BK231" i="7"/>
  <c r="BK506" i="10"/>
  <c r="J640" i="10"/>
  <c r="J497" i="10"/>
  <c r="J366" i="11"/>
  <c r="BK230" i="11"/>
  <c r="J124" i="14"/>
  <c r="J280" i="15"/>
  <c r="J367" i="16"/>
  <c r="BK268" i="16"/>
  <c r="J572" i="16"/>
  <c r="J505" i="16"/>
  <c r="BK406" i="16"/>
  <c r="J158" i="16"/>
  <c r="BK112" i="20"/>
  <c r="BK115" i="21"/>
  <c r="J146" i="22"/>
  <c r="BK131" i="19"/>
  <c r="BK137" i="21"/>
  <c r="J216" i="21"/>
  <c r="J128" i="23"/>
  <c r="BK246" i="2"/>
  <c r="BK412" i="2"/>
  <c r="J537" i="2"/>
  <c r="J210" i="3"/>
  <c r="J116" i="3"/>
  <c r="J239" i="4"/>
  <c r="J283" i="4"/>
  <c r="BK253" i="5"/>
  <c r="J203" i="7"/>
  <c r="J147" i="9"/>
  <c r="J300" i="10"/>
  <c r="BK615" i="10"/>
  <c r="J375" i="10"/>
  <c r="J313" i="11"/>
  <c r="BK450" i="11"/>
  <c r="J104" i="12"/>
  <c r="J101" i="14"/>
  <c r="J283" i="15"/>
  <c r="J174" i="16"/>
  <c r="J341" i="16"/>
  <c r="BK697" i="16"/>
  <c r="J421" i="16"/>
  <c r="BK712" i="16"/>
  <c r="J207" i="16"/>
  <c r="BK843" i="16"/>
  <c r="BK115" i="18"/>
  <c r="J121" i="19"/>
  <c r="BK102" i="20"/>
  <c r="J197" i="22"/>
  <c r="J125" i="24"/>
  <c r="J102" i="17"/>
  <c r="BK119" i="18"/>
  <c r="J101" i="19"/>
  <c r="BK178" i="21"/>
  <c r="BK213" i="21"/>
  <c r="BK119" i="23"/>
  <c r="J426" i="2"/>
  <c r="J133" i="4"/>
  <c r="BK116" i="5"/>
  <c r="BK220" i="7"/>
  <c r="BK111" i="8"/>
  <c r="BK461" i="10"/>
  <c r="J521" i="10"/>
  <c r="BK247" i="10"/>
  <c r="BK142" i="11"/>
  <c r="J454" i="11"/>
  <c r="J95" i="12"/>
  <c r="J242" i="15"/>
  <c r="J170" i="15"/>
  <c r="BK190" i="16"/>
  <c r="BK727" i="16"/>
  <c r="BK449" i="16"/>
  <c r="BK153" i="18"/>
  <c r="BK145" i="19"/>
  <c r="J100" i="20"/>
  <c r="BK258" i="21"/>
  <c r="BK159" i="21"/>
  <c r="J119" i="23"/>
  <c r="BK116" i="2"/>
  <c r="J114" i="2"/>
  <c r="J605" i="2"/>
  <c r="J199" i="3"/>
  <c r="J169" i="4"/>
  <c r="BK184" i="4"/>
  <c r="BK207" i="5"/>
  <c r="J159" i="6"/>
  <c r="BK236" i="7"/>
  <c r="J226" i="9"/>
  <c r="J320" i="10"/>
  <c r="BK119" i="10"/>
  <c r="J457" i="10"/>
  <c r="BK366" i="11"/>
  <c r="J204" i="11"/>
  <c r="J135" i="15"/>
  <c r="BK249" i="15"/>
  <c r="BK260" i="16"/>
  <c r="J582" i="16"/>
  <c r="BK591" i="16"/>
  <c r="BK789" i="16"/>
  <c r="BK145" i="18"/>
  <c r="J112" i="20"/>
  <c r="J125" i="21"/>
  <c r="BK146" i="22"/>
  <c r="J106" i="25"/>
  <c r="J188" i="2"/>
  <c r="J100" i="2"/>
  <c r="J139" i="3"/>
  <c r="J181" i="4"/>
  <c r="J113" i="5"/>
  <c r="BK225" i="5"/>
  <c r="BK227" i="7"/>
  <c r="BK300" i="10"/>
  <c r="J214" i="10"/>
  <c r="BK595" i="10"/>
  <c r="J494" i="10"/>
  <c r="J310" i="11"/>
  <c r="BK435" i="11"/>
  <c r="J95" i="14"/>
  <c r="BK183" i="16"/>
  <c r="J556" i="16"/>
  <c r="BK397" i="16"/>
  <c r="BK684" i="16"/>
  <c r="J810" i="16"/>
  <c r="BK149" i="18"/>
  <c r="J139" i="19"/>
  <c r="BK228" i="21"/>
  <c r="BK155" i="22"/>
  <c r="BK106" i="24"/>
  <c r="BK488" i="2"/>
  <c r="J468" i="2"/>
  <c r="BK594" i="2"/>
  <c r="J246" i="3"/>
  <c r="J196" i="4"/>
  <c r="BK201" i="5"/>
  <c r="J131" i="6"/>
  <c r="J127" i="7"/>
  <c r="BK157" i="9"/>
  <c r="BK193" i="10"/>
  <c r="BK143" i="10"/>
  <c r="J362" i="11"/>
  <c r="J461" i="11"/>
  <c r="J114" i="12"/>
  <c r="J253" i="15"/>
  <c r="BK179" i="16"/>
  <c r="J672" i="16"/>
  <c r="J635" i="16"/>
  <c r="BK253" i="16"/>
  <c r="J855" i="16"/>
  <c r="J150" i="16"/>
  <c r="BK170" i="18"/>
  <c r="BK172" i="18"/>
  <c r="J114" i="20"/>
  <c r="J230" i="21"/>
  <c r="BK183" i="22"/>
  <c r="J104" i="25"/>
  <c r="J98" i="21"/>
  <c r="J183" i="22"/>
  <c r="J127" i="24"/>
  <c r="BK626" i="2"/>
  <c r="J217" i="2"/>
  <c r="BK239" i="3"/>
  <c r="BK248" i="4"/>
  <c r="BK163" i="4"/>
  <c r="BK190" i="5"/>
  <c r="BK187" i="6"/>
  <c r="J111" i="8"/>
  <c r="J461" i="10"/>
  <c r="J659" i="10"/>
  <c r="BK562" i="10"/>
  <c r="BK388" i="11"/>
  <c r="J420" i="11"/>
  <c r="BK114" i="12"/>
  <c r="J245" i="15"/>
  <c r="J687" i="16"/>
  <c r="J332" i="16"/>
  <c r="J406" i="16"/>
  <c r="BK601" i="16"/>
  <c r="J137" i="18"/>
  <c r="BK174" i="18"/>
  <c r="J201" i="21"/>
  <c r="J104" i="22"/>
  <c r="BK605" i="2"/>
  <c r="BK452" i="2"/>
  <c r="J190" i="3"/>
  <c r="BK157" i="4"/>
  <c r="J231" i="5"/>
  <c r="BK136" i="6"/>
  <c r="BK192" i="6"/>
  <c r="J120" i="8"/>
  <c r="J239" i="10"/>
  <c r="J569" i="10"/>
  <c r="BK497" i="10"/>
  <c r="BK337" i="11"/>
  <c r="BK118" i="12"/>
  <c r="BK116" i="15"/>
  <c r="BK381" i="16"/>
  <c r="J921" i="16"/>
  <c r="J812" i="16"/>
  <c r="J736" i="16"/>
  <c r="J758" i="16"/>
  <c r="J118" i="20"/>
  <c r="BK98" i="21"/>
  <c r="BK115" i="23"/>
  <c r="BK486" i="2"/>
  <c r="J246" i="5"/>
  <c r="J154" i="6"/>
  <c r="J202" i="9"/>
  <c r="BK398" i="10"/>
  <c r="BK364" i="10"/>
  <c r="BK662" i="10"/>
  <c r="BK176" i="10"/>
  <c r="BK150" i="11"/>
  <c r="BK313" i="11"/>
  <c r="BK101" i="14"/>
  <c r="BK239" i="15"/>
  <c r="BK332" i="16"/>
  <c r="BK229" i="16"/>
  <c r="BK666" i="16"/>
  <c r="J596" i="16"/>
  <c r="J376" i="16"/>
  <c r="J176" i="18"/>
  <c r="J122" i="20"/>
  <c r="J102" i="21"/>
  <c r="BK164" i="22"/>
  <c r="BK841" i="16"/>
  <c r="BK111" i="18"/>
  <c r="J164" i="18"/>
  <c r="J108" i="20"/>
  <c r="J121" i="21"/>
  <c r="BK110" i="23"/>
  <c r="BK205" i="2"/>
  <c r="J156" i="2"/>
  <c r="J103" i="5"/>
  <c r="J270" i="5"/>
  <c r="BK102" i="6"/>
  <c r="BK159" i="7"/>
  <c r="BK181" i="9"/>
  <c r="BK491" i="10"/>
  <c r="BK577" i="10"/>
  <c r="J381" i="10"/>
  <c r="J292" i="11"/>
  <c r="J295" i="11"/>
  <c r="J200" i="11"/>
  <c r="BK104" i="14"/>
  <c r="BK170" i="15"/>
  <c r="BK325" i="16"/>
  <c r="BK778" i="16"/>
  <c r="BK853" i="16"/>
  <c r="BK111" i="17"/>
  <c r="BK190" i="18"/>
  <c r="BK116" i="19"/>
  <c r="J156" i="21"/>
  <c r="J228" i="21"/>
  <c r="J98" i="23"/>
  <c r="J279" i="2"/>
  <c r="J344" i="2"/>
  <c r="J285" i="2"/>
  <c r="BK109" i="3"/>
  <c r="J149" i="4"/>
  <c r="J125" i="4"/>
  <c r="BK187" i="4"/>
  <c r="BK169" i="5"/>
  <c r="J122" i="6"/>
  <c r="BK223" i="9"/>
  <c r="BK103" i="10"/>
  <c r="BK210" i="10"/>
  <c r="BK609" i="10"/>
  <c r="BK114" i="11"/>
  <c r="J427" i="11"/>
  <c r="J119" i="13"/>
  <c r="BK151" i="15"/>
  <c r="BK296" i="16"/>
  <c r="BK765" i="16"/>
  <c r="BK195" i="16"/>
  <c r="J748" i="16"/>
  <c r="J172" i="18"/>
  <c r="J101" i="18"/>
  <c r="J153" i="19"/>
  <c r="BK119" i="21"/>
  <c r="J115" i="21"/>
  <c r="J110" i="24"/>
  <c r="J298" i="2"/>
  <c r="J506" i="2"/>
  <c r="BK557" i="2"/>
  <c r="J132" i="3"/>
  <c r="BK235" i="3"/>
  <c r="BK153" i="4"/>
  <c r="J176" i="5"/>
  <c r="BK106" i="5"/>
  <c r="BK179" i="7"/>
  <c r="BK205" i="9"/>
  <c r="BK500" i="10"/>
  <c r="J595" i="10"/>
  <c r="BK188" i="10"/>
  <c r="BK340" i="11"/>
  <c r="J187" i="11"/>
  <c r="J111" i="13"/>
  <c r="BK196" i="15"/>
  <c r="BK569" i="16"/>
  <c r="BK291" i="16"/>
  <c r="BK463" i="16"/>
  <c r="J510" i="16"/>
  <c r="BK957" i="16"/>
  <c r="BK343" i="16"/>
  <c r="BK644" i="16"/>
  <c r="BK105" i="18"/>
  <c r="BK119" i="19"/>
  <c r="J171" i="21"/>
  <c r="J101" i="22"/>
  <c r="AS76" i="1"/>
  <c r="J202" i="4"/>
  <c r="J172" i="4"/>
  <c r="J146" i="5"/>
  <c r="J187" i="6"/>
  <c r="J126" i="8"/>
  <c r="BK445" i="10"/>
  <c r="J394" i="10"/>
  <c r="BK453" i="10"/>
  <c r="J372" i="11"/>
  <c r="BK226" i="11"/>
  <c r="BK167" i="11"/>
  <c r="J200" i="15"/>
  <c r="J442" i="16"/>
  <c r="BK386" i="16"/>
  <c r="BK621" i="16"/>
  <c r="BK170" i="16"/>
  <c r="BK554" i="16"/>
  <c r="J336" i="16"/>
  <c r="BK882" i="16"/>
  <c r="BK103" i="18"/>
  <c r="J98" i="19"/>
  <c r="J180" i="21"/>
  <c r="BK239" i="21"/>
  <c r="J152" i="22"/>
  <c r="J117" i="24"/>
  <c r="J239" i="21"/>
  <c r="BK252" i="21"/>
  <c r="BK113" i="23"/>
  <c r="J132" i="2"/>
  <c r="J600" i="2"/>
  <c r="J124" i="3"/>
  <c r="J272" i="4"/>
  <c r="J275" i="5"/>
  <c r="J216" i="7"/>
  <c r="BK211" i="9"/>
  <c r="J360" i="10"/>
  <c r="BK589" i="10"/>
  <c r="BK111" i="10"/>
  <c r="BK269" i="11"/>
  <c r="BK454" i="11"/>
  <c r="J91" i="12"/>
  <c r="J96" i="15"/>
  <c r="BK308" i="16"/>
  <c r="J411" i="16"/>
  <c r="J586" i="16"/>
  <c r="J681" i="16"/>
  <c r="BK411" i="16"/>
  <c r="J168" i="18"/>
  <c r="J131" i="19"/>
  <c r="J137" i="21"/>
  <c r="J140" i="21"/>
  <c r="BK128" i="23"/>
  <c r="BK545" i="2"/>
  <c r="BK432" i="2"/>
  <c r="J109" i="3"/>
  <c r="J217" i="4"/>
  <c r="J294" i="4"/>
  <c r="BK198" i="5"/>
  <c r="BK131" i="6"/>
  <c r="J231" i="7"/>
  <c r="BK190" i="9"/>
  <c r="BK180" i="10"/>
  <c r="BK336" i="10"/>
  <c r="J599" i="10"/>
  <c r="J401" i="11"/>
  <c r="J395" i="11"/>
  <c r="BK407" i="11"/>
  <c r="BK119" i="13"/>
  <c r="BK253" i="15"/>
  <c r="J239" i="15"/>
  <c r="J217" i="16"/>
  <c r="BK500" i="16"/>
  <c r="BK690" i="16"/>
  <c r="J467" i="16"/>
  <c r="BK629" i="16"/>
  <c r="BK421" i="16"/>
  <c r="BK99" i="17"/>
  <c r="BK149" i="19"/>
  <c r="BK219" i="21"/>
  <c r="J149" i="22"/>
  <c r="BK102" i="24"/>
  <c r="J105" i="18"/>
  <c r="BK232" i="21"/>
  <c r="BK146" i="21"/>
  <c r="J167" i="22"/>
  <c r="BK500" i="2"/>
  <c r="BK106" i="2"/>
  <c r="J108" i="2"/>
  <c r="BK441" i="2"/>
  <c r="BK242" i="3"/>
  <c r="J106" i="4"/>
  <c r="BK283" i="4"/>
  <c r="J165" i="5"/>
  <c r="J179" i="6"/>
  <c r="BK114" i="6"/>
  <c r="BK120" i="8"/>
  <c r="BK220" i="9"/>
  <c r="BK509" i="10"/>
  <c r="J652" i="10"/>
  <c r="BK585" i="10"/>
  <c r="BK362" i="11"/>
  <c r="BK392" i="11"/>
  <c r="J414" i="11"/>
  <c r="J126" i="13"/>
  <c r="BK227" i="15"/>
  <c r="J349" i="16"/>
  <c r="J444" i="16"/>
  <c r="BK537" i="16"/>
  <c r="J240" i="16"/>
  <c r="BK353" i="16"/>
  <c r="BK736" i="16"/>
  <c r="BK822" i="16"/>
  <c r="J125" i="18"/>
  <c r="J125" i="19"/>
  <c r="J210" i="21"/>
  <c r="BK235" i="21"/>
  <c r="BK158" i="22"/>
  <c r="BK919" i="16"/>
  <c r="J107" i="18"/>
  <c r="BK114" i="20"/>
  <c r="J178" i="21"/>
  <c r="J134" i="22"/>
  <c r="J104" i="24"/>
  <c r="J621" i="2"/>
  <c r="J116" i="2"/>
  <c r="J222" i="5"/>
  <c r="BK240" i="5"/>
  <c r="BK212" i="7"/>
  <c r="BK214" i="9"/>
  <c r="J233" i="10"/>
  <c r="BK390" i="10"/>
  <c r="J577" i="10"/>
  <c r="J161" i="10"/>
  <c r="BK234" i="11"/>
  <c r="BK427" i="11"/>
  <c r="J90" i="13"/>
  <c r="BK131" i="15"/>
  <c r="J754" i="16"/>
  <c r="BK730" i="16"/>
  <c r="BK467" i="16"/>
  <c r="BK143" i="18"/>
  <c r="BK99" i="18"/>
  <c r="J98" i="20"/>
  <c r="J100" i="21"/>
  <c r="BK197" i="22"/>
  <c r="BK119" i="24"/>
  <c r="J534" i="2"/>
  <c r="J441" i="2"/>
  <c r="J106" i="2"/>
  <c r="BK231" i="3"/>
  <c r="BK132" i="3"/>
  <c r="J268" i="4"/>
  <c r="BK190" i="4"/>
  <c r="J198" i="5"/>
  <c r="J99" i="6"/>
  <c r="BK99" i="8"/>
  <c r="BK542" i="10"/>
  <c r="J184" i="10"/>
  <c r="BK599" i="10"/>
  <c r="BK569" i="10"/>
  <c r="J382" i="11"/>
  <c r="BK423" i="11"/>
  <c r="J111" i="14"/>
  <c r="J156" i="15"/>
  <c r="J449" i="16"/>
  <c r="J727" i="16"/>
  <c r="BK264" i="16"/>
  <c r="BK631" i="16"/>
  <c r="J147" i="18"/>
  <c r="J207" i="21"/>
  <c r="BK201" i="21"/>
  <c r="BK96" i="25"/>
  <c r="J596" i="2"/>
  <c r="BK402" i="2"/>
  <c r="J235" i="3"/>
  <c r="J115" i="4"/>
  <c r="J244" i="4"/>
  <c r="J201" i="5"/>
  <c r="BK172" i="6"/>
  <c r="J220" i="9"/>
  <c r="BK243" i="10"/>
  <c r="J398" i="10"/>
  <c r="BK581" i="10"/>
  <c r="BK304" i="11"/>
  <c r="BK334" i="11"/>
  <c r="BK398" i="11"/>
  <c r="J164" i="15"/>
  <c r="BK122" i="15"/>
  <c r="BK217" i="16"/>
  <c r="J291" i="16"/>
  <c r="J248" i="16"/>
  <c r="BK733" i="16"/>
  <c r="BK709" i="16"/>
  <c r="BK137" i="18"/>
  <c r="J107" i="19"/>
  <c r="J268" i="21"/>
  <c r="BK204" i="21"/>
  <c r="J131" i="22"/>
  <c r="J576" i="2"/>
  <c r="BK100" i="2"/>
  <c r="J423" i="2"/>
  <c r="J105" i="3"/>
  <c r="J163" i="4"/>
  <c r="J211" i="4"/>
  <c r="J237" i="5"/>
  <c r="BK150" i="6"/>
  <c r="J137" i="7"/>
  <c r="J223" i="9"/>
  <c r="J247" i="10"/>
  <c r="BK685" i="10"/>
  <c r="J488" i="10"/>
  <c r="J154" i="11"/>
  <c r="J435" i="11"/>
  <c r="BK110" i="12"/>
  <c r="J101" i="15"/>
  <c r="BK222" i="16"/>
  <c r="BK526" i="16"/>
  <c r="J709" i="16"/>
  <c r="BK615" i="16"/>
  <c r="BK96" i="17"/>
  <c r="BK139" i="19"/>
  <c r="BK140" i="21"/>
  <c r="BK131" i="21"/>
  <c r="BK186" i="22"/>
  <c r="J146" i="21"/>
  <c r="J187" i="21"/>
  <c r="BK119" i="22"/>
  <c r="BK521" i="2"/>
  <c r="BK435" i="2"/>
  <c r="BK217" i="2"/>
  <c r="J145" i="3"/>
  <c r="BK196" i="4"/>
  <c r="J280" i="4"/>
  <c r="BK213" i="5"/>
  <c r="J176" i="6"/>
  <c r="BK114" i="9"/>
  <c r="J476" i="10"/>
  <c r="BK694" i="10"/>
  <c r="J589" i="10"/>
  <c r="BK200" i="11"/>
  <c r="J167" i="11"/>
  <c r="J109" i="14"/>
  <c r="BK276" i="15"/>
  <c r="J470" i="16"/>
  <c r="BK518" i="16"/>
  <c r="J343" i="16"/>
  <c r="J105" i="17"/>
  <c r="BK129" i="19"/>
  <c r="J119" i="21"/>
  <c r="J122" i="22"/>
  <c r="J130" i="24"/>
  <c r="BK600" i="2"/>
  <c r="J170" i="3"/>
  <c r="J121" i="4"/>
  <c r="J100" i="4"/>
  <c r="BK260" i="5"/>
  <c r="J212" i="7"/>
  <c r="J107" i="8"/>
  <c r="BK324" i="10"/>
  <c r="J111" i="10"/>
  <c r="J193" i="10"/>
  <c r="J663" i="16"/>
  <c r="J131" i="18"/>
  <c r="BK180" i="21"/>
  <c r="BK224" i="21"/>
  <c r="J124" i="23"/>
  <c r="BK127" i="18"/>
  <c r="BK268" i="21"/>
  <c r="BK243" i="21"/>
  <c r="BK113" i="22"/>
  <c r="BK123" i="24"/>
  <c r="J623" i="2"/>
  <c r="BK539" i="2"/>
  <c r="BK259" i="2"/>
  <c r="J97" i="3"/>
  <c r="BK193" i="4"/>
  <c r="J256" i="4"/>
  <c r="J184" i="4"/>
  <c r="J173" i="5"/>
  <c r="BK99" i="6"/>
  <c r="J224" i="7"/>
  <c r="J114" i="9"/>
  <c r="BK167" i="10"/>
  <c r="J316" i="10"/>
  <c r="J539" i="10"/>
  <c r="J150" i="11"/>
  <c r="BK442" i="11"/>
  <c r="J212" i="11"/>
  <c r="J99" i="14"/>
  <c r="BK596" i="16"/>
  <c r="J325" i="16"/>
  <c r="BK638" i="16"/>
  <c r="J357" i="16"/>
  <c r="J919" i="16"/>
  <c r="BK925" i="16"/>
  <c r="J151" i="18"/>
  <c r="J129" i="18"/>
  <c r="J94" i="20"/>
  <c r="J261" i="21"/>
  <c r="BK101" i="22"/>
  <c r="J465" i="16"/>
  <c r="J96" i="17"/>
  <c r="BK164" i="18"/>
  <c r="BK118" i="20"/>
  <c r="J182" i="21"/>
  <c r="BK102" i="23"/>
  <c r="BK387" i="2"/>
  <c r="J548" i="2"/>
  <c r="BK220" i="4"/>
  <c r="J213" i="5"/>
  <c r="BK179" i="6"/>
  <c r="J174" i="7"/>
  <c r="J356" i="10"/>
  <c r="J267" i="10"/>
  <c r="J243" i="10"/>
  <c r="J157" i="10"/>
  <c r="J307" i="11"/>
  <c r="BK401" i="11"/>
  <c r="J376" i="11"/>
  <c r="BK126" i="13"/>
  <c r="J191" i="15"/>
  <c r="J273" i="15"/>
  <c r="J424" i="16"/>
  <c r="J289" i="16"/>
  <c r="BK142" i="16"/>
  <c r="J629" i="16"/>
  <c r="J178" i="18"/>
  <c r="J113" i="19"/>
  <c r="J128" i="21"/>
  <c r="J119" i="22"/>
  <c r="BK108" i="24"/>
  <c r="BK564" i="2"/>
  <c r="BK188" i="2"/>
  <c r="BK239" i="2"/>
  <c r="BK246" i="3"/>
  <c r="BK140" i="4"/>
  <c r="J129" i="4"/>
  <c r="BK176" i="5"/>
  <c r="J192" i="6"/>
  <c r="BK115" i="8"/>
  <c r="BK293" i="10"/>
  <c r="BK488" i="10"/>
  <c r="J133" i="10"/>
  <c r="J289" i="11"/>
  <c r="J301" i="11"/>
  <c r="BK99" i="14"/>
  <c r="J145" i="15"/>
  <c r="J530" i="16"/>
  <c r="BK390" i="16"/>
  <c r="J730" i="16"/>
  <c r="J397" i="16"/>
  <c r="J153" i="18"/>
  <c r="J162" i="18"/>
  <c r="BK134" i="19"/>
  <c r="BK153" i="21"/>
  <c r="BK140" i="22"/>
  <c r="J539" i="2"/>
  <c r="J239" i="2"/>
  <c r="J373" i="2"/>
  <c r="BK178" i="3"/>
  <c r="J140" i="4"/>
  <c r="J193" i="4"/>
  <c r="J106" i="5"/>
  <c r="BK95" i="6"/>
  <c r="J103" i="8"/>
  <c r="J211" i="9"/>
  <c r="J176" i="10"/>
  <c r="BK512" i="10"/>
  <c r="J340" i="10"/>
  <c r="BK414" i="11"/>
  <c r="BK212" i="11"/>
  <c r="BK379" i="11"/>
  <c r="J94" i="13"/>
  <c r="BK266" i="15"/>
  <c r="BK611" i="16"/>
  <c r="BK336" i="16"/>
  <c r="J308" i="16"/>
  <c r="BK174" i="16"/>
  <c r="J851" i="16"/>
  <c r="BK224" i="16"/>
  <c r="BK176" i="18"/>
  <c r="BK105" i="19"/>
  <c r="BK109" i="21"/>
  <c r="J110" i="22"/>
  <c r="BK94" i="25"/>
  <c r="BK417" i="2"/>
  <c r="J387" i="2"/>
  <c r="J359" i="2"/>
  <c r="J128" i="3"/>
  <c r="J262" i="4"/>
  <c r="BK280" i="4"/>
  <c r="BK158" i="5"/>
  <c r="BK222" i="5"/>
  <c r="BK126" i="6"/>
  <c r="J205" i="9"/>
  <c r="J433" i="10"/>
  <c r="BK457" i="10"/>
  <c r="BK356" i="10"/>
  <c r="J114" i="10"/>
  <c r="J298" i="11"/>
  <c r="BK417" i="11"/>
  <c r="BK109" i="14"/>
  <c r="J263" i="15"/>
  <c r="J778" i="16"/>
  <c r="BK669" i="16"/>
  <c r="J179" i="16"/>
  <c r="BK470" i="16"/>
  <c r="J615" i="16"/>
  <c r="BK824" i="16"/>
  <c r="J174" i="18"/>
  <c r="J143" i="19"/>
  <c r="BK116" i="20"/>
  <c r="BK246" i="21"/>
  <c r="BK230" i="21"/>
  <c r="BK104" i="23"/>
  <c r="J192" i="21"/>
  <c r="BK193" i="22"/>
  <c r="BK127" i="24"/>
  <c r="J162" i="2"/>
  <c r="J500" i="2"/>
  <c r="BK537" i="2"/>
  <c r="J101" i="3"/>
  <c r="J253" i="4"/>
  <c r="BK210" i="5"/>
  <c r="J219" i="5"/>
  <c r="J183" i="7"/>
  <c r="J185" i="9"/>
  <c r="J129" i="10"/>
  <c r="BK348" i="10"/>
  <c r="J274" i="11"/>
  <c r="BK289" i="11"/>
  <c r="J359" i="11"/>
  <c r="BK99" i="12"/>
  <c r="J178" i="15"/>
  <c r="J233" i="15"/>
  <c r="BK201" i="16"/>
  <c r="BK505" i="16"/>
  <c r="J246" i="16"/>
  <c r="BK772" i="16"/>
  <c r="BK123" i="18"/>
  <c r="BK133" i="18"/>
  <c r="BK151" i="19"/>
  <c r="J107" i="21"/>
  <c r="BK98" i="23"/>
  <c r="J338" i="2"/>
  <c r="J203" i="3"/>
  <c r="BK106" i="4"/>
  <c r="J259" i="4"/>
  <c r="J158" i="5"/>
  <c r="BK184" i="6"/>
  <c r="J179" i="7"/>
  <c r="J210" i="10"/>
  <c r="J107" i="10"/>
  <c r="J269" i="11"/>
  <c r="BK283" i="11"/>
  <c r="BK111" i="13"/>
  <c r="J814" i="16"/>
  <c r="BK488" i="16"/>
  <c r="BK330" i="16"/>
  <c r="BK724" i="16"/>
  <c r="J733" i="16"/>
  <c r="BK816" i="16"/>
  <c r="BK349" i="16"/>
  <c r="J121" i="18"/>
  <c r="J266" i="21"/>
  <c r="J96" i="21"/>
  <c r="J102" i="24"/>
  <c r="BK153" i="19"/>
  <c r="BK124" i="20"/>
  <c r="BK241" i="21"/>
  <c r="BK189" i="21"/>
  <c r="J112" i="24"/>
  <c r="J633" i="2"/>
  <c r="BK518" i="2"/>
  <c r="BK462" i="2"/>
  <c r="BK193" i="3"/>
  <c r="BK223" i="4"/>
  <c r="BK181" i="4"/>
  <c r="BK239" i="4"/>
  <c r="BK179" i="5"/>
  <c r="J126" i="6"/>
  <c r="BK203" i="7"/>
  <c r="BK185" i="9"/>
  <c r="J404" i="10"/>
  <c r="J585" i="10"/>
  <c r="J685" i="10"/>
  <c r="BK350" i="11"/>
  <c r="J325" i="11"/>
  <c r="BK130" i="13"/>
  <c r="J126" i="15"/>
  <c r="BK495" i="16"/>
  <c r="J495" i="16"/>
  <c r="J488" i="16"/>
  <c r="BK207" i="16"/>
  <c r="J763" i="16"/>
  <c r="J693" i="16"/>
  <c r="J111" i="17"/>
  <c r="BK184" i="18"/>
  <c r="BK102" i="21"/>
  <c r="BK128" i="22"/>
  <c r="BK104" i="24"/>
  <c r="BK672" i="16"/>
  <c r="BK141" i="19"/>
  <c r="J153" i="21"/>
  <c r="BK168" i="21"/>
  <c r="BK130" i="24"/>
  <c r="BK636" i="2"/>
  <c r="J351" i="2"/>
  <c r="BK253" i="4"/>
  <c r="J169" i="5"/>
  <c r="J102" i="6"/>
  <c r="BK216" i="7"/>
  <c r="J177" i="9"/>
  <c r="BK433" i="10"/>
  <c r="J662" i="10"/>
  <c r="BK652" i="10"/>
  <c r="J328" i="10"/>
  <c r="BK238" i="11"/>
  <c r="J248" i="11"/>
  <c r="J97" i="14"/>
  <c r="J269" i="15"/>
  <c r="BK478" i="16"/>
  <c r="BK810" i="16"/>
  <c r="BK721" i="16"/>
  <c r="J669" i="16"/>
  <c r="BK139" i="18"/>
  <c r="J134" i="19"/>
  <c r="J235" i="21"/>
  <c r="BK210" i="21"/>
  <c r="BK167" i="22"/>
  <c r="BK102" i="25"/>
  <c r="J618" i="2"/>
  <c r="J486" i="2"/>
  <c r="J586" i="2"/>
  <c r="J164" i="3"/>
  <c r="BK244" i="4"/>
  <c r="J214" i="4"/>
  <c r="J128" i="5"/>
  <c r="BK110" i="6"/>
  <c r="BK226" i="9"/>
  <c r="BK485" i="10"/>
  <c r="J143" i="10"/>
  <c r="J515" i="10"/>
  <c r="J343" i="11"/>
  <c r="J385" i="11"/>
  <c r="J130" i="13"/>
  <c r="J227" i="15"/>
  <c r="BK748" i="16"/>
  <c r="J318" i="16"/>
  <c r="J264" i="16"/>
  <c r="BK758" i="16"/>
  <c r="J119" i="18"/>
  <c r="J190" i="18"/>
  <c r="J124" i="20"/>
  <c r="BK207" i="21"/>
  <c r="J121" i="23"/>
  <c r="BK531" i="2"/>
  <c r="J608" i="2"/>
  <c r="J209" i="2"/>
  <c r="J227" i="3"/>
  <c r="J233" i="4"/>
  <c r="J208" i="4"/>
  <c r="BK165" i="5"/>
  <c r="J118" i="6"/>
  <c r="J130" i="9"/>
  <c r="BK267" i="10"/>
  <c r="J332" i="10"/>
  <c r="BK153" i="10"/>
  <c r="BK171" i="10"/>
  <c r="BK404" i="11"/>
  <c r="J283" i="11"/>
  <c r="J103" i="13"/>
  <c r="J116" i="15"/>
  <c r="J684" i="16"/>
  <c r="BK812" i="16"/>
  <c r="J789" i="16"/>
  <c r="J631" i="16"/>
  <c r="BK150" i="16"/>
  <c r="J99" i="17"/>
  <c r="J186" i="18"/>
  <c r="BK122" i="20"/>
  <c r="J131" i="21"/>
  <c r="J126" i="23"/>
  <c r="BK474" i="2"/>
  <c r="BK390" i="2"/>
  <c r="BK554" i="2"/>
  <c r="BK162" i="2"/>
  <c r="BK105" i="3"/>
  <c r="BK275" i="4"/>
  <c r="BK204" i="5"/>
  <c r="BK168" i="6"/>
  <c r="BK170" i="7"/>
  <c r="J482" i="10"/>
  <c r="J285" i="10"/>
  <c r="BK328" i="10"/>
  <c r="BK214" i="10"/>
  <c r="J353" i="11"/>
  <c r="J450" i="11"/>
  <c r="BK115" i="14"/>
  <c r="BK582" i="16"/>
  <c r="J334" i="16"/>
  <c r="J690" i="16"/>
  <c r="J928" i="16"/>
  <c r="J345" i="16"/>
  <c r="J638" i="16"/>
  <c r="BK180" i="18"/>
  <c r="BK120" i="20"/>
  <c r="BK96" i="21"/>
  <c r="J155" i="22"/>
  <c r="J108" i="24"/>
  <c r="BK264" i="21"/>
  <c r="BK121" i="23"/>
  <c r="J432" i="2"/>
  <c r="BK366" i="2"/>
  <c r="BK351" i="2"/>
  <c r="J160" i="4"/>
  <c r="BK294" i="4"/>
  <c r="J228" i="5"/>
  <c r="BK154" i="6"/>
  <c r="BK126" i="8"/>
  <c r="J167" i="10"/>
  <c r="BK340" i="10"/>
  <c r="BK281" i="10"/>
  <c r="J226" i="11"/>
  <c r="J457" i="11"/>
  <c r="BK105" i="15"/>
  <c r="BK768" i="16"/>
  <c r="BK234" i="16"/>
  <c r="J627" i="16"/>
  <c r="BK285" i="16"/>
  <c r="BK745" i="16"/>
  <c r="BK160" i="18"/>
  <c r="J147" i="19"/>
  <c r="J226" i="21"/>
  <c r="BK137" i="22"/>
  <c r="J100" i="24"/>
  <c r="J205" i="2"/>
  <c r="BK182" i="2"/>
  <c r="BK128" i="3"/>
  <c r="BK236" i="4"/>
  <c r="J140" i="5"/>
  <c r="J110" i="5"/>
  <c r="BK224" i="7"/>
  <c r="BK199" i="9"/>
  <c r="BK344" i="10"/>
  <c r="J573" i="10"/>
  <c r="J180" i="10"/>
  <c r="J328" i="11"/>
  <c r="J216" i="11"/>
  <c r="BK91" i="12"/>
  <c r="BK280" i="15"/>
  <c r="J500" i="16"/>
  <c r="BK125" i="16"/>
  <c r="J381" i="16"/>
  <c r="BK276" i="16"/>
  <c r="BK799" i="16"/>
  <c r="BK703" i="16"/>
  <c r="BK855" i="16"/>
  <c r="J188" i="18"/>
  <c r="BK171" i="21"/>
  <c r="J173" i="22"/>
  <c r="J98" i="25"/>
  <c r="F39" i="2" l="1"/>
  <c r="R273" i="11"/>
  <c r="P96" i="5"/>
  <c r="P256" i="5"/>
  <c r="R202" i="7"/>
  <c r="T95" i="9"/>
  <c r="BK194" i="9"/>
  <c r="BK193" i="9" s="1"/>
  <c r="J193" i="9" s="1"/>
  <c r="J70" i="9" s="1"/>
  <c r="J194" i="9"/>
  <c r="J71" i="9"/>
  <c r="BK690" i="10"/>
  <c r="J690" i="10" s="1"/>
  <c r="J72" i="10" s="1"/>
  <c r="BK689" i="10"/>
  <c r="J689" i="10"/>
  <c r="J71" i="10"/>
  <c r="R166" i="11"/>
  <c r="T265" i="11"/>
  <c r="P445" i="11"/>
  <c r="P444" i="11"/>
  <c r="R103" i="12"/>
  <c r="P103" i="14"/>
  <c r="T123" i="14"/>
  <c r="T95" i="15"/>
  <c r="T218" i="15"/>
  <c r="T94" i="15" s="1"/>
  <c r="T232" i="15"/>
  <c r="R279" i="15"/>
  <c r="BK119" i="16"/>
  <c r="BK118" i="16" s="1"/>
  <c r="J118" i="16" s="1"/>
  <c r="J68" i="16" s="1"/>
  <c r="J119" i="16"/>
  <c r="J69" i="16"/>
  <c r="BK233" i="16"/>
  <c r="J233" i="16"/>
  <c r="J71" i="16"/>
  <c r="T312" i="16"/>
  <c r="BK340" i="16"/>
  <c r="J340" i="16" s="1"/>
  <c r="J75" i="16" s="1"/>
  <c r="BK469" i="16"/>
  <c r="J469" i="16" s="1"/>
  <c r="J80" i="16" s="1"/>
  <c r="T544" i="16"/>
  <c r="T643" i="16"/>
  <c r="T662" i="16"/>
  <c r="P767" i="16"/>
  <c r="T809" i="16"/>
  <c r="T96" i="18"/>
  <c r="P97" i="19"/>
  <c r="P115" i="19"/>
  <c r="BK93" i="20"/>
  <c r="J93" i="20" s="1"/>
  <c r="J68" i="20" s="1"/>
  <c r="BK92" i="20"/>
  <c r="J92" i="20"/>
  <c r="J34" i="20" s="1"/>
  <c r="P99" i="2"/>
  <c r="R231" i="2"/>
  <c r="P599" i="2"/>
  <c r="P598" i="2" s="1"/>
  <c r="BK620" i="2"/>
  <c r="J620" i="2"/>
  <c r="J74" i="2"/>
  <c r="R629" i="2"/>
  <c r="BK115" i="3"/>
  <c r="J115" i="3"/>
  <c r="J66" i="3"/>
  <c r="T163" i="3"/>
  <c r="BK214" i="3"/>
  <c r="BK213" i="3" s="1"/>
  <c r="J213" i="3" s="1"/>
  <c r="J70" i="3" s="1"/>
  <c r="J214" i="3"/>
  <c r="J71" i="3"/>
  <c r="T214" i="3"/>
  <c r="P99" i="4"/>
  <c r="P98" i="4"/>
  <c r="R271" i="4"/>
  <c r="R270" i="4" s="1"/>
  <c r="BK286" i="4"/>
  <c r="J286" i="4"/>
  <c r="J74" i="4"/>
  <c r="P164" i="5"/>
  <c r="BK256" i="5"/>
  <c r="J256" i="5"/>
  <c r="J68" i="5"/>
  <c r="P94" i="6"/>
  <c r="P202" i="7"/>
  <c r="P98" i="7" s="1"/>
  <c r="P97" i="7" s="1"/>
  <c r="AU62" i="1" s="1"/>
  <c r="BK95" i="9"/>
  <c r="BK94" i="9" s="1"/>
  <c r="J95" i="9"/>
  <c r="J65" i="9"/>
  <c r="R194" i="9"/>
  <c r="R193" i="9" s="1"/>
  <c r="P98" i="10"/>
  <c r="P97" i="10" s="1"/>
  <c r="P96" i="10" s="1"/>
  <c r="AU66" i="1" s="1"/>
  <c r="P690" i="10"/>
  <c r="P689" i="10"/>
  <c r="P166" i="11"/>
  <c r="R265" i="11"/>
  <c r="P103" i="12"/>
  <c r="R94" i="14"/>
  <c r="R108" i="14"/>
  <c r="BK95" i="15"/>
  <c r="BK94" i="15" s="1"/>
  <c r="J94" i="15" s="1"/>
  <c r="J64" i="15" s="1"/>
  <c r="J95" i="15"/>
  <c r="J65" i="15"/>
  <c r="BK248" i="15"/>
  <c r="J248" i="15" s="1"/>
  <c r="J70" i="15" s="1"/>
  <c r="T119" i="16"/>
  <c r="T233" i="16"/>
  <c r="P312" i="16"/>
  <c r="P340" i="16"/>
  <c r="BK423" i="16"/>
  <c r="J423" i="16"/>
  <c r="J79" i="16"/>
  <c r="T571" i="16"/>
  <c r="R643" i="16"/>
  <c r="R662" i="16"/>
  <c r="T757" i="16"/>
  <c r="BK850" i="16"/>
  <c r="J850" i="16"/>
  <c r="J90" i="16" s="1"/>
  <c r="P155" i="18"/>
  <c r="R133" i="19"/>
  <c r="R93" i="20"/>
  <c r="R92" i="20"/>
  <c r="BK245" i="21"/>
  <c r="J245" i="21"/>
  <c r="J69" i="21"/>
  <c r="R99" i="2"/>
  <c r="P208" i="2"/>
  <c r="R451" i="2"/>
  <c r="R593" i="2"/>
  <c r="P611" i="2"/>
  <c r="R620" i="2"/>
  <c r="P115" i="3"/>
  <c r="P219" i="3"/>
  <c r="R99" i="4"/>
  <c r="R98" i="4" s="1"/>
  <c r="P271" i="4"/>
  <c r="P270" i="4" s="1"/>
  <c r="P286" i="4"/>
  <c r="T94" i="6"/>
  <c r="BK183" i="6"/>
  <c r="J183" i="6"/>
  <c r="J68" i="6"/>
  <c r="T215" i="7"/>
  <c r="T98" i="8"/>
  <c r="T97" i="8"/>
  <c r="T96" i="8"/>
  <c r="BK176" i="9"/>
  <c r="J176" i="9"/>
  <c r="J68" i="9"/>
  <c r="P684" i="10"/>
  <c r="T89" i="13"/>
  <c r="T88" i="13"/>
  <c r="T87" i="13" s="1"/>
  <c r="P108" i="14"/>
  <c r="P248" i="15"/>
  <c r="R169" i="16"/>
  <c r="P270" i="16"/>
  <c r="BK301" i="16"/>
  <c r="J301" i="16"/>
  <c r="J73" i="16"/>
  <c r="R370" i="16"/>
  <c r="P423" i="16"/>
  <c r="P571" i="16"/>
  <c r="BK643" i="16"/>
  <c r="J643" i="16"/>
  <c r="J84" i="16" s="1"/>
  <c r="BK662" i="16"/>
  <c r="J662" i="16"/>
  <c r="J85" i="16" s="1"/>
  <c r="BK767" i="16"/>
  <c r="J767" i="16"/>
  <c r="J88" i="16"/>
  <c r="BK809" i="16"/>
  <c r="J809" i="16"/>
  <c r="J89" i="16"/>
  <c r="P95" i="17"/>
  <c r="P94" i="17"/>
  <c r="P93" i="17"/>
  <c r="AU75" i="1"/>
  <c r="T97" i="22"/>
  <c r="R182" i="22"/>
  <c r="BK112" i="23"/>
  <c r="J112" i="23"/>
  <c r="J70" i="23"/>
  <c r="BK96" i="5"/>
  <c r="T256" i="5"/>
  <c r="R94" i="6"/>
  <c r="BK202" i="7"/>
  <c r="J202" i="7"/>
  <c r="J70" i="7"/>
  <c r="P95" i="9"/>
  <c r="P194" i="9"/>
  <c r="P193" i="9"/>
  <c r="T684" i="10"/>
  <c r="R106" i="11"/>
  <c r="R149" i="11"/>
  <c r="R105" i="11" s="1"/>
  <c r="R252" i="11"/>
  <c r="BK445" i="11"/>
  <c r="BK103" i="12"/>
  <c r="J103" i="12" s="1"/>
  <c r="J66" i="12" s="1"/>
  <c r="P89" i="13"/>
  <c r="P88" i="13"/>
  <c r="P87" i="13"/>
  <c r="AU69" i="1"/>
  <c r="BK103" i="14"/>
  <c r="J103" i="14"/>
  <c r="J66" i="14"/>
  <c r="R218" i="15"/>
  <c r="R248" i="15"/>
  <c r="R119" i="16"/>
  <c r="R233" i="16"/>
  <c r="BK312" i="16"/>
  <c r="J312" i="16"/>
  <c r="J74" i="16"/>
  <c r="R340" i="16"/>
  <c r="P469" i="16"/>
  <c r="R544" i="16"/>
  <c r="R696" i="16"/>
  <c r="T767" i="16"/>
  <c r="R809" i="16"/>
  <c r="T95" i="17"/>
  <c r="T94" i="17"/>
  <c r="T93" i="17"/>
  <c r="R155" i="18"/>
  <c r="R95" i="18" s="1"/>
  <c r="R94" i="18" s="1"/>
  <c r="BK133" i="19"/>
  <c r="J133" i="19"/>
  <c r="J71" i="19"/>
  <c r="R95" i="21"/>
  <c r="P257" i="21"/>
  <c r="BK182" i="22"/>
  <c r="J182" i="22" s="1"/>
  <c r="J70" i="22" s="1"/>
  <c r="BK123" i="23"/>
  <c r="J123" i="23"/>
  <c r="J71" i="23"/>
  <c r="R97" i="24"/>
  <c r="T129" i="24"/>
  <c r="T99" i="2"/>
  <c r="R208" i="2"/>
  <c r="T451" i="2"/>
  <c r="T599" i="2"/>
  <c r="T598" i="2"/>
  <c r="P620" i="2"/>
  <c r="BK96" i="3"/>
  <c r="R115" i="3"/>
  <c r="P214" i="3"/>
  <c r="P213" i="3" s="1"/>
  <c r="R156" i="4"/>
  <c r="R155" i="4"/>
  <c r="BK279" i="4"/>
  <c r="R286" i="4"/>
  <c r="T96" i="5"/>
  <c r="R146" i="6"/>
  <c r="T183" i="6"/>
  <c r="R99" i="7"/>
  <c r="T202" i="7"/>
  <c r="T98" i="7" s="1"/>
  <c r="T97" i="7" s="1"/>
  <c r="R95" i="9"/>
  <c r="T156" i="9"/>
  <c r="BK684" i="10"/>
  <c r="J684" i="10" s="1"/>
  <c r="J70" i="10" s="1"/>
  <c r="P106" i="11"/>
  <c r="P149" i="11"/>
  <c r="P252" i="11"/>
  <c r="T90" i="12"/>
  <c r="P94" i="14"/>
  <c r="R103" i="14"/>
  <c r="BK123" i="14"/>
  <c r="J123" i="14"/>
  <c r="J70" i="14"/>
  <c r="R95" i="15"/>
  <c r="R94" i="15"/>
  <c r="P232" i="15"/>
  <c r="P279" i="15"/>
  <c r="P231" i="15" s="1"/>
  <c r="P119" i="16"/>
  <c r="P233" i="16"/>
  <c r="R312" i="16"/>
  <c r="T340" i="16"/>
  <c r="T469" i="16"/>
  <c r="P544" i="16"/>
  <c r="BK696" i="16"/>
  <c r="J696" i="16"/>
  <c r="J86" i="16"/>
  <c r="R767" i="16"/>
  <c r="P809" i="16"/>
  <c r="BK155" i="18"/>
  <c r="J155" i="18"/>
  <c r="J70" i="18"/>
  <c r="T133" i="19"/>
  <c r="P95" i="21"/>
  <c r="BK257" i="21"/>
  <c r="J257" i="21" s="1"/>
  <c r="J70" i="21" s="1"/>
  <c r="R176" i="22"/>
  <c r="T189" i="22"/>
  <c r="R97" i="23"/>
  <c r="BK116" i="24"/>
  <c r="J116" i="24"/>
  <c r="J70" i="24"/>
  <c r="T231" i="2"/>
  <c r="BK599" i="2"/>
  <c r="BK598" i="2" s="1"/>
  <c r="J598" i="2" s="1"/>
  <c r="J70" i="2" s="1"/>
  <c r="J599" i="2"/>
  <c r="J71" i="2"/>
  <c r="R611" i="2"/>
  <c r="R610" i="2"/>
  <c r="P629" i="2"/>
  <c r="T115" i="3"/>
  <c r="T219" i="3"/>
  <c r="BK99" i="4"/>
  <c r="J99" i="4" s="1"/>
  <c r="J65" i="4" s="1"/>
  <c r="T99" i="4"/>
  <c r="T98" i="4"/>
  <c r="BK271" i="4"/>
  <c r="BK270" i="4"/>
  <c r="J270" i="4"/>
  <c r="J70" i="4"/>
  <c r="T279" i="4"/>
  <c r="BK164" i="5"/>
  <c r="J164" i="5"/>
  <c r="J66" i="5"/>
  <c r="R256" i="5"/>
  <c r="BK94" i="6"/>
  <c r="J94" i="6" s="1"/>
  <c r="J65" i="6" s="1"/>
  <c r="BK215" i="7"/>
  <c r="J215" i="7"/>
  <c r="J72" i="7"/>
  <c r="R98" i="8"/>
  <c r="R97" i="8"/>
  <c r="R96" i="8"/>
  <c r="T194" i="9"/>
  <c r="T193" i="9"/>
  <c r="BK97" i="19"/>
  <c r="BK96" i="19" s="1"/>
  <c r="BK95" i="19" s="1"/>
  <c r="J95" i="19" s="1"/>
  <c r="J34" i="19" s="1"/>
  <c r="J97" i="19"/>
  <c r="J69" i="19"/>
  <c r="R115" i="19"/>
  <c r="BK95" i="21"/>
  <c r="J95" i="21" s="1"/>
  <c r="J68" i="21" s="1"/>
  <c r="T257" i="21"/>
  <c r="P176" i="22"/>
  <c r="R189" i="22"/>
  <c r="T97" i="23"/>
  <c r="T123" i="23"/>
  <c r="BK97" i="24"/>
  <c r="P129" i="24"/>
  <c r="BK99" i="2"/>
  <c r="BK98" i="2" s="1"/>
  <c r="J99" i="2"/>
  <c r="J65" i="2" s="1"/>
  <c r="P231" i="2"/>
  <c r="BK593" i="2"/>
  <c r="J593" i="2"/>
  <c r="J69" i="2"/>
  <c r="T593" i="2"/>
  <c r="T611" i="2"/>
  <c r="T629" i="2"/>
  <c r="R96" i="3"/>
  <c r="P163" i="3"/>
  <c r="R214" i="3"/>
  <c r="T156" i="4"/>
  <c r="T155" i="4"/>
  <c r="R279" i="4"/>
  <c r="R278" i="4"/>
  <c r="T164" i="5"/>
  <c r="T146" i="6"/>
  <c r="BK99" i="7"/>
  <c r="R215" i="7"/>
  <c r="P98" i="8"/>
  <c r="P97" i="8"/>
  <c r="P96" i="8" s="1"/>
  <c r="AU63" i="1" s="1"/>
  <c r="BK156" i="9"/>
  <c r="J156" i="9" s="1"/>
  <c r="J67" i="9" s="1"/>
  <c r="P176" i="9"/>
  <c r="T690" i="10"/>
  <c r="T689" i="10"/>
  <c r="T166" i="11"/>
  <c r="P265" i="11"/>
  <c r="P90" i="12"/>
  <c r="P89" i="12"/>
  <c r="P88" i="12"/>
  <c r="AU68" i="1"/>
  <c r="BK94" i="14"/>
  <c r="J94" i="14" s="1"/>
  <c r="J65" i="14" s="1"/>
  <c r="T103" i="14"/>
  <c r="BK232" i="15"/>
  <c r="J232" i="15" s="1"/>
  <c r="J69" i="15" s="1"/>
  <c r="BK279" i="15"/>
  <c r="J279" i="15"/>
  <c r="J71" i="15"/>
  <c r="P169" i="16"/>
  <c r="R270" i="16"/>
  <c r="P301" i="16"/>
  <c r="T370" i="16"/>
  <c r="R469" i="16"/>
  <c r="BK544" i="16"/>
  <c r="J544" i="16"/>
  <c r="J81" i="16"/>
  <c r="P696" i="16"/>
  <c r="P757" i="16"/>
  <c r="P850" i="16"/>
  <c r="BK95" i="17"/>
  <c r="J95" i="17"/>
  <c r="J69" i="17" s="1"/>
  <c r="R96" i="18"/>
  <c r="T245" i="21"/>
  <c r="P97" i="22"/>
  <c r="T182" i="22"/>
  <c r="R112" i="23"/>
  <c r="P97" i="24"/>
  <c r="R129" i="24"/>
  <c r="BK208" i="2"/>
  <c r="J208" i="2"/>
  <c r="J66" i="2"/>
  <c r="T208" i="2"/>
  <c r="BK451" i="2"/>
  <c r="J451" i="2"/>
  <c r="J68" i="2" s="1"/>
  <c r="P593" i="2"/>
  <c r="BK611" i="2"/>
  <c r="BK629" i="2"/>
  <c r="BK610" i="2" s="1"/>
  <c r="J610" i="2" s="1"/>
  <c r="J72" i="2" s="1"/>
  <c r="J629" i="2"/>
  <c r="J75" i="2"/>
  <c r="T96" i="3"/>
  <c r="R163" i="3"/>
  <c r="R219" i="3"/>
  <c r="BK156" i="4"/>
  <c r="J156" i="4" s="1"/>
  <c r="J69" i="4" s="1"/>
  <c r="P279" i="4"/>
  <c r="P278" i="4" s="1"/>
  <c r="R96" i="5"/>
  <c r="P146" i="6"/>
  <c r="P183" i="6"/>
  <c r="T99" i="7"/>
  <c r="BK98" i="8"/>
  <c r="J98" i="8" s="1"/>
  <c r="J69" i="8" s="1"/>
  <c r="R156" i="9"/>
  <c r="T176" i="9"/>
  <c r="T98" i="10"/>
  <c r="T97" i="10"/>
  <c r="T96" i="10"/>
  <c r="BK106" i="11"/>
  <c r="J106" i="11" s="1"/>
  <c r="J69" i="11" s="1"/>
  <c r="BK149" i="11"/>
  <c r="J149" i="11"/>
  <c r="J70" i="11"/>
  <c r="BK252" i="11"/>
  <c r="J252" i="11"/>
  <c r="J72" i="11"/>
  <c r="R445" i="11"/>
  <c r="R444" i="11"/>
  <c r="T103" i="12"/>
  <c r="BK89" i="13"/>
  <c r="J89" i="13" s="1"/>
  <c r="J65" i="13" s="1"/>
  <c r="BK88" i="13"/>
  <c r="BK87" i="13" s="1"/>
  <c r="J87" i="13" s="1"/>
  <c r="J32" i="13" s="1"/>
  <c r="J88" i="13"/>
  <c r="J64" i="13"/>
  <c r="T94" i="14"/>
  <c r="T108" i="14"/>
  <c r="P123" i="14"/>
  <c r="P95" i="15"/>
  <c r="P218" i="15"/>
  <c r="P94" i="15" s="1"/>
  <c r="P93" i="15" s="1"/>
  <c r="AU72" i="1" s="1"/>
  <c r="T248" i="15"/>
  <c r="BK169" i="16"/>
  <c r="J169" i="16"/>
  <c r="J70" i="16"/>
  <c r="BK270" i="16"/>
  <c r="J270" i="16"/>
  <c r="J72" i="16"/>
  <c r="R301" i="16"/>
  <c r="P370" i="16"/>
  <c r="R423" i="16"/>
  <c r="R571" i="16"/>
  <c r="P643" i="16"/>
  <c r="P662" i="16"/>
  <c r="BK757" i="16"/>
  <c r="J757" i="16"/>
  <c r="J87" i="16"/>
  <c r="T850" i="16"/>
  <c r="R95" i="17"/>
  <c r="R94" i="17"/>
  <c r="R93" i="17"/>
  <c r="P96" i="18"/>
  <c r="P95" i="18"/>
  <c r="P94" i="18"/>
  <c r="AU77" i="1"/>
  <c r="R97" i="19"/>
  <c r="R96" i="19" s="1"/>
  <c r="R95" i="19" s="1"/>
  <c r="T115" i="19"/>
  <c r="T93" i="20"/>
  <c r="T92" i="20"/>
  <c r="P245" i="21"/>
  <c r="BK97" i="22"/>
  <c r="J97" i="22"/>
  <c r="J68" i="22"/>
  <c r="P182" i="22"/>
  <c r="P112" i="23"/>
  <c r="P96" i="23" s="1"/>
  <c r="P95" i="23" s="1"/>
  <c r="AU82" i="1" s="1"/>
  <c r="R116" i="24"/>
  <c r="R245" i="21"/>
  <c r="R97" i="22"/>
  <c r="R96" i="22"/>
  <c r="BK189" i="22"/>
  <c r="J189" i="22" s="1"/>
  <c r="J71" i="22" s="1"/>
  <c r="P97" i="23"/>
  <c r="P123" i="23"/>
  <c r="BK129" i="24"/>
  <c r="J129" i="24"/>
  <c r="J71" i="24"/>
  <c r="BK231" i="2"/>
  <c r="J231" i="2"/>
  <c r="J67" i="2"/>
  <c r="P451" i="2"/>
  <c r="R599" i="2"/>
  <c r="R598" i="2" s="1"/>
  <c r="T620" i="2"/>
  <c r="P96" i="3"/>
  <c r="P95" i="3" s="1"/>
  <c r="P94" i="3" s="1"/>
  <c r="AU57" i="1" s="1"/>
  <c r="BK163" i="3"/>
  <c r="J163" i="3"/>
  <c r="J67" i="3"/>
  <c r="BK219" i="3"/>
  <c r="J219" i="3"/>
  <c r="J72" i="3"/>
  <c r="P156" i="4"/>
  <c r="P155" i="4"/>
  <c r="T271" i="4"/>
  <c r="T270" i="4"/>
  <c r="T286" i="4"/>
  <c r="R164" i="5"/>
  <c r="BK146" i="6"/>
  <c r="J146" i="6" s="1"/>
  <c r="J67" i="6" s="1"/>
  <c r="R183" i="6"/>
  <c r="P99" i="7"/>
  <c r="P215" i="7"/>
  <c r="P156" i="9"/>
  <c r="R176" i="9"/>
  <c r="R98" i="10"/>
  <c r="R97" i="10"/>
  <c r="R690" i="10"/>
  <c r="R689" i="10" s="1"/>
  <c r="R96" i="10" s="1"/>
  <c r="T106" i="11"/>
  <c r="T105" i="11" s="1"/>
  <c r="T104" i="11" s="1"/>
  <c r="T149" i="11"/>
  <c r="T252" i="11"/>
  <c r="T445" i="11"/>
  <c r="T444" i="11"/>
  <c r="R90" i="12"/>
  <c r="R89" i="12"/>
  <c r="R88" i="12"/>
  <c r="R89" i="13"/>
  <c r="R88" i="13"/>
  <c r="R87" i="13"/>
  <c r="BK115" i="19"/>
  <c r="J115" i="19" s="1"/>
  <c r="J70" i="19" s="1"/>
  <c r="T95" i="21"/>
  <c r="T94" i="21" s="1"/>
  <c r="T176" i="22"/>
  <c r="T112" i="23"/>
  <c r="T116" i="24"/>
  <c r="P93" i="25"/>
  <c r="P92" i="25"/>
  <c r="AU84" i="1"/>
  <c r="BK96" i="18"/>
  <c r="BK95" i="18"/>
  <c r="J95" i="18"/>
  <c r="J68" i="18"/>
  <c r="T97" i="19"/>
  <c r="T96" i="19"/>
  <c r="T95" i="19" s="1"/>
  <c r="P116" i="24"/>
  <c r="BK93" i="25"/>
  <c r="BK92" i="25" s="1"/>
  <c r="J92" i="25" s="1"/>
  <c r="J67" i="25" s="1"/>
  <c r="R93" i="25"/>
  <c r="R92" i="25"/>
  <c r="BK98" i="10"/>
  <c r="BK97" i="10" s="1"/>
  <c r="BK96" i="10" s="1"/>
  <c r="J96" i="10" s="1"/>
  <c r="J67" i="10" s="1"/>
  <c r="J98" i="10"/>
  <c r="J69" i="10"/>
  <c r="R684" i="10"/>
  <c r="BK166" i="11"/>
  <c r="J166" i="11"/>
  <c r="J71" i="11"/>
  <c r="BK265" i="11"/>
  <c r="J265" i="11" s="1"/>
  <c r="J73" i="11" s="1"/>
  <c r="BK90" i="12"/>
  <c r="J90" i="12" s="1"/>
  <c r="J65" i="12" s="1"/>
  <c r="BK108" i="14"/>
  <c r="J108" i="14"/>
  <c r="J67" i="14"/>
  <c r="R123" i="14"/>
  <c r="BK218" i="15"/>
  <c r="J218" i="15"/>
  <c r="J67" i="15"/>
  <c r="R232" i="15"/>
  <c r="R231" i="15"/>
  <c r="T279" i="15"/>
  <c r="T169" i="16"/>
  <c r="T270" i="16"/>
  <c r="T301" i="16"/>
  <c r="BK370" i="16"/>
  <c r="J370" i="16" s="1"/>
  <c r="J78" i="16" s="1"/>
  <c r="T423" i="16"/>
  <c r="BK571" i="16"/>
  <c r="J571" i="16"/>
  <c r="J82" i="16"/>
  <c r="T696" i="16"/>
  <c r="R757" i="16"/>
  <c r="R850" i="16"/>
  <c r="T155" i="18"/>
  <c r="P133" i="19"/>
  <c r="P93" i="20"/>
  <c r="P92" i="20"/>
  <c r="AU79" i="1"/>
  <c r="R257" i="21"/>
  <c r="BK176" i="22"/>
  <c r="J176" i="22" s="1"/>
  <c r="J69" i="22" s="1"/>
  <c r="P189" i="22"/>
  <c r="BK97" i="23"/>
  <c r="BK96" i="23"/>
  <c r="BK95" i="23"/>
  <c r="J95" i="23"/>
  <c r="J34" i="23" s="1"/>
  <c r="J67" i="23"/>
  <c r="R123" i="23"/>
  <c r="T97" i="24"/>
  <c r="T96" i="24"/>
  <c r="T95" i="24"/>
  <c r="T93" i="25"/>
  <c r="T92" i="25"/>
  <c r="BK191" i="6"/>
  <c r="J191" i="6" s="1"/>
  <c r="J70" i="6" s="1"/>
  <c r="BK120" i="14"/>
  <c r="J120" i="14" s="1"/>
  <c r="J69" i="14" s="1"/>
  <c r="BK637" i="16"/>
  <c r="J637" i="16"/>
  <c r="J83" i="16"/>
  <c r="BK148" i="4"/>
  <c r="J148" i="4"/>
  <c r="J66" i="4"/>
  <c r="BK235" i="7"/>
  <c r="J235" i="7"/>
  <c r="J73" i="7"/>
  <c r="BK119" i="8"/>
  <c r="J119" i="8" s="1"/>
  <c r="J72" i="8" s="1"/>
  <c r="BK118" i="8"/>
  <c r="J118" i="8" s="1"/>
  <c r="J71" i="8" s="1"/>
  <c r="BK430" i="11"/>
  <c r="J430" i="11" s="1"/>
  <c r="J76" i="11" s="1"/>
  <c r="BK441" i="11"/>
  <c r="J441" i="11"/>
  <c r="J77" i="11"/>
  <c r="BK460" i="11"/>
  <c r="J460" i="11"/>
  <c r="J80" i="11"/>
  <c r="BK366" i="16"/>
  <c r="J366" i="16"/>
  <c r="J76" i="16"/>
  <c r="BK202" i="3"/>
  <c r="J202" i="3"/>
  <c r="J68" i="3" s="1"/>
  <c r="BK152" i="4"/>
  <c r="J152" i="4"/>
  <c r="J67" i="4" s="1"/>
  <c r="BK146" i="9"/>
  <c r="J146" i="9"/>
  <c r="J66" i="9"/>
  <c r="BK189" i="9"/>
  <c r="J189" i="9"/>
  <c r="J69" i="9"/>
  <c r="BK927" i="16"/>
  <c r="J927" i="16"/>
  <c r="J91" i="16"/>
  <c r="BK426" i="11"/>
  <c r="BK273" i="11" s="1"/>
  <c r="J273" i="11" s="1"/>
  <c r="J74" i="11" s="1"/>
  <c r="J426" i="11"/>
  <c r="J75" i="11"/>
  <c r="BK117" i="14"/>
  <c r="J117" i="14" s="1"/>
  <c r="J68" i="14" s="1"/>
  <c r="BK956" i="16"/>
  <c r="J956" i="16"/>
  <c r="J93" i="16"/>
  <c r="BK209" i="3"/>
  <c r="J209" i="3"/>
  <c r="J69" i="3"/>
  <c r="BK264" i="5"/>
  <c r="BK263" i="5" s="1"/>
  <c r="J263" i="5" s="1"/>
  <c r="J69" i="5" s="1"/>
  <c r="J264" i="5"/>
  <c r="J70" i="5"/>
  <c r="BK213" i="15"/>
  <c r="J213" i="15" s="1"/>
  <c r="J66" i="15" s="1"/>
  <c r="E50" i="4"/>
  <c r="BK293" i="4"/>
  <c r="J293" i="4"/>
  <c r="J75" i="4"/>
  <c r="BK252" i="5"/>
  <c r="J252" i="5"/>
  <c r="J67" i="5"/>
  <c r="BK211" i="7"/>
  <c r="J211" i="7"/>
  <c r="J71" i="7"/>
  <c r="BK937" i="16"/>
  <c r="J937" i="16"/>
  <c r="J92" i="16"/>
  <c r="BK196" i="22"/>
  <c r="J196" i="22" s="1"/>
  <c r="J72" i="22" s="1"/>
  <c r="BK269" i="5"/>
  <c r="J269" i="5" s="1"/>
  <c r="J72" i="5" s="1"/>
  <c r="BK114" i="8"/>
  <c r="J114" i="8"/>
  <c r="J70" i="8"/>
  <c r="E78" i="25"/>
  <c r="F63" i="25"/>
  <c r="BE98" i="25"/>
  <c r="J97" i="24"/>
  <c r="J69" i="24"/>
  <c r="J60" i="25"/>
  <c r="BE94" i="25"/>
  <c r="BE106" i="25"/>
  <c r="BE104" i="25"/>
  <c r="BE96" i="25"/>
  <c r="BE100" i="25"/>
  <c r="BE102" i="25"/>
  <c r="J60" i="24"/>
  <c r="BE114" i="24"/>
  <c r="J96" i="23"/>
  <c r="J68" i="23"/>
  <c r="J97" i="23"/>
  <c r="J69" i="23"/>
  <c r="F92" i="24"/>
  <c r="E52" i="24"/>
  <c r="BE102" i="24"/>
  <c r="BE108" i="24"/>
  <c r="BE125" i="24"/>
  <c r="BE132" i="24"/>
  <c r="BE100" i="24"/>
  <c r="BE121" i="24"/>
  <c r="BE98" i="24"/>
  <c r="BE106" i="24"/>
  <c r="BE110" i="24"/>
  <c r="BE117" i="24"/>
  <c r="BE112" i="24"/>
  <c r="BE104" i="24"/>
  <c r="BE119" i="24"/>
  <c r="BE123" i="24"/>
  <c r="BE127" i="24"/>
  <c r="BE130" i="24"/>
  <c r="F63" i="23"/>
  <c r="BE98" i="23"/>
  <c r="BE104" i="23"/>
  <c r="BK96" i="22"/>
  <c r="J96" i="22" s="1"/>
  <c r="J67" i="22" s="1"/>
  <c r="J60" i="23"/>
  <c r="BE106" i="23"/>
  <c r="BE108" i="23"/>
  <c r="BE110" i="23"/>
  <c r="BE119" i="23"/>
  <c r="BE121" i="23"/>
  <c r="BE126" i="23"/>
  <c r="BE100" i="23"/>
  <c r="BE113" i="23"/>
  <c r="BE115" i="23"/>
  <c r="BE117" i="23"/>
  <c r="BE124" i="23"/>
  <c r="BE128" i="23"/>
  <c r="E52" i="23"/>
  <c r="BE102" i="23"/>
  <c r="BE104" i="22"/>
  <c r="BE110" i="22"/>
  <c r="BE116" i="22"/>
  <c r="BE122" i="22"/>
  <c r="BE134" i="22"/>
  <c r="BE152" i="22"/>
  <c r="J60" i="22"/>
  <c r="BE113" i="22"/>
  <c r="BE125" i="22"/>
  <c r="BE146" i="22"/>
  <c r="BE155" i="22"/>
  <c r="BE161" i="22"/>
  <c r="BE190" i="22"/>
  <c r="E52" i="22"/>
  <c r="BE193" i="22"/>
  <c r="BE107" i="22"/>
  <c r="BE128" i="22"/>
  <c r="BE167" i="22"/>
  <c r="F63" i="22"/>
  <c r="BE119" i="22"/>
  <c r="BE158" i="22"/>
  <c r="BE177" i="22"/>
  <c r="BE180" i="22"/>
  <c r="BE98" i="22"/>
  <c r="BE101" i="22"/>
  <c r="BE186" i="22"/>
  <c r="BE197" i="22"/>
  <c r="BE173" i="22"/>
  <c r="BE183" i="22"/>
  <c r="BE131" i="22"/>
  <c r="BE137" i="22"/>
  <c r="BE140" i="22"/>
  <c r="BE143" i="22"/>
  <c r="BE149" i="22"/>
  <c r="BE164" i="22"/>
  <c r="BE170" i="22"/>
  <c r="BE104" i="21"/>
  <c r="BE115" i="21"/>
  <c r="BE117" i="21"/>
  <c r="BE219" i="21"/>
  <c r="E80" i="21"/>
  <c r="BE98" i="21"/>
  <c r="BE134" i="21"/>
  <c r="BE143" i="21"/>
  <c r="BE151" i="21"/>
  <c r="BE187" i="21"/>
  <c r="BE213" i="21"/>
  <c r="BE222" i="21"/>
  <c r="BE235" i="21"/>
  <c r="BE237" i="21"/>
  <c r="BE140" i="21"/>
  <c r="BE153" i="21"/>
  <c r="BE168" i="21"/>
  <c r="BE174" i="21"/>
  <c r="BE195" i="21"/>
  <c r="BE249" i="21"/>
  <c r="BE261" i="21"/>
  <c r="BE162" i="21"/>
  <c r="BE180" i="21"/>
  <c r="BE192" i="21"/>
  <c r="BE207" i="21"/>
  <c r="BE232" i="21"/>
  <c r="BE252" i="21"/>
  <c r="BE264" i="21"/>
  <c r="BE268" i="21"/>
  <c r="BE96" i="21"/>
  <c r="BE102" i="21"/>
  <c r="BE121" i="21"/>
  <c r="BE137" i="21"/>
  <c r="BE146" i="21"/>
  <c r="BE156" i="21"/>
  <c r="BE165" i="21"/>
  <c r="BE176" i="21"/>
  <c r="BE201" i="21"/>
  <c r="BE210" i="21"/>
  <c r="BE241" i="21"/>
  <c r="BE255" i="21"/>
  <c r="BE107" i="21"/>
  <c r="BE119" i="21"/>
  <c r="BE131" i="21"/>
  <c r="BE148" i="21"/>
  <c r="BE171" i="21"/>
  <c r="BE239" i="21"/>
  <c r="F63" i="21"/>
  <c r="BE109" i="21"/>
  <c r="BE182" i="21"/>
  <c r="J60" i="21"/>
  <c r="BE128" i="21"/>
  <c r="BE125" i="21"/>
  <c r="BE159" i="21"/>
  <c r="BE178" i="21"/>
  <c r="BE184" i="21"/>
  <c r="BE189" i="21"/>
  <c r="BE198" i="21"/>
  <c r="BE216" i="21"/>
  <c r="BE226" i="21"/>
  <c r="BE258" i="21"/>
  <c r="BE100" i="21"/>
  <c r="BE112" i="21"/>
  <c r="BE123" i="21"/>
  <c r="BE204" i="21"/>
  <c r="BE224" i="21"/>
  <c r="BE228" i="21"/>
  <c r="BE230" i="21"/>
  <c r="BE243" i="21"/>
  <c r="BE246" i="21"/>
  <c r="BE266" i="21"/>
  <c r="E78" i="20"/>
  <c r="J86" i="20"/>
  <c r="BE112" i="20"/>
  <c r="BE106" i="20"/>
  <c r="BE120" i="20"/>
  <c r="BE94" i="20"/>
  <c r="BE98" i="20"/>
  <c r="BE102" i="20"/>
  <c r="BE118" i="20"/>
  <c r="BE104" i="20"/>
  <c r="BE108" i="20"/>
  <c r="F89" i="20"/>
  <c r="BE96" i="20"/>
  <c r="BE116" i="20"/>
  <c r="BE124" i="20"/>
  <c r="BE100" i="20"/>
  <c r="BE122" i="20"/>
  <c r="BE126" i="20"/>
  <c r="BE110" i="20"/>
  <c r="BE114" i="20"/>
  <c r="J60" i="19"/>
  <c r="BE101" i="19"/>
  <c r="BE107" i="19"/>
  <c r="BK94" i="18"/>
  <c r="J94" i="18"/>
  <c r="J34" i="18" s="1"/>
  <c r="J96" i="18"/>
  <c r="J69" i="18"/>
  <c r="BE129" i="19"/>
  <c r="BE134" i="19"/>
  <c r="BE153" i="19"/>
  <c r="BE119" i="19"/>
  <c r="BE131" i="19"/>
  <c r="F63" i="19"/>
  <c r="BE111" i="19"/>
  <c r="BE141" i="19"/>
  <c r="BE143" i="19"/>
  <c r="BE149" i="19"/>
  <c r="BE155" i="19"/>
  <c r="E52" i="19"/>
  <c r="BE116" i="19"/>
  <c r="BE151" i="19"/>
  <c r="BE123" i="19"/>
  <c r="BE105" i="19"/>
  <c r="BE113" i="19"/>
  <c r="BE139" i="19"/>
  <c r="BE98" i="19"/>
  <c r="BE103" i="19"/>
  <c r="BE109" i="19"/>
  <c r="BE125" i="19"/>
  <c r="BE127" i="19"/>
  <c r="BE145" i="19"/>
  <c r="BE147" i="19"/>
  <c r="BE121" i="19"/>
  <c r="BE137" i="19"/>
  <c r="BK94" i="17"/>
  <c r="BK93" i="17"/>
  <c r="J93" i="17"/>
  <c r="J34" i="17" s="1"/>
  <c r="BE99" i="18"/>
  <c r="BE149" i="18"/>
  <c r="BE119" i="18"/>
  <c r="BE127" i="18"/>
  <c r="BE131" i="18"/>
  <c r="BE133" i="18"/>
  <c r="BE137" i="18"/>
  <c r="BE184" i="18"/>
  <c r="F63" i="18"/>
  <c r="BE107" i="18"/>
  <c r="BE121" i="18"/>
  <c r="BE180" i="18"/>
  <c r="BE135" i="18"/>
  <c r="BE153" i="18"/>
  <c r="BE156" i="18"/>
  <c r="BE160" i="18"/>
  <c r="BE166" i="18"/>
  <c r="BE182" i="18"/>
  <c r="BE190" i="18"/>
  <c r="BE97" i="18"/>
  <c r="BE113" i="18"/>
  <c r="BE129" i="18"/>
  <c r="BE141" i="18"/>
  <c r="BE145" i="18"/>
  <c r="BE174" i="18"/>
  <c r="BE176" i="18"/>
  <c r="BE186" i="18"/>
  <c r="BE188" i="18"/>
  <c r="BE139" i="18"/>
  <c r="BE143" i="18"/>
  <c r="BE164" i="18"/>
  <c r="BE170" i="18"/>
  <c r="J60" i="18"/>
  <c r="BE111" i="18"/>
  <c r="BE151" i="18"/>
  <c r="BE172" i="18"/>
  <c r="BE109" i="18"/>
  <c r="BE125" i="18"/>
  <c r="BE162" i="18"/>
  <c r="BE178" i="18"/>
  <c r="BE103" i="18"/>
  <c r="BE117" i="18"/>
  <c r="E80" i="18"/>
  <c r="BE123" i="18"/>
  <c r="BE147" i="18"/>
  <c r="BE158" i="18"/>
  <c r="BE168" i="18"/>
  <c r="BE105" i="18"/>
  <c r="BE101" i="18"/>
  <c r="BE115" i="18"/>
  <c r="BE108" i="17"/>
  <c r="BE99" i="17"/>
  <c r="BE102" i="17"/>
  <c r="BE105" i="17"/>
  <c r="E52" i="17"/>
  <c r="J87" i="17"/>
  <c r="BE96" i="17"/>
  <c r="F63" i="17"/>
  <c r="BE111" i="17"/>
  <c r="BE678" i="16"/>
  <c r="BE693" i="16"/>
  <c r="BE709" i="16"/>
  <c r="BE761" i="16"/>
  <c r="BE765" i="16"/>
  <c r="BE843" i="16"/>
  <c r="BE851" i="16"/>
  <c r="BE855" i="16"/>
  <c r="BE130" i="16"/>
  <c r="BE201" i="16"/>
  <c r="BE240" i="16"/>
  <c r="BE318" i="16"/>
  <c r="BE336" i="16"/>
  <c r="BE431" i="16"/>
  <c r="BE442" i="16"/>
  <c r="BE549" i="16"/>
  <c r="BE586" i="16"/>
  <c r="BE596" i="16"/>
  <c r="BE625" i="16"/>
  <c r="BE629" i="16"/>
  <c r="BE631" i="16"/>
  <c r="BE633" i="16"/>
  <c r="BE718" i="16"/>
  <c r="BE727" i="16"/>
  <c r="BE763" i="16"/>
  <c r="BE772" i="16"/>
  <c r="BE804" i="16"/>
  <c r="BE812" i="16"/>
  <c r="BE814" i="16"/>
  <c r="BE833" i="16"/>
  <c r="BE853" i="16"/>
  <c r="BE882" i="16"/>
  <c r="BK231" i="15"/>
  <c r="J231" i="15"/>
  <c r="J68" i="15"/>
  <c r="E52" i="16"/>
  <c r="F114" i="16"/>
  <c r="BE199" i="16"/>
  <c r="BE229" i="16"/>
  <c r="BE253" i="16"/>
  <c r="BE276" i="16"/>
  <c r="BE302" i="16"/>
  <c r="BE401" i="16"/>
  <c r="BE488" i="16"/>
  <c r="BE505" i="16"/>
  <c r="BE560" i="16"/>
  <c r="BE651" i="16"/>
  <c r="BE669" i="16"/>
  <c r="BE700" i="16"/>
  <c r="BE715" i="16"/>
  <c r="BE742" i="16"/>
  <c r="J60" i="16"/>
  <c r="BE291" i="16"/>
  <c r="BE325" i="16"/>
  <c r="BE362" i="16"/>
  <c r="BE438" i="16"/>
  <c r="BE444" i="16"/>
  <c r="BE483" i="16"/>
  <c r="BE522" i="16"/>
  <c r="BE623" i="16"/>
  <c r="BE635" i="16"/>
  <c r="BE644" i="16"/>
  <c r="BE687" i="16"/>
  <c r="BE706" i="16"/>
  <c r="BE730" i="16"/>
  <c r="BE733" i="16"/>
  <c r="BE736" i="16"/>
  <c r="BE754" i="16"/>
  <c r="BE789" i="16"/>
  <c r="BE835" i="16"/>
  <c r="BE925" i="16"/>
  <c r="BE938" i="16"/>
  <c r="BE170" i="16"/>
  <c r="BE179" i="16"/>
  <c r="BE190" i="16"/>
  <c r="BE222" i="16"/>
  <c r="BE248" i="16"/>
  <c r="BE264" i="16"/>
  <c r="BE381" i="16"/>
  <c r="BE476" i="16"/>
  <c r="BE526" i="16"/>
  <c r="BE545" i="16"/>
  <c r="BE577" i="16"/>
  <c r="BE605" i="16"/>
  <c r="BE619" i="16"/>
  <c r="BE621" i="16"/>
  <c r="BE627" i="16"/>
  <c r="BE822" i="16"/>
  <c r="BE824" i="16"/>
  <c r="BE841" i="16"/>
  <c r="BE848" i="16"/>
  <c r="BE917" i="16"/>
  <c r="BE919" i="16"/>
  <c r="BE921" i="16"/>
  <c r="BE923" i="16"/>
  <c r="BE928" i="16"/>
  <c r="BE957" i="16"/>
  <c r="BE150" i="16"/>
  <c r="BE195" i="16"/>
  <c r="BE224" i="16"/>
  <c r="BE260" i="16"/>
  <c r="BE268" i="16"/>
  <c r="BE289" i="16"/>
  <c r="BE330" i="16"/>
  <c r="BE341" i="16"/>
  <c r="BE345" i="16"/>
  <c r="BE376" i="16"/>
  <c r="BE390" i="16"/>
  <c r="BE440" i="16"/>
  <c r="BE449" i="16"/>
  <c r="BE463" i="16"/>
  <c r="BE601" i="16"/>
  <c r="BE658" i="16"/>
  <c r="BE681" i="16"/>
  <c r="BE745" i="16"/>
  <c r="BE778" i="16"/>
  <c r="BE142" i="16"/>
  <c r="BE217" i="16"/>
  <c r="BE234" i="16"/>
  <c r="BE349" i="16"/>
  <c r="BE357" i="16"/>
  <c r="BE416" i="16"/>
  <c r="BE470" i="16"/>
  <c r="BE478" i="16"/>
  <c r="BE500" i="16"/>
  <c r="BE542" i="16"/>
  <c r="BE554" i="16"/>
  <c r="BE569" i="16"/>
  <c r="BE572" i="16"/>
  <c r="BE591" i="16"/>
  <c r="BE666" i="16"/>
  <c r="BE684" i="16"/>
  <c r="BE703" i="16"/>
  <c r="BE768" i="16"/>
  <c r="BE183" i="16"/>
  <c r="BE285" i="16"/>
  <c r="BE296" i="16"/>
  <c r="BE308" i="16"/>
  <c r="BE392" i="16"/>
  <c r="BE411" i="16"/>
  <c r="BE436" i="16"/>
  <c r="BE461" i="16"/>
  <c r="BE518" i="16"/>
  <c r="BE530" i="16"/>
  <c r="BE617" i="16"/>
  <c r="BE721" i="16"/>
  <c r="BE748" i="16"/>
  <c r="BE158" i="16"/>
  <c r="BE174" i="16"/>
  <c r="BE213" i="16"/>
  <c r="BE271" i="16"/>
  <c r="BE343" i="16"/>
  <c r="BE424" i="16"/>
  <c r="BE465" i="16"/>
  <c r="BE510" i="16"/>
  <c r="BE564" i="16"/>
  <c r="BE582" i="16"/>
  <c r="BE611" i="16"/>
  <c r="BE638" i="16"/>
  <c r="BE663" i="16"/>
  <c r="BE672" i="16"/>
  <c r="BE758" i="16"/>
  <c r="BE810" i="16"/>
  <c r="BE207" i="16"/>
  <c r="BE283" i="16"/>
  <c r="BE334" i="16"/>
  <c r="BE351" i="16"/>
  <c r="BE367" i="16"/>
  <c r="BE386" i="16"/>
  <c r="BE397" i="16"/>
  <c r="BE332" i="16"/>
  <c r="BE353" i="16"/>
  <c r="BE371" i="16"/>
  <c r="BE388" i="16"/>
  <c r="BE421" i="16"/>
  <c r="BE454" i="16"/>
  <c r="BE467" i="16"/>
  <c r="BE495" i="16"/>
  <c r="BE514" i="16"/>
  <c r="BE537" i="16"/>
  <c r="BE697" i="16"/>
  <c r="BE712" i="16"/>
  <c r="BE739" i="16"/>
  <c r="BE751" i="16"/>
  <c r="BE784" i="16"/>
  <c r="BE120" i="16"/>
  <c r="BE125" i="16"/>
  <c r="BE246" i="16"/>
  <c r="BE313" i="16"/>
  <c r="BE406" i="16"/>
  <c r="BE556" i="16"/>
  <c r="BE615" i="16"/>
  <c r="BE675" i="16"/>
  <c r="BE690" i="16"/>
  <c r="BE724" i="16"/>
  <c r="BE794" i="16"/>
  <c r="BE799" i="16"/>
  <c r="BE816" i="16"/>
  <c r="BE122" i="15"/>
  <c r="BE196" i="15"/>
  <c r="BE214" i="15"/>
  <c r="BE227" i="15"/>
  <c r="F59" i="15"/>
  <c r="BE110" i="15"/>
  <c r="BE160" i="15"/>
  <c r="BE269" i="15"/>
  <c r="E50" i="15"/>
  <c r="BE96" i="15"/>
  <c r="BE263" i="15"/>
  <c r="BE266" i="15"/>
  <c r="BE164" i="15"/>
  <c r="BE191" i="15"/>
  <c r="BE273" i="15"/>
  <c r="BE280" i="15"/>
  <c r="J56" i="15"/>
  <c r="BE249" i="15"/>
  <c r="BE276" i="15"/>
  <c r="BE283" i="15"/>
  <c r="BE116" i="15"/>
  <c r="BE131" i="15"/>
  <c r="BE200" i="15"/>
  <c r="BE204" i="15"/>
  <c r="BE135" i="15"/>
  <c r="BE170" i="15"/>
  <c r="BE233" i="15"/>
  <c r="BE126" i="15"/>
  <c r="BE140" i="15"/>
  <c r="BE187" i="15"/>
  <c r="BE253" i="15"/>
  <c r="BE101" i="15"/>
  <c r="BE151" i="15"/>
  <c r="BE156" i="15"/>
  <c r="BE178" i="15"/>
  <c r="BE242" i="15"/>
  <c r="BE145" i="15"/>
  <c r="BE219" i="15"/>
  <c r="BE239" i="15"/>
  <c r="BE245" i="15"/>
  <c r="BE105" i="15"/>
  <c r="BE223" i="15"/>
  <c r="BE104" i="14"/>
  <c r="BE109" i="14"/>
  <c r="BE118" i="14"/>
  <c r="BE121" i="14"/>
  <c r="E50" i="14"/>
  <c r="BE95" i="14"/>
  <c r="BE111" i="14"/>
  <c r="F59" i="14"/>
  <c r="BE99" i="14"/>
  <c r="J56" i="14"/>
  <c r="BE97" i="14"/>
  <c r="BE126" i="14"/>
  <c r="BE101" i="14"/>
  <c r="BE113" i="14"/>
  <c r="BE106" i="14"/>
  <c r="BE115" i="14"/>
  <c r="BE124" i="14"/>
  <c r="BE103" i="13"/>
  <c r="F84" i="13"/>
  <c r="BE115" i="13"/>
  <c r="BE126" i="13"/>
  <c r="BK89" i="12"/>
  <c r="BK88" i="12"/>
  <c r="J88" i="12"/>
  <c r="J32" i="12" s="1"/>
  <c r="E50" i="13"/>
  <c r="BE94" i="13"/>
  <c r="BE134" i="13"/>
  <c r="J81" i="13"/>
  <c r="BE119" i="13"/>
  <c r="BE90" i="13"/>
  <c r="BE130" i="13"/>
  <c r="BE107" i="13"/>
  <c r="BE111" i="13"/>
  <c r="J445" i="11"/>
  <c r="J79" i="11"/>
  <c r="J56" i="12"/>
  <c r="E50" i="12"/>
  <c r="BE114" i="12"/>
  <c r="BE118" i="12"/>
  <c r="F85" i="12"/>
  <c r="BE91" i="12"/>
  <c r="BE110" i="12"/>
  <c r="BE95" i="12"/>
  <c r="BE104" i="12"/>
  <c r="BE99" i="12"/>
  <c r="J60" i="11"/>
  <c r="BE158" i="11"/>
  <c r="BE261" i="11"/>
  <c r="BE269" i="11"/>
  <c r="BE289" i="11"/>
  <c r="BE307" i="11"/>
  <c r="BE316" i="11"/>
  <c r="BE325" i="11"/>
  <c r="BE334" i="11"/>
  <c r="BE359" i="11"/>
  <c r="F101" i="11"/>
  <c r="BE376" i="11"/>
  <c r="BE407" i="11"/>
  <c r="BE431" i="11"/>
  <c r="BE313" i="11"/>
  <c r="BE366" i="11"/>
  <c r="BE423" i="11"/>
  <c r="BE427" i="11"/>
  <c r="E90" i="11"/>
  <c r="BE142" i="11"/>
  <c r="BE154" i="11"/>
  <c r="BE197" i="11"/>
  <c r="BE208" i="11"/>
  <c r="BE216" i="11"/>
  <c r="BE277" i="11"/>
  <c r="BE362" i="11"/>
  <c r="BE372" i="11"/>
  <c r="BE398" i="11"/>
  <c r="BE435" i="11"/>
  <c r="BE442" i="11"/>
  <c r="BE446" i="11"/>
  <c r="BE107" i="11"/>
  <c r="BE177" i="11"/>
  <c r="BE220" i="11"/>
  <c r="BE230" i="11"/>
  <c r="BE266" i="11"/>
  <c r="BE369" i="11"/>
  <c r="BE392" i="11"/>
  <c r="BE420" i="11"/>
  <c r="BE450" i="11"/>
  <c r="BE454" i="11"/>
  <c r="BE457" i="11"/>
  <c r="BE461" i="11"/>
  <c r="BE128" i="11"/>
  <c r="BE286" i="11"/>
  <c r="BE298" i="11"/>
  <c r="BE322" i="11"/>
  <c r="BE337" i="11"/>
  <c r="BE343" i="11"/>
  <c r="BE353" i="11"/>
  <c r="BE379" i="11"/>
  <c r="BE388" i="11"/>
  <c r="BE395" i="11"/>
  <c r="BE167" i="11"/>
  <c r="BE200" i="11"/>
  <c r="BE212" i="11"/>
  <c r="BE292" i="11"/>
  <c r="BE301" i="11"/>
  <c r="BE114" i="11"/>
  <c r="BE150" i="11"/>
  <c r="BE248" i="11"/>
  <c r="BE304" i="11"/>
  <c r="BE401" i="11"/>
  <c r="BE162" i="11"/>
  <c r="BE274" i="11"/>
  <c r="BE310" i="11"/>
  <c r="BE350" i="11"/>
  <c r="BE385" i="11"/>
  <c r="BE414" i="11"/>
  <c r="BE204" i="11"/>
  <c r="BE234" i="11"/>
  <c r="BE280" i="11"/>
  <c r="BE331" i="11"/>
  <c r="BE340" i="11"/>
  <c r="BE417" i="11"/>
  <c r="BE253" i="11"/>
  <c r="BE295" i="11"/>
  <c r="BE347" i="11"/>
  <c r="BE187" i="11"/>
  <c r="BE226" i="11"/>
  <c r="BE238" i="11"/>
  <c r="BE257" i="11"/>
  <c r="BE283" i="11"/>
  <c r="BE319" i="11"/>
  <c r="BE328" i="11"/>
  <c r="BE382" i="11"/>
  <c r="BE404" i="11"/>
  <c r="E82" i="10"/>
  <c r="BE143" i="10"/>
  <c r="BE202" i="10"/>
  <c r="BE233" i="10"/>
  <c r="BE243" i="10"/>
  <c r="BE352" i="10"/>
  <c r="BE426" i="10"/>
  <c r="BE461" i="10"/>
  <c r="BE476" i="10"/>
  <c r="BE545" i="10"/>
  <c r="BE562" i="10"/>
  <c r="BE569" i="10"/>
  <c r="BE573" i="10"/>
  <c r="BE615" i="10"/>
  <c r="BE646" i="10"/>
  <c r="BE659" i="10"/>
  <c r="BE662" i="10"/>
  <c r="F93" i="10"/>
  <c r="BE226" i="10"/>
  <c r="BE239" i="10"/>
  <c r="BE277" i="10"/>
  <c r="BE404" i="10"/>
  <c r="BE433" i="10"/>
  <c r="BE482" i="10"/>
  <c r="BE500" i="10"/>
  <c r="BE585" i="10"/>
  <c r="BE589" i="10"/>
  <c r="BE599" i="10"/>
  <c r="BE627" i="10"/>
  <c r="BE685" i="10"/>
  <c r="BE687" i="10"/>
  <c r="BE161" i="10"/>
  <c r="BE171" i="10"/>
  <c r="BE206" i="10"/>
  <c r="BE247" i="10"/>
  <c r="BE281" i="10"/>
  <c r="BE320" i="10"/>
  <c r="BE413" i="10"/>
  <c r="BE457" i="10"/>
  <c r="BE470" i="10"/>
  <c r="BE524" i="10"/>
  <c r="BE531" i="10"/>
  <c r="BE542" i="10"/>
  <c r="BE581" i="10"/>
  <c r="BE605" i="10"/>
  <c r="BE640" i="10"/>
  <c r="BE652" i="10"/>
  <c r="BE103" i="10"/>
  <c r="BE107" i="10"/>
  <c r="BE167" i="10"/>
  <c r="BE221" i="10"/>
  <c r="BE348" i="10"/>
  <c r="BE494" i="10"/>
  <c r="BE577" i="10"/>
  <c r="BE595" i="10"/>
  <c r="BE609" i="10"/>
  <c r="BE634" i="10"/>
  <c r="BE691" i="10"/>
  <c r="BE694" i="10"/>
  <c r="BE157" i="10"/>
  <c r="BE180" i="10"/>
  <c r="BE184" i="10"/>
  <c r="BE198" i="10"/>
  <c r="BE285" i="10"/>
  <c r="BE300" i="10"/>
  <c r="BE316" i="10"/>
  <c r="BE328" i="10"/>
  <c r="BE368" i="10"/>
  <c r="BE441" i="10"/>
  <c r="BE488" i="10"/>
  <c r="J60" i="10"/>
  <c r="BE114" i="10"/>
  <c r="BE293" i="10"/>
  <c r="BE398" i="10"/>
  <c r="BE453" i="10"/>
  <c r="BE465" i="10"/>
  <c r="BE512" i="10"/>
  <c r="BE556" i="10"/>
  <c r="BE99" i="10"/>
  <c r="BE111" i="10"/>
  <c r="BE129" i="10"/>
  <c r="BE270" i="10"/>
  <c r="BE479" i="10"/>
  <c r="BE503" i="10"/>
  <c r="BE518" i="10"/>
  <c r="BE539" i="10"/>
  <c r="BE133" i="10"/>
  <c r="BE153" i="10"/>
  <c r="BE188" i="10"/>
  <c r="BE193" i="10"/>
  <c r="BE218" i="10"/>
  <c r="BE289" i="10"/>
  <c r="BE324" i="10"/>
  <c r="BE332" i="10"/>
  <c r="BE381" i="10"/>
  <c r="BE497" i="10"/>
  <c r="BE506" i="10"/>
  <c r="BE515" i="10"/>
  <c r="BE119" i="10"/>
  <c r="BE214" i="10"/>
  <c r="BE336" i="10"/>
  <c r="BE344" i="10"/>
  <c r="BE356" i="10"/>
  <c r="BE364" i="10"/>
  <c r="BE485" i="10"/>
  <c r="BE491" i="10"/>
  <c r="BE360" i="10"/>
  <c r="BE176" i="10"/>
  <c r="BE210" i="10"/>
  <c r="BE263" i="10"/>
  <c r="BE267" i="10"/>
  <c r="BE273" i="10"/>
  <c r="BE340" i="10"/>
  <c r="BE375" i="10"/>
  <c r="BE390" i="10"/>
  <c r="BE394" i="10"/>
  <c r="BE419" i="10"/>
  <c r="BE445" i="10"/>
  <c r="BE473" i="10"/>
  <c r="BE509" i="10"/>
  <c r="BE521" i="10"/>
  <c r="BE147" i="9"/>
  <c r="BE199" i="9"/>
  <c r="J87" i="9"/>
  <c r="BE181" i="9"/>
  <c r="BE214" i="9"/>
  <c r="BE229" i="9"/>
  <c r="F90" i="9"/>
  <c r="BE195" i="9"/>
  <c r="BE130" i="9"/>
  <c r="BE164" i="9"/>
  <c r="E81" i="9"/>
  <c r="BE114" i="9"/>
  <c r="BE157" i="9"/>
  <c r="BE205" i="9"/>
  <c r="BE211" i="9"/>
  <c r="BE96" i="9"/>
  <c r="BE185" i="9"/>
  <c r="BE223" i="9"/>
  <c r="BE220" i="9"/>
  <c r="BE105" i="9"/>
  <c r="BE171" i="9"/>
  <c r="BE177" i="9"/>
  <c r="BE202" i="9"/>
  <c r="BE190" i="9"/>
  <c r="BE217" i="9"/>
  <c r="BE208" i="9"/>
  <c r="BE226" i="9"/>
  <c r="J99" i="7"/>
  <c r="J69" i="7" s="1"/>
  <c r="J90" i="8"/>
  <c r="F63" i="8"/>
  <c r="BE120" i="8"/>
  <c r="BE99" i="8"/>
  <c r="BE111" i="8"/>
  <c r="BE115" i="8"/>
  <c r="E82" i="8"/>
  <c r="BE107" i="8"/>
  <c r="BE126" i="8"/>
  <c r="BE103" i="8"/>
  <c r="BE183" i="7"/>
  <c r="BK93" i="6"/>
  <c r="BE110" i="7"/>
  <c r="BE174" i="7"/>
  <c r="BE227" i="7"/>
  <c r="BE137" i="7"/>
  <c r="BE216" i="7"/>
  <c r="F63" i="7"/>
  <c r="BE224" i="7"/>
  <c r="BE212" i="7"/>
  <c r="BE231" i="7"/>
  <c r="BE236" i="7"/>
  <c r="BE114" i="7"/>
  <c r="BE192" i="7"/>
  <c r="BE100" i="7"/>
  <c r="BE127" i="7"/>
  <c r="J60" i="7"/>
  <c r="BE148" i="7"/>
  <c r="BE179" i="7"/>
  <c r="E83" i="7"/>
  <c r="BE104" i="7"/>
  <c r="BE159" i="7"/>
  <c r="BE170" i="7"/>
  <c r="BE220" i="7"/>
  <c r="BE207" i="7"/>
  <c r="BE203" i="7"/>
  <c r="BE110" i="6"/>
  <c r="BE122" i="6"/>
  <c r="BE131" i="6"/>
  <c r="BE168" i="6"/>
  <c r="J96" i="5"/>
  <c r="J65" i="5"/>
  <c r="J86" i="6"/>
  <c r="BE102" i="6"/>
  <c r="BE114" i="6"/>
  <c r="BE159" i="6"/>
  <c r="BE192" i="6"/>
  <c r="BE179" i="6"/>
  <c r="BE197" i="6"/>
  <c r="E80" i="6"/>
  <c r="BE136" i="6"/>
  <c r="BE176" i="6"/>
  <c r="BK268" i="5"/>
  <c r="J268" i="5"/>
  <c r="J71" i="5"/>
  <c r="BE165" i="6"/>
  <c r="BE187" i="6"/>
  <c r="F59" i="6"/>
  <c r="BE105" i="6"/>
  <c r="BE141" i="6"/>
  <c r="BE154" i="6"/>
  <c r="BE172" i="6"/>
  <c r="BE95" i="6"/>
  <c r="BE147" i="6"/>
  <c r="BE126" i="6"/>
  <c r="BE184" i="6"/>
  <c r="BE99" i="6"/>
  <c r="BE118" i="6"/>
  <c r="BE150" i="6"/>
  <c r="BE162" i="6"/>
  <c r="BE128" i="5"/>
  <c r="BE158" i="5"/>
  <c r="BE204" i="5"/>
  <c r="BE122" i="5"/>
  <c r="BE176" i="5"/>
  <c r="BE194" i="5"/>
  <c r="BE201" i="5"/>
  <c r="BE210" i="5"/>
  <c r="BE219" i="5"/>
  <c r="BE228" i="5"/>
  <c r="BE240" i="5"/>
  <c r="BE253" i="5"/>
  <c r="BE257" i="5"/>
  <c r="BE270" i="5"/>
  <c r="BE275" i="5"/>
  <c r="J271" i="4"/>
  <c r="J71" i="4" s="1"/>
  <c r="BE106" i="5"/>
  <c r="BE213" i="5"/>
  <c r="BE225" i="5"/>
  <c r="BE265" i="5"/>
  <c r="J88" i="5"/>
  <c r="BE103" i="5"/>
  <c r="BE169" i="5"/>
  <c r="BE182" i="5"/>
  <c r="BE186" i="5"/>
  <c r="BE260" i="5"/>
  <c r="BE173" i="5"/>
  <c r="BE198" i="5"/>
  <c r="BE207" i="5"/>
  <c r="E82" i="5"/>
  <c r="BE110" i="5"/>
  <c r="BE116" i="5"/>
  <c r="BE152" i="5"/>
  <c r="BE165" i="5"/>
  <c r="BE190" i="5"/>
  <c r="BE97" i="5"/>
  <c r="BE140" i="5"/>
  <c r="BE222" i="5"/>
  <c r="BE237" i="5"/>
  <c r="BE134" i="5"/>
  <c r="J279" i="4"/>
  <c r="J73" i="4"/>
  <c r="BE113" i="5"/>
  <c r="BE146" i="5"/>
  <c r="BE246" i="5"/>
  <c r="BK98" i="4"/>
  <c r="J98" i="4"/>
  <c r="J64" i="4" s="1"/>
  <c r="F59" i="5"/>
  <c r="BE216" i="5"/>
  <c r="BE231" i="5"/>
  <c r="BE179" i="5"/>
  <c r="BE243" i="5"/>
  <c r="J96" i="3"/>
  <c r="J65" i="3"/>
  <c r="BE140" i="4"/>
  <c r="BE178" i="4"/>
  <c r="BE190" i="4"/>
  <c r="BE214" i="4"/>
  <c r="BE265" i="4"/>
  <c r="BE163" i="4"/>
  <c r="BE181" i="4"/>
  <c r="BE202" i="4"/>
  <c r="BE233" i="4"/>
  <c r="BE236" i="4"/>
  <c r="BE275" i="4"/>
  <c r="BE283" i="4"/>
  <c r="BE125" i="4"/>
  <c r="BE184" i="4"/>
  <c r="BE193" i="4"/>
  <c r="BE241" i="4"/>
  <c r="BE262" i="4"/>
  <c r="BE272" i="4"/>
  <c r="BE287" i="4"/>
  <c r="J91" i="4"/>
  <c r="BE133" i="4"/>
  <c r="BE220" i="4"/>
  <c r="BE280" i="4"/>
  <c r="BE290" i="4"/>
  <c r="BE294" i="4"/>
  <c r="F59" i="4"/>
  <c r="BE160" i="4"/>
  <c r="BE166" i="4"/>
  <c r="BE199" i="4"/>
  <c r="BE208" i="4"/>
  <c r="BE223" i="4"/>
  <c r="BE226" i="4"/>
  <c r="BE239" i="4"/>
  <c r="BE121" i="4"/>
  <c r="BE172" i="4"/>
  <c r="BE187" i="4"/>
  <c r="BE196" i="4"/>
  <c r="BE244" i="4"/>
  <c r="BE256" i="4"/>
  <c r="BE106" i="4"/>
  <c r="BE153" i="4"/>
  <c r="BE251" i="4"/>
  <c r="BE259" i="4"/>
  <c r="BE129" i="4"/>
  <c r="BE205" i="4"/>
  <c r="BE211" i="4"/>
  <c r="BE217" i="4"/>
  <c r="BE248" i="4"/>
  <c r="BE100" i="4"/>
  <c r="BE169" i="4"/>
  <c r="BE175" i="4"/>
  <c r="BE253" i="4"/>
  <c r="BE268" i="4"/>
  <c r="BE157" i="4"/>
  <c r="BE115" i="4"/>
  <c r="BE149" i="4"/>
  <c r="BE229" i="4"/>
  <c r="BE109" i="3"/>
  <c r="BE124" i="3"/>
  <c r="BE164" i="3"/>
  <c r="F91" i="3"/>
  <c r="BE178" i="3"/>
  <c r="BE215" i="3"/>
  <c r="BE235" i="3"/>
  <c r="J56" i="3"/>
  <c r="BE170" i="3"/>
  <c r="BE239" i="3"/>
  <c r="BE242" i="3"/>
  <c r="BE246" i="3"/>
  <c r="J611" i="2"/>
  <c r="J73" i="2"/>
  <c r="BE101" i="3"/>
  <c r="BE145" i="3"/>
  <c r="BE190" i="3"/>
  <c r="BE231" i="3"/>
  <c r="E82" i="3"/>
  <c r="BE105" i="3"/>
  <c r="BE152" i="3"/>
  <c r="BE210" i="3"/>
  <c r="BE116" i="3"/>
  <c r="BE139" i="3"/>
  <c r="BE203" i="3"/>
  <c r="BE220" i="3"/>
  <c r="BE227" i="3"/>
  <c r="BE97" i="3"/>
  <c r="BE184" i="3"/>
  <c r="BE128" i="3"/>
  <c r="BE217" i="3"/>
  <c r="BE199" i="3"/>
  <c r="BE132" i="3"/>
  <c r="BE158" i="3"/>
  <c r="BE193" i="3"/>
  <c r="BE223" i="3"/>
  <c r="J91" i="2"/>
  <c r="BE100" i="2"/>
  <c r="BE220" i="2"/>
  <c r="BE344" i="2"/>
  <c r="BE359" i="2"/>
  <c r="BE444" i="2"/>
  <c r="BE476" i="2"/>
  <c r="BE636" i="2"/>
  <c r="F59" i="2"/>
  <c r="BE108" i="2"/>
  <c r="BE114" i="2"/>
  <c r="BE253" i="2"/>
  <c r="BE285" i="2"/>
  <c r="BE311" i="2"/>
  <c r="BE462" i="2"/>
  <c r="BE506" i="2"/>
  <c r="BE564" i="2"/>
  <c r="BE567" i="2"/>
  <c r="BE576" i="2"/>
  <c r="BE612" i="2"/>
  <c r="BE116" i="2"/>
  <c r="BE176" i="2"/>
  <c r="BE217" i="2"/>
  <c r="BE271" i="2"/>
  <c r="BE417" i="2"/>
  <c r="BE596" i="2"/>
  <c r="BE605" i="2"/>
  <c r="BE106" i="2"/>
  <c r="BE246" i="2"/>
  <c r="BE470" i="2"/>
  <c r="BE518" i="2"/>
  <c r="BE539" i="2"/>
  <c r="BE573" i="2"/>
  <c r="BE162" i="2"/>
  <c r="BE205" i="2"/>
  <c r="BE232" i="2"/>
  <c r="BE305" i="2"/>
  <c r="BE545" i="2"/>
  <c r="BE201" i="2"/>
  <c r="BE366" i="2"/>
  <c r="BE412" i="2"/>
  <c r="BE426" i="2"/>
  <c r="BE441" i="2"/>
  <c r="BE472" i="2"/>
  <c r="BE531" i="2"/>
  <c r="BE615" i="2"/>
  <c r="BE621" i="2"/>
  <c r="BE623" i="2"/>
  <c r="BE630" i="2"/>
  <c r="BE146" i="2"/>
  <c r="BE387" i="2"/>
  <c r="BE423" i="2"/>
  <c r="BE435" i="2"/>
  <c r="BE494" i="2"/>
  <c r="BE521" i="2"/>
  <c r="BE132" i="2"/>
  <c r="BE188" i="2"/>
  <c r="BE324" i="2"/>
  <c r="BE373" i="2"/>
  <c r="BE474" i="2"/>
  <c r="BE239" i="2"/>
  <c r="BE279" i="2"/>
  <c r="BE338" i="2"/>
  <c r="BE380" i="2"/>
  <c r="BE500" i="2"/>
  <c r="BE537" i="2"/>
  <c r="BE554" i="2"/>
  <c r="BE594" i="2"/>
  <c r="BE600" i="2"/>
  <c r="BE608" i="2"/>
  <c r="BE618" i="2"/>
  <c r="BE626" i="2"/>
  <c r="BE633" i="2"/>
  <c r="E85" i="2"/>
  <c r="BE209" i="2"/>
  <c r="BE259" i="2"/>
  <c r="BE351" i="2"/>
  <c r="BE390" i="2"/>
  <c r="BE402" i="2"/>
  <c r="BE432" i="2"/>
  <c r="BE452" i="2"/>
  <c r="BE468" i="2"/>
  <c r="BE488" i="2"/>
  <c r="BE548" i="2"/>
  <c r="BD56" i="1"/>
  <c r="BE156" i="2"/>
  <c r="BE182" i="2"/>
  <c r="BE298" i="2"/>
  <c r="BE486" i="2"/>
  <c r="BE534" i="2"/>
  <c r="BE557" i="2"/>
  <c r="BE586" i="2"/>
  <c r="F41" i="21"/>
  <c r="BD80" i="1"/>
  <c r="F38" i="22"/>
  <c r="BA81" i="1"/>
  <c r="F39" i="25"/>
  <c r="BB84" i="1"/>
  <c r="F38" i="8"/>
  <c r="BA63" i="1" s="1"/>
  <c r="F37" i="15"/>
  <c r="BB72" i="1"/>
  <c r="F39" i="8"/>
  <c r="BB63" i="1"/>
  <c r="F38" i="13"/>
  <c r="BC69" i="1"/>
  <c r="F38" i="16"/>
  <c r="BA74" i="1"/>
  <c r="J38" i="10"/>
  <c r="AW66" i="1"/>
  <c r="F40" i="7"/>
  <c r="BC62" i="1"/>
  <c r="F41" i="18"/>
  <c r="BD77" i="1" s="1"/>
  <c r="AS73" i="1"/>
  <c r="AS71" i="1"/>
  <c r="F37" i="5"/>
  <c r="BB59" i="1"/>
  <c r="F39" i="20"/>
  <c r="BB79" i="1"/>
  <c r="F38" i="19"/>
  <c r="BA78" i="1"/>
  <c r="F40" i="25"/>
  <c r="BC84" i="1"/>
  <c r="J36" i="5"/>
  <c r="AW59" i="1"/>
  <c r="F38" i="11"/>
  <c r="BA67" i="1"/>
  <c r="J38" i="16"/>
  <c r="AW74" i="1" s="1"/>
  <c r="F38" i="14"/>
  <c r="BC70" i="1" s="1"/>
  <c r="F39" i="6"/>
  <c r="BD60" i="1"/>
  <c r="F36" i="15"/>
  <c r="BA72" i="1"/>
  <c r="F36" i="5"/>
  <c r="BA59" i="1"/>
  <c r="F39" i="16"/>
  <c r="BB74" i="1"/>
  <c r="F38" i="15"/>
  <c r="BC72" i="1"/>
  <c r="F40" i="21"/>
  <c r="BC80" i="1"/>
  <c r="F40" i="23"/>
  <c r="BC82" i="1" s="1"/>
  <c r="F39" i="4"/>
  <c r="BD58" i="1" s="1"/>
  <c r="F40" i="10"/>
  <c r="BC66" i="1"/>
  <c r="J38" i="18"/>
  <c r="AW77" i="1"/>
  <c r="F41" i="23"/>
  <c r="BD82" i="1"/>
  <c r="F41" i="11"/>
  <c r="BD67" i="1"/>
  <c r="J38" i="22"/>
  <c r="AW81" i="1"/>
  <c r="F39" i="11"/>
  <c r="BB67" i="1" s="1"/>
  <c r="J36" i="9"/>
  <c r="AW64" i="1"/>
  <c r="F38" i="12"/>
  <c r="BC68" i="1"/>
  <c r="F39" i="10"/>
  <c r="BB66" i="1"/>
  <c r="J38" i="25"/>
  <c r="AW84" i="1"/>
  <c r="F40" i="20"/>
  <c r="BC79" i="1"/>
  <c r="F39" i="3"/>
  <c r="BD57" i="1"/>
  <c r="F39" i="7"/>
  <c r="BB62" i="1"/>
  <c r="J38" i="7"/>
  <c r="AW62" i="1" s="1"/>
  <c r="F38" i="17"/>
  <c r="BA75" i="1" s="1"/>
  <c r="J38" i="19"/>
  <c r="AW78" i="1"/>
  <c r="F38" i="4"/>
  <c r="BC58" i="1"/>
  <c r="J38" i="11"/>
  <c r="AW67" i="1"/>
  <c r="F37" i="3"/>
  <c r="BB57" i="1"/>
  <c r="J38" i="17"/>
  <c r="AW75" i="1"/>
  <c r="F40" i="18"/>
  <c r="BC77" i="1"/>
  <c r="J36" i="4"/>
  <c r="AW58" i="1"/>
  <c r="F37" i="9"/>
  <c r="BB64" i="1"/>
  <c r="F37" i="13"/>
  <c r="BB69" i="1"/>
  <c r="F40" i="19"/>
  <c r="BC78" i="1"/>
  <c r="F40" i="8"/>
  <c r="BC63" i="1"/>
  <c r="F39" i="18"/>
  <c r="BB77" i="1"/>
  <c r="AS55" i="1"/>
  <c r="F36" i="9"/>
  <c r="BA64" i="1"/>
  <c r="F41" i="16"/>
  <c r="BD74" i="1" s="1"/>
  <c r="F37" i="2"/>
  <c r="BB56" i="1" s="1"/>
  <c r="F38" i="5"/>
  <c r="BC59" i="1"/>
  <c r="F39" i="17"/>
  <c r="BB75" i="1"/>
  <c r="F38" i="20"/>
  <c r="BA79" i="1"/>
  <c r="F41" i="22"/>
  <c r="BD81" i="1"/>
  <c r="F41" i="8"/>
  <c r="BD63" i="1"/>
  <c r="J36" i="14"/>
  <c r="AW70" i="1" s="1"/>
  <c r="F38" i="21"/>
  <c r="BA80" i="1"/>
  <c r="F37" i="14"/>
  <c r="BB70" i="1"/>
  <c r="F38" i="10"/>
  <c r="BA66" i="1"/>
  <c r="J38" i="20"/>
  <c r="AW79" i="1"/>
  <c r="F38" i="6"/>
  <c r="BC60" i="1"/>
  <c r="J36" i="13"/>
  <c r="AW69" i="1"/>
  <c r="F38" i="24"/>
  <c r="BA83" i="1"/>
  <c r="F37" i="12"/>
  <c r="BB68" i="1" s="1"/>
  <c r="F39" i="14"/>
  <c r="BD70" i="1"/>
  <c r="F38" i="25"/>
  <c r="BA84" i="1"/>
  <c r="F38" i="3"/>
  <c r="BC57" i="1"/>
  <c r="J36" i="3"/>
  <c r="AW57" i="1"/>
  <c r="F39" i="13"/>
  <c r="BD69" i="1"/>
  <c r="F38" i="7"/>
  <c r="BA62" i="1"/>
  <c r="F36" i="13"/>
  <c r="BA69" i="1"/>
  <c r="F39" i="15"/>
  <c r="BD72" i="1" s="1"/>
  <c r="J38" i="23"/>
  <c r="AW82" i="1" s="1"/>
  <c r="F36" i="4"/>
  <c r="BA58" i="1"/>
  <c r="F40" i="22"/>
  <c r="BC81" i="1"/>
  <c r="F41" i="7"/>
  <c r="BD62" i="1"/>
  <c r="J38" i="24"/>
  <c r="AW83" i="1"/>
  <c r="F39" i="23"/>
  <c r="BB82" i="1"/>
  <c r="F38" i="18"/>
  <c r="BA77" i="1"/>
  <c r="F36" i="12"/>
  <c r="BA68" i="1" s="1"/>
  <c r="F41" i="20"/>
  <c r="BD79" i="1" s="1"/>
  <c r="F36" i="3"/>
  <c r="BA57" i="1"/>
  <c r="F41" i="25"/>
  <c r="BD84" i="1"/>
  <c r="F39" i="5"/>
  <c r="BD59" i="1"/>
  <c r="F36" i="2"/>
  <c r="BA56" i="1"/>
  <c r="F38" i="9"/>
  <c r="BC64" i="1"/>
  <c r="F40" i="24"/>
  <c r="BC83" i="1"/>
  <c r="F39" i="22"/>
  <c r="BB81" i="1" s="1"/>
  <c r="F39" i="12"/>
  <c r="BD68" i="1" s="1"/>
  <c r="J36" i="6"/>
  <c r="AW60" i="1"/>
  <c r="F38" i="23"/>
  <c r="BA82" i="1"/>
  <c r="F36" i="6"/>
  <c r="BA60" i="1"/>
  <c r="F39" i="9"/>
  <c r="BD64" i="1"/>
  <c r="F40" i="11"/>
  <c r="BC67" i="1"/>
  <c r="F37" i="6"/>
  <c r="BB60" i="1" s="1"/>
  <c r="F40" i="17"/>
  <c r="BC75" i="1"/>
  <c r="F39" i="21"/>
  <c r="BB80" i="1"/>
  <c r="J36" i="12"/>
  <c r="AW68" i="1"/>
  <c r="J36" i="15"/>
  <c r="AW72" i="1"/>
  <c r="F39" i="19"/>
  <c r="BB78" i="1"/>
  <c r="J38" i="21"/>
  <c r="AW80" i="1"/>
  <c r="F36" i="14"/>
  <c r="BA70" i="1" s="1"/>
  <c r="J36" i="2"/>
  <c r="AW56" i="1" s="1"/>
  <c r="F39" i="24"/>
  <c r="BB83" i="1" s="1"/>
  <c r="F41" i="17"/>
  <c r="BD75" i="1"/>
  <c r="F38" i="2"/>
  <c r="BC56" i="1"/>
  <c r="F37" i="4"/>
  <c r="BB58" i="1"/>
  <c r="F41" i="19"/>
  <c r="BD78" i="1"/>
  <c r="F41" i="24"/>
  <c r="BD83" i="1"/>
  <c r="J38" i="8"/>
  <c r="AW63" i="1"/>
  <c r="F41" i="10"/>
  <c r="BD66" i="1" s="1"/>
  <c r="F40" i="16"/>
  <c r="BC74" i="1" s="1"/>
  <c r="BK97" i="2" l="1"/>
  <c r="J97" i="2" s="1"/>
  <c r="J32" i="2" s="1"/>
  <c r="BK105" i="11"/>
  <c r="J105" i="11" s="1"/>
  <c r="J68" i="11" s="1"/>
  <c r="BK155" i="4"/>
  <c r="J155" i="4" s="1"/>
  <c r="J68" i="4" s="1"/>
  <c r="BK94" i="21"/>
  <c r="J94" i="21" s="1"/>
  <c r="J34" i="21" s="1"/>
  <c r="BK190" i="6"/>
  <c r="J190" i="6" s="1"/>
  <c r="J69" i="6" s="1"/>
  <c r="J67" i="20"/>
  <c r="T93" i="14"/>
  <c r="T92" i="14"/>
  <c r="P369" i="16"/>
  <c r="P96" i="24"/>
  <c r="P95" i="24"/>
  <c r="AU83" i="1"/>
  <c r="R213" i="3"/>
  <c r="R94" i="3" s="1"/>
  <c r="BK96" i="24"/>
  <c r="J96" i="24"/>
  <c r="J68" i="24"/>
  <c r="T278" i="4"/>
  <c r="BK95" i="3"/>
  <c r="J95" i="3"/>
  <c r="J64" i="3"/>
  <c r="R95" i="5"/>
  <c r="R94" i="5"/>
  <c r="T97" i="4"/>
  <c r="P105" i="11"/>
  <c r="P104" i="11"/>
  <c r="AU67" i="1"/>
  <c r="R104" i="11"/>
  <c r="T213" i="3"/>
  <c r="T94" i="3" s="1"/>
  <c r="T610" i="2"/>
  <c r="R97" i="4"/>
  <c r="R93" i="14"/>
  <c r="R92" i="14"/>
  <c r="P97" i="4"/>
  <c r="AU58" i="1" s="1"/>
  <c r="BK369" i="16"/>
  <c r="J369" i="16"/>
  <c r="J77" i="16"/>
  <c r="BK97" i="8"/>
  <c r="J97" i="8"/>
  <c r="J68" i="8"/>
  <c r="P610" i="2"/>
  <c r="P97" i="2" s="1"/>
  <c r="AU56" i="1" s="1"/>
  <c r="T118" i="16"/>
  <c r="P96" i="22"/>
  <c r="AU81" i="1"/>
  <c r="R96" i="23"/>
  <c r="R95" i="23"/>
  <c r="P93" i="14"/>
  <c r="P92" i="14"/>
  <c r="AU70" i="1" s="1"/>
  <c r="T95" i="5"/>
  <c r="T94" i="5"/>
  <c r="P94" i="9"/>
  <c r="P93" i="9"/>
  <c r="AU64" i="1"/>
  <c r="R369" i="16"/>
  <c r="T95" i="18"/>
  <c r="T94" i="18"/>
  <c r="T231" i="15"/>
  <c r="T93" i="15"/>
  <c r="T96" i="23"/>
  <c r="T95" i="23"/>
  <c r="R93" i="15"/>
  <c r="T89" i="12"/>
  <c r="T88" i="12"/>
  <c r="R94" i="9"/>
  <c r="R93" i="9" s="1"/>
  <c r="R95" i="3"/>
  <c r="P93" i="6"/>
  <c r="P92" i="6"/>
  <c r="AU60" i="1"/>
  <c r="T94" i="9"/>
  <c r="T93" i="9"/>
  <c r="BK98" i="7"/>
  <c r="J98" i="7"/>
  <c r="J68" i="7"/>
  <c r="T98" i="2"/>
  <c r="T97" i="2"/>
  <c r="P118" i="16"/>
  <c r="P117" i="16"/>
  <c r="AU74" i="1" s="1"/>
  <c r="BK444" i="11"/>
  <c r="J444" i="11"/>
  <c r="J78" i="11"/>
  <c r="R93" i="6"/>
  <c r="R92" i="6"/>
  <c r="T93" i="6"/>
  <c r="T92" i="6"/>
  <c r="P94" i="21"/>
  <c r="AU80" i="1"/>
  <c r="R94" i="21"/>
  <c r="R118" i="16"/>
  <c r="R117" i="16"/>
  <c r="T96" i="22"/>
  <c r="R98" i="2"/>
  <c r="R97" i="2"/>
  <c r="P96" i="19"/>
  <c r="P95" i="19" s="1"/>
  <c r="AU78" i="1" s="1"/>
  <c r="T369" i="16"/>
  <c r="BK93" i="14"/>
  <c r="BK92" i="14"/>
  <c r="J92" i="14"/>
  <c r="J63" i="14"/>
  <c r="T95" i="3"/>
  <c r="R98" i="7"/>
  <c r="R97" i="7"/>
  <c r="BK278" i="4"/>
  <c r="BK97" i="4" s="1"/>
  <c r="J97" i="4" s="1"/>
  <c r="J63" i="4" s="1"/>
  <c r="J278" i="4"/>
  <c r="J72" i="4"/>
  <c r="R96" i="24"/>
  <c r="R95" i="24" s="1"/>
  <c r="BK95" i="5"/>
  <c r="J95" i="5"/>
  <c r="J64" i="5"/>
  <c r="P98" i="2"/>
  <c r="P95" i="5"/>
  <c r="P94" i="5"/>
  <c r="AU59" i="1"/>
  <c r="AG79" i="1"/>
  <c r="AN79" i="1" s="1"/>
  <c r="J93" i="25"/>
  <c r="J68" i="25"/>
  <c r="AG82" i="1"/>
  <c r="AN82" i="1" s="1"/>
  <c r="AG80" i="1"/>
  <c r="AN80" i="1" s="1"/>
  <c r="J67" i="21"/>
  <c r="AG78" i="1"/>
  <c r="J67" i="19"/>
  <c r="J96" i="19"/>
  <c r="J68" i="19"/>
  <c r="AG77" i="1"/>
  <c r="AN77" i="1" s="1"/>
  <c r="J67" i="18"/>
  <c r="AG75" i="1"/>
  <c r="AN75" i="1" s="1"/>
  <c r="J67" i="17"/>
  <c r="J94" i="17"/>
  <c r="J68" i="17"/>
  <c r="BK117" i="16"/>
  <c r="J117" i="16"/>
  <c r="J67" i="16"/>
  <c r="BK93" i="15"/>
  <c r="J93" i="15"/>
  <c r="J32" i="15" s="1"/>
  <c r="AG72" i="1" s="1"/>
  <c r="AG69" i="1"/>
  <c r="AN69" i="1" s="1"/>
  <c r="J63" i="13"/>
  <c r="AG68" i="1"/>
  <c r="J89" i="12"/>
  <c r="J64" i="12"/>
  <c r="J63" i="12"/>
  <c r="BK104" i="11"/>
  <c r="J104" i="11"/>
  <c r="J67" i="11"/>
  <c r="J97" i="10"/>
  <c r="J68" i="10"/>
  <c r="BK93" i="9"/>
  <c r="J93" i="9"/>
  <c r="J32" i="9" s="1"/>
  <c r="AG64" i="1" s="1"/>
  <c r="J94" i="9"/>
  <c r="J64" i="9"/>
  <c r="BK92" i="6"/>
  <c r="J92" i="6"/>
  <c r="J32" i="6" s="1"/>
  <c r="AG60" i="1" s="1"/>
  <c r="J93" i="6"/>
  <c r="J64" i="6" s="1"/>
  <c r="BK94" i="5"/>
  <c r="J94" i="5"/>
  <c r="J63" i="5"/>
  <c r="BK94" i="3"/>
  <c r="J94" i="3"/>
  <c r="J32" i="3" s="1"/>
  <c r="AG57" i="1" s="1"/>
  <c r="AG56" i="1"/>
  <c r="AN56" i="1" s="1"/>
  <c r="J63" i="2"/>
  <c r="J98" i="2"/>
  <c r="J64" i="2"/>
  <c r="BD76" i="1"/>
  <c r="BB61" i="1"/>
  <c r="AX61" i="1" s="1"/>
  <c r="J35" i="14"/>
  <c r="AV70" i="1"/>
  <c r="AT70" i="1"/>
  <c r="J37" i="22"/>
  <c r="AV81" i="1"/>
  <c r="AT81" i="1"/>
  <c r="J37" i="7"/>
  <c r="AV62" i="1"/>
  <c r="AT62" i="1"/>
  <c r="BA61" i="1"/>
  <c r="AW61" i="1"/>
  <c r="F37" i="23"/>
  <c r="AZ82" i="1"/>
  <c r="BA76" i="1"/>
  <c r="AW76" i="1"/>
  <c r="J35" i="2"/>
  <c r="AV56" i="1" s="1"/>
  <c r="AT56" i="1" s="1"/>
  <c r="F35" i="6"/>
  <c r="AZ60" i="1"/>
  <c r="BB76" i="1"/>
  <c r="AX76" i="1"/>
  <c r="J35" i="5"/>
  <c r="AV59" i="1"/>
  <c r="AT59" i="1"/>
  <c r="J34" i="22"/>
  <c r="AG81" i="1"/>
  <c r="F37" i="24"/>
  <c r="AZ83" i="1"/>
  <c r="J35" i="9"/>
  <c r="AV64" i="1" s="1"/>
  <c r="AT64" i="1" s="1"/>
  <c r="F35" i="3"/>
  <c r="AZ57" i="1"/>
  <c r="J35" i="13"/>
  <c r="AV69" i="1"/>
  <c r="AT69" i="1"/>
  <c r="F35" i="14"/>
  <c r="AZ70" i="1"/>
  <c r="F37" i="19"/>
  <c r="AZ78" i="1"/>
  <c r="F37" i="8"/>
  <c r="AZ63" i="1"/>
  <c r="F37" i="7"/>
  <c r="AZ62" i="1" s="1"/>
  <c r="J37" i="23"/>
  <c r="AV82" i="1"/>
  <c r="AT82" i="1"/>
  <c r="J37" i="16"/>
  <c r="AV74" i="1"/>
  <c r="AT74" i="1"/>
  <c r="F37" i="25"/>
  <c r="AZ84" i="1"/>
  <c r="J37" i="8"/>
  <c r="AV63" i="1"/>
  <c r="AT63" i="1"/>
  <c r="J37" i="20"/>
  <c r="AV79" i="1"/>
  <c r="AT79" i="1" s="1"/>
  <c r="J35" i="6"/>
  <c r="AV60" i="1"/>
  <c r="AT60" i="1"/>
  <c r="J37" i="11"/>
  <c r="AV67" i="1"/>
  <c r="AT67" i="1"/>
  <c r="AS54" i="1"/>
  <c r="F37" i="22"/>
  <c r="AZ81" i="1"/>
  <c r="AU65" i="1"/>
  <c r="BB65" i="1"/>
  <c r="AX65" i="1"/>
  <c r="F37" i="16"/>
  <c r="AZ74" i="1"/>
  <c r="F35" i="12"/>
  <c r="AZ68" i="1" s="1"/>
  <c r="F37" i="20"/>
  <c r="AZ79" i="1"/>
  <c r="BC65" i="1"/>
  <c r="AY65" i="1"/>
  <c r="BA65" i="1"/>
  <c r="AW65" i="1"/>
  <c r="F35" i="9"/>
  <c r="AZ64" i="1"/>
  <c r="F37" i="11"/>
  <c r="AZ67" i="1"/>
  <c r="BC76" i="1"/>
  <c r="AY76" i="1"/>
  <c r="BD61" i="1"/>
  <c r="J35" i="15"/>
  <c r="AV72" i="1"/>
  <c r="AT72" i="1"/>
  <c r="F37" i="17"/>
  <c r="AZ75" i="1"/>
  <c r="J35" i="4"/>
  <c r="AV58" i="1"/>
  <c r="AT58" i="1"/>
  <c r="BC61" i="1"/>
  <c r="AY61" i="1"/>
  <c r="F35" i="5"/>
  <c r="AZ59" i="1"/>
  <c r="J37" i="18"/>
  <c r="AV77" i="1"/>
  <c r="AT77" i="1"/>
  <c r="F35" i="2"/>
  <c r="AZ56" i="1" s="1"/>
  <c r="J34" i="25"/>
  <c r="AG84" i="1"/>
  <c r="F35" i="4"/>
  <c r="AZ58" i="1"/>
  <c r="J37" i="21"/>
  <c r="AV80" i="1"/>
  <c r="AT80" i="1"/>
  <c r="F37" i="18"/>
  <c r="AZ77" i="1"/>
  <c r="AU61" i="1"/>
  <c r="J35" i="12"/>
  <c r="AV68" i="1"/>
  <c r="AT68" i="1" s="1"/>
  <c r="AN68" i="1" s="1"/>
  <c r="BD65" i="1"/>
  <c r="J37" i="19"/>
  <c r="AV78" i="1"/>
  <c r="AT78" i="1"/>
  <c r="AN78" i="1"/>
  <c r="F37" i="10"/>
  <c r="AZ66" i="1"/>
  <c r="J37" i="10"/>
  <c r="AV66" i="1" s="1"/>
  <c r="AT66" i="1" s="1"/>
  <c r="J37" i="24"/>
  <c r="AV83" i="1"/>
  <c r="AT83" i="1"/>
  <c r="J37" i="17"/>
  <c r="AV75" i="1" s="1"/>
  <c r="AT75" i="1" s="1"/>
  <c r="J37" i="25"/>
  <c r="AV84" i="1"/>
  <c r="AT84" i="1"/>
  <c r="AN84" i="1"/>
  <c r="J35" i="3"/>
  <c r="AV57" i="1"/>
  <c r="AT57" i="1"/>
  <c r="J34" i="10"/>
  <c r="AG66" i="1"/>
  <c r="F35" i="13"/>
  <c r="AZ69" i="1"/>
  <c r="F35" i="15"/>
  <c r="AZ72" i="1" s="1"/>
  <c r="F37" i="21"/>
  <c r="AZ80" i="1"/>
  <c r="T117" i="16" l="1"/>
  <c r="BK97" i="7"/>
  <c r="J97" i="7"/>
  <c r="J67" i="7"/>
  <c r="J93" i="14"/>
  <c r="J64" i="14"/>
  <c r="BK95" i="24"/>
  <c r="J95" i="24"/>
  <c r="J67" i="24"/>
  <c r="BK96" i="8"/>
  <c r="J96" i="8"/>
  <c r="J34" i="8" s="1"/>
  <c r="AG63" i="1" s="1"/>
  <c r="J43" i="25"/>
  <c r="AN81" i="1"/>
  <c r="J43" i="23"/>
  <c r="J43" i="22"/>
  <c r="J43" i="21"/>
  <c r="J43" i="20"/>
  <c r="J43" i="19"/>
  <c r="J43" i="18"/>
  <c r="J43" i="17"/>
  <c r="AN72" i="1"/>
  <c r="J63" i="15"/>
  <c r="J41" i="15"/>
  <c r="J41" i="13"/>
  <c r="J41" i="12"/>
  <c r="AN66" i="1"/>
  <c r="AN64" i="1"/>
  <c r="J43" i="10"/>
  <c r="J63" i="9"/>
  <c r="J41" i="9"/>
  <c r="AN60" i="1"/>
  <c r="J63" i="6"/>
  <c r="J41" i="6"/>
  <c r="AN57" i="1"/>
  <c r="J63" i="3"/>
  <c r="J41" i="3"/>
  <c r="J41" i="2"/>
  <c r="BA73" i="1"/>
  <c r="AW73" i="1"/>
  <c r="BB55" i="1"/>
  <c r="AX55" i="1" s="1"/>
  <c r="AU55" i="1"/>
  <c r="BB73" i="1"/>
  <c r="AX73" i="1"/>
  <c r="J32" i="14"/>
  <c r="AG70" i="1"/>
  <c r="J34" i="11"/>
  <c r="AG67" i="1"/>
  <c r="AN67" i="1" s="1"/>
  <c r="AZ61" i="1"/>
  <c r="AV61" i="1"/>
  <c r="AT61" i="1"/>
  <c r="J34" i="16"/>
  <c r="AG74" i="1"/>
  <c r="BD55" i="1"/>
  <c r="BD73" i="1"/>
  <c r="BA55" i="1"/>
  <c r="AZ65" i="1"/>
  <c r="AV65" i="1"/>
  <c r="AT65" i="1"/>
  <c r="AZ76" i="1"/>
  <c r="AV76" i="1"/>
  <c r="AT76" i="1" s="1"/>
  <c r="J32" i="4"/>
  <c r="AG58" i="1"/>
  <c r="AN58" i="1"/>
  <c r="BC55" i="1"/>
  <c r="J32" i="5"/>
  <c r="AG59" i="1"/>
  <c r="AN59" i="1"/>
  <c r="BC73" i="1"/>
  <c r="AY73" i="1"/>
  <c r="AU76" i="1"/>
  <c r="J43" i="8" l="1"/>
  <c r="J41" i="14"/>
  <c r="J67" i="8"/>
  <c r="J43" i="16"/>
  <c r="AN74" i="1"/>
  <c r="J43" i="11"/>
  <c r="J41" i="5"/>
  <c r="J41" i="4"/>
  <c r="AN63" i="1"/>
  <c r="AN70" i="1"/>
  <c r="J34" i="7"/>
  <c r="AG62" i="1"/>
  <c r="AN62" i="1"/>
  <c r="J34" i="24"/>
  <c r="AG83" i="1"/>
  <c r="AG76" i="1"/>
  <c r="AY55" i="1"/>
  <c r="AZ73" i="1"/>
  <c r="AV73" i="1"/>
  <c r="AT73" i="1"/>
  <c r="BD71" i="1"/>
  <c r="BC71" i="1"/>
  <c r="AY71" i="1" s="1"/>
  <c r="AU73" i="1"/>
  <c r="AU71" i="1"/>
  <c r="AU54" i="1"/>
  <c r="AW55" i="1"/>
  <c r="BA71" i="1"/>
  <c r="AW71" i="1"/>
  <c r="AG65" i="1"/>
  <c r="AN65" i="1"/>
  <c r="AZ55" i="1"/>
  <c r="BB71" i="1"/>
  <c r="AX71" i="1"/>
  <c r="AN83" i="1" l="1"/>
  <c r="J43" i="24"/>
  <c r="J43" i="7"/>
  <c r="AN76" i="1"/>
  <c r="AG73" i="1"/>
  <c r="AG71" i="1"/>
  <c r="AG61" i="1"/>
  <c r="AZ71" i="1"/>
  <c r="AV71" i="1"/>
  <c r="AT71" i="1"/>
  <c r="AN71" i="1"/>
  <c r="BD54" i="1"/>
  <c r="W33" i="1" s="1"/>
  <c r="BB54" i="1"/>
  <c r="W31" i="1"/>
  <c r="AV55" i="1"/>
  <c r="AT55" i="1" s="1"/>
  <c r="BA54" i="1"/>
  <c r="W30" i="1"/>
  <c r="BC54" i="1"/>
  <c r="W32" i="1"/>
  <c r="AN73" i="1" l="1"/>
  <c r="AN61" i="1"/>
  <c r="AG55" i="1"/>
  <c r="AG54" i="1" s="1"/>
  <c r="AK26" i="1" s="1"/>
  <c r="AZ54" i="1"/>
  <c r="W29" i="1" s="1"/>
  <c r="AX54" i="1"/>
  <c r="AY54" i="1"/>
  <c r="AW54" i="1"/>
  <c r="AK30" i="1" s="1"/>
  <c r="AN55" i="1" l="1"/>
  <c r="AV54" i="1"/>
  <c r="AK29" i="1" s="1"/>
  <c r="AK35" i="1" s="1"/>
  <c r="AT54" i="1" l="1"/>
  <c r="AN54" i="1"/>
</calcChain>
</file>

<file path=xl/sharedStrings.xml><?xml version="1.0" encoding="utf-8"?>
<sst xmlns="http://schemas.openxmlformats.org/spreadsheetml/2006/main" count="38317" uniqueCount="4592">
  <si>
    <t>Export Komplet</t>
  </si>
  <si>
    <t>VZ</t>
  </si>
  <si>
    <t>2.0</t>
  </si>
  <si>
    <t>ZAMOK</t>
  </si>
  <si>
    <t>False</t>
  </si>
  <si>
    <t>{86f972e1-12fa-4d00-89d2-b2bc43c02817}</t>
  </si>
  <si>
    <t>0,01</t>
  </si>
  <si>
    <t>21</t>
  </si>
  <si>
    <t>12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</si>
  <si>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</si>
  <si>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</si>
  <si>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</si>
  <si>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</si>
  <si>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</si>
  <si>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235</t>
  </si>
  <si>
    <t>Měnit lze pouze buňky se žlutým podbarvením!_x000D_
_x000D_
1) v Rekapitulaci stavby vyplňte údaje o Účastníkovi (přenesou se do ostatních sestav i v jiných listech)_x000D_
_x000D_
2) na vybraných listech vyplňte v sestavě Soupis prací ceny u položek</t>
  </si>
  <si>
    <t>Stavba:</t>
  </si>
  <si>
    <t>Lesopark Na Kolečku-DPS - revize</t>
  </si>
  <si>
    <t>KSO:</t>
  </si>
  <si>
    <t>823 27 11</t>
  </si>
  <si>
    <t>CC-CZ:</t>
  </si>
  <si>
    <t/>
  </si>
  <si>
    <t>Místo:</t>
  </si>
  <si>
    <t>Roudnice nad Labem</t>
  </si>
  <si>
    <t>Datum:</t>
  </si>
  <si>
    <t>22. 5. 2024</t>
  </si>
  <si>
    <t>Zadavatel:</t>
  </si>
  <si>
    <t>IČ:</t>
  </si>
  <si>
    <t xml:space="preserve"> </t>
  </si>
  <si>
    <t>DIČ:</t>
  </si>
  <si>
    <t>Účastník:</t>
  </si>
  <si>
    <t>Vyplň údaj</t>
  </si>
  <si>
    <t>Projektant:</t>
  </si>
  <si>
    <t>Land05 s.r.o.</t>
  </si>
  <si>
    <t>True</t>
  </si>
  <si>
    <t>Zpracovatel:</t>
  </si>
  <si>
    <t>07206062</t>
  </si>
  <si>
    <t>Soloreal s.r.o.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</si>
  <si>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</si>
  <si>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</si>
  <si>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</si>
  <si>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</si>
  <si>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</si>
  <si>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</si>
  <si>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</si>
  <si>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</si>
  <si>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</si>
  <si>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</si>
  <si>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</si>
  <si>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</si>
  <si>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</si>
  <si>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</si>
  <si>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</si>
  <si>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</si>
  <si>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</si>
  <si>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</si>
  <si>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</si>
  <si>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</si>
  <si>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</si>
  <si>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</si>
  <si>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</si>
  <si>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</si>
  <si>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</si>
  <si>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</si>
  <si>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</si>
  <si>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</si>
  <si>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</si>
  <si>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</si>
  <si>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</si>
  <si>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</si>
  <si>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</si>
  <si>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</si>
  <si>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</si>
  <si>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</si>
  <si>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</si>
  <si>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</si>
  <si>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</si>
  <si>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</si>
  <si>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01</t>
  </si>
  <si>
    <t>1. ETAPA</t>
  </si>
  <si>
    <t>STA</t>
  </si>
  <si>
    <t>1</t>
  </si>
  <si>
    <t>{d66d242e-d88e-4c7e-b374-23ef312c3e58}</t>
  </si>
  <si>
    <t>2</t>
  </si>
  <si>
    <t>/</t>
  </si>
  <si>
    <t>SO 01</t>
  </si>
  <si>
    <t>Komunikace a zpevněné plochy</t>
  </si>
  <si>
    <t>Soupis</t>
  </si>
  <si>
    <t>{32f4593d-0619-4518-bead-55c0805f1bf8}</t>
  </si>
  <si>
    <t>SO 01.2</t>
  </si>
  <si>
    <t>Schody a rampa</t>
  </si>
  <si>
    <t>{adde1d4f-5e9d-4ad0-95a8-d7566620517a}</t>
  </si>
  <si>
    <t>SO 02</t>
  </si>
  <si>
    <t>Veřejné osvětlení</t>
  </si>
  <si>
    <t>{99df0b34-04f2-4810-aa2b-cd84f8259663}</t>
  </si>
  <si>
    <t>SO 03.1a</t>
  </si>
  <si>
    <t>Vodovodní přípojka</t>
  </si>
  <si>
    <t>{866a0846-e2fc-4195-82c8-7ee56c3863ca}</t>
  </si>
  <si>
    <t>SO 03.2a</t>
  </si>
  <si>
    <t>Kanalizační přípojka</t>
  </si>
  <si>
    <t>{115b3f86-e07f-40c9-98b5-21d4c6321772}</t>
  </si>
  <si>
    <t>SO 03.b</t>
  </si>
  <si>
    <t>Odvodnění</t>
  </si>
  <si>
    <t>{68c86d96-a7aa-4ced-b295-ce3460370169}</t>
  </si>
  <si>
    <t>SO 03.b.1</t>
  </si>
  <si>
    <t>Odvodnění - způsobilé náklady</t>
  </si>
  <si>
    <t>3</t>
  </si>
  <si>
    <t>{d3f81324-ca52-4308-863d-c12319876a3e}</t>
  </si>
  <si>
    <t>SO 03.b.2</t>
  </si>
  <si>
    <t>Odvodnění - nezpůsobilé náklady</t>
  </si>
  <si>
    <t>{91081f3e-d0ee-44c4-b7ba-66323b58a494}</t>
  </si>
  <si>
    <t>SO 05</t>
  </si>
  <si>
    <t>Drobná architektura</t>
  </si>
  <si>
    <t>{f127d2fa-00d8-44cb-ab64-1c551d41b5cb}</t>
  </si>
  <si>
    <t>SO 06</t>
  </si>
  <si>
    <t>Krajinářské úpravy</t>
  </si>
  <si>
    <t>{c1054d5c-66aa-4b04-a5a4-a17f926b16c1}</t>
  </si>
  <si>
    <t>SO 06.1</t>
  </si>
  <si>
    <t>Krajinářské úpravy - způsobilé náklady</t>
  </si>
  <si>
    <t>{170b0904-732c-49f6-a0a9-ab6ead5f3eea}</t>
  </si>
  <si>
    <t>SO 06.2</t>
  </si>
  <si>
    <t>Krajinářské úpravy - nezpůsobilé náklady</t>
  </si>
  <si>
    <t>{bacf2527-1626-4f29-927b-57cfcb501283}</t>
  </si>
  <si>
    <t>SO 07</t>
  </si>
  <si>
    <t>Demolice</t>
  </si>
  <si>
    <t>{3ce9ae23-8cc5-421c-978d-3d59b74f5113}</t>
  </si>
  <si>
    <t>SO 08</t>
  </si>
  <si>
    <t>Úprava sousedního pozemku</t>
  </si>
  <si>
    <t>{282b6369-209b-4b0d-91d7-c47f7bf8a0a7}</t>
  </si>
  <si>
    <t>VRN</t>
  </si>
  <si>
    <t>Vedlejší rozpočtové náklady</t>
  </si>
  <si>
    <t>{173cdd30-dd52-48ae-9cf0-0b5f9af6c5b7}</t>
  </si>
  <si>
    <t>02</t>
  </si>
  <si>
    <t>2. ETAPA</t>
  </si>
  <si>
    <t>{261b98b6-1dc7-42f3-8f98-4e972c512860}</t>
  </si>
  <si>
    <t>SO 01.3</t>
  </si>
  <si>
    <t>Dřevěná paluba</t>
  </si>
  <si>
    <t>{688bc7cf-ac18-44f9-9c84-bfd5ca7781aa}</t>
  </si>
  <si>
    <t>SO04</t>
  </si>
  <si>
    <t xml:space="preserve">Drobné občerstvení s hygienickým zázemím a podpora pro rostliny </t>
  </si>
  <si>
    <t>{4126a3d0-9597-47c6-8c67-e2aa237bd488}</t>
  </si>
  <si>
    <t>Hlavní stavební úpravy</t>
  </si>
  <si>
    <t>{da703f13-fe48-4552-a000-bfab4024553c}</t>
  </si>
  <si>
    <t>Volný mobiliář</t>
  </si>
  <si>
    <t>{ffbd0672-0fd0-4dff-8e57-61282b58b00d}</t>
  </si>
  <si>
    <t>03</t>
  </si>
  <si>
    <t>Specialisté</t>
  </si>
  <si>
    <t>{718f73bb-bc0e-47c3-a4d5-17668019527e}</t>
  </si>
  <si>
    <t>Zdravotní technika</t>
  </si>
  <si>
    <t>4</t>
  </si>
  <si>
    <t>{26d956c1-b0ba-4d2d-93e4-42e22b23d413}</t>
  </si>
  <si>
    <t>2.1</t>
  </si>
  <si>
    <t>Vzduchotechnika</t>
  </si>
  <si>
    <t>{7d0d46f5-e46a-4af1-91cb-085bd356563a}</t>
  </si>
  <si>
    <t>2.2</t>
  </si>
  <si>
    <t>Vytápění a chlazení</t>
  </si>
  <si>
    <t>{c1c05f17-439f-4d3e-b4fd-bb73bdbc5e85}</t>
  </si>
  <si>
    <t>Elektroinstalace</t>
  </si>
  <si>
    <t>{d3029c45-bf01-45b7-ab11-574a4a0d2673}</t>
  </si>
  <si>
    <t>Gastro</t>
  </si>
  <si>
    <t>{e9d09fc6-84a0-48fb-ad40-355b7190806e}</t>
  </si>
  <si>
    <t>5.1</t>
  </si>
  <si>
    <t>Systém strukturované kabeláže</t>
  </si>
  <si>
    <t>{6020518a-2bdf-491d-b1e4-ed8bf63960d1}</t>
  </si>
  <si>
    <t>5.2</t>
  </si>
  <si>
    <t>Poplachový zabezpečovací systém</t>
  </si>
  <si>
    <t>{f4b81e51-e3b6-4269-b311-82db6751be0d}</t>
  </si>
  <si>
    <t>{80fa8777-fa36-43b4-82c7-952de74e59f3}</t>
  </si>
  <si>
    <t>KRYCÍ LIST SOUPISU PRACÍ</t>
  </si>
  <si>
    <t>Objekt:</t>
  </si>
  <si>
    <t>01 - 1. ETAPA</t>
  </si>
  <si>
    <t>Soupis:</t>
  </si>
  <si>
    <t>SO 01 - Komunikace a zpevněné plochy</t>
  </si>
  <si>
    <t>Město Roudnice nad Labem</t>
  </si>
  <si>
    <t>MKdoprava - Ing. Miroslav Kalina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</si>
  <si>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</si>
  <si>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</si>
  <si>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</si>
  <si>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</si>
  <si>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</si>
  <si>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</si>
  <si>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2 - Zakládání</t>
  </si>
  <si>
    <t xml:space="preserve">    5 - Komunikace pozemní</t>
  </si>
  <si>
    <t xml:space="preserve">    9 - Ostatní konstrukce a práce, bourání</t>
  </si>
  <si>
    <t xml:space="preserve">    998 - Přesun hmot</t>
  </si>
  <si>
    <t>M - Práce a dodávky M</t>
  </si>
  <si>
    <t xml:space="preserve">    46-M - Zemní práce při extr.mont.pracích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</si>
  <si>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</si>
  <si>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</si>
  <si>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</si>
  <si>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</si>
  <si>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</si>
  <si>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</si>
  <si>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</si>
  <si>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</si>
  <si>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</si>
  <si>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</si>
  <si>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</si>
  <si>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</si>
  <si>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</si>
  <si>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</si>
  <si>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</si>
  <si>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</si>
  <si>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</si>
  <si>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</si>
  <si>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</si>
  <si>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</si>
  <si>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</si>
  <si>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</si>
  <si>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119002121</t>
  </si>
  <si>
    <t>Přechodová lávka délky do 2 m včetně zábradlí pro zabezpečení výkopu zřízení</t>
  </si>
  <si>
    <t>kus</t>
  </si>
  <si>
    <t>1130916152</t>
  </si>
  <si>
    <t>PP</t>
  </si>
  <si>
    <t>Pomocné konstrukce při zabezpečení výkopu vodorovné pochozí přechodová lávka délky do 2 m včetně zábradlí zřízení</t>
  </si>
  <si>
    <t>VV</t>
  </si>
  <si>
    <t>"Ostatní"</t>
  </si>
  <si>
    <t>"provizorní přechodová lávka"</t>
  </si>
  <si>
    <t>"Překop cyklostezky na jihu" 1</t>
  </si>
  <si>
    <t>Součet</t>
  </si>
  <si>
    <t>119002122</t>
  </si>
  <si>
    <t>Přechodová lávka délky do 2 m včetně zábradlí pro zabezpečení výkopu odstranění</t>
  </si>
  <si>
    <t>479400104</t>
  </si>
  <si>
    <t>Pomocné konstrukce při zabezpečení výkopu vodorovné pochozí přechodová lávka délky do 2 m včetně zábradlí odstranění</t>
  </si>
  <si>
    <t>119003215</t>
  </si>
  <si>
    <t>Trubková mobilní plotová zábrana výšky do 1,5 m pro zabezpečení výkopu zřízení</t>
  </si>
  <si>
    <t>m</t>
  </si>
  <si>
    <t>89558377</t>
  </si>
  <si>
    <t>Pomocné konstrukce při zabezpečení výkopu svislé ocelové mobilní oplocení, výšky do 1,5 m panely ze svařovaných trubek zřízení</t>
  </si>
  <si>
    <t>"provizorní mobilní oplocení"</t>
  </si>
  <si>
    <t>"Překop cyklostezky na jihu" 6</t>
  </si>
  <si>
    <t>119003216</t>
  </si>
  <si>
    <t>Trubková mobilní plotová zábrana výšky do 1,5 m pro zabezpečení výkopu odstranění</t>
  </si>
  <si>
    <t>-996489829</t>
  </si>
  <si>
    <t>Pomocné konstrukce při zabezpečení výkopu svislé ocelové mobilní oplocení, výšky do 1,5 m panely ze svařovaných trubek odstranění</t>
  </si>
  <si>
    <t>5</t>
  </si>
  <si>
    <t>121151126</t>
  </si>
  <si>
    <t>Sejmutí ornice plochy přes 500 m2 tl vrstvy přes 300 do 400 mm strojně</t>
  </si>
  <si>
    <t>m2</t>
  </si>
  <si>
    <t>879235944</t>
  </si>
  <si>
    <t>Sejmutí ornice strojně při souvislé ploše přes 500 m2, tl. vrstvy přes 300 do 400 mm</t>
  </si>
  <si>
    <t>"Zemní práce + demolice + ostatní"</t>
  </si>
  <si>
    <t>"Skrývka ornice v tl. min. 0,3 m - kubatury z ploch a příčných řezů, přepočet na m2 (m3/0,3)"</t>
  </si>
  <si>
    <t>"Místní komunikace ZV" 141/0,3</t>
  </si>
  <si>
    <t>"Místní komunikace SJ" 270/0,3</t>
  </si>
  <si>
    <t>"Stezka A" 590/0,3</t>
  </si>
  <si>
    <t>"Stezka A - manipulační plocha (m2)" 83</t>
  </si>
  <si>
    <t>"Stezka B" 417/0,3</t>
  </si>
  <si>
    <t>"Hřiště - štěrkový trávník" 970</t>
  </si>
  <si>
    <t>"Stezka C + hřiště" (175+302)/0,3</t>
  </si>
  <si>
    <t>"Stezka D" 87/0,3</t>
  </si>
  <si>
    <t>"Stezka E" 54/0,3</t>
  </si>
  <si>
    <t>"Stezka F" 9/0,3</t>
  </si>
  <si>
    <t>"Spojka 1+2+3+4" (16+12+6+10)/0,3</t>
  </si>
  <si>
    <t>6</t>
  </si>
  <si>
    <t>122252205</t>
  </si>
  <si>
    <t>Odkopávky a prokopávky nezapažené pro silnice a dálnice v hornině třídy těžitelnosti I objem do 1000 m3 strojně</t>
  </si>
  <si>
    <t>m3</t>
  </si>
  <si>
    <t>1351146370</t>
  </si>
  <si>
    <t>Odkopávky a prokopávky nezapažené pro silnice a dálnice strojně v hornině třídy těžitelnosti I přes 500 do 1 000 m3</t>
  </si>
  <si>
    <t>"Výkop - vozovka"</t>
  </si>
  <si>
    <t>"Místní komunikace ZV" 45</t>
  </si>
  <si>
    <t>"Místní komunikace SJ" 175</t>
  </si>
  <si>
    <t>"Stezka A" 143</t>
  </si>
  <si>
    <t>"Stezka B" 35</t>
  </si>
  <si>
    <t>"Stezka C + hřiště" 10+308</t>
  </si>
  <si>
    <t>"Stezka D" 46</t>
  </si>
  <si>
    <t>"Stezka E" 1</t>
  </si>
  <si>
    <t>"Stezka F" 3</t>
  </si>
  <si>
    <t>"Spojka 1+2+3+4" 0+0+0+4</t>
  </si>
  <si>
    <t>7</t>
  </si>
  <si>
    <t>162351103</t>
  </si>
  <si>
    <t>Vodorovné přemístění přes 50 do 500 m výkopku/sypaniny z horniny třídy těžitelnosti I skupiny 1 až 3</t>
  </si>
  <si>
    <t>-1957538206</t>
  </si>
  <si>
    <t>Vodorovné přemístění výkopku nebo sypaniny po suchu na obvyklém dopravním prostředku, bez naložení výkopku, avšak se složením bez rozhrnutí z horniny třídy těžitelnosti I skupiny 1 až 3 na vzdálenost přes 50 do 500 m</t>
  </si>
  <si>
    <t>P</t>
  </si>
  <si>
    <t>Poznámka k položce:_x000D_
bez poplatku za uložení!</t>
  </si>
  <si>
    <t>"Odvoz ze stavby (dle pokynu objednatele na sousední pozemek parc.č. 3204/118)"</t>
  </si>
  <si>
    <t>"Sejmutá ornice" 8016,334*0,3</t>
  </si>
  <si>
    <t>"Výkopy" 770,0</t>
  </si>
  <si>
    <t xml:space="preserve">"Dovoz zpět na stavbu (ze sousedního pozemku parc.č. 3204/118)" </t>
  </si>
  <si>
    <t>"Ornice pro zpětné rozprostření" 1141,75*0,2</t>
  </si>
  <si>
    <t>"Materiál pro provedení násypů - předpoklad 50% potřebné zeminy" 406*0,5</t>
  </si>
  <si>
    <t>8</t>
  </si>
  <si>
    <t>167151111</t>
  </si>
  <si>
    <t>Nakládání výkopku z hornin třídy těžitelnosti I skupiny 1 až 3 přes 100 m3</t>
  </si>
  <si>
    <t>-526590762</t>
  </si>
  <si>
    <t>Nakládání, skládání a překládání neulehlého výkopku nebo sypaniny strojně nakládání, množství přes 100 m3, z hornin třídy těžitelnosti I, skupiny 1 až 3</t>
  </si>
  <si>
    <t xml:space="preserve">"Dovoz zpět na stavbu - naložení  - součástí pol. je i výběr vhodného materiálu!" </t>
  </si>
  <si>
    <t>9</t>
  </si>
  <si>
    <t>171151103</t>
  </si>
  <si>
    <t>Uložení sypaniny z hornin soudržných do násypů zhutněných strojně</t>
  </si>
  <si>
    <t>302650874</t>
  </si>
  <si>
    <t>Uložení sypanin do násypů strojně s rozprostřením sypaniny ve vrstvách a s hrubým urovnáním zhutněných z hornin soudržných jakékoliv třídy těžitelnosti</t>
  </si>
  <si>
    <t>"Násyp"</t>
  </si>
  <si>
    <t>"Místní komunikace ZV" 5</t>
  </si>
  <si>
    <t>"Místní komunikace SJ" 11</t>
  </si>
  <si>
    <t>"Stezka A" 161</t>
  </si>
  <si>
    <t>"Stezka A - manipulační plocha" 14</t>
  </si>
  <si>
    <t>"Stezka B" 95</t>
  </si>
  <si>
    <t>"Stezka C + hřiště" 44+5</t>
  </si>
  <si>
    <t>"Stezka D" 21</t>
  </si>
  <si>
    <t>"Stezka E" 25</t>
  </si>
  <si>
    <t>"Spojka 1+2+3+4" 16+6+3+0</t>
  </si>
  <si>
    <t>10</t>
  </si>
  <si>
    <t>M</t>
  </si>
  <si>
    <t>10364100</t>
  </si>
  <si>
    <t>zemina pro terénní úpravy - tříděná</t>
  </si>
  <si>
    <t>t</t>
  </si>
  <si>
    <t>748978427</t>
  </si>
  <si>
    <t>"Násyp - předpoklad nákupu (vč. dopravy) vhodného materiálu v rozsahu 50% potřebné zeminy, zbytek z výzisku stavby"</t>
  </si>
  <si>
    <t>"dle pol. 171151103" 406*0,5</t>
  </si>
  <si>
    <t>203*1,8 "Přepočtené koeficientem množství</t>
  </si>
  <si>
    <t>11</t>
  </si>
  <si>
    <t>181252305</t>
  </si>
  <si>
    <t>Úprava pláně pro silnice a dálnice na násypech se zhutněním</t>
  </si>
  <si>
    <t>252975203</t>
  </si>
  <si>
    <t>Úprava pláně na stavbách silnic a dálnic strojně na násypech se zhutněním</t>
  </si>
  <si>
    <t>"přehutnění pláně / parapláně vozovky"</t>
  </si>
  <si>
    <t>"dle pol. 567543131" 4887,9</t>
  </si>
  <si>
    <t>"dle pol. 567563111" 768,0</t>
  </si>
  <si>
    <t>181351004</t>
  </si>
  <si>
    <t>Rozprostření ornice tl vrstvy přes 200 do 250 mm pl do 100 m2 v rovině nebo ve svahu do 1:5 strojně</t>
  </si>
  <si>
    <t>1472363700</t>
  </si>
  <si>
    <t>Rozprostření a urovnání ornice v rovině nebo ve svahu sklonu do 1:5 strojně při souvislé ploše do 100 m2, tl. vrstvy přes 200 do 250 mm</t>
  </si>
  <si>
    <t>"Rozprostření ornice v tl. min. 0,2 m - kubatury z ploch a příčných řezů, přepočet na m2 (m3/0,2), souvislá plocha zpravidla do 100 m2"</t>
  </si>
  <si>
    <t>"Místní komunikace ZV + SJ + chodník + parkoviště + příjezd ke kavárně (m2)" (152+55+40)*0,25</t>
  </si>
  <si>
    <t>"Stezka A" 87/0,2</t>
  </si>
  <si>
    <t>"Stezka B" 39/0,2</t>
  </si>
  <si>
    <t>"Stezka C + hřiště" (11+52)/0,2</t>
  </si>
  <si>
    <t>"Stezka D" 12/0,2</t>
  </si>
  <si>
    <t>"Stezka E" 6/0,2</t>
  </si>
  <si>
    <t>"Stezka F" 1/0,2</t>
  </si>
  <si>
    <t>"Spojka 1+2+3+4" (4+2+1+1)/0,2</t>
  </si>
  <si>
    <t>13</t>
  </si>
  <si>
    <t>181411131-1</t>
  </si>
  <si>
    <t>Založení parkového trávníku výsevem plochy do 10000 m2 v rovině a ve svahu do 1:5, včetně obdělání půdy, hnojení půdy hnojivem a dodávkou hnojiva, včetně ošetření trávníku, klíčící trávník je nutné v suchém období kropit a po dosažení výšky 10 – 15 cm</t>
  </si>
  <si>
    <t>751000295</t>
  </si>
  <si>
    <t>"osetí ohumusovaných ploch - dle pol. 181351004" 1141,75</t>
  </si>
  <si>
    <t>14</t>
  </si>
  <si>
    <t>00572420</t>
  </si>
  <si>
    <t>osivo směs travní parková okrasná</t>
  </si>
  <si>
    <t>kg</t>
  </si>
  <si>
    <t>537449630</t>
  </si>
  <si>
    <t>1141,75*0,025 "Přepočtené koeficientem množství</t>
  </si>
  <si>
    <t>Zakládání</t>
  </si>
  <si>
    <t>15</t>
  </si>
  <si>
    <t>211971121</t>
  </si>
  <si>
    <t>Zřízení opláštění žeber nebo trativodů geotextilií v rýze nebo zářezu sklonu přes 1:2 š do 2,5 m</t>
  </si>
  <si>
    <t>-812560710</t>
  </si>
  <si>
    <t>Zřízení opláštění výplně z geotextilie odvodňovacích žeber nebo trativodů v rýze nebo zářezu se stěnami svislými nebo šikmými o sklonu přes 1:2 při rozvinuté šířce opláštění do 2,5 m</t>
  </si>
  <si>
    <t>"Nové konstrukce"</t>
  </si>
  <si>
    <t>"Drenáž - separační geotextilie 190g/m2"</t>
  </si>
  <si>
    <t>"Místní komunikace ZV + SJ + chodník + parkoviště + příjezd ke kavárně" (47+45)*1,5</t>
  </si>
  <si>
    <t>"Stezka A" (46+33)*1,5</t>
  </si>
  <si>
    <t>"Stezka D" 28*1,5</t>
  </si>
  <si>
    <t>16</t>
  </si>
  <si>
    <t>69311080</t>
  </si>
  <si>
    <t>geotextilie netkaná separační, ochranná, filtrační, drenážní PES 200g/m2</t>
  </si>
  <si>
    <t>1273804269</t>
  </si>
  <si>
    <t>298,5*1,15 "Přepočtené koeficientem množství</t>
  </si>
  <si>
    <t>17</t>
  </si>
  <si>
    <t>212752413</t>
  </si>
  <si>
    <t>Trativod z drenážních trubek korugovaných PE-HD SN 8 perforace 220° včetně lože otevřený výkop DN 200 pro liniové stavby</t>
  </si>
  <si>
    <t>-1416186865</t>
  </si>
  <si>
    <t>Trativody z drenážních trubek pro liniové stavby a komunikace se zřízením štěrkového lože pod trubky a s jejich obsypem v otevřeném výkopu trubka korugovaná sendvičová PE-HD SN 8 perforace 220° DN 200</t>
  </si>
  <si>
    <t>"Drenáž -"</t>
  </si>
  <si>
    <t>"- kamenivo kulatozrnné fr. 16/32 (0,12m3/m)"</t>
  </si>
  <si>
    <t>"- tyčová žebrová perforovaná truba DN160 (do 200)"</t>
  </si>
  <si>
    <t>"- podsyp štěrkopískem tl.0,1m (0,03m3/m)</t>
  </si>
  <si>
    <t>"Místní komunikace ZV + SJ + chodník + parkoviště + příjezd ke kavárně" 47+45</t>
  </si>
  <si>
    <t>"Stezka A" 46+33</t>
  </si>
  <si>
    <t>"Stezka D" 28</t>
  </si>
  <si>
    <t>Komunikace pozemní</t>
  </si>
  <si>
    <t>18</t>
  </si>
  <si>
    <t>564710001-1</t>
  </si>
  <si>
    <t>Podklad z kameniva hrubého drceného vel. 8-16 mm s příměsí ornice plochy do 100 m2 tl 30 mm</t>
  </si>
  <si>
    <t>680834116</t>
  </si>
  <si>
    <t>"Katrovaná ornice se štěrkem zrnitosti 4/8 tl. 30 mm"</t>
  </si>
  <si>
    <t>"Štěrkový trávník" 47</t>
  </si>
  <si>
    <t>"Štěrkový trávník okolo hřiště (při Stezce C)" 358</t>
  </si>
  <si>
    <t>19</t>
  </si>
  <si>
    <t>564750101-1</t>
  </si>
  <si>
    <t>Podklad z kameniva hrubého drceného vel. 16-32 mm s příměsí ornice plochy do 100 m2 tl 150 mm</t>
  </si>
  <si>
    <t>694357794</t>
  </si>
  <si>
    <t>"Štěrk zrnitosti 16/32 s humusovou zeminou tl. 150 mm"</t>
  </si>
  <si>
    <t>20</t>
  </si>
  <si>
    <t>564861011</t>
  </si>
  <si>
    <t>Podklad ze štěrkodrtě ŠD plochy do 100 m2 tl 200 mm</t>
  </si>
  <si>
    <t>1304246912</t>
  </si>
  <si>
    <t>Podklad ze štěrkodrti ŠD s rozprostřením a zhutněním plochy jednotlivě do 100 m2, po zhutnění tl. 200 mm</t>
  </si>
  <si>
    <t>"Štěrkodrť ŠDB 0/63 tl. min 200 mm"</t>
  </si>
  <si>
    <t>"Štěrkový trávník" 47*1,2</t>
  </si>
  <si>
    <t>"Štěrkový trávník okolo hřiště (při Stezce C)" 358*1,2</t>
  </si>
  <si>
    <t>564861111.a</t>
  </si>
  <si>
    <t>Podklad ze štěrkodrtě ŠD plochy přes 100 m2 tl 200 mm</t>
  </si>
  <si>
    <t>1443864783</t>
  </si>
  <si>
    <t>Podklad ze štěrkodrti ŠD s rozprostřením a zhutněním plochy přes 100 m2, po zhutnění tl. 200 mm</t>
  </si>
  <si>
    <t>"Štěrkodrť ŠDA 0/32 tl. min 200 mm"</t>
  </si>
  <si>
    <t>"Vozovka (ZV, SJ, příjezd ke kavárně)" 760*1,2</t>
  </si>
  <si>
    <t>22</t>
  </si>
  <si>
    <t>564861111.b</t>
  </si>
  <si>
    <t>981944900</t>
  </si>
  <si>
    <t>"Štěrkodrť ŠDB 0/32 tl. min 200 mm"</t>
  </si>
  <si>
    <t>"Stezka A" (937+755+43)*1,25</t>
  </si>
  <si>
    <t>"Stezka B" (851+137)*1,4</t>
  </si>
  <si>
    <t>"Stezka C + hřiště" (363+57)*1,25</t>
  </si>
  <si>
    <t>"Stezka D" (38+135)*1,3</t>
  </si>
  <si>
    <t>"Stezka E" (116+9)*1,3</t>
  </si>
  <si>
    <t>"Stezka F" 23*1,3</t>
  </si>
  <si>
    <t>"Spojka 1+2+3+4" ((0+30+15+11)+(37+0+0+12))*1,3</t>
  </si>
  <si>
    <t>23</t>
  </si>
  <si>
    <t>564871111</t>
  </si>
  <si>
    <t>Podklad ze štěrkodrtě ŠD plochy přes 100 m2 tl 250 mm</t>
  </si>
  <si>
    <t>948139418</t>
  </si>
  <si>
    <t>Podklad ze štěrkodrti ŠD s rozprostřením a zhutněním plochy přes 100 m2, po zhutnění tl. 250 mm</t>
  </si>
  <si>
    <t>"Štěrkodrť ŠDB 0/32 tl. min 250 mm"</t>
  </si>
  <si>
    <t>"Chodník" (172+10)*1,05</t>
  </si>
  <si>
    <t>"Parkoviště" 124*1,05</t>
  </si>
  <si>
    <t>"Překop cyklostezky na jihu" 8</t>
  </si>
  <si>
    <t>24</t>
  </si>
  <si>
    <t>564932111-1</t>
  </si>
  <si>
    <t>MZK (minerální beton) uložený v pytlích Big Bag 1m3</t>
  </si>
  <si>
    <t>1132749213</t>
  </si>
  <si>
    <t>"Mechanicky zpevněné kamenivo MZK 0/22"</t>
  </si>
  <si>
    <t>"Pořízení materiálu shodného s použitým na stavbě a jeho uložení ve velkoobjemových vacích na sklad objednatele" 3,0</t>
  </si>
  <si>
    <t>25</t>
  </si>
  <si>
    <t>564942111</t>
  </si>
  <si>
    <t>Podklad z mechanicky zpevněného kameniva MZK tl 120 mm</t>
  </si>
  <si>
    <t>1288579588</t>
  </si>
  <si>
    <t>Podklad z mechanicky zpevněného kameniva MZK (minerální beton) s rozprostřením a s hutněním, po zhutnění tl. 120 mm</t>
  </si>
  <si>
    <t>Poznámka k položce:_x000D_
MZK s větším podílem jemných částic, cca 9% ; podrobná specifikace dle TZ !</t>
  </si>
  <si>
    <t>"Mechanicky zpevněné kamenivo MZK 0/22 tl. 120 mm"</t>
  </si>
  <si>
    <t>"Stezka A" 937</t>
  </si>
  <si>
    <t>"Stezka B" 851</t>
  </si>
  <si>
    <t>"Stezka C + hřiště" 363</t>
  </si>
  <si>
    <t>"Stezka D" 38</t>
  </si>
  <si>
    <t>"Stezka E" 116</t>
  </si>
  <si>
    <t>"Stezka F" 23</t>
  </si>
  <si>
    <t>"Spojka 1+2+3+4" 0+30+15+11</t>
  </si>
  <si>
    <t>26</t>
  </si>
  <si>
    <t>565145111</t>
  </si>
  <si>
    <t>Asfaltový beton vrstva podkladní ACP 16 (obalované kamenivo OKS) tl 60 mm š do 3 m</t>
  </si>
  <si>
    <t>-881942774</t>
  </si>
  <si>
    <t>Asfaltový beton vrstva podkladní ACP 16 (obalované kamenivo střednězrnné - OKS) s rozprostřením a zhutněním v pruhu šířky přes 1,5 do 3 m, po zhutnění tl. 60 mm</t>
  </si>
  <si>
    <t>"Asfaltový beton pro podkladní vrstvu ACP 16+ 50/70 tl. 60 mm"</t>
  </si>
  <si>
    <t>"Vozovka (ZV, SJ, příjezd ke kavárně)" 760</t>
  </si>
  <si>
    <t>"Překop cyklostezky na jihu" 26</t>
  </si>
  <si>
    <t>27</t>
  </si>
  <si>
    <t>567121114</t>
  </si>
  <si>
    <t>Podklad ze směsi stmelené cementem SC C 3/4 (SC I) tl 150 mm</t>
  </si>
  <si>
    <t>1169193791</t>
  </si>
  <si>
    <t>Podklad ze směsi stmelené cementem SC bez dilatačních spár, s rozprostřením a zhutněním SC C 3/4 (SC I), po zhutnění tl. 150 mm</t>
  </si>
  <si>
    <t>"Směs stmelená cementem SC C3/4 tl. 150 mm"</t>
  </si>
  <si>
    <t>"Vozovka (ZV, SJ, příjezd ke kavárně)" 767</t>
  </si>
  <si>
    <t>28</t>
  </si>
  <si>
    <t>567541131</t>
  </si>
  <si>
    <t>Recyklace podkladu za studena na místě - rozpojení a reprofilace tl přes 250 do 300 mm pl přes 3000 do 6000 m2</t>
  </si>
  <si>
    <t>-1554464000</t>
  </si>
  <si>
    <t>Recyklace podkladní vrstvy za studena na místě rozpojení a reprofilace podkladu s hutněním plochy přes 3 000 do 6 000 m2, tloušťky přes 200 do 300 mm</t>
  </si>
  <si>
    <t>"Sanace aktivní zóny - rozpojení a reprofilace tl. 300 mm"</t>
  </si>
  <si>
    <t>"chodníky + parkoviště + příjezd" 181+124+110</t>
  </si>
  <si>
    <t>"Stezka C + hřiště" 358*1,1</t>
  </si>
  <si>
    <t>"Stezka E" (116+9)*1,25</t>
  </si>
  <si>
    <t>"Stezka F" 29</t>
  </si>
  <si>
    <t>"Spojka 1+2+3+4" 46+38+19+14</t>
  </si>
  <si>
    <t>29</t>
  </si>
  <si>
    <t>567543131</t>
  </si>
  <si>
    <t>Recyklace podkladu za studena na místě-promísení s cementem, zeolitem, minerály tl přes 250 do 300 mm pl přes 3000 do 6000 m2</t>
  </si>
  <si>
    <t>1810634678</t>
  </si>
  <si>
    <t>Recyklace podkladní vrstvy za studena na místě promísení rozpojené směsi s cementem a přísadami na bázi zeolitu a minerálů (materiál ve specifikaci) s rozhrnutím, zhutněním a vlhčením plochy přes 3 000 do 6 000 m2, tloušťky po zhutnění přes 250 do 300 mm</t>
  </si>
  <si>
    <t>Poznámka k položce:_x000D_
Předpokládá se dle výsledků IGP úprava aktivní zóny v tl. 0,3m použitím směsného pojiva 30% CaO : 70% cementu (bez průkazních zkoušek na širším systematickém souboru vzorků je nutno pro spolehlivé plošné dosažení parametru CBRsat&gt;15%, resp. Edef2 ≥ 30 MPa!_x000D_
Není uvažováno s odebráním přebytečné suti po promísení s pojivem.</t>
  </si>
  <si>
    <t>"Sanace aktivní zóny - promísení se směsným pojivem tl. 300 mm"</t>
  </si>
  <si>
    <t>30</t>
  </si>
  <si>
    <t>567551111-1</t>
  </si>
  <si>
    <t>Recyklace podkladu za studena na místě - rozpojení a reprofilace tl přes 350 do 400 mm pl do 1000 m2</t>
  </si>
  <si>
    <t>715103321</t>
  </si>
  <si>
    <t>Recyklace podkladní vrstvy za studena na místě rozpojení a reprofilace podkladu s hutněním plochy do 1 000 m2, tloušťky přes 350 do 400 mm</t>
  </si>
  <si>
    <t>"Sanace aktivní zóny - rozpojení a reprofilace tl. 400 mm"</t>
  </si>
  <si>
    <t>"Místní komunikace" 768</t>
  </si>
  <si>
    <t>31</t>
  </si>
  <si>
    <t>567563111</t>
  </si>
  <si>
    <t>Recyklace podkladu za studena na místě-promísení s cementem, zeolitem, minerály tl přes 350 do 400 mm pl do 1000 m2</t>
  </si>
  <si>
    <t>-1165231334</t>
  </si>
  <si>
    <t>Recyklace podkladní vrstvy za studena na místě promísení rozpojené směsi s cementem a přísadami na bázi zeolitu a minerálů (materiál ve specifikaci) s rozhrnutím, zhutněním a vlhčením plochy do 1 000 m2, tloušťky po zhutnění přes 350 do 400 mm</t>
  </si>
  <si>
    <t>Poznámka k položce:_x000D_
Předpokládá se dle výsledků IGP úprava aktivní zóny v tl. 0,4m použitím směsného pojiva 30% CaO : 70% cementu (bez průkazních zkoušek na širším systematickém souboru vzorků je nutno pro spolehlivé plošné dosažení parametru CBRsat&gt;15%, resp. Edef2 ≥ 45 MPa!_x000D_
Není uvažováno s odebráním přebytečné suti po promísení s pojivem.</t>
  </si>
  <si>
    <t>"Sanace aktivní zóny - promísení se směsným pojivem tl. 400 mm"</t>
  </si>
  <si>
    <t>32</t>
  </si>
  <si>
    <t>58591001</t>
  </si>
  <si>
    <t>pojivo hydraulické pro stabilizaci zeminy 30% vápna</t>
  </si>
  <si>
    <t>-69569286</t>
  </si>
  <si>
    <t>Poznámka k položce:_x000D_
dle Specifikace online Poznámky k souboru cen - obvyklé množství dávkování pojiva</t>
  </si>
  <si>
    <t>"Uvažovaná objemová hmotnost zhutněné vrstvy je 2 300 kg/m"</t>
  </si>
  <si>
    <t>"plošně navrhovaná příměs 3,5% objemové hmotnosti upravované směsi, tj. 81,3 kg/m3 zhutněné vrstvy"</t>
  </si>
  <si>
    <t>"dle pol. 567543131" 4887,9*0,3*81,3/1000</t>
  </si>
  <si>
    <t>"dle pol. 567563111" 768,0*0,4*81,3/1000</t>
  </si>
  <si>
    <t>33</t>
  </si>
  <si>
    <t>573191111</t>
  </si>
  <si>
    <t>Postřik infiltrační kationaktivní emulzí v množství 1 kg/m2</t>
  </si>
  <si>
    <t>1427486217</t>
  </si>
  <si>
    <t>Postřik infiltrační kationaktivní emulzí v množství 1,00 kg/m2</t>
  </si>
  <si>
    <t>"Infiltrační postřik kationaktivní emulzní PI-C 1,0 kg/m2"</t>
  </si>
  <si>
    <t>34</t>
  </si>
  <si>
    <t>573231107</t>
  </si>
  <si>
    <t>Postřik živičný spojovací ze silniční emulze v množství 0,40 kg/m2</t>
  </si>
  <si>
    <t>394171962</t>
  </si>
  <si>
    <t>Postřik spojovací PS bez posypu kamenivem ze silniční emulze, v množství 0,40 kg/m2</t>
  </si>
  <si>
    <t>"Spojovací postřik kationaktivní emulzní PS-C 0,40 kg/m2"</t>
  </si>
  <si>
    <t>35</t>
  </si>
  <si>
    <t>577134211</t>
  </si>
  <si>
    <t>Asfaltový beton vrstva obrusná ACO 11 (ABS) tř. II tl 40 mm š do 3 m z nemodifikovaného asfaltu</t>
  </si>
  <si>
    <t>1293120915</t>
  </si>
  <si>
    <t>Asfaltový beton vrstva obrusná ACO 11 (ABS) s rozprostřením a se zhutněním z nemodifikovaného asfaltu v pruhu šířky do 3 m tř. II, po zhutnění tl. 40 mm</t>
  </si>
  <si>
    <t>"Asfaltový beton pro obrusnou vrstvu ACO 11 50/70 tl. 40 mm"</t>
  </si>
  <si>
    <t>36</t>
  </si>
  <si>
    <t>591211111</t>
  </si>
  <si>
    <t>Kladení dlažby z kostek drobných z kamene do lože z kameniva těženého tl 50 mm</t>
  </si>
  <si>
    <t>-546268963</t>
  </si>
  <si>
    <t>Kladení dlažby z kostek s provedením lože do tl. 50 mm, s vyplněním spár, s dvojím beraněním a se smetením přebytečného materiálu na krajnici drobných z kamene, do lože z kameniva těženého</t>
  </si>
  <si>
    <t>Poznámka k položce:_x000D_
Součástí pol. je i zatravněná spára šíře 2cm vyplněná štěrkem fr. 4/8 a ornicí v poměru 50:50</t>
  </si>
  <si>
    <t>"Dlažba žulová 100x100 tl. 80 mm do štěrkového lože fr. 4/8 tl. 50 mm"</t>
  </si>
  <si>
    <t>"Parkoviště" 124</t>
  </si>
  <si>
    <t>37</t>
  </si>
  <si>
    <t>58381007</t>
  </si>
  <si>
    <t>kostka štípaná dlažební žula drobná 8/10</t>
  </si>
  <si>
    <t>-624213851</t>
  </si>
  <si>
    <t>124*1,02 "Přepočtené koeficientem množství</t>
  </si>
  <si>
    <t>38</t>
  </si>
  <si>
    <t>591211111-1</t>
  </si>
  <si>
    <t>Kladení dlažby z kamenných odseků do lože z kameniva těženého tl 40 mm</t>
  </si>
  <si>
    <t>58842512</t>
  </si>
  <si>
    <t>Kladení dlažby z kamenných odseků s provedením lože do tl. 40 mm, s vyplněním spár, s dvojím beraněním a se smetením přebytečného materiálu na krajnici drobných z kamene, do lože z kameniva těženého</t>
  </si>
  <si>
    <t>"Kamenné odseky tl. 80 mm do lože z HDK fr. 4/8 tl.40 mm včetně vyspárování a přemlatování"</t>
  </si>
  <si>
    <t>"Stezka A" 497</t>
  </si>
  <si>
    <t>"Stezka B" 121</t>
  </si>
  <si>
    <t>"Stezka C + hřiště" 39</t>
  </si>
  <si>
    <t>"Stezka D" 135</t>
  </si>
  <si>
    <t>"Stezka E" 5,5</t>
  </si>
  <si>
    <t>"Spojka 1+2+3+4" 37+0+0+0</t>
  </si>
  <si>
    <t>"odečet dle REVIZE 01 – 07/2025" -152,8</t>
  </si>
  <si>
    <t>39</t>
  </si>
  <si>
    <t>591241111-1</t>
  </si>
  <si>
    <t>Kladení dlažby z kamenných odseků do betonového lože tl 40 mm</t>
  </si>
  <si>
    <t>693545821</t>
  </si>
  <si>
    <t>Kladení dlažby z kamenných odseků s provedením lože do tl. 40 mm, s vyplněním spár, s dvojím beraněním a se smetením přebytečného materiálu na krajnici drobných z kamene, do lože z betonu</t>
  </si>
  <si>
    <t>"Kamenné odseky tl. 80 mm do betonového lože C16/20nXF1 tl.40 mm včetně vyspárování a příp. přemlatování"</t>
  </si>
  <si>
    <t>"Stezka A" 258</t>
  </si>
  <si>
    <t>"Stezka B" 16</t>
  </si>
  <si>
    <t>"Stezka C + hřiště" 18</t>
  </si>
  <si>
    <t>"Stezka E" 3,5</t>
  </si>
  <si>
    <t>"Spojka 1+2+3+4" 0+0+0+12</t>
  </si>
  <si>
    <t>40</t>
  </si>
  <si>
    <t>58384661-1</t>
  </si>
  <si>
    <t>nepravidelný kámen šedookrová barva dlažba D 100-500mm prům. tl 80mm - odseky</t>
  </si>
  <si>
    <t>1258075005</t>
  </si>
  <si>
    <t>"odečet dle REVIZE 01 – 07/2025" -152,8*1,02</t>
  </si>
  <si>
    <t>1142*1,02 "Přepočtené koeficientem množství</t>
  </si>
  <si>
    <t>41</t>
  </si>
  <si>
    <t>596211110</t>
  </si>
  <si>
    <t>Kladení zámkové dlažby komunikací pro pěší ručně tl 60 mm skupiny A pl do 50 m2</t>
  </si>
  <si>
    <t>-602927263</t>
  </si>
  <si>
    <t>Kladení dlažby z betonových zámkových dlaždic komunikací pro pěší ručně s ložem z kameniva těženého nebo drceného tl. do 40 mm, s vyplněním spár s dvojitým hutněním, vibrováním a se smetením přebytečného materiálu na krajnici tl. 60 mm skupiny A, pro plochy do 50 m2</t>
  </si>
  <si>
    <t>"Betonová reliéfní dlažba černá 100x200 tl. 60 mm do štěrkového lože fr. 4/8 tl. 40 mm  + zásyp křemičitým pískem 5kg/m2"</t>
  </si>
  <si>
    <t>"Chodník" 10</t>
  </si>
  <si>
    <t>42</t>
  </si>
  <si>
    <t>59245006</t>
  </si>
  <si>
    <t>dlažba pro nevidomé betonová 200x100mm tl 60mm barevná</t>
  </si>
  <si>
    <t>-1448113148</t>
  </si>
  <si>
    <t>10*1,03 "Přepočtené koeficientem množství</t>
  </si>
  <si>
    <t>43</t>
  </si>
  <si>
    <t>596211112</t>
  </si>
  <si>
    <t>Kladení zámkové dlažby komunikací pro pěší ručně tl 60 mm skupiny A pl přes 100 do 300 m2</t>
  </si>
  <si>
    <t>-994552735</t>
  </si>
  <si>
    <t>Kladení dlažby z betonových zámkových dlaždic komunikací pro pěší ručně s ložem z kameniva těženého nebo drceného tl. do 40 mm, s vyplněním spár s dvojitým hutněním, vibrováním a se smetením přebytečného materiálu na krajnici tl. 60 mm skupiny A, pro plochy přes 100 do 300 m2</t>
  </si>
  <si>
    <t>"Betonová dlažba šedá 100x200 tl. 60 mm do štěrkového lože fr. 4/8 tl. 40 mm + zásyp křemičitým pískem 5kg/m2"</t>
  </si>
  <si>
    <t>"Chodník" 172</t>
  </si>
  <si>
    <t>44</t>
  </si>
  <si>
    <t>59245018</t>
  </si>
  <si>
    <t>dlažba skladebná betonová 200x100mm tl 60mm přírodní</t>
  </si>
  <si>
    <t>-374898886</t>
  </si>
  <si>
    <t>172*1,02 "Přepočtené koeficientem množství</t>
  </si>
  <si>
    <t>45</t>
  </si>
  <si>
    <t>596811311</t>
  </si>
  <si>
    <t>Kladení velkoformátové betonové dlažby tl do 100 mm velikosti do 0,5 m2 pl do 300 m2</t>
  </si>
  <si>
    <t>4354690</t>
  </si>
  <si>
    <t>Kladení velkoformátové dlažby pozemních komunikací a komunikací pro pěší s ložem z kameniva tl. 40 mm, s vyplněním spár, s hutněním, vibrováním a se smetením přebytečného materiálu tl. do 100 mm, velikosti dlaždic do 0,5 m2, pro plochy do 300 m2</t>
  </si>
  <si>
    <t>"Betonová dlažba šedá 500x500 tl. 80 mm do štěrkového lože fr. 4/8 tl. 40 mm včetně vyspárování"</t>
  </si>
  <si>
    <t>"Stezka A" 43</t>
  </si>
  <si>
    <t>46</t>
  </si>
  <si>
    <t>59246018</t>
  </si>
  <si>
    <t>dlažba velkoformátová betonová plochy do 0,5m2 tl 80mm trýskaný povrch</t>
  </si>
  <si>
    <t>2094244591</t>
  </si>
  <si>
    <t>43*1,03 "Přepočtené koeficientem množství</t>
  </si>
  <si>
    <t>47</t>
  </si>
  <si>
    <t>596811311-1</t>
  </si>
  <si>
    <t>Kladení a dodávka velkoformátové kamenné dlažby tl do 100 mm velikosti do 0,5 m2 pl do 300 m2</t>
  </si>
  <si>
    <t>-2003057799</t>
  </si>
  <si>
    <t>Poznámka k položce:_x000D_
dle TZ - v místě vyhrazeného stání bez spáry na sraz reliéf nesmí být proveden barvou, ale pouze vybroušením do kamenné desky (nebo jinou nebarevnou úpravou), deska bude vyvzorkována a odsouhlasena – materiál bude vzhledově totožný s použitou dlažbou.</t>
  </si>
  <si>
    <t>"Vyhrazené stání dlažba velkoformátová dlažba cca 700*700*80 (lože vykázáno v rámci drobné dlažby)"</t>
  </si>
  <si>
    <t>"Parkoviště" 0,7*0,7</t>
  </si>
  <si>
    <t>Ostatní konstrukce a práce, bourání</t>
  </si>
  <si>
    <t>48</t>
  </si>
  <si>
    <t>914111111</t>
  </si>
  <si>
    <t>Montáž svislé dopravní značky do velikosti 1 m2 objímkami na sloupek nebo konzolu</t>
  </si>
  <si>
    <t>-757318375</t>
  </si>
  <si>
    <t>Montáž svislé dopravní značky základní velikosti do 1 m2 objímkami na sloupky nebo konzoly</t>
  </si>
  <si>
    <t>"Dopravní značení"</t>
  </si>
  <si>
    <t>"SDZ"</t>
  </si>
  <si>
    <t>"A12a" 2</t>
  </si>
  <si>
    <t>"B1" 1</t>
  </si>
  <si>
    <t>"C2b" 1</t>
  </si>
  <si>
    <t>"E13" 1</t>
  </si>
  <si>
    <t>"IP12+O1" 1</t>
  </si>
  <si>
    <t>49</t>
  </si>
  <si>
    <t>914111112</t>
  </si>
  <si>
    <t>Montáž svislé dopravní značky do velikosti 1 m2 páskováním na sloup</t>
  </si>
  <si>
    <t>-1964246708</t>
  </si>
  <si>
    <t>Montáž svislé dopravní značky základní velikosti do 1 m2 páskováním na sloupy</t>
  </si>
  <si>
    <t>"B2" 1</t>
  </si>
  <si>
    <t>50</t>
  </si>
  <si>
    <t>40445601</t>
  </si>
  <si>
    <t>výstražné dopravní značky A1-A30, A33 900mm</t>
  </si>
  <si>
    <t>87720963</t>
  </si>
  <si>
    <t>51</t>
  </si>
  <si>
    <t>40445620</t>
  </si>
  <si>
    <t>zákazové, příkazové dopravní značky B1-B34, C1-15 700mm</t>
  </si>
  <si>
    <t>-518731191</t>
  </si>
  <si>
    <t>52</t>
  </si>
  <si>
    <t>40445647</t>
  </si>
  <si>
    <t>dodatkové tabulky E1, E2a,b , E6, E9, E10 E12c, E17 500x500mm</t>
  </si>
  <si>
    <t>1676476550</t>
  </si>
  <si>
    <t>53</t>
  </si>
  <si>
    <t>40445625</t>
  </si>
  <si>
    <t>informativní značky provozní IP8, IP9, IP11-IP13 500x700mm</t>
  </si>
  <si>
    <t>1583746405</t>
  </si>
  <si>
    <t>54</t>
  </si>
  <si>
    <t>914511113</t>
  </si>
  <si>
    <t>Montáž sloupku dopravních značek délky do 3,5 m s betonovým základem a patkou D 70 mm</t>
  </si>
  <si>
    <t>-1529648882</t>
  </si>
  <si>
    <t>Montáž sloupku dopravních značek délky do 3,5 m do hliníkové patky pro sloupek D 70 mm</t>
  </si>
  <si>
    <t>Poznámka k položce:_x000D_
vč. základu a zemních prací</t>
  </si>
  <si>
    <t>"B1+E13" 1</t>
  </si>
  <si>
    <t>55</t>
  </si>
  <si>
    <t>40445230</t>
  </si>
  <si>
    <t>sloupek pro dopravní značku Zn D 70mm v 3,5m</t>
  </si>
  <si>
    <t>-805889065</t>
  </si>
  <si>
    <t>56</t>
  </si>
  <si>
    <t>915121122</t>
  </si>
  <si>
    <t>Vodorovné dopravní značení vodící čáry přerušované š 250 mm retroreflexní bílá barva</t>
  </si>
  <si>
    <t>-1248403656</t>
  </si>
  <si>
    <t>Vodorovné dopravní značení stříkané barvou vodící čára bílá šířky 250 mm přerušovaná retroreflexní</t>
  </si>
  <si>
    <t>"VDZ, 1. fáze barvou"</t>
  </si>
  <si>
    <t>"V7b (0,5/0,5/0,25)" 10</t>
  </si>
  <si>
    <t>57</t>
  </si>
  <si>
    <t>915221122</t>
  </si>
  <si>
    <t>Vodorovné dopravní značení vodící čáry přerušované š 250 mm retroreflexní bílý plast</t>
  </si>
  <si>
    <t>-1278159531</t>
  </si>
  <si>
    <t>Vodorovné dopravní značení stříkaným plastem vodící čára bílá šířky 250 mm přerušovaná retroreflexní</t>
  </si>
  <si>
    <t>"VDZ, 2. fáze plastem"</t>
  </si>
  <si>
    <t>58</t>
  </si>
  <si>
    <t>915611111</t>
  </si>
  <si>
    <t>Předznačení vodorovného liniového značení</t>
  </si>
  <si>
    <t>-314061255</t>
  </si>
  <si>
    <t>Předznačení pro vodorovné značení stříkané barvou nebo prováděné z nátěrových hmot liniové dělicí čáry, vodicí proužky</t>
  </si>
  <si>
    <t>"VDZ, 1. fáze - předznačení"</t>
  </si>
  <si>
    <t>59</t>
  </si>
  <si>
    <t>916111123</t>
  </si>
  <si>
    <t>Osazení obruby z drobných kostek s boční opěrou do lože z betonu prostého</t>
  </si>
  <si>
    <t>917989058</t>
  </si>
  <si>
    <t>Osazení silniční obruby z dlažebních kostek v jedné řadě s ložem tl. přes 50 do 100 mm, s vyplněním a zatřením spár cementovou maltou z drobných kostek s boční opěrou z betonu prostého, do lože z betonu prostého téže značky</t>
  </si>
  <si>
    <t>"dvouřádek (2x výměra) z drobné kamenné dlažby 100x100 do betonového lože C16/20nXF1"</t>
  </si>
  <si>
    <t>"Stezka A" 2*(24+98+12+104+67+69+74+344)</t>
  </si>
  <si>
    <t>"Stezka B" 2*(64+146+96+110+107+8+11+26+39+41+61+58+17+19)</t>
  </si>
  <si>
    <t>"Stezka C + hřiště" 2*(32+61+121+44+28)</t>
  </si>
  <si>
    <t>"Stezka D" 2*(20+17+30+64)</t>
  </si>
  <si>
    <t>"Stezka E" 2*(64+65)</t>
  </si>
  <si>
    <t>"Stezka F" 2*(11+12)</t>
  </si>
  <si>
    <t>"Spojka 1 až 4" 2*(23+12+17+14+7+6+11+19)</t>
  </si>
  <si>
    <t>60</t>
  </si>
  <si>
    <t>1212473691</t>
  </si>
  <si>
    <t>4546*0,1 "Přepočtené koeficientem množství</t>
  </si>
  <si>
    <t>61</t>
  </si>
  <si>
    <t>916131213</t>
  </si>
  <si>
    <t>Osazení silničního obrubníku betonového stojatého s boční opěrou do lože z betonu prostého</t>
  </si>
  <si>
    <t>884165774</t>
  </si>
  <si>
    <t>Osazení silničního obrubníku betonového se zřízením lože, s vyplněním a zatřením spár cementovou maltou stojatého s boční opěrou z betonu prostého, do lože z betonu prostého</t>
  </si>
  <si>
    <t>"silniční betonová obruba 150/250 včetně betonového lože"</t>
  </si>
  <si>
    <t>"Místní komunikace ZV + SJ + chodník + parkoviště + příjezd ke kavárně" 80+58+50+33+48</t>
  </si>
  <si>
    <t>"silniční nájezdová betonová obruba 150/150 včetně betonového lože"</t>
  </si>
  <si>
    <t>"Místní komunikace ZV + SJ + chodník + parkoviště + příjezd ke kavárně" 16,5+9+3</t>
  </si>
  <si>
    <t>"silniční přechodová betonová obruba 100-150/250 včetně betonového lože"</t>
  </si>
  <si>
    <t>"Místní komunikace ZV + SJ + chodník + parkoviště + příjezd ke kavárně(ks)" 3</t>
  </si>
  <si>
    <t>62</t>
  </si>
  <si>
    <t>59217031</t>
  </si>
  <si>
    <t>obrubník silniční betonový 1000x150x250mm</t>
  </si>
  <si>
    <t>1532412597</t>
  </si>
  <si>
    <t>269*1,02 "Přepočtené koeficientem množství</t>
  </si>
  <si>
    <t>63</t>
  </si>
  <si>
    <t>59217028</t>
  </si>
  <si>
    <t>obrubník silniční betonový nájezdový 500x150x150mm</t>
  </si>
  <si>
    <t>-274840057</t>
  </si>
  <si>
    <t>28,5*1,02 "Přepočtené koeficientem množství</t>
  </si>
  <si>
    <t>64</t>
  </si>
  <si>
    <t>59217030</t>
  </si>
  <si>
    <t>obrubník silniční betonový přechodový 1000x150x150-250mm</t>
  </si>
  <si>
    <t>-307758159</t>
  </si>
  <si>
    <t>65</t>
  </si>
  <si>
    <t>916231213</t>
  </si>
  <si>
    <t>Osazení chodníkového obrubníku betonového stojatého s boční opěrou do lože z betonu prostého</t>
  </si>
  <si>
    <t>-1094853531</t>
  </si>
  <si>
    <t>Osazení chodníkového obrubníku betonového se zřízením lože, s vyplněním a zatřením spár cementovou maltou stojatého s boční opěrou z betonu prostého, do lože z betonu prostého</t>
  </si>
  <si>
    <t>"chodníková betonová obruba 100/250 včetně betonového lože"</t>
  </si>
  <si>
    <t>"Místní komunikace ZV + SJ + chodník + parkoviště + příjezd ke kavárně" 5</t>
  </si>
  <si>
    <t>66</t>
  </si>
  <si>
    <t>59217017</t>
  </si>
  <si>
    <t>obrubník betonový chodníkový 1000x100x250mm</t>
  </si>
  <si>
    <t>150700759</t>
  </si>
  <si>
    <t>5*1,02 "Přepočtené koeficientem množství</t>
  </si>
  <si>
    <t>67</t>
  </si>
  <si>
    <t>916241113</t>
  </si>
  <si>
    <t>Osazení obrubníku kamenného ležatého s boční opěrou do lože z betonu prostého</t>
  </si>
  <si>
    <t>-1634220453</t>
  </si>
  <si>
    <t>Osazení obrubníku kamenného se zřízením lože, s vyplněním a zatřením spár cementovou maltou ležatého s boční opěrou z betonu prostého, do lože z betonu prostého</t>
  </si>
  <si>
    <t>"kamenná obruba OP5 200/200 včetně betonového lože"</t>
  </si>
  <si>
    <t>"Místní komunikace ZV + SJ + chodník + parkoviště + příjezd ke kavárně" 27+40</t>
  </si>
  <si>
    <t>68</t>
  </si>
  <si>
    <t>58380006</t>
  </si>
  <si>
    <t>obrubník kamenný žulový přímý 1000x200x200mm</t>
  </si>
  <si>
    <t>2082088006</t>
  </si>
  <si>
    <t>67*1,02 "Přepočtené koeficientem množství</t>
  </si>
  <si>
    <t>69</t>
  </si>
  <si>
    <t>916241213</t>
  </si>
  <si>
    <t>Osazení obrubníku kamenného stojatého s boční opěrou do lože z betonu prostého</t>
  </si>
  <si>
    <t>561538005</t>
  </si>
  <si>
    <t>Osazení obrubníku kamenného se zřízením lože, s vyplněním a zatřením spár cementovou maltou stojatého s boční opěrou z betonu prostého, do lože z betonu prostého</t>
  </si>
  <si>
    <t>"kamenná obruba OP7 120/250 včetně betonového lože C16/20nXF1"</t>
  </si>
  <si>
    <t>"Stezka A" 49+16+23+27+25</t>
  </si>
  <si>
    <t>"Stezka D" 35+29</t>
  </si>
  <si>
    <t>70</t>
  </si>
  <si>
    <t>58380374</t>
  </si>
  <si>
    <t>obrubník kamenný žulový přímý 1000x120x250mm</t>
  </si>
  <si>
    <t>-2062225276</t>
  </si>
  <si>
    <t>204*1,02 "Přepočtené koeficientem množství</t>
  </si>
  <si>
    <t>71</t>
  </si>
  <si>
    <t>916331112</t>
  </si>
  <si>
    <t>Osazení zahradního obrubníku betonového do lože z betonu s boční opěrou</t>
  </si>
  <si>
    <t>-690305935</t>
  </si>
  <si>
    <t>Osazení zahradního obrubníku betonového s ložem tl. od 50 do 100 mm z betonu prostého s boční opěrou z betonu prostého</t>
  </si>
  <si>
    <t>"sadová betonová obruba 50/250 včetně betonového lože"</t>
  </si>
  <si>
    <t>"Místní komunikace ZV + SJ + chodník + parkoviště + příjezd ke kavárně" 104+6+3+3</t>
  </si>
  <si>
    <t>72</t>
  </si>
  <si>
    <t>59217001</t>
  </si>
  <si>
    <t>obrubník zahradní betonový 1000x50x250mm</t>
  </si>
  <si>
    <t>1406712564</t>
  </si>
  <si>
    <t>116*1,02 "Přepočtené koeficientem množství</t>
  </si>
  <si>
    <t>73</t>
  </si>
  <si>
    <t>916431112-1</t>
  </si>
  <si>
    <t>Osazení a dodávka obrubníku z ocelové pásoviny vč. kotvících trnů a veškerých detailů</t>
  </si>
  <si>
    <t>644320744</t>
  </si>
  <si>
    <t>"ocelová obruba  (okolo ploch pro mobiliář)"</t>
  </si>
  <si>
    <t>"Stezka A" 11+11+6+3+6+6+3+6+9+12+11+6+7+9+6+2+12+4+9+4</t>
  </si>
  <si>
    <t>"Stezka B" 11+11+11+9+8+11+8+8+12+10+3</t>
  </si>
  <si>
    <t>"Stezka C + hřiště" 11+11+11+11+6+7+4</t>
  </si>
  <si>
    <t>"Stezka D" 4+6+3+6</t>
  </si>
  <si>
    <t>"Stezka E" 6+3</t>
  </si>
  <si>
    <t>74</t>
  </si>
  <si>
    <t>919732211</t>
  </si>
  <si>
    <t>Styčná spára napojení nového živičného povrchu na stávající za tepla š 15 mm hl 25 mm s prořezáním</t>
  </si>
  <si>
    <t>-858522552</t>
  </si>
  <si>
    <t>Styčná pracovní spára při napojení nového živičného povrchu na stávající se zalitím za tepla modifikovanou asfaltovou hmotou s posypem vápenným hydrátem šířky do 15 mm, hloubky do 25 mm včetně prořezání spáry</t>
  </si>
  <si>
    <t>"asfaltová zálivka za horka typ N1 (s prořezem spáry)"</t>
  </si>
  <si>
    <t>"Vozovka (ZV, SJ, příjezd ke kavárně)" 9</t>
  </si>
  <si>
    <t>998</t>
  </si>
  <si>
    <t>Přesun hmot</t>
  </si>
  <si>
    <t>75</t>
  </si>
  <si>
    <t>998225111</t>
  </si>
  <si>
    <t>Přesun hmot pro pozemní komunikace s krytem z kamene, monolitickým betonovým nebo živičným</t>
  </si>
  <si>
    <t>942036145</t>
  </si>
  <si>
    <t>Přesun hmot pro komunikace s krytem z kameniva, monolitickým betonovým nebo živičným dopravní vzdálenost do 200 m jakékoliv délky objektu</t>
  </si>
  <si>
    <t>76</t>
  </si>
  <si>
    <t>998225192</t>
  </si>
  <si>
    <t>Příplatek k přesunu hmot pro pozemní komunikace s krytem z kamene, živičným, betonovým do 2000 m</t>
  </si>
  <si>
    <t>2020242129</t>
  </si>
  <si>
    <t>Přesun hmot pro komunikace s krytem z kameniva, monolitickým betonovým nebo živičným Příplatek k ceně za zvětšený přesun přes vymezenou vodorovnou dopravní vzdálenost do 2000 m</t>
  </si>
  <si>
    <t>Práce a dodávky M</t>
  </si>
  <si>
    <t>46-M</t>
  </si>
  <si>
    <t>Zemní práce při extr.mont.pracích</t>
  </si>
  <si>
    <t>77</t>
  </si>
  <si>
    <t>460791214</t>
  </si>
  <si>
    <t>Montáž trubek ochranných plastových uložených volně do rýhy ohebných přes 90 do 110 mm</t>
  </si>
  <si>
    <t>-941215587</t>
  </si>
  <si>
    <t>Montáž trubek ochranných uložených volně do rýhy plastových ohebných, vnitřního průměru přes 90 do 110 mm</t>
  </si>
  <si>
    <t>"plastová chránička DN 100mm" 2*11,0</t>
  </si>
  <si>
    <t>78</t>
  </si>
  <si>
    <t>34571355</t>
  </si>
  <si>
    <t>trubka elektroinstalační ohebná dvouplášťová korugovaná (chránička) D 94/110mm, HDPE+LDPE</t>
  </si>
  <si>
    <t>128</t>
  </si>
  <si>
    <t>144650825</t>
  </si>
  <si>
    <t>22*1,05 "Přepočtené koeficientem množství</t>
  </si>
  <si>
    <t>79</t>
  </si>
  <si>
    <t>469981111</t>
  </si>
  <si>
    <t>Přesun hmot pro pomocné stavební práce při elektromotážích</t>
  </si>
  <si>
    <t>948186567</t>
  </si>
  <si>
    <t>Přesun hmot pro pomocné stavební práce při elektromontážích dopravní vzdálenost do 1 000 m</t>
  </si>
  <si>
    <t>VRN1</t>
  </si>
  <si>
    <t>Průzkumné, geodetické a projektové práce</t>
  </si>
  <si>
    <t>80</t>
  </si>
  <si>
    <t>011002000</t>
  </si>
  <si>
    <t>Průzkumné práce</t>
  </si>
  <si>
    <t>kpl</t>
  </si>
  <si>
    <t>1024</t>
  </si>
  <si>
    <t>1303139750</t>
  </si>
  <si>
    <t>Poznámka k položce:_x000D_
vytýčení stávajících IS</t>
  </si>
  <si>
    <t>81</t>
  </si>
  <si>
    <t>012002000</t>
  </si>
  <si>
    <t>Geodetické práce</t>
  </si>
  <si>
    <t>631696360</t>
  </si>
  <si>
    <t>Poznámka k položce:_x000D_
Veškeré geodetické práce vč. zaměření skutečného provedení stavby</t>
  </si>
  <si>
    <t>82</t>
  </si>
  <si>
    <t>013254000</t>
  </si>
  <si>
    <t>Dokumentace skutečného provedení stavby</t>
  </si>
  <si>
    <t>451100279</t>
  </si>
  <si>
    <t>VRN3</t>
  </si>
  <si>
    <t>Zařízení staveniště</t>
  </si>
  <si>
    <t>83</t>
  </si>
  <si>
    <t>030001000</t>
  </si>
  <si>
    <t>-1561079300</t>
  </si>
  <si>
    <t>84</t>
  </si>
  <si>
    <t>034303000</t>
  </si>
  <si>
    <t>Dopravní značení na staveništi</t>
  </si>
  <si>
    <t>-425106708</t>
  </si>
  <si>
    <t>Poznámka k položce:_x000D_
DIO - označení pracovních míst a výjezdů vozidel ze stavby, kompletní provedení vč. projednání, zřízení, údržby a odstranění</t>
  </si>
  <si>
    <t>85</t>
  </si>
  <si>
    <t>034503000</t>
  </si>
  <si>
    <t>Informační tabule na staveništi</t>
  </si>
  <si>
    <t>soubor</t>
  </si>
  <si>
    <t>1846667179</t>
  </si>
  <si>
    <t>Poznámka k položce:_x000D_
Označení stavby z hlediska BOZP a dle požadavku investora</t>
  </si>
  <si>
    <t>VRN4</t>
  </si>
  <si>
    <t>Inženýrská činnost</t>
  </si>
  <si>
    <t>86</t>
  </si>
  <si>
    <t>041903000</t>
  </si>
  <si>
    <t>Dozor jiné osoby</t>
  </si>
  <si>
    <t>-1217141504</t>
  </si>
  <si>
    <t>Poznámka k položce:_x000D_
Geotechnický dozor, vyhodnocení podloží, možnost zpětného použití vytěžených materiálů ap.</t>
  </si>
  <si>
    <t>87</t>
  </si>
  <si>
    <t>043134000</t>
  </si>
  <si>
    <t>Zkoušky zatěžovací</t>
  </si>
  <si>
    <t>632686726</t>
  </si>
  <si>
    <t>Poznámka k položce:_x000D_
zkoušky pláně - odb. odhad</t>
  </si>
  <si>
    <t>88</t>
  </si>
  <si>
    <t>049103000</t>
  </si>
  <si>
    <t>Náklady vzniklé v souvislosti s realizací stavby</t>
  </si>
  <si>
    <t>-938729094</t>
  </si>
  <si>
    <t>Poznámka k položce:_x000D_
vyvzorkování materiálů - dlažby, MZK</t>
  </si>
  <si>
    <t>SO 01.2 - Schody a rampa</t>
  </si>
  <si>
    <t xml:space="preserve">    4 - Vodorovné konstrukce</t>
  </si>
  <si>
    <t>PSV - Práce a dodávky PSV</t>
  </si>
  <si>
    <t xml:space="preserve">    741 - Elektroinstalace - silnoproud</t>
  </si>
  <si>
    <t xml:space="preserve">    767 - Konstrukce zámečnické</t>
  </si>
  <si>
    <t>121151105</t>
  </si>
  <si>
    <t>Sejmutí ornice plochy do 100 m2 tl vrstvy přes 250 do 300 mm strojně</t>
  </si>
  <si>
    <t>1316507602</t>
  </si>
  <si>
    <t>Sejmutí ornice strojně při souvislé ploše do 100 m2, tl. vrstvy přes 250 do 300 mm</t>
  </si>
  <si>
    <t>Poznámka k položce:_x000D_
Přesný a bližší popis viz dokumentace stavby, SO 01.2 Schody a rampa</t>
  </si>
  <si>
    <t>18,0</t>
  </si>
  <si>
    <t>758659817</t>
  </si>
  <si>
    <t>Poznámka k položce:_x000D_
Bližší a přesné údaje viz PD D3a, D3a_01_TZ, D3a_02_sit, D3a_03_04_PV_KS_uložení potrubí, D3a_03_PV PP, D3a_04_PK PP_ulo</t>
  </si>
  <si>
    <t>" ornice" 5,4</t>
  </si>
  <si>
    <t>-1665307443</t>
  </si>
  <si>
    <t>122251101</t>
  </si>
  <si>
    <t>Odkopávky a prokopávky nezapažené v hornině třídy těžitelnosti I skupiny 3 objem do 20 m3 strojně</t>
  </si>
  <si>
    <t>338541726</t>
  </si>
  <si>
    <t>Odkopávky a prokopávky nezapažené strojně v hornině třídy těžitelnosti I skupiny 3 do 20 m3</t>
  </si>
  <si>
    <t>"výkop pro rampu a schodiště" 3,0*0,7*6,0</t>
  </si>
  <si>
    <t>"výkop pro základový pás" 0,6*0,3*3,0</t>
  </si>
  <si>
    <t>213141111</t>
  </si>
  <si>
    <t>Zřízení vrstvy z geotextilie v rovině nebo ve sklonu do 1:5 š do 3 m</t>
  </si>
  <si>
    <t>-651489269</t>
  </si>
  <si>
    <t>Zřízení vrstvy z geotextilie filtrační, separační, odvodňovací, ochranné, výztužné nebo protierozní v rovině nebo ve sklonu do 1:5, šířky do 3 m</t>
  </si>
  <si>
    <t>Technická zpráva</t>
  </si>
  <si>
    <t>"pod schodištěm" (0,63+0,2)*2*1,501*8</t>
  </si>
  <si>
    <t>"pod bet.pasem" (0,2+0,6)*3,0</t>
  </si>
  <si>
    <t>"pod rampu" 5,8*1,2*((0,15+0,34)/2)</t>
  </si>
  <si>
    <t>69311081</t>
  </si>
  <si>
    <t>geotextilie netkaná separační, ochranná, filtrační, drenážní PES 300g/m2</t>
  </si>
  <si>
    <t>1691430370</t>
  </si>
  <si>
    <t>24,038*1,1845 "Přepočtené koeficientem množství</t>
  </si>
  <si>
    <t>224511114</t>
  </si>
  <si>
    <t>Vrty maloprofilové D přes 195 do 245 mm úklon do 45° hl 0 až 25 m hornina III a IV</t>
  </si>
  <si>
    <t>1449100152</t>
  </si>
  <si>
    <t>Maloprofilové vrty průběžným sacím vrtáním průměru přes 195 do 245 mm do úklonu 45° v hl 0 až 25 m v hornině tř. III a IV</t>
  </si>
  <si>
    <t>0,9*5</t>
  </si>
  <si>
    <t>271532211</t>
  </si>
  <si>
    <t>Podsyp pod základové konstrukce se zhutněním z hrubého kameniva frakce 32 až 63 mm</t>
  </si>
  <si>
    <t>2045880702</t>
  </si>
  <si>
    <t>Podsyp pod základové konstrukce se zhutněním a urovnáním povrchu z kameniva hrubého, frakce 32 - 63 mm</t>
  </si>
  <si>
    <t>v.č.D.1.2 - Výpis materiálu</t>
  </si>
  <si>
    <t>"SN" 5,46</t>
  </si>
  <si>
    <t>"ZP" 0,36</t>
  </si>
  <si>
    <t>274321311.1R</t>
  </si>
  <si>
    <t>Základové pasy ze ŽB bez zvýšených nároků na prostředí tř. C 16/20 XC2</t>
  </si>
  <si>
    <t>-282597327</t>
  </si>
  <si>
    <t>Základy z betonu železového (bez výztuže) pasy z betonu bez zvláštních nároků na prostředí tř. C 16/20</t>
  </si>
  <si>
    <t>"ZP" 0,7</t>
  </si>
  <si>
    <t>274361821</t>
  </si>
  <si>
    <t>Výztuž základových pasů betonářskou ocelí 10 505 (R)</t>
  </si>
  <si>
    <t>1241384414</t>
  </si>
  <si>
    <t>Výztuž základů pasů z betonářské oceli 10 505 (R) nebo BSt 500</t>
  </si>
  <si>
    <t>v.č.D.1.2.1</t>
  </si>
  <si>
    <t>"označení 1 (ztratné 10%)" 2,8*4*0,39/1000*1,1</t>
  </si>
  <si>
    <t>"označení 2 (ztratné 10%)" 2,12*4*0,39/1000*1,1</t>
  </si>
  <si>
    <t>275321311.1R</t>
  </si>
  <si>
    <t>Základové patky ze ŽB bez zvýšených nároků na prostředí tř. C 16/20 XC2</t>
  </si>
  <si>
    <t>2012327395</t>
  </si>
  <si>
    <t>Základy z betonu železového (bez výztuže) patky z betonu bez zvláštních nároků na prostředí tř. C 16/20</t>
  </si>
  <si>
    <t>"PZ" 0,125</t>
  </si>
  <si>
    <t>275361821</t>
  </si>
  <si>
    <t>Výztuž základových patek betonářskou ocelí 10 505 (R)</t>
  </si>
  <si>
    <t>-255995208</t>
  </si>
  <si>
    <t>Výztuž základů patek z betonářské oceli 10 505 (R)</t>
  </si>
  <si>
    <t>"není nikde vykázáno - odhad" 0,125*80,0/1000</t>
  </si>
  <si>
    <t>Vodorovné konstrukce</t>
  </si>
  <si>
    <t>430321616.1R</t>
  </si>
  <si>
    <t>Schodišťová konstrukce a rampa ze ŽB tř. C 30/37 XC4, XD1, XF3, XM1</t>
  </si>
  <si>
    <t>-992908086</t>
  </si>
  <si>
    <t>Schodišťové konstrukce a rampy z betonu železového (bez výztuže) stupně, schodnice, ramena, podesty s nosníky tř. C 30/37 XC4, XD1, XF3, XM1</t>
  </si>
  <si>
    <t>v.č.D.1.2- Výpis materiálu</t>
  </si>
  <si>
    <t>"Ra" 5,8*1,2*0,16</t>
  </si>
  <si>
    <t>430361821</t>
  </si>
  <si>
    <t>Výztuž schodišťové konstrukce a rampy betonářskou ocelí 10 505</t>
  </si>
  <si>
    <t>-1891756841</t>
  </si>
  <si>
    <t>Výztuž schodišťových konstrukcí a ramp stupňů, schodnic, ramen, podest s nosníky z betonářské oceli 10 505 (R) nebo BSt 500</t>
  </si>
  <si>
    <t>"označení 3 (ztratné 10%)" 0,66*50*0,22/1000*1,1</t>
  </si>
  <si>
    <t>"označení 4 (ztratné 10%)" 0,60*9*0,22/1000*1,1</t>
  </si>
  <si>
    <t>"označení 5 (ztratné 10%)" 1,0*9*0,22/1000*1,1</t>
  </si>
  <si>
    <t>430362021</t>
  </si>
  <si>
    <t>Výztuž schodišťové konstrukce a rampy svařovanými sítěmi Kari</t>
  </si>
  <si>
    <t>-2147003859</t>
  </si>
  <si>
    <t>Výztuž schodišťových konstrukcí a ramp stupňů, schodnic, ramen, podest s nosníky ze svařovaných sítí z drátů typu KARI</t>
  </si>
  <si>
    <t>"Kari síť 6/150/150" 18,2*5/1000</t>
  </si>
  <si>
    <t>431351121</t>
  </si>
  <si>
    <t>Zřízení bednění podest schodišť a ramp přímočarých v do 4 m</t>
  </si>
  <si>
    <t>-1847293712</t>
  </si>
  <si>
    <t>Bednění podest, podstupňových desek a ramp včetně podpěrné konstrukce výšky do 4 m půdorysně přímočarých zřízení</t>
  </si>
  <si>
    <t>"bednění boku rampy" (5,0+0,7)*0,16</t>
  </si>
  <si>
    <t>431351122</t>
  </si>
  <si>
    <t>Odstranění bednění podest schodišť a ramp přímočarých v do 4 m</t>
  </si>
  <si>
    <t>716881673</t>
  </si>
  <si>
    <t>Bednění podest, podstupňových desek a ramp včetně podpěrné konstrukce výšky do 4 m půdorysně přímočarých odstranění</t>
  </si>
  <si>
    <t>433121121</t>
  </si>
  <si>
    <t>Osazení ŽB schodnic</t>
  </si>
  <si>
    <t>709211232</t>
  </si>
  <si>
    <t>Osazování schodišťových konstrukcí a ramp železobetonových schodnic</t>
  </si>
  <si>
    <t>"SCh" 9</t>
  </si>
  <si>
    <t>mat1</t>
  </si>
  <si>
    <t xml:space="preserve">ŽB monolitické schodišťové stupně </t>
  </si>
  <si>
    <t>-609927890</t>
  </si>
  <si>
    <t>ŽB monolitické schodišťové stupně</t>
  </si>
  <si>
    <t>977151111</t>
  </si>
  <si>
    <t>Jádrové vrty diamantovými korunkami do stavebních materiálů D do 35 mm</t>
  </si>
  <si>
    <t>933238220</t>
  </si>
  <si>
    <t>Jádrové vrty diamantovými korunkami do stavebních materiálů (železobetonu, betonu, cihel, obkladů, dlažeb, kamene) průměru do 35 mm</t>
  </si>
  <si>
    <t>"vrt prům.12mm x 50mm" 16*0,05</t>
  </si>
  <si>
    <t>"vrt prům.10mm x 50mm" 36*0,05</t>
  </si>
  <si>
    <t>998231311</t>
  </si>
  <si>
    <t>Přesun hmot pro sadovnické a krajinářské úpravy vodorovně do 5000 m</t>
  </si>
  <si>
    <t>-767567038</t>
  </si>
  <si>
    <t>Přesun hmot pro sadovnické a krajinářské úpravy strojně dopravní vzdálenost do 5000 m</t>
  </si>
  <si>
    <t>PSV</t>
  </si>
  <si>
    <t>Práce a dodávky PSV</t>
  </si>
  <si>
    <t>741</t>
  </si>
  <si>
    <t>Elektroinstalace - silnoproud</t>
  </si>
  <si>
    <t>74100013R</t>
  </si>
  <si>
    <t>Montáž dělené ochranné trubky</t>
  </si>
  <si>
    <t>-1706628237</t>
  </si>
  <si>
    <t>74100014R</t>
  </si>
  <si>
    <t>dělená ochranná trubka pro kabely</t>
  </si>
  <si>
    <t>-18300066</t>
  </si>
  <si>
    <t>767</t>
  </si>
  <si>
    <t>Konstrukce zámečnické</t>
  </si>
  <si>
    <t>76710015R</t>
  </si>
  <si>
    <t>Montáž atypických zámečnických prvků</t>
  </si>
  <si>
    <t>-622768954</t>
  </si>
  <si>
    <t>Poznámka k položce:_x000D_
Obruba schodiště Cor-ten 10x150x5735 - 1 kus_x000D_
Obruba schodiště Cor-ten 10x150x5700 - 1 kus_x000D_
Nerezová závitová tyč M10 x 110mm - 16 kusů_x000D_
Zarážecí kotva 10 x 40 s vnitř. závitem M8 - 36 kusů_x000D_
Přesný a bližší popis viz dokumentace stavby, SO 01.2 Schody a rampa</t>
  </si>
  <si>
    <t>767001.R</t>
  </si>
  <si>
    <t>Obruba schodiště Cor-ten, 10x150x5735mm</t>
  </si>
  <si>
    <t>231808077</t>
  </si>
  <si>
    <t>"Obruba schodiště Cor-ten, 10x150x5735" 1</t>
  </si>
  <si>
    <t>767002.R</t>
  </si>
  <si>
    <t>Obruba schodiště Cor-ten, 10x150x5700mm</t>
  </si>
  <si>
    <t>1792711303</t>
  </si>
  <si>
    <t>"Obruba schodiště Cor-ten, 10x150x5700" 1</t>
  </si>
  <si>
    <t>767003.R</t>
  </si>
  <si>
    <t>Nerezová závitová tyč M10 x 40mm</t>
  </si>
  <si>
    <t>-1740928861</t>
  </si>
  <si>
    <t>767004.R</t>
  </si>
  <si>
    <t>Zarážecí kotva 10 x 40 s vnitřním závitem M8</t>
  </si>
  <si>
    <t>463648888</t>
  </si>
  <si>
    <t>767005.R</t>
  </si>
  <si>
    <t>Nerezový šroub s šestihrannou hlavou M8x25 s límcem</t>
  </si>
  <si>
    <t>-319033511</t>
  </si>
  <si>
    <t>76710301R</t>
  </si>
  <si>
    <t>D+M Ocelové zábradlí včetně spojovacích trnů</t>
  </si>
  <si>
    <t>1350667366</t>
  </si>
  <si>
    <t>0,771+4,415</t>
  </si>
  <si>
    <t>998767201</t>
  </si>
  <si>
    <t>Přesun hmot procentní pro zámečnické konstrukce v objektech v do 6 m</t>
  </si>
  <si>
    <t>%</t>
  </si>
  <si>
    <t>1351108740</t>
  </si>
  <si>
    <t>Přesun hmot pro zámečnické konstrukce stanovený procentní sazbou (%) z ceny vodorovná dopravní vzdálenost do 50 m základní v objektech výšky do 6 m</t>
  </si>
  <si>
    <t>SO 02 - Veřejné osvětlení</t>
  </si>
  <si>
    <t xml:space="preserve">    8 - Trubní vedení</t>
  </si>
  <si>
    <t xml:space="preserve">    VRN5 - Finanční náklady</t>
  </si>
  <si>
    <t>243669189</t>
  </si>
  <si>
    <t>Poznámka k položce:_x000D_
Bližší a přesné údaje viz PD D2.2, D.2.1.1, D.2.2.1-D.2.2.6</t>
  </si>
  <si>
    <t>0,45*340</t>
  </si>
  <si>
    <t>0,55*13</t>
  </si>
  <si>
    <t>162251101</t>
  </si>
  <si>
    <t>Vodorovné přemístění do 20 m výkopku/sypaniny z horniny třídy těžitelnosti I skupiny 1 až 3</t>
  </si>
  <si>
    <t>1953505709</t>
  </si>
  <si>
    <t>Vodorovné přemístění výkopku nebo sypaniny po suchu na obvyklém dopravním prostředku, bez naložení výkopku, avšak se složením bez rozhrnutí z horniny třídy těžitelnosti I skupiny 1 až 3 na vzdálenost do 20 m</t>
  </si>
  <si>
    <t>"Ornice:"</t>
  </si>
  <si>
    <t>0,45*340*0,3</t>
  </si>
  <si>
    <t>0,55*13*0,3</t>
  </si>
  <si>
    <t>"Výkopek:"</t>
  </si>
  <si>
    <t>34,6</t>
  </si>
  <si>
    <t>181311105</t>
  </si>
  <si>
    <t>Rozprostření ornice tl vrstvy přes 250 do 300 mm v rovině nebo ve svahu do 1:5 ručně</t>
  </si>
  <si>
    <t>-1439991568</t>
  </si>
  <si>
    <t>Rozprostření a urovnání ornice v rovině nebo ve svahu sklonu do 1:5 ručně při souvislé ploše, tl. vrstvy přes 250 do 300 mm</t>
  </si>
  <si>
    <t>132251103</t>
  </si>
  <si>
    <t>Hloubení rýh nezapažených š do 800 mm v hornině třídy těžitelnosti I skupiny 3 objem do 100 m3 strojně</t>
  </si>
  <si>
    <t>-1489383457</t>
  </si>
  <si>
    <t>Hloubení nezapažených rýh šířky do 800 mm strojně s urovnáním dna do předepsaného profilu a spádu v hornině třídy těžitelnosti I skupiny 3 přes 50 do 100 m3</t>
  </si>
  <si>
    <t>340*0,35*0,45</t>
  </si>
  <si>
    <t>132251251</t>
  </si>
  <si>
    <t>Hloubení rýh nezapažených š do 2000 mm v hornině třídy těžitelnosti I skupiny 3 objem do 20 m3 strojně</t>
  </si>
  <si>
    <t>829995609</t>
  </si>
  <si>
    <t>Hloubení nezapažených rýh šířky přes 800 do 2 000 mm strojně s urovnáním dna do předepsaného profilu a spádu v hornině třídy těžitelnosti I skupiny 3 do 20 m3</t>
  </si>
  <si>
    <t>1,2*0,55*13</t>
  </si>
  <si>
    <t>174151101</t>
  </si>
  <si>
    <t>Zásyp jam, šachet rýh nebo kolem objektů sypaninou se zhutněním</t>
  </si>
  <si>
    <t>-69839006</t>
  </si>
  <si>
    <t>Zásyp sypaninou z jakékoliv horniny strojně s uložením výkopku ve vrstvách se zhutněním jam, šachet, rýh nebo kolem objektů v těchto vykopávkách</t>
  </si>
  <si>
    <t>-71461803</t>
  </si>
  <si>
    <t>0,45*0,35*340</t>
  </si>
  <si>
    <t>0,55*1,2*13</t>
  </si>
  <si>
    <t>"použito na zásyp" -34,6</t>
  </si>
  <si>
    <t>-44792074</t>
  </si>
  <si>
    <t>"Výkopek :"</t>
  </si>
  <si>
    <t>Trubní vedení</t>
  </si>
  <si>
    <t>899722112</t>
  </si>
  <si>
    <t>Krytí potrubí z plastů výstražnou fólií z PVC přes 20 do 25 cm</t>
  </si>
  <si>
    <t>714715045</t>
  </si>
  <si>
    <t>Krytí potrubí z plastů výstražnou fólií z PVC šířky přes 20 do 25 cm</t>
  </si>
  <si>
    <t>-1403079069</t>
  </si>
  <si>
    <t>74100001R</t>
  </si>
  <si>
    <t>Montáž bezpaticového žárově zinkovaného stožáru Icon 5m s vrchním nátěrem</t>
  </si>
  <si>
    <t>-1036314793</t>
  </si>
  <si>
    <t>74100002R</t>
  </si>
  <si>
    <t>bezpaticový žárově zinkovaný stožár se svorkovnicí Icon 5m s vrchním nátěrem</t>
  </si>
  <si>
    <t>1246189147</t>
  </si>
  <si>
    <t>74100003R</t>
  </si>
  <si>
    <t>Montáž bezpaticového žárově zinkovaného stožáru Icon 3,5m s vrchním nátěrem</t>
  </si>
  <si>
    <t>1077891900</t>
  </si>
  <si>
    <t>74100004R</t>
  </si>
  <si>
    <t>bezpaticový žárově zinkovaný stožár se svorkovnicí Icon 3,5m s vrchním nátěrem</t>
  </si>
  <si>
    <t>-1539966226</t>
  </si>
  <si>
    <t>74100005R</t>
  </si>
  <si>
    <t>Montáž výzbroje smachtel</t>
  </si>
  <si>
    <t>608729088</t>
  </si>
  <si>
    <t>74100006R</t>
  </si>
  <si>
    <t>výzbroj smachtel pro odbočení</t>
  </si>
  <si>
    <t>-1382534844</t>
  </si>
  <si>
    <t>74100007R</t>
  </si>
  <si>
    <t>Montáž výzbroje smachtel pětižilová s pojistkou</t>
  </si>
  <si>
    <t>-896085305</t>
  </si>
  <si>
    <t>74100008R</t>
  </si>
  <si>
    <t>výzbroj smachtel pětižilová s pojistkou</t>
  </si>
  <si>
    <t>1065501198</t>
  </si>
  <si>
    <t>74100009R</t>
  </si>
  <si>
    <t>Montáž svítidel na stožár</t>
  </si>
  <si>
    <t>-1889951611</t>
  </si>
  <si>
    <t>74100010R</t>
  </si>
  <si>
    <t>Venkovní svítidla TECEO S/10LED/350mA/5307 blacklinght/2700 K 12W</t>
  </si>
  <si>
    <t>2002995700</t>
  </si>
  <si>
    <t>74100009.1R</t>
  </si>
  <si>
    <t>Venkovní svítidla ISLA LED/16led/350mA/5103 asym/2700 K</t>
  </si>
  <si>
    <t>-1826293238</t>
  </si>
  <si>
    <t>74100011R</t>
  </si>
  <si>
    <t>Montáž kabelu CYKY5x10 vč uložení v trubce a výkopu</t>
  </si>
  <si>
    <t>1570319959</t>
  </si>
  <si>
    <t>74100012R</t>
  </si>
  <si>
    <t>kabel CYKY 5x10</t>
  </si>
  <si>
    <t>-2041915731</t>
  </si>
  <si>
    <t>Montáž ochranné trubky Kopoflex</t>
  </si>
  <si>
    <t>-97802914</t>
  </si>
  <si>
    <t>ochranná trubka Kopoflex KF09040</t>
  </si>
  <si>
    <t>918230196</t>
  </si>
  <si>
    <t>74100015R</t>
  </si>
  <si>
    <t>Montáž popisových štítků</t>
  </si>
  <si>
    <t>470012514</t>
  </si>
  <si>
    <t>74100016R</t>
  </si>
  <si>
    <t>popisové štítky</t>
  </si>
  <si>
    <t>383919821</t>
  </si>
  <si>
    <t>74100017R</t>
  </si>
  <si>
    <t>Montáž mechanické ochrany (cihla/bet deska/ a pod)</t>
  </si>
  <si>
    <t>-1056438324</t>
  </si>
  <si>
    <t>74100018R</t>
  </si>
  <si>
    <t>mechanická ochrana (cihla/bet deska/ a pod)</t>
  </si>
  <si>
    <t>-1066180499</t>
  </si>
  <si>
    <t>74100024R</t>
  </si>
  <si>
    <t>Odvoz zeminy na skládku do 1km</t>
  </si>
  <si>
    <t>766296331</t>
  </si>
  <si>
    <t>74100025R</t>
  </si>
  <si>
    <t>Provedení provizorní úpravy povrchu</t>
  </si>
  <si>
    <t>-1875282469</t>
  </si>
  <si>
    <t>74100026R</t>
  </si>
  <si>
    <t>Provedení výkopu pro bet základ stožáru</t>
  </si>
  <si>
    <t>227702797</t>
  </si>
  <si>
    <t>74100027R</t>
  </si>
  <si>
    <t>Montáž PVC trubky prům. 200/800</t>
  </si>
  <si>
    <t>ks</t>
  </si>
  <si>
    <t>-1312322053</t>
  </si>
  <si>
    <t>74100039R</t>
  </si>
  <si>
    <t>PVC trubka F 200/800</t>
  </si>
  <si>
    <t>2107785780</t>
  </si>
  <si>
    <t>74100028R</t>
  </si>
  <si>
    <t>beton pro základ VO stožáru</t>
  </si>
  <si>
    <t>-758595700</t>
  </si>
  <si>
    <t>74100029R</t>
  </si>
  <si>
    <t>Připojení kabelu CYKY do stávajícího svítidla VO</t>
  </si>
  <si>
    <t>-838431253</t>
  </si>
  <si>
    <t>74100030R</t>
  </si>
  <si>
    <t>Nastavení svítidel a provedení provozních zkoušek</t>
  </si>
  <si>
    <t>hod</t>
  </si>
  <si>
    <t>1878042797</t>
  </si>
  <si>
    <t>74100033R</t>
  </si>
  <si>
    <t>Montáž vodiče uzemnění</t>
  </si>
  <si>
    <t>1942232072</t>
  </si>
  <si>
    <t>74100034R</t>
  </si>
  <si>
    <t>vodič FeZn f 10mm</t>
  </si>
  <si>
    <t>1518262659</t>
  </si>
  <si>
    <t>74100035R</t>
  </si>
  <si>
    <t>Montáž svorek</t>
  </si>
  <si>
    <t>697134930</t>
  </si>
  <si>
    <t>74100036R</t>
  </si>
  <si>
    <t>svorka SR 02</t>
  </si>
  <si>
    <t>2100086386</t>
  </si>
  <si>
    <t>74100037R</t>
  </si>
  <si>
    <t>Provedení antikorozní ochrany vodiče</t>
  </si>
  <si>
    <t>774807369</t>
  </si>
  <si>
    <t>74100038R</t>
  </si>
  <si>
    <t>antikorozní ochrana vodiče</t>
  </si>
  <si>
    <t>807390841</t>
  </si>
  <si>
    <t>74100040R</t>
  </si>
  <si>
    <t>Montáž kabelové chráničky prům do 100mm</t>
  </si>
  <si>
    <t>1041650361</t>
  </si>
  <si>
    <t>74100041R</t>
  </si>
  <si>
    <t>Kabelová chránička do 100mm beton/ocel</t>
  </si>
  <si>
    <t>-140043269</t>
  </si>
  <si>
    <t>74100042R</t>
  </si>
  <si>
    <t>Utěsnění průchodů</t>
  </si>
  <si>
    <t>198194720</t>
  </si>
  <si>
    <t>74100043R</t>
  </si>
  <si>
    <t>Montážní pěna 750ml</t>
  </si>
  <si>
    <t>-860632330</t>
  </si>
  <si>
    <t>998741201</t>
  </si>
  <si>
    <t>Přesun hmot procentní pro silnoproud v objektech v do 6 m</t>
  </si>
  <si>
    <t>991277594</t>
  </si>
  <si>
    <t>Přesun hmot pro silnoproud stanovený procentní sazbou (%) z ceny vodorovná dopravní vzdálenost do 50 m základní v objektech výšky do 6 m</t>
  </si>
  <si>
    <t>460661111</t>
  </si>
  <si>
    <t>Kabelové lože z písku pro kabely nn bez zakrytí š lože do 35 cm</t>
  </si>
  <si>
    <t>123750429</t>
  </si>
  <si>
    <t>Kabelové lože z písku včetně podsypu, zhutnění a urovnání povrchu pro kabely nn bez zakrytí, šířky do 35 cm</t>
  </si>
  <si>
    <t>460661116</t>
  </si>
  <si>
    <t>Kabelové lože z písku pro kabely nn bez zakrytí š lože přes 100 do 120 cm</t>
  </si>
  <si>
    <t>-1824815566</t>
  </si>
  <si>
    <t>Kabelové lože z písku včetně podsypu, zhutnění a urovnání povrchu pro kabely nn bez zakrytí, šířky přes 100 do 120 cm</t>
  </si>
  <si>
    <t>011464000</t>
  </si>
  <si>
    <t>Měření (monitoring) úrovně osvětlení</t>
  </si>
  <si>
    <t>-1912659696</t>
  </si>
  <si>
    <t>-2029721585</t>
  </si>
  <si>
    <t>043103000</t>
  </si>
  <si>
    <t>Zkoušky bez rozlišení</t>
  </si>
  <si>
    <t>637862834</t>
  </si>
  <si>
    <t>044002000</t>
  </si>
  <si>
    <t>Revize</t>
  </si>
  <si>
    <t>408556531</t>
  </si>
  <si>
    <t>VRN5</t>
  </si>
  <si>
    <t>Finanční náklady</t>
  </si>
  <si>
    <t>059002000</t>
  </si>
  <si>
    <t>Ostatní finance - vzorkování viditelných částí</t>
  </si>
  <si>
    <t>-798569281</t>
  </si>
  <si>
    <t>SO 03.1a - Vodovodní přípojka</t>
  </si>
  <si>
    <t xml:space="preserve">    722 - Zdravotechnika - vnitřní vodovod</t>
  </si>
  <si>
    <t>-1765623155</t>
  </si>
  <si>
    <t>"přípojka vody" 0,8*119</t>
  </si>
  <si>
    <t>"napojení pítka" 0,6*7,5</t>
  </si>
  <si>
    <t>131213701</t>
  </si>
  <si>
    <t>Hloubení nezapažených jam v soudržných horninách třídy těžitelnosti I skupiny 3 ručně</t>
  </si>
  <si>
    <t>1614734743</t>
  </si>
  <si>
    <t>Hloubení nezapažených jam ručně s urovnáním dna do předepsaného profilu a spádu v hornině třídy těžitelnosti I skupiny 3 soudržných</t>
  </si>
  <si>
    <t>"ručně kopaná sonda pro napojení vodovodní přípojky" 1,5*1,5*2</t>
  </si>
  <si>
    <t>132254102</t>
  </si>
  <si>
    <t>Hloubení rýh zapažených š do 800 mm v hornině třídy těžitelnosti I skupiny 3 objem do 50 m3 strojně</t>
  </si>
  <si>
    <t>-1485584939</t>
  </si>
  <si>
    <t>Hloubení zapažených rýh šířky do 800 mm strojně s urovnáním dna do předepsaného profilu a spádu v hornině třídy těžitelnosti I skupiny 3 přes 20 do 50 m3</t>
  </si>
  <si>
    <t>"pro napojení na kanal. sběrač" 8,0*4,0*0,9</t>
  </si>
  <si>
    <t>151101102</t>
  </si>
  <si>
    <t>Zřízení příložného pažení a rozepření stěn rýh hl přes 2 do 4 m</t>
  </si>
  <si>
    <t>1667161272</t>
  </si>
  <si>
    <t>Zřízení pažení a rozepření stěn rýh pro podzemní vedení příložné pro jakoukoliv mezerovitost, hloubky přes 2 do 4 m</t>
  </si>
  <si>
    <t>8,0*4,0*2</t>
  </si>
  <si>
    <t>151101112</t>
  </si>
  <si>
    <t>Odstranění příložného pažení a rozepření stěn rýh hl přes 2 do 4 m</t>
  </si>
  <si>
    <t>-1175376287</t>
  </si>
  <si>
    <t>Odstranění pažení a rozepření stěn rýh pro podzemní vedení s uložením materiálu na vzdálenost do 3 m od kraje výkopu příložné, hloubky přes 2 do 4 m</t>
  </si>
  <si>
    <t>-655992446</t>
  </si>
  <si>
    <t>"přípojka vody" 0,8*119*0,3</t>
  </si>
  <si>
    <t>"napojení pítka" 0,6*7,5*0,3</t>
  </si>
  <si>
    <t>661438232</t>
  </si>
  <si>
    <t>"kanalizační přípojka" 0,8*119</t>
  </si>
  <si>
    <t>"pítko" 0,6*7,5</t>
  </si>
  <si>
    <t>132251101</t>
  </si>
  <si>
    <t>Hloubení rýh nezapažených š do 800 mm v hornině třídy těžitelnosti I skupiny 3 objem do 20 m3 strojně</t>
  </si>
  <si>
    <t>66261413</t>
  </si>
  <si>
    <t>Hloubení nezapažených rýh šířky do 800 mm strojně s urovnáním dna do předepsaného profilu a spádu v hornině třídy těžitelnosti I skupiny 3 do 20 m3</t>
  </si>
  <si>
    <t>"přípojka" 0,8*1,2*119</t>
  </si>
  <si>
    <t>"pítko" 0,6*0,5*7,5</t>
  </si>
  <si>
    <t>1763215083</t>
  </si>
  <si>
    <t>" přípojka" 53,5</t>
  </si>
  <si>
    <t>"pítko" 1,8</t>
  </si>
  <si>
    <t>357861923</t>
  </si>
  <si>
    <t>"přípojka" 53,5</t>
  </si>
  <si>
    <t>-1717929804</t>
  </si>
  <si>
    <t>"výkopek-odvezený výkopek" 116,49-55,3</t>
  </si>
  <si>
    <t>"zásyp sondy" 4,5</t>
  </si>
  <si>
    <t>175151101</t>
  </si>
  <si>
    <t>Obsypání potrubí strojně sypaninou bez prohození, uloženou do 3 m</t>
  </si>
  <si>
    <t>-1090108581</t>
  </si>
  <si>
    <t>Obsypání potrubí strojně sypaninou z vhodných třídy těžitelnosti I a II, skupiny 1 až 4 nebo materiálem připraveným podél výkopu ve vzdálenosti do 3 m od jeho kraje, pro jakoukoliv hloubku výkopu a míru zhutnění bez prohození sypaniny</t>
  </si>
  <si>
    <t>58331200</t>
  </si>
  <si>
    <t>štěrkopísek netříděný</t>
  </si>
  <si>
    <t>-1102385689</t>
  </si>
  <si>
    <t>"přípojka" 53,5*1,7</t>
  </si>
  <si>
    <t>"pítko" 1,8*1,7</t>
  </si>
  <si>
    <t>871161211</t>
  </si>
  <si>
    <t>Montáž potrubí z PE100 RC SDR 11 otevřený výkop svařovaných elektrotvarovkou d 32 x 3,0 mm</t>
  </si>
  <si>
    <t>1869448172</t>
  </si>
  <si>
    <t>Montáž vodovodního potrubí z polyetylenu PE100 RC v otevřeném výkopu svařovaných elektrotvarovkou SDR 11/PN16 d 32 x 3,0 mm</t>
  </si>
  <si>
    <t>"přípojka" 1,85</t>
  </si>
  <si>
    <t>28613110</t>
  </si>
  <si>
    <t>potrubí vodovodní jednovrstvé PE100 RC PN 16 SDR11 32x3,0mm</t>
  </si>
  <si>
    <t>509936579</t>
  </si>
  <si>
    <t>1,85</t>
  </si>
  <si>
    <t>HWL.622302500016</t>
  </si>
  <si>
    <t>TVAROVKA ISO KONCOVÁ 25</t>
  </si>
  <si>
    <t>455073154</t>
  </si>
  <si>
    <t>HWL.622303200016</t>
  </si>
  <si>
    <t>TVAROVKA ISO KONCOVÁ 32</t>
  </si>
  <si>
    <t>-485991202</t>
  </si>
  <si>
    <t>HWL.633004003216</t>
  </si>
  <si>
    <t>TVAROVKA ISO SPOJKA REDUKOVANÁ 40-32</t>
  </si>
  <si>
    <t>-1551418611</t>
  </si>
  <si>
    <t>87116121R</t>
  </si>
  <si>
    <t>trubka vodovodní PE100 SDR11 se signalizační vrstvou 25x3,0mm</t>
  </si>
  <si>
    <t>-1336608414</t>
  </si>
  <si>
    <t>Montáž vodovodního potrubí z plastů v otevřeném výkopu z polyetylenu PE 100 svařovaných elektrotvarovkou SDR 11/PN16 D 25 x 3,0 mm</t>
  </si>
  <si>
    <t>"přívod pro pítko" 7,5</t>
  </si>
  <si>
    <t>28613109R</t>
  </si>
  <si>
    <t>trubka vodovodní PE100 PN 16 SDR11 25x2,3mm</t>
  </si>
  <si>
    <t>-1756246268</t>
  </si>
  <si>
    <t>871171211</t>
  </si>
  <si>
    <t>Montáž potrubí z PE100 RC SDR 11 otevřený výkop svařovaných elektrotvarovkou d 40 x 3,7 mm</t>
  </si>
  <si>
    <t>1582083138</t>
  </si>
  <si>
    <t>Montáž vodovodního potrubí z polyetylenu PE100 RC v otevřeném výkopu svařovaných elektrotvarovkou SDR 11/PN16 d 40 x 3,7 mm</t>
  </si>
  <si>
    <t>117,2</t>
  </si>
  <si>
    <t>28613501</t>
  </si>
  <si>
    <t>potrubí vodovodní dvouvrstvé PE100 RC SDR11 40x3,7mm</t>
  </si>
  <si>
    <t>523302827</t>
  </si>
  <si>
    <t>117,2*1,015 "Přepočtené koeficientem množství</t>
  </si>
  <si>
    <t>28614944</t>
  </si>
  <si>
    <t>elektrokoleno 45° PE 100 PN16 D 40mm</t>
  </si>
  <si>
    <t>1665148687</t>
  </si>
  <si>
    <t>28653053</t>
  </si>
  <si>
    <t>elektrokoleno 90° PE 100 D 40mm</t>
  </si>
  <si>
    <t>-336718937</t>
  </si>
  <si>
    <t>891161321</t>
  </si>
  <si>
    <t>Montáž vodovodních šoupátek domovní přípojky se závitovými konci PN16 otevřený výkop G 1"</t>
  </si>
  <si>
    <t>-1202595881</t>
  </si>
  <si>
    <t>Montáž vodovodních armatur na potrubí šoupátek pro domovní přípojky se závitovými konci PN16 G 1"</t>
  </si>
  <si>
    <t>42221551</t>
  </si>
  <si>
    <t>šoupátko domovní přípojky litinové vnitřní/vnitřní závit PN16 1"x1"</t>
  </si>
  <si>
    <t>-672081877</t>
  </si>
  <si>
    <t>551211.R</t>
  </si>
  <si>
    <t>ventil sedlový DN25</t>
  </si>
  <si>
    <t>-1549073204</t>
  </si>
  <si>
    <t>55111290</t>
  </si>
  <si>
    <t>ventil přímý průchozí mosazný s odvodňovacím ventilem a zátkou 1"</t>
  </si>
  <si>
    <t>-782817775</t>
  </si>
  <si>
    <t>GBO.24125V</t>
  </si>
  <si>
    <t>REDUKCE M/F 1X1/2" POZINK</t>
  </si>
  <si>
    <t>-47192074</t>
  </si>
  <si>
    <t>42290102</t>
  </si>
  <si>
    <t>souprava vodoměrná závitová se šroubením kohouty a zpětnou klapkou 3/4"-3/4"</t>
  </si>
  <si>
    <t>1815774041</t>
  </si>
  <si>
    <t>891319111</t>
  </si>
  <si>
    <t>Montáž navrtávacích pasů na potrubí z jakýchkoli trub DN 150</t>
  </si>
  <si>
    <t>1619193259</t>
  </si>
  <si>
    <t>Montáž vodovodních armatur na potrubí navrtávacích pasů s ventilem Jt 1 MPa, na potrubí z trub litinových, ocelových nebo plastických hmot DN 150</t>
  </si>
  <si>
    <t>42271415</t>
  </si>
  <si>
    <t>pás navrtávací z tvárné litiny DN 150, pro litinové a ocelové potrubí, se závitovým výstupem 1",5/4",6/4",2"</t>
  </si>
  <si>
    <t>-1922547676</t>
  </si>
  <si>
    <t>892233122</t>
  </si>
  <si>
    <t>Proplach a dezinfekce vodovodního potrubí DN od 40 do 70</t>
  </si>
  <si>
    <t>556596178</t>
  </si>
  <si>
    <t>892241111</t>
  </si>
  <si>
    <t>Tlaková zkouška vodou potrubí DN do 80</t>
  </si>
  <si>
    <t>-1251367918</t>
  </si>
  <si>
    <t>Tlakové zkoušky vodou na potrubí DN do 80</t>
  </si>
  <si>
    <t>"přípojka" 119</t>
  </si>
  <si>
    <t>893811252</t>
  </si>
  <si>
    <t>Osazení vodoměrné šachty kruhové z PP obetonované pro statické zatížení D do 1,0 m hl přes 1,2 do 1,5 m</t>
  </si>
  <si>
    <t>-1638718800</t>
  </si>
  <si>
    <t>Osazení vodoměrné šachty z polypropylenu PP obetonované pro statické zatížení kruhové, průměru D do 1,0 m, světlé hloubky přes 1,2 m do 1,5 m</t>
  </si>
  <si>
    <t>56230562</t>
  </si>
  <si>
    <t>šachta plastová vodoměrná kruhová k obetonování včetně výztuhy 1,0/1,5m</t>
  </si>
  <si>
    <t>181493669</t>
  </si>
  <si>
    <t>Poznámka k položce:_x000D_
Bližší a přesné údaje viz PD D3a, D3a_01_TZ, D3a_02_sit, D3a_03_04_PV_KS_uložení potrubí, D3a_03_PV PP, D3a_04_PK PP_ulo_x000D_
Šachta se dodává kompletě i s poklopem</t>
  </si>
  <si>
    <t>551283.R</t>
  </si>
  <si>
    <t>D+M orientační sloupek a tabulka</t>
  </si>
  <si>
    <t>836111900</t>
  </si>
  <si>
    <t>899722114</t>
  </si>
  <si>
    <t>Krytí potrubí z plastů výstražnou fólií z PVC přes 34 do 40 cm</t>
  </si>
  <si>
    <t>1738292561</t>
  </si>
  <si>
    <t>Krytí potrubí z plastů výstražnou fólií z PVC šířky přes 34 do 40 cm</t>
  </si>
  <si>
    <t>977151114</t>
  </si>
  <si>
    <t>Jádrové vrty diamantovými korunkami do stavebních materiálů D přes 50 do 60 mm</t>
  </si>
  <si>
    <t>-970685623</t>
  </si>
  <si>
    <t>Jádrové vrty diamantovými korunkami do stavebních materiálů (železobetonu, betonu, cihel, obkladů, dlažeb, kamene) průměru přes 50 do 60 mm</t>
  </si>
  <si>
    <t>998276101</t>
  </si>
  <si>
    <t>Přesun hmot pro trubní vedení z trub z plastických hmot otevřený výkop</t>
  </si>
  <si>
    <t>511242297</t>
  </si>
  <si>
    <t>Přesun hmot pro trubní vedení hloubené z trub z plastických hmot nebo sklolaminátových pro vodovody, kanalizace, teplovody, produktovody v otevřeném výkopu dopravní vzdálenost do 15 m</t>
  </si>
  <si>
    <t>998276124</t>
  </si>
  <si>
    <t>Příplatek k přesunu hmot pro trubní vedení z trub z plastických hmot za zvětšený přesun do 500 m</t>
  </si>
  <si>
    <t>1239896624</t>
  </si>
  <si>
    <t>Přesun hmot pro trubní vedení hloubené z trub z plastických hmot nebo sklolaminátových Příplatek k cenám za zvětšený přesun přes vymezenou dopravní vzdálenost do 500 m</t>
  </si>
  <si>
    <t>722</t>
  </si>
  <si>
    <t>Zdravotechnika - vnitřní vodovod</t>
  </si>
  <si>
    <t>722263206</t>
  </si>
  <si>
    <t>Vodoměr závitový jednovtokový suchoběžný do 100°C G 1/2"x 110 mm Qn 1,5 m3/h horizontální</t>
  </si>
  <si>
    <t>-1503914456</t>
  </si>
  <si>
    <t>Vodoměry pro vodu do 100°C závitové horizontální jednovtokové suchoběžné G 1/2"x 110 mm Qn 1,5</t>
  </si>
  <si>
    <t>460881511</t>
  </si>
  <si>
    <t>Kladení dlažby z kostek žulových velkých do lože z betonu</t>
  </si>
  <si>
    <t>1892193200</t>
  </si>
  <si>
    <t>Poznámka k položce:_x000D_
Bližší a přesné údaje viz PD D3b Odvodnění</t>
  </si>
  <si>
    <t>"fixace poklopů šachet, 5 ks" 0,75*5</t>
  </si>
  <si>
    <t>58381013</t>
  </si>
  <si>
    <t>kostka řezanoštípaná dlažební žula 10x10x6cm</t>
  </si>
  <si>
    <t>164755376</t>
  </si>
  <si>
    <t>"fixace poklopu ovl. soupravy" 0,75*5</t>
  </si>
  <si>
    <t>3,75*1,01 "Přepočtené koeficientem množství</t>
  </si>
  <si>
    <t>SO 03.2a - Kanalizační přípojka</t>
  </si>
  <si>
    <t>1575163809</t>
  </si>
  <si>
    <t>"kanalizační přípojka" 0,9*123,71</t>
  </si>
  <si>
    <t>339246603</t>
  </si>
  <si>
    <t>167607976</t>
  </si>
  <si>
    <t>-689914320</t>
  </si>
  <si>
    <t>"ornice" 0,9*0,3*123,71</t>
  </si>
  <si>
    <t>-1832832951</t>
  </si>
  <si>
    <t>-471321181</t>
  </si>
  <si>
    <t>"přípojka" 0,9*1,55*115,71</t>
  </si>
  <si>
    <t>1485973902</t>
  </si>
  <si>
    <t>1007625509</t>
  </si>
  <si>
    <t>"lože a obsyp" 68,04</t>
  </si>
  <si>
    <t>913697616</t>
  </si>
  <si>
    <t>244133219</t>
  </si>
  <si>
    <t>"přípojka" 68,04</t>
  </si>
  <si>
    <t>1482173154</t>
  </si>
  <si>
    <t>"přípojka" 68,04*1,7</t>
  </si>
  <si>
    <t>-544134571</t>
  </si>
  <si>
    <t>"přípojka" 42,01</t>
  </si>
  <si>
    <t>837355120R</t>
  </si>
  <si>
    <t>Napojení nového potrubí PVC DN 150 na stávajícího kanalizaci BET 750/500 - jádrová navrtávka a vysazení odbočky v horní třetině průtočného profilu.</t>
  </si>
  <si>
    <t>470446327</t>
  </si>
  <si>
    <t>871313121</t>
  </si>
  <si>
    <t>Montáž kanalizačního potrubí hladkého plnostěnného SN 8 z PVC-U DN 160</t>
  </si>
  <si>
    <t>1522773042</t>
  </si>
  <si>
    <t>Montáž kanalizačního potrubí z tvrdého PVC-U hladkého plnostěnného tuhost SN 8 DN 160</t>
  </si>
  <si>
    <t>123,71</t>
  </si>
  <si>
    <t>28611131</t>
  </si>
  <si>
    <t>trubka kanalizační PVC DN 160x1000mm SN4</t>
  </si>
  <si>
    <t>2090305456</t>
  </si>
  <si>
    <t>123,71*1,03 "Přepočtené koeficientem množství</t>
  </si>
  <si>
    <t>28611359</t>
  </si>
  <si>
    <t>koleno kanalizační PVC KG 160x15°</t>
  </si>
  <si>
    <t>493636904</t>
  </si>
  <si>
    <t>28611506</t>
  </si>
  <si>
    <t>redukce kanalizační PVC 160/125</t>
  </si>
  <si>
    <t>-355807339</t>
  </si>
  <si>
    <t>89235011R</t>
  </si>
  <si>
    <t>Vyhotovení revizní zprávy, zaměření a vypracování dokumentace skutečného provedení</t>
  </si>
  <si>
    <t>859437066</t>
  </si>
  <si>
    <t>892351111</t>
  </si>
  <si>
    <t>Tlaková zkouška vodou potrubí DN 150 nebo 200</t>
  </si>
  <si>
    <t>940231619</t>
  </si>
  <si>
    <t>Tlakové zkoušky vodou na potrubí DN 150 nebo 200</t>
  </si>
  <si>
    <t>8948122.R</t>
  </si>
  <si>
    <t xml:space="preserve">D+M Revizní a čistící šachta z polypropylenu PP pro hladké trouby DN 425 </t>
  </si>
  <si>
    <t>1597759266</t>
  </si>
  <si>
    <t>D+M Revizní a čistící šachta z polypropylenu PP pro hladké trouby DN 425</t>
  </si>
  <si>
    <t>Poznámka k položce:_x000D_
Bližší a přesné údaje viz PD D3a_x000D_
Včetně betonového poklopu a kónusu</t>
  </si>
  <si>
    <t>8948123.R</t>
  </si>
  <si>
    <t>D+M Revizní a čistící šachta z polypropylenu PP pro hladké trouby DN 600</t>
  </si>
  <si>
    <t>1847579832</t>
  </si>
  <si>
    <t>-1123877959</t>
  </si>
  <si>
    <t>2126060601</t>
  </si>
  <si>
    <t>180901964</t>
  </si>
  <si>
    <t>-1699349737</t>
  </si>
  <si>
    <t>-1776155705</t>
  </si>
  <si>
    <t>SO 03.b - Odvodnění</t>
  </si>
  <si>
    <t>Úroveň 3:</t>
  </si>
  <si>
    <t>SO 03.b.1 - Odvodnění - způsobilé náklady</t>
  </si>
  <si>
    <t>1190051.R</t>
  </si>
  <si>
    <t>Vytyčení bodů pro odvodnění dle projektové dokumentace přes 250 kusů</t>
  </si>
  <si>
    <t>-183818788</t>
  </si>
  <si>
    <t>392</t>
  </si>
  <si>
    <t>121151125</t>
  </si>
  <si>
    <t>Sejmutí ornice plochy přes 500 m2 tl vrstvy přes 250 do 300 mm strojně</t>
  </si>
  <si>
    <t>1402221515</t>
  </si>
  <si>
    <t>Sejmutí ornice strojně při souvislé ploše přes 500 m2, tl. vrstvy přes 250 do 300 mm</t>
  </si>
  <si>
    <t>"průlehy P01-P13+vsakovací rýha"3645,54</t>
  </si>
  <si>
    <t>"záchytné příkopy" 362,57</t>
  </si>
  <si>
    <t>131251100</t>
  </si>
  <si>
    <t>Hloubení jam nezapažených v hornině třídy těžitelnosti I skupiny 3 objem do 20 m3 strojně</t>
  </si>
  <si>
    <t>1306849317</t>
  </si>
  <si>
    <t>Hloubení nezapažených jam a zářezů strojně s urovnáním dna do předepsaného profilu a spádu v hornině třídy těžitelnosti I skupiny 3 do 20 m3</t>
  </si>
  <si>
    <t>" výkop pro šachty průměr 425 mm" 0,6*0,6*1,5*4</t>
  </si>
  <si>
    <t>131251106</t>
  </si>
  <si>
    <t>Hloubení jam nezapažených v hornině třídy těžitelnosti I skupiny 3 objem do 5000 m3 strojně</t>
  </si>
  <si>
    <t>906741561</t>
  </si>
  <si>
    <t>Hloubení nezapažených jam a zářezů strojně s urovnáním dna do předepsaného profilu a spádu v hornině třídy těžitelnosti I skupiny 3 přes 1 000 do 5 000 m3</t>
  </si>
  <si>
    <t>"Výkop jam vsakovací polštáře v průlezích" 406,03</t>
  </si>
  <si>
    <t>"Celkový objem" 1357,22</t>
  </si>
  <si>
    <t>"zatrubnění" 4,36</t>
  </si>
  <si>
    <t>"větev 1" 35,94</t>
  </si>
  <si>
    <t>"větev 1-1" 10,81</t>
  </si>
  <si>
    <t>"větev 2" 19,37</t>
  </si>
  <si>
    <t>"přepojení vpusti" 4,62</t>
  </si>
  <si>
    <t>"drenáž pro pítko" 1,0</t>
  </si>
  <si>
    <t>-379227516</t>
  </si>
  <si>
    <t>-1064599936</t>
  </si>
  <si>
    <t>"ornice ze záchytných příkopů" 362,57</t>
  </si>
  <si>
    <t>1150572609</t>
  </si>
  <si>
    <t>1506363956</t>
  </si>
  <si>
    <t>" výkop pro šachty průměr 425 mm" 0,1*0,6*1,05*4</t>
  </si>
  <si>
    <t>"zatrubnění" 2,33</t>
  </si>
  <si>
    <t>"větev 1" 22,65</t>
  </si>
  <si>
    <t>"větev 1-1" 6,92</t>
  </si>
  <si>
    <t>"větev 2" 9,51</t>
  </si>
  <si>
    <t>"přepojení vpusti" 2,31</t>
  </si>
  <si>
    <t>174151102</t>
  </si>
  <si>
    <t xml:space="preserve">Zásyp odvodňovacích jam štěrkem strojně s uložením štěrku ve vrstvách se zhutněním </t>
  </si>
  <si>
    <t>-1088214653</t>
  </si>
  <si>
    <t>Zásyp odvodňovacích jam štěrkem strojně s uložením štěrku ve vrstvách se zhutněním</t>
  </si>
  <si>
    <t>"Celkový objem" 278,25</t>
  </si>
  <si>
    <t>58343930</t>
  </si>
  <si>
    <t>kamenivo drcené hrubé frakce 16/32</t>
  </si>
  <si>
    <t>519735585</t>
  </si>
  <si>
    <t>278,25*1,8 "Přepočtené koeficientem množství</t>
  </si>
  <si>
    <t>17415110R</t>
  </si>
  <si>
    <t xml:space="preserve">Úprava tvarů průlehů </t>
  </si>
  <si>
    <t>1935549631</t>
  </si>
  <si>
    <t>Úprava tvarů průlehů</t>
  </si>
  <si>
    <t>3645,54</t>
  </si>
  <si>
    <t>1751511.R</t>
  </si>
  <si>
    <t xml:space="preserve">Pískový podsyp a obsyp potrubí strojně pískem </t>
  </si>
  <si>
    <t>1514918965</t>
  </si>
  <si>
    <t>Pískový podsyp a obsyp potrubí strojně pískem</t>
  </si>
  <si>
    <t>"zatrubnění" 2,03</t>
  </si>
  <si>
    <t>"větev 1" 13,3</t>
  </si>
  <si>
    <t>"větev 1-1" 3,89</t>
  </si>
  <si>
    <t>"větev 2" 9,86</t>
  </si>
  <si>
    <t>štěrkopísek netříděný zásypový</t>
  </si>
  <si>
    <t>-1028511176</t>
  </si>
  <si>
    <t>31,39*1,8 "Přepočtené koeficientem množství</t>
  </si>
  <si>
    <t>461991111</t>
  </si>
  <si>
    <t>Zřízení ochranného opevnění dna a svahů melioračních kanálů z geotextilie, fólie nebo síťoviny</t>
  </si>
  <si>
    <t>616886225</t>
  </si>
  <si>
    <t>Zřízení ochranného opevnění dna a svahů melioračních kanálů z geotextilií, fólie nebo síťoviny</t>
  </si>
  <si>
    <t>612</t>
  </si>
  <si>
    <t>718740538</t>
  </si>
  <si>
    <t>564661011</t>
  </si>
  <si>
    <t>Podklad z kameniva hrubého drceného vel. 63-125 mm plochy do 100 m2 tl 200 mm</t>
  </si>
  <si>
    <t>725229393</t>
  </si>
  <si>
    <t>Podklad z kameniva hrubého drceného vel. 63-125 mm, s rozprostřením a zhutněním plochy jednotlivě do 100 m2, po zhutnění tl. 200 mm</t>
  </si>
  <si>
    <t>6,22</t>
  </si>
  <si>
    <t>871238111</t>
  </si>
  <si>
    <t>Kladení drenážního potrubí z tvrdého PVC průměru přes 150 do 200 mm</t>
  </si>
  <si>
    <t>2093386078</t>
  </si>
  <si>
    <t>Kladení drenážního potrubí z plastických hmot do připravené rýhy z tvrdého PVC, průměru přes 150 do 200 mm</t>
  </si>
  <si>
    <t>47,49</t>
  </si>
  <si>
    <t>18615200</t>
  </si>
  <si>
    <t>trubka drenážní korugovaná PP SN 8 perforace 360° pro liniové stavby DN 150</t>
  </si>
  <si>
    <t>2075443970</t>
  </si>
  <si>
    <t>-1665115502</t>
  </si>
  <si>
    <t>28611165</t>
  </si>
  <si>
    <t>trubka kanalizační PVC-U plnostěnná jednovrstvá DN 160x3000mm SN8</t>
  </si>
  <si>
    <t>423092590</t>
  </si>
  <si>
    <t>108,4*1,03 "Přepočtené koeficientem množství</t>
  </si>
  <si>
    <t>206634075</t>
  </si>
  <si>
    <t>111,652</t>
  </si>
  <si>
    <t>998311011</t>
  </si>
  <si>
    <t>Přesun hmot pro odvodnění drenáží bez výplně rýh</t>
  </si>
  <si>
    <t>1467728306</t>
  </si>
  <si>
    <t>Přesun hmot pro odvodnění drenáží bez výplně rýh dopravní vzdálenost do 1 000 m</t>
  </si>
  <si>
    <t>SO 03.b.2 - Odvodnění - nezpůsobilé náklady</t>
  </si>
  <si>
    <t>Revizní plastová šachta DN425 s betonovým poklopem  B125 hl 1,5 m</t>
  </si>
  <si>
    <t>-195061176</t>
  </si>
  <si>
    <t>Revizní plastová šachta DN425 s betonovým poklopem B125 hl 1,5 m</t>
  </si>
  <si>
    <t>Dvorní vpusť prefa. betonová Ø 300, s kalovým košem a a litinovou mříží  A30 300x300</t>
  </si>
  <si>
    <t>418925171</t>
  </si>
  <si>
    <t>Dvorní vpusť prefa. betonová Ø 300, s kalovým košem a a litinovou mříží A30 300x300</t>
  </si>
  <si>
    <t>8948124.R</t>
  </si>
  <si>
    <t>Výměna stávající vpusti pro napojení VP3 (Uliční vpusť prefa. betonová Ø450 s kalovým košem a litinovou mříží D400)</t>
  </si>
  <si>
    <t>1476269978</t>
  </si>
  <si>
    <t>8959413.R</t>
  </si>
  <si>
    <t>D+M Uliční vpusť  prefa. betonová Ø450 s kalovým košem a litinovou mříží B125 D400</t>
  </si>
  <si>
    <t>262953171</t>
  </si>
  <si>
    <t>D+M Uliční vpusť prefa. betonová Ø450 s kalovým košem a litinovou mříží B125 D400</t>
  </si>
  <si>
    <t>-227492825</t>
  </si>
  <si>
    <t>-92244639</t>
  </si>
  <si>
    <t>"obklad vyústních objektů" 1,0*3</t>
  </si>
  <si>
    <t>"fixace poklopu ovl. soupravy" 0,5</t>
  </si>
  <si>
    <t>1052611220</t>
  </si>
  <si>
    <t>3,5*1,01 "Přepočtené koeficientem množství</t>
  </si>
  <si>
    <t>SO 05 - Drobná architektura</t>
  </si>
  <si>
    <t>-1703643627</t>
  </si>
  <si>
    <t>Poznámka k položce:_x000D_
Bližší a přesné údaje viz PD D 5 1, D 5 2 1-D 5 2 10, statika vyhlídka kolečko, statika Zeď Mrak</t>
  </si>
  <si>
    <t>"cortenová kolečka" 25,52*5</t>
  </si>
  <si>
    <t>"kolo vyhlídka" 0,6*1,6*2</t>
  </si>
  <si>
    <t>"bedna na síť" 0,5*0,5*6</t>
  </si>
  <si>
    <t>"zábradlí" 0,5*0,5*10</t>
  </si>
  <si>
    <t>"zeď Mrak" 1,9*4,4*2</t>
  </si>
  <si>
    <t>122251102</t>
  </si>
  <si>
    <t>Odkopávky a prokopávky nezapažené v hornině třídy těžitelnosti I skupiny 3 objem do 50 m3 strojně</t>
  </si>
  <si>
    <t>-1320356586</t>
  </si>
  <si>
    <t>Odkopávky a prokopávky nezapažené strojně v hornině třídy těžitelnosti I skupiny 3 přes 20 do 50 m3</t>
  </si>
  <si>
    <t>"cortenová kolečka" (10,1*0,6)*5</t>
  </si>
  <si>
    <t>"kolo vyhlídka" (0,6*1,6*0,6)*2</t>
  </si>
  <si>
    <t>"bedna na síť" 0,5*0,5*0,8*6</t>
  </si>
  <si>
    <t>"zábradlí" 0,5*0,5*0,8*10</t>
  </si>
  <si>
    <t>"zeď Mrak" 1,9*4,4*0,9*2</t>
  </si>
  <si>
    <t>1259737616</t>
  </si>
  <si>
    <t>"cortenová kolečka" 25,52*0,3*5</t>
  </si>
  <si>
    <t>"kolo vyhlídka" 0,6*1,6*0,3*2</t>
  </si>
  <si>
    <t>"bedna na síť" 0,5*0,5*0,3*6</t>
  </si>
  <si>
    <t>"zábradlí" 0,5*0,5*0,3*10</t>
  </si>
  <si>
    <t>"zeď Mrak" 1,9*4,4*0,3*2</t>
  </si>
  <si>
    <t>"zábradlí" 0,5*0,5*0,5*10</t>
  </si>
  <si>
    <t>167151101</t>
  </si>
  <si>
    <t>Nakládání výkopku z hornin třídy těžitelnosti I skupiny 1 až 3 do 100 m3</t>
  </si>
  <si>
    <t>1325362287</t>
  </si>
  <si>
    <t>Nakládání, skládání a překládání neulehlého výkopku nebo sypaniny strojně nakládání, množství do 100 m3, z horniny třídy těžitelnosti I, skupiny 1 až 3</t>
  </si>
  <si>
    <t>274313811</t>
  </si>
  <si>
    <t>Základové pásy z betonu tř. C 25/30</t>
  </si>
  <si>
    <t>1133224878</t>
  </si>
  <si>
    <t>Základy z betonu prostého pasy betonu kamenem neprokládaného tř. C 25/30</t>
  </si>
  <si>
    <t>"cortenová kolečka" (10,1*0,45)*5</t>
  </si>
  <si>
    <t>"kolo vyhlídka" 0,6*1,6*0,6*2</t>
  </si>
  <si>
    <t>"bedna na síť" 0,5*0,5*0,5*6</t>
  </si>
  <si>
    <t>"zeď Mrak" 1,5*1,0*0,6*2</t>
  </si>
  <si>
    <t>564281011</t>
  </si>
  <si>
    <t>Podklad nebo podsyp ze štěrkopísku ŠP plochy do 100 m2 tl 300 mm</t>
  </si>
  <si>
    <t>-1794636167</t>
  </si>
  <si>
    <t>Podklad nebo podsyp ze štěrkopísku ŠP s rozprostřením, vlhčením a zhutněním plochy jednotlivě do 100 m2, po zhutnění tl. 300 mm</t>
  </si>
  <si>
    <t>17,47*2 "Přepočtené koeficientem množství</t>
  </si>
  <si>
    <t>564681011</t>
  </si>
  <si>
    <t>Podklad z kameniva hrubého drceného vel. 63-125 mm plochy do 100 m2 tl 300 mm</t>
  </si>
  <si>
    <t>-1332438720</t>
  </si>
  <si>
    <t>Podklad z kameniva hrubého drceného vel. 63-125 mm, s rozprostřením a zhutněním plochy jednotlivě do 100 m2, po zhutnění tl. 300 mm</t>
  </si>
  <si>
    <t>"cortenová kolečka" 10,1*5</t>
  </si>
  <si>
    <t>564750001</t>
  </si>
  <si>
    <t>Podklad z kameniva hrubého drceného vel. 8-16 mm plochy do 100 m2 tl 150 mm</t>
  </si>
  <si>
    <t>1866926000</t>
  </si>
  <si>
    <t>Podklad nebo kryt z kameniva hrubého drceného vel. 8-16 mm s rozprostřením a zhutněním plochy jednotlivě do 100 m2, po zhutnění tl. 150 mm</t>
  </si>
  <si>
    <t>"cortenová kolečka"10,1*5</t>
  </si>
  <si>
    <t>9539611.R</t>
  </si>
  <si>
    <t>Kotva chemická s vyvrtáním otvoru do betonu, železobetonu nebo tvrdého kamene tmel, velikost M 10, hloubka 250 mm</t>
  </si>
  <si>
    <t>1358968787</t>
  </si>
  <si>
    <t>"bedna na síť" 4*6</t>
  </si>
  <si>
    <t>9539612.R</t>
  </si>
  <si>
    <t>Kotva chemická s vyvrtáním otvoru do betonu, železobetonu nebo tvrdého kamene tmel, velikost M 10, hloubka 300 mm</t>
  </si>
  <si>
    <t>873400729</t>
  </si>
  <si>
    <t>"zábradlí" 4*10</t>
  </si>
  <si>
    <t>9539613.R</t>
  </si>
  <si>
    <t>Kotva chemická s vyvrtáním otvoru do betonu, železobetonu nebo tvrdého kamene tmel, velikost M 16, hloubka 500 mm</t>
  </si>
  <si>
    <t>1029361535</t>
  </si>
  <si>
    <t>"kolo vyhlídka" 4*4</t>
  </si>
  <si>
    <t>19810539</t>
  </si>
  <si>
    <t>76720001R</t>
  </si>
  <si>
    <t>D+M cortenové kolečko s vypáleným nápisem, vnější  Ø 5700mm, corten plech P8, včetně montáže, výrobní dokumentace a předvedení vzorků</t>
  </si>
  <si>
    <t>1138678027</t>
  </si>
  <si>
    <t>D+M cortenové kolečko s vypáleným nápisem, vnější Ø 5700mm, corten plech P8, včetně montáže, výrobní dokumentace a předvedení vzorků</t>
  </si>
  <si>
    <t>76720002R</t>
  </si>
  <si>
    <t>D+M Oblouková lavička z cortenové konstrukce a dřevěného sedáku pro umístění na cortenovém kolečku, včetně výrobní dokumentace</t>
  </si>
  <si>
    <t>-2113208164</t>
  </si>
  <si>
    <t>76720003R</t>
  </si>
  <si>
    <t>D+M Kolečko s výhledem na Říp, včetně 16x kotvení do betonového podstavce chemickou kotvou, včetně výrobní dokumentace</t>
  </si>
  <si>
    <t>1493534574</t>
  </si>
  <si>
    <t>76720004R</t>
  </si>
  <si>
    <t>D+M Bedna na volejbalovou síť</t>
  </si>
  <si>
    <t>1873400649</t>
  </si>
  <si>
    <t>76720006R</t>
  </si>
  <si>
    <t>D+M zídka "Mrak" pro rozvaděče - 3 prefa betonové díly, niky pro rozvaděče vč. nápisu e-kola, pro svoji velikost a váhu bude provedeno osazení mechanizací (jeřáb ap.)</t>
  </si>
  <si>
    <t>1682493286</t>
  </si>
  <si>
    <t>7672001R</t>
  </si>
  <si>
    <t>Kotevní prvek pro zeď "Mrak" SUMO 16H</t>
  </si>
  <si>
    <t>-669788228</t>
  </si>
  <si>
    <t>7672002R</t>
  </si>
  <si>
    <t>Kotevní prvek pro zeď "Mrak" HHPM 16L+AL16</t>
  </si>
  <si>
    <t>-1331473245</t>
  </si>
  <si>
    <t>7672003R</t>
  </si>
  <si>
    <t>Kotevní prvek TA 1  pro zeď "Mrak" kotva s kulovou hlavou 1,3T/65</t>
  </si>
  <si>
    <t>280106851</t>
  </si>
  <si>
    <t>7672004R</t>
  </si>
  <si>
    <t>Kotevní prvek ZA 2 pro zeď "Mrak" Hřebínková kotva Rd 36*450</t>
  </si>
  <si>
    <t>-952129505</t>
  </si>
  <si>
    <t>76720007R</t>
  </si>
  <si>
    <t>D+M kovová kombinovaná dvířka na zamykání pro zídku "Mrak"</t>
  </si>
  <si>
    <t>939414583</t>
  </si>
  <si>
    <t>76720008R</t>
  </si>
  <si>
    <t>D+M kruhové informační panely na zeď Mrak - 1,13 m a 0,34 m, plech 4 mm, s polepem</t>
  </si>
  <si>
    <t>196284090</t>
  </si>
  <si>
    <t>-1146059212</t>
  </si>
  <si>
    <t>SO 06 - Krajinářské úpravy</t>
  </si>
  <si>
    <t>SO 06.1 - Krajinářské úpravy - způsobilé náklady</t>
  </si>
  <si>
    <t>10100002R</t>
  </si>
  <si>
    <t>Péče o dřeviny během stavby</t>
  </si>
  <si>
    <t>-451064447</t>
  </si>
  <si>
    <t>Poznámka k položce:_x000D_
Přesný a bližší popis viz dokumentace stavby, SO 06 Krajinářské úpravy</t>
  </si>
  <si>
    <t>112155115</t>
  </si>
  <si>
    <t>Štěpkování stromků a větví v zapojeném porostu průměru kmene do 300 mm s naložením</t>
  </si>
  <si>
    <t>1876442389</t>
  </si>
  <si>
    <t>Štěpkování s naložením na dopravní prostředek a odvozem do 20 km stromků a větví v zapojeném porostu, průměru kmene do 300 mm</t>
  </si>
  <si>
    <t>"ze stromů D kmene do 100mm" 2</t>
  </si>
  <si>
    <t>112155115R</t>
  </si>
  <si>
    <t>Štěpkování odřezaných větví</t>
  </si>
  <si>
    <t>1263214365</t>
  </si>
  <si>
    <t>(2*0,3)+(10*0,1)</t>
  </si>
  <si>
    <t>112201111</t>
  </si>
  <si>
    <t>Odstranění pařezů D do 0,2 m v rovině a svahu do 1:5 s odklizením do 20 m a zasypáním jámy</t>
  </si>
  <si>
    <t>1214734445</t>
  </si>
  <si>
    <t>Odstranění pařezu v rovině nebo na svahu do 1:5 o průměru pařezu na řezné ploše do 200 mm</t>
  </si>
  <si>
    <t>119005155</t>
  </si>
  <si>
    <t>Vytyčení výsadeb s rozmístěním solitérních rostlin přes 50 kusů</t>
  </si>
  <si>
    <t>-342798639</t>
  </si>
  <si>
    <t>Vytyčení výsadeb s rozmístěním rostlin dle projektové dokumentace solitérních přes 50 kusů</t>
  </si>
  <si>
    <t>321</t>
  </si>
  <si>
    <t>121151123</t>
  </si>
  <si>
    <t>Sejmutí ornice plochy přes 500 m2 tl vrstvy do 200 mm strojně</t>
  </si>
  <si>
    <t>-1054157333</t>
  </si>
  <si>
    <t>Sejmutí ornice strojně při souvislé ploše přes 500 m2, tl. vrstvy do 200 mm</t>
  </si>
  <si>
    <t>"jámy pro stromy listnaté" 1,25*0,3*85</t>
  </si>
  <si>
    <t>"jámy pro stromy jehličnaté" 1,25*0,3*38</t>
  </si>
  <si>
    <t>"jámy pro stromy ovocné" 0,4*0,3*22</t>
  </si>
  <si>
    <t>"jámy pro stromy dočasné" 0,5*0,3*122</t>
  </si>
  <si>
    <t>"jámy pro špičák" 0,4*0,3*54</t>
  </si>
  <si>
    <t>"jamky pro keře" 0,17*0,3*523</t>
  </si>
  <si>
    <t>2005201138</t>
  </si>
  <si>
    <t>1173</t>
  </si>
  <si>
    <t>-116796465</t>
  </si>
  <si>
    <t>"Výkopek-odvoz na vedlejší pozemek :"</t>
  </si>
  <si>
    <t>"jámy pro stromy listnaté" 1,25*0,5*85</t>
  </si>
  <si>
    <t>"jámy pro stromy jehličnaté" 1,25*0,5*38</t>
  </si>
  <si>
    <t>"jámy pro stromy dočasné" 0,5*0,5*122</t>
  </si>
  <si>
    <t>1782108362</t>
  </si>
  <si>
    <t>180405114</t>
  </si>
  <si>
    <t>Založení trávníku ve vegetačních prefabrikátech výsevem směsi substrátu a semene v rovině a ve svahu do 1:5</t>
  </si>
  <si>
    <t>-745021395</t>
  </si>
  <si>
    <t>Založení trávníků ve vegetačních dlaždicích nebo prefabrikátech výsevem směsi substrátu a semene v rovině nebo na svahu do 1:5</t>
  </si>
  <si>
    <t>107</t>
  </si>
  <si>
    <t>00572470.R</t>
  </si>
  <si>
    <t>osivo směs RSM 5.1 štěrkový trávník s řebříčkem</t>
  </si>
  <si>
    <t>1753174394</t>
  </si>
  <si>
    <t>107*0,02 "Přepočtené koeficientem množství</t>
  </si>
  <si>
    <t>181111131</t>
  </si>
  <si>
    <t>Plošná úprava terénu do 500 m2 zemina skupiny 1 až 4 nerovnosti přes 150 do 200 mm v rovinně a svahu do 1:5</t>
  </si>
  <si>
    <t>1144863113</t>
  </si>
  <si>
    <t>Plošná úprava terénu v zemině skupiny 1 až 4 s urovnáním povrchu bez doplnění ornice souvislé plochy do 500 m2 při nerovnostech terénu přes 150 do 200 mm v rovině nebo na svahu do 1:5</t>
  </si>
  <si>
    <t>"travnatobylinné porosty" 23864+320</t>
  </si>
  <si>
    <t>"květnatá louka" 5900</t>
  </si>
  <si>
    <t>181451121</t>
  </si>
  <si>
    <t>Založení lučního trávníku výsevem pl přes 1000 m2 v rovině a ve svahu do 1:5</t>
  </si>
  <si>
    <t>1717185977</t>
  </si>
  <si>
    <t>Založení trávníku na půdě předem připravené plochy přes 1000 m2 výsevem včetně utažení lučního v rovině nebo na svahu do 1:5</t>
  </si>
  <si>
    <t>00572474.R</t>
  </si>
  <si>
    <t>osivo směs travní "květnaté louky do sucha", přímý výsev</t>
  </si>
  <si>
    <t>2013366845</t>
  </si>
  <si>
    <t>"plocha 5900m2" 5900</t>
  </si>
  <si>
    <t>5900*0,005 "Přepočtené koeficientem množství</t>
  </si>
  <si>
    <t>181451131</t>
  </si>
  <si>
    <t>Založení parkového trávníku výsevem pl přes 1000 m2 v rovině a ve svahu do 1:5</t>
  </si>
  <si>
    <t>-442135206</t>
  </si>
  <si>
    <t>Založení trávníku na půdě předem připravené plochy přes 1000 m2 výsevem včetně utažení parkového v rovině nebo na svahu do 1:5</t>
  </si>
  <si>
    <t>00572471.R</t>
  </si>
  <si>
    <t>-688490112</t>
  </si>
  <si>
    <t>1173*0,025 "Přepočtené koeficientem množství</t>
  </si>
  <si>
    <t>1814512.R</t>
  </si>
  <si>
    <t>-1678154141</t>
  </si>
  <si>
    <t>Poznámka k položce:_x000D_
Přesný a bližší popis viz dokumentace stavby, SO 06 Krajinářské úpravy_x000D_
Pohnojení ve 2 fázích:_x000D_
1x při zakládání_x000D_
1x po dokončení</t>
  </si>
  <si>
    <t>"travo-bylinný trávník" 23864+682+320</t>
  </si>
  <si>
    <t>00572472.R</t>
  </si>
  <si>
    <t>osivo směs travní RSM 2.4 "Bylinný trávník"</t>
  </si>
  <si>
    <t>-660333305</t>
  </si>
  <si>
    <t>"výsev na plochu"  23864+682+320 "m2"</t>
  </si>
  <si>
    <t xml:space="preserve"> (23864+682+320)*0,015 "Přepočtené koeficientem množství</t>
  </si>
  <si>
    <t>25191155.R</t>
  </si>
  <si>
    <t>hnojivo průmyslové NovaTec Classic</t>
  </si>
  <si>
    <t>168530063</t>
  </si>
  <si>
    <t>"na plochu"  (23864+682+320) "m2" *2</t>
  </si>
  <si>
    <t>49732*0,025 "Přepočtené koeficientem množství</t>
  </si>
  <si>
    <t>181951112</t>
  </si>
  <si>
    <t>Úprava pláně v hornině třídy těžitelnosti I skupiny 1 až 3 se zhutněním strojně</t>
  </si>
  <si>
    <t>-1347271870</t>
  </si>
  <si>
    <t>Úprava pláně vyrovnáním výškových rozdílů strojně v hornině třídy těžitelnosti I, skupiny 1 až 3 se zhutněním</t>
  </si>
  <si>
    <t>182303111.R</t>
  </si>
  <si>
    <t xml:space="preserve">Doplnění směsi 20% substrátu a 80% štěrku 0/30mm na travnatých plochách v rovině nebo na svahu do 1:5. </t>
  </si>
  <si>
    <t>641869974</t>
  </si>
  <si>
    <t>Doplnění směsi 20% substrátu a 80% štěrku 0/30mm na travnatých plochách v rovině nebo na svahu do 1:5.</t>
  </si>
  <si>
    <t>10371500.R</t>
  </si>
  <si>
    <t>směs 80% kameniva fr. 0/32mm + 20% bezplevelné ornice</t>
  </si>
  <si>
    <t>1072263731</t>
  </si>
  <si>
    <t>1173*0,2</t>
  </si>
  <si>
    <t>182303112.R</t>
  </si>
  <si>
    <t>Doplnění horní vrstvy směsí 60%  substrátu a 40% štěrku 4/16mm na travnatých plochách tloušťky do 50 mm v rovině nebo na svahu do 1:5</t>
  </si>
  <si>
    <t>550650615</t>
  </si>
  <si>
    <t>Doplnění horní vrstvy směsí 60% substrátu a 40% štěrku 4/16mm na travnatých plochách tloušťky do 50 mm v rovině nebo na svahu do 1:5</t>
  </si>
  <si>
    <t>10371501.R</t>
  </si>
  <si>
    <t>směs 40% kameniva fr. 40/8mm + 60% bezplevelné ornice</t>
  </si>
  <si>
    <t>-792995741</t>
  </si>
  <si>
    <t>1173*0,03</t>
  </si>
  <si>
    <t>18230311R</t>
  </si>
  <si>
    <t>Doplnění substrátu po sejmutí zeminy metodou pneumatického rýče v rovině nebo na svahu do 1:5</t>
  </si>
  <si>
    <t>764783594</t>
  </si>
  <si>
    <t>1032110R</t>
  </si>
  <si>
    <t>zahradní substrát pro výsadbu VL</t>
  </si>
  <si>
    <t>671353933</t>
  </si>
  <si>
    <t>Substrát pro výsadbu ve složení : 40% kompost, 20% kamenivo 4-16mm, 20% liapor, 10% písek, 10% rašelina</t>
  </si>
  <si>
    <t>15*0,3</t>
  </si>
  <si>
    <t>4,5*1,12 "Přepočtené koeficientem množství</t>
  </si>
  <si>
    <t>183101115</t>
  </si>
  <si>
    <t>Hloubení jamek bez výměny půdy zeminy skupiny 1 až 4 obj přes 0,125 do 0,4 m3 v rovině a svahu do 1:5</t>
  </si>
  <si>
    <t>1469321948</t>
  </si>
  <si>
    <t>Hloubení jamek pro vysazování rostlin v zemině skupiny 1 až 4 bez výměny půdy v rovině nebo na svahu do 1:5, objemu přes 0,125 do 0,40 m3</t>
  </si>
  <si>
    <t>"jámy pro stromy ovocné" 22</t>
  </si>
  <si>
    <t>"jámy pro stromy dočasné" 122</t>
  </si>
  <si>
    <t>"jámy pro špičák" 54</t>
  </si>
  <si>
    <t>183101121</t>
  </si>
  <si>
    <t>Hloubení jamek bez výměny půdy zeminy skupiny 1 až 4 obj přes 0,4 do 1 m3 v rovině a svahu do 1:5</t>
  </si>
  <si>
    <t>-145783068</t>
  </si>
  <si>
    <t>Hloubení jamek pro vysazování rostlin v zemině skupiny 1 až 4 bez výměny půdy v rovině nebo na svahu do 1:5, objemu přes 0,40 do 1,00 m3</t>
  </si>
  <si>
    <t>"jámy pro stromy listnaté" 85</t>
  </si>
  <si>
    <t>"jámy pro stromy jehličnaté" 38</t>
  </si>
  <si>
    <t>183101315</t>
  </si>
  <si>
    <t>Jamky pro výsadbu s výměnou 100 % půdy zeminy skupiny 1 až 4 obj přes 0,125 do 0,4 m3 v rovině a svahu do 1:5</t>
  </si>
  <si>
    <t>-1630348514</t>
  </si>
  <si>
    <t>Hloubení jamek pro vysazování rostlin v zemině skupiny 1 až 4 s výměnou půdy z 100% v rovině nebo na svahu do 1:5, objemu přes 0,125 do 0,40 m3</t>
  </si>
  <si>
    <t>"popínavé rostl." 10</t>
  </si>
  <si>
    <t>10321100</t>
  </si>
  <si>
    <t>-1648717548</t>
  </si>
  <si>
    <t>"pro výsadbu popínavých rostlin" 10*0,4</t>
  </si>
  <si>
    <t>183111112</t>
  </si>
  <si>
    <t>Hloubení jamek bez výměny půdy zeminy skupiny 1 až 4 obj přes 0,002 do 0,005 m3 v rovině a svahu do 1:5</t>
  </si>
  <si>
    <t>640474799</t>
  </si>
  <si>
    <t>Hloubení jamek pro vysazování rostlin v zemině skupiny 1 až 4 bez výměny půdy v rovině nebo na svahu do 1:5, objemu přes 0,002 do 0,005 m3</t>
  </si>
  <si>
    <t>"P1" 120</t>
  </si>
  <si>
    <t>"P2" 35</t>
  </si>
  <si>
    <t>"P3" 35</t>
  </si>
  <si>
    <t>"P4" 34</t>
  </si>
  <si>
    <t>"P5" 40</t>
  </si>
  <si>
    <t>"P6" 35</t>
  </si>
  <si>
    <t>"P7" 60</t>
  </si>
  <si>
    <t>"P8" 2</t>
  </si>
  <si>
    <t>"P9" 40</t>
  </si>
  <si>
    <t>"P10" 30</t>
  </si>
  <si>
    <t>"P11 živý plot" 72</t>
  </si>
  <si>
    <t>"P12" 20</t>
  </si>
  <si>
    <t>183117432</t>
  </si>
  <si>
    <t>Plošné sejmutí zeminy v kořenové zóně stromu pneumatickým rýčem hl přes 150 do 300 mm v rovině nebo svahu do 1:5</t>
  </si>
  <si>
    <t>-1382564587</t>
  </si>
  <si>
    <t>Plošné sejmutí zeminy v kořenové zóně stromu jakékoli plochy technologií pneumatického rýče v rovině nebo na svahu do 1:5, hloubky přes 200 do 300 mm</t>
  </si>
  <si>
    <t>15,4</t>
  </si>
  <si>
    <t>18321131R</t>
  </si>
  <si>
    <t>Výsadba popínavých rostlin na konstrukci se stavební připravenosti</t>
  </si>
  <si>
    <t>1492866080</t>
  </si>
  <si>
    <t>02652030.R</t>
  </si>
  <si>
    <t>Wisteria sinensis - vistarie čínská K5l 100-150</t>
  </si>
  <si>
    <t>1460484036</t>
  </si>
  <si>
    <t>1834052.R</t>
  </si>
  <si>
    <t>Výsev trávníku hydroosevem dle složení určeném v TZ</t>
  </si>
  <si>
    <t>554361800</t>
  </si>
  <si>
    <t>4739</t>
  </si>
  <si>
    <t>005724.R</t>
  </si>
  <si>
    <t>osivo směs travní krajinná-svahová</t>
  </si>
  <si>
    <t>2067476251</t>
  </si>
  <si>
    <t>Poznámka k položce:_x000D_
Agrostis bylinný trávník RSM 2.4_x000D_
Přesný a bližší popis viz dokumentace stavby, SO 06 Krajinářské úpravy</t>
  </si>
  <si>
    <t>4739*0,025 "Přepočtené koeficientem množství</t>
  </si>
  <si>
    <t>184102112</t>
  </si>
  <si>
    <t>Výsadba dřeviny s balem D přes 0,2 do 0,3 m do jamky se zalitím v rovině a svahu do 1:5</t>
  </si>
  <si>
    <t>-1347621763</t>
  </si>
  <si>
    <t>Výsadba dřeviny s balem do předem vyhloubené jamky se zalitím v rovině nebo na svahu do 1:5, při průměru balu přes 200 do 300 mm</t>
  </si>
  <si>
    <t>"stromy dočasné 100-125" 54</t>
  </si>
  <si>
    <t>184102112.R</t>
  </si>
  <si>
    <t>Výsadba dřeviny s balem do předem vyhloubené jamky se zalitím 10 l/1 ks v rovině nebo na svahu do 1:5 a navedením na bambusovu tyč</t>
  </si>
  <si>
    <t>-80454517</t>
  </si>
  <si>
    <t>"popínavé" 10</t>
  </si>
  <si>
    <t>184102114</t>
  </si>
  <si>
    <t>Výsadba dřeviny s balem D přes 0,4 do 0,5 m do jamky se zalitím v rovině a svahu do 1:5</t>
  </si>
  <si>
    <t>-1255492716</t>
  </si>
  <si>
    <t>Výsadba dřeviny s balem do předem vyhloubené jamky se zalitím v rovině nebo na svahu do 1:5, při průměru balu přes 400 do 500 mm</t>
  </si>
  <si>
    <t>"stromy dočasné 8-10" 122</t>
  </si>
  <si>
    <t>184102116</t>
  </si>
  <si>
    <t>Výsadba dřeviny s balem D přes 0,6 do 0,8 m do jamky se zalitím v rovině a svahu do 1:5</t>
  </si>
  <si>
    <t>74566292</t>
  </si>
  <si>
    <t>Výsadba dřeviny s balem do předem vyhloubené jamky se zalitím v rovině nebo na svahu do 1:5, při průměru balu přes 600 do 800 mm</t>
  </si>
  <si>
    <t>"stromy ovocné - ořešáky" 7</t>
  </si>
  <si>
    <t>"stromy listnaté" 85</t>
  </si>
  <si>
    <t>"stromy jehličnaté" 38</t>
  </si>
  <si>
    <t>184102211</t>
  </si>
  <si>
    <t>Výsadba keře bez balu v do 1 m do jamky se zalitím v rovině a svahu do 1:5</t>
  </si>
  <si>
    <t>673696526</t>
  </si>
  <si>
    <t>Výsadba keře bez balu do předem vyhloubené jamky se zalitím v rovině nebo na svahu do 1:5 výšky do 1 m v terénu</t>
  </si>
  <si>
    <t>026520.R</t>
  </si>
  <si>
    <t>Corylus avellana - líska obecná - PK 60-80</t>
  </si>
  <si>
    <t>-1082887086</t>
  </si>
  <si>
    <t>026521.R</t>
  </si>
  <si>
    <t>Cornus sanguinea - svída krvavá - PK 60-80</t>
  </si>
  <si>
    <t>-833332829</t>
  </si>
  <si>
    <t>026522.R</t>
  </si>
  <si>
    <t>Cornus sanguinea – svída krvavá - volně rostoucí živý plot- PK 60-80</t>
  </si>
  <si>
    <t>-1317810958</t>
  </si>
  <si>
    <t>026523.R</t>
  </si>
  <si>
    <t>Prunus spinosa - trnka obecná - PK 60-80</t>
  </si>
  <si>
    <t>1718150218</t>
  </si>
  <si>
    <t>026524.R</t>
  </si>
  <si>
    <t>Rhamnus cathartica - řešetlák počistivý - PK 60-80</t>
  </si>
  <si>
    <t>-319181547</t>
  </si>
  <si>
    <t>026525.R</t>
  </si>
  <si>
    <t>Rosa canina - růže šípková - PK 60-80</t>
  </si>
  <si>
    <t>-1112038</t>
  </si>
  <si>
    <t>026526.R</t>
  </si>
  <si>
    <t>Sambucus nigra - bez černý - PK 60-80</t>
  </si>
  <si>
    <t>1337598046</t>
  </si>
  <si>
    <t>026527.R</t>
  </si>
  <si>
    <t>Viburnum opulus - kalina - PK 60-80</t>
  </si>
  <si>
    <t>-1440637708</t>
  </si>
  <si>
    <t>026528.R</t>
  </si>
  <si>
    <t>Acer tataricum - javor tatarský - kontejner 80-120</t>
  </si>
  <si>
    <t>1207028607</t>
  </si>
  <si>
    <t>026529.R</t>
  </si>
  <si>
    <t>Stephanandra incisa ´Crispa´- korunatka klaná - kontejner 40-60</t>
  </si>
  <si>
    <t>-317799335</t>
  </si>
  <si>
    <t>026530.R</t>
  </si>
  <si>
    <t>Syringa vulgaris - šeřík - kontejner 80-120</t>
  </si>
  <si>
    <t>1463094951</t>
  </si>
  <si>
    <t>026531.R</t>
  </si>
  <si>
    <t>Tamarix tetrandra - tamarišek - kontejner 60-80</t>
  </si>
  <si>
    <t>-641249849</t>
  </si>
  <si>
    <t>184201111</t>
  </si>
  <si>
    <t>Výsadba stromu bez balu do jamky v kmene do 1,8 m v rovině a svahu do 1:5</t>
  </si>
  <si>
    <t>-1618497338</t>
  </si>
  <si>
    <t>Výsadba stromů bez balu do předem vyhloubené jamky se zalitím v rovině nebo na svahu do 1:5, při výšce kmene do 1,8 m</t>
  </si>
  <si>
    <t>"stromy ovocné" 15</t>
  </si>
  <si>
    <t>184215116</t>
  </si>
  <si>
    <t>Ukotvení kmene dřevin na svahu přes 1:5 do 1:2 jedním kůlem D do 0,1 m dl přes 2 do 3 m</t>
  </si>
  <si>
    <t>162111595</t>
  </si>
  <si>
    <t>Ukotvení dřeviny kůly na svahu přes 1:5 do 1:2 jedním kůlem, délky přes 2 do 3 m</t>
  </si>
  <si>
    <t>"stromy ovocné" 22</t>
  </si>
  <si>
    <t>693110.R</t>
  </si>
  <si>
    <t>úvazkový popruh na kotvení stromů a hřeby</t>
  </si>
  <si>
    <t>-1145713</t>
  </si>
  <si>
    <t>"počítáno 1m/1 strom" 283</t>
  </si>
  <si>
    <t>" pro stromy jehličnaté" 38</t>
  </si>
  <si>
    <t>605912.R</t>
  </si>
  <si>
    <t>Spojovací příčka mezi vyvazovacími kůly</t>
  </si>
  <si>
    <t>-1285314791</t>
  </si>
  <si>
    <t>"dřevěná horizontální příčka vč. ochrany proti psí moči u vybraných stromů 9ks/strom, prům. 8cm, d=85"</t>
  </si>
  <si>
    <t>"transparent. impregnace, spojeno hřevy 100mm dlouhými"</t>
  </si>
  <si>
    <t>"Stromy dočasné 8-10/ 12 příček na 1 strom" 122*12</t>
  </si>
  <si>
    <t>"stromy listnaté 12 příček na 1 strom" 185*12</t>
  </si>
  <si>
    <t>"stromy jehličnaté 4 příčky na 1 strom" 38*4</t>
  </si>
  <si>
    <t>184215116.R</t>
  </si>
  <si>
    <t>Ukotvení kmene dřevin v rovině nebo na svahu do 1:5 čtyřmi kůly D do 0,1 m dl do 1 m - 4kůly, oplůtek proti psí moči u jehličnanů</t>
  </si>
  <si>
    <t>-397708165</t>
  </si>
  <si>
    <t>60591251.R</t>
  </si>
  <si>
    <t>kůl vyvazovací dřevěný impregnovaný D 8-10cm dl 1,0m</t>
  </si>
  <si>
    <t>1546948725</t>
  </si>
  <si>
    <t>"dřevěný kůl s fazetou a špicí, impregnovaný, d=1m" 38*4</t>
  </si>
  <si>
    <t>184215133</t>
  </si>
  <si>
    <t>Ukotvení kmene dřevin v rovině nebo na svahu do 1:5 třemi kůly D do 0,1 m dl přes 2 do 3 m</t>
  </si>
  <si>
    <t>-2028491133</t>
  </si>
  <si>
    <t>Ukotvení dřeviny kůly v rovině nebo na svahu do 1:5 třemi kůly, délky přes 2 do 3 m</t>
  </si>
  <si>
    <t>60591257</t>
  </si>
  <si>
    <t>kůl vyvazovací dřevěný impregnovaný D 8cm dl 3m</t>
  </si>
  <si>
    <t>-903645933</t>
  </si>
  <si>
    <t>"stromy dočasné 8-10" 122*3</t>
  </si>
  <si>
    <t>"stromy listnaté" 185*3</t>
  </si>
  <si>
    <t>184215412</t>
  </si>
  <si>
    <t>Zhotovení závlahové mísy dřevin D přes 0,5 do 1,0 m v rovině nebo na svahu do 1:5</t>
  </si>
  <si>
    <t>-1458416022</t>
  </si>
  <si>
    <t>Zhotovení závlahové mísy u solitérních dřevin v rovině nebo na svahu do 1:5, o průměru mísy přes 0,5 do 1 m</t>
  </si>
  <si>
    <t>184215413</t>
  </si>
  <si>
    <t>Zhotovení závlahové mísy dřevin D přes 1,0 m v rovině nebo na svahu do 1:5</t>
  </si>
  <si>
    <t>-1614824688</t>
  </si>
  <si>
    <t>Zhotovení závlahové mísy u solitérních dřevin v rovině nebo na svahu do 1:5, o průměru mísy přes 1 m</t>
  </si>
  <si>
    <t>184501141</t>
  </si>
  <si>
    <t>Zhotovení obalu z rákosové nebo kokosové rohože v rovině a svahu do 1:5</t>
  </si>
  <si>
    <t>-1728108448</t>
  </si>
  <si>
    <t>Zhotovení obalu kmene z rákosové nebo kokosové rohože v rovině nebo na svahu do 1:5</t>
  </si>
  <si>
    <t>"stromy ovocné" 22*(0,6*1,6)</t>
  </si>
  <si>
    <t>"stromy dočasné 8-10" 122*(0,6*1,6)</t>
  </si>
  <si>
    <t>"stromy listnaté" 85*(0,6*1,6)</t>
  </si>
  <si>
    <t>61894000.R</t>
  </si>
  <si>
    <t>rákos ohradový neloupaný 60x160cm</t>
  </si>
  <si>
    <t>1250603956</t>
  </si>
  <si>
    <t>rákos ohradový neloupaný 60x100cm</t>
  </si>
  <si>
    <t>219,84*1,1 "Přepočtené koeficientem množství</t>
  </si>
  <si>
    <t>18480112R</t>
  </si>
  <si>
    <t>Povýsadbové ošetření vysazených dřevin soliterních v rovině a svahu do 1:5</t>
  </si>
  <si>
    <t>1477321534</t>
  </si>
  <si>
    <t>18480113R</t>
  </si>
  <si>
    <t>Povýsadbové ošetření vysazených keřů v rovině a svahu do 1:5</t>
  </si>
  <si>
    <t>1140865512</t>
  </si>
  <si>
    <t>"keře PK 60-80" 421</t>
  </si>
  <si>
    <t>"keře kontejner 40-60" 60</t>
  </si>
  <si>
    <t>"keře kontejner 60-80" 20</t>
  </si>
  <si>
    <t>"keře kontejner 80-120" 22</t>
  </si>
  <si>
    <t>184813161</t>
  </si>
  <si>
    <t>Zřízení ochranného nátěru kmene stromu do výšky 1 m obvodu do 180 mm</t>
  </si>
  <si>
    <t>1409636163</t>
  </si>
  <si>
    <t>Zřízení ochranného nátěru kmene stromu do výšky 1 m, obvodu kmene do 180 mm</t>
  </si>
  <si>
    <t>58534624.R</t>
  </si>
  <si>
    <t>Nátěrový prostředek Arboflex</t>
  </si>
  <si>
    <t>1474772430</t>
  </si>
  <si>
    <t>"hrubá kalkulace= 7,5kg" 7,5</t>
  </si>
  <si>
    <t>184813241</t>
  </si>
  <si>
    <t>Zřízení ochrany paty kmene dřeviny perforovanou flexibilní plastovou chráničkou</t>
  </si>
  <si>
    <t>1652675060</t>
  </si>
  <si>
    <t>"celkem stromů" 321</t>
  </si>
  <si>
    <t>28357001.R</t>
  </si>
  <si>
    <t>chránička perforovaná PE k ochraně paty kmene stromku před poškozením strunovou sekačkou-zelená</t>
  </si>
  <si>
    <t>2141279021</t>
  </si>
  <si>
    <t>02650430.R</t>
  </si>
  <si>
    <t xml:space="preserve">Acer campestre - javor babyka - VK 3xp, 14-16 (bal) </t>
  </si>
  <si>
    <t>1292918279</t>
  </si>
  <si>
    <t>Acer campestre - javor babyka - VK 3xp, 10-12 (bal)</t>
  </si>
  <si>
    <t>02650431.R</t>
  </si>
  <si>
    <t>Amelanchier lamarckii- muchovník - špičák 1xp 100-125 cm</t>
  </si>
  <si>
    <t>1882398132</t>
  </si>
  <si>
    <t>Amelanchier lamarckii - muchovník lamarckův - špičák 1xp 100-125 cm</t>
  </si>
  <si>
    <t>02650432.R</t>
  </si>
  <si>
    <t>Carpinus betulus - habr obecný - špičák 1xp 100-125 cm</t>
  </si>
  <si>
    <t>1511166387</t>
  </si>
  <si>
    <t>Carpinus betulus - dočasný - habr obecný - špičák 1xp 100-125 cm</t>
  </si>
  <si>
    <t>02650433.R</t>
  </si>
  <si>
    <t>Carpinus betulus - habr obecný - VK 3xp, 14-16 (bal)</t>
  </si>
  <si>
    <t>-972442791</t>
  </si>
  <si>
    <t>Carpinus betulus - cílový - habr obecný - VK 3xp, 12-14 (bal)</t>
  </si>
  <si>
    <t>02650434.R</t>
  </si>
  <si>
    <t>Crataegus monogyna - hloh jednosemenný - špičák 1xp 100-125 cm</t>
  </si>
  <si>
    <t>-1899224741</t>
  </si>
  <si>
    <t>02650435.R</t>
  </si>
  <si>
    <t>Castanea sativa - kaštanovník setý - VK 3xp, 12-14 (bal)</t>
  </si>
  <si>
    <t>-110482866</t>
  </si>
  <si>
    <t>Castanea sativa - kaštanovník jedlý - VK 3xp, 12-14 (bal)</t>
  </si>
  <si>
    <t>02650436.R</t>
  </si>
  <si>
    <t>Juglans cinerea - ořešák popelavý - VK 3xp, 12-14 (bal)</t>
  </si>
  <si>
    <t>-1994144466</t>
  </si>
  <si>
    <t>Juglans cinerea - ořešák popelavý - VK 3xp, 10-12 (bal)</t>
  </si>
  <si>
    <t>02650437.R</t>
  </si>
  <si>
    <t>Juglans regia - ořešák královský - VK 2xp, 10-12 (bal)</t>
  </si>
  <si>
    <t>1636407663</t>
  </si>
  <si>
    <t>02650438.R</t>
  </si>
  <si>
    <t>Larix decidua - modřín opadavý - Solitera, 3xp 125-150 (bal)</t>
  </si>
  <si>
    <t>839358763</t>
  </si>
  <si>
    <t>02650439.R</t>
  </si>
  <si>
    <t>Prunus avium - třešeň ptačí, krajové odrody - VK 170-180 (obvod 10-12) PK</t>
  </si>
  <si>
    <t>736003780</t>
  </si>
  <si>
    <t>Prunus avium - třešeň -směs starých odrůd  - VK 170-180 (obvod 10-12) PK</t>
  </si>
  <si>
    <t>02650440.R</t>
  </si>
  <si>
    <t>Prunus avium - třešeň ptačí - VK 3xp, 14-16 (bal)</t>
  </si>
  <si>
    <t>-2067802104</t>
  </si>
  <si>
    <t>Prunus avium - třešeň ptačí - VK 3xp, 12-14 (bal)</t>
  </si>
  <si>
    <t>02650441.R</t>
  </si>
  <si>
    <t>Pinus peuce - borovice balkánská - sol, 4xp 150-200 (bal)</t>
  </si>
  <si>
    <t>1776407386</t>
  </si>
  <si>
    <t>Pinus peuce - borovice rumelská - Solitera, 4xp 150-200 (bal)</t>
  </si>
  <si>
    <t>02650442.R</t>
  </si>
  <si>
    <t>Pyrus pyraster - hrušeň planá - VK 3xp, 12-14 (bal)</t>
  </si>
  <si>
    <t>-373004512</t>
  </si>
  <si>
    <t>Pyrus pyraster - hrušeň polnička - VK 3xp, 10-12 (bal)</t>
  </si>
  <si>
    <t>02650443.R</t>
  </si>
  <si>
    <t>Pinus sylvestris - borovice lesní - Sol, 4xp 150-200 (bal)</t>
  </si>
  <si>
    <t>1825011385</t>
  </si>
  <si>
    <t>Pinus sylvestris - borovice lesní - Solitera, 4xp 150-200 (bal)</t>
  </si>
  <si>
    <t>02650444.R</t>
  </si>
  <si>
    <t>Populus tremula - topol osika - VK 2xp, 8-10 (bal)</t>
  </si>
  <si>
    <t>1906190868</t>
  </si>
  <si>
    <t>02650445.R</t>
  </si>
  <si>
    <t>Quercus frainetto - dub uherský - VK 2xp, 8-10 (bal)</t>
  </si>
  <si>
    <t>-1098822091</t>
  </si>
  <si>
    <t>02650446.R</t>
  </si>
  <si>
    <t>Quercus petraea - dub zimní - VK 2xp, 8-10 (bal)</t>
  </si>
  <si>
    <t>1749774683</t>
  </si>
  <si>
    <t>89</t>
  </si>
  <si>
    <t>02650447.R</t>
  </si>
  <si>
    <t>Sorbus torminalis - jeřáb břek - VK 2xp, 8-10 (bal)</t>
  </si>
  <si>
    <t>819960519</t>
  </si>
  <si>
    <t>90</t>
  </si>
  <si>
    <t>184816111.R</t>
  </si>
  <si>
    <t>Dodání  hnojiva Silvamix Forte ve formě tablet</t>
  </si>
  <si>
    <t>1856174554</t>
  </si>
  <si>
    <t>Dodání hnojiva Silvamix Forte ve formě tablet</t>
  </si>
  <si>
    <t>"rostliny popínavé, 3ks tablet na 1 sazenici " 10*3</t>
  </si>
  <si>
    <t>"stromy ovocné, 4ks tablet na 1 sazenici " 22*4</t>
  </si>
  <si>
    <t>"keře, 2ks tablet na 1 sazenici" 102*2</t>
  </si>
  <si>
    <t>91</t>
  </si>
  <si>
    <t>184816112.R</t>
  </si>
  <si>
    <t>Hnojení vysazovaných dřevin průmyslovými hnojivem TerraCottem, včetně dodávky hnojiva</t>
  </si>
  <si>
    <t>-1465133719</t>
  </si>
  <si>
    <t>"stromy 12-14, 1,0kg/ks" 43*1,0</t>
  </si>
  <si>
    <t>"stromy 8-10, 0,5kg/ks" 122*0,5</t>
  </si>
  <si>
    <t>"jehličnany 1,0kg/ks" 38*1,0</t>
  </si>
  <si>
    <t>"keře 1,5g/ks" 421*1,5/1000</t>
  </si>
  <si>
    <t>92</t>
  </si>
  <si>
    <t>184818231</t>
  </si>
  <si>
    <t>Ochrana kmene průměru do 300 mm bedněním výšky do 2 m</t>
  </si>
  <si>
    <t>1644698390</t>
  </si>
  <si>
    <t>Ochrana kmene bedněním před poškozením stavebním provozem zřízení včetně odstranění výšky bednění do 2 m průměru kmene do 300 mm</t>
  </si>
  <si>
    <t>93</t>
  </si>
  <si>
    <t>184818233</t>
  </si>
  <si>
    <t>Ochrana kmene průměru přes 500 do 700 mm bedněním výšky do 2 m</t>
  </si>
  <si>
    <t>-180101322</t>
  </si>
  <si>
    <t>Ochrana kmene bedněním před poškozením stavebním provozem zřízení včetně odstranění výšky bednění do 2 m průměru kmene přes 500 do 700 mm</t>
  </si>
  <si>
    <t>94</t>
  </si>
  <si>
    <t>184851412</t>
  </si>
  <si>
    <t>Zpětný řez netrnitých keřů po výsadbě v přes 0,5 do 1 m</t>
  </si>
  <si>
    <t>-105625296</t>
  </si>
  <si>
    <t>Zpětný řez keřů po výsadbě netrnitých, výšky přes 0,5 m do 1 m</t>
  </si>
  <si>
    <t>"Corylus avellana - líska obecná - PK 60-80" 60</t>
  </si>
  <si>
    <t xml:space="preserve">"Cornus sanguinea - svída krvavá - PK 60-80" 75 </t>
  </si>
  <si>
    <t>"Cornus sanguinea - svída krvavá - PK 60-80" 72</t>
  </si>
  <si>
    <t>"Sambucus nigra - bez černý - PK 60-80" 32</t>
  </si>
  <si>
    <t>"Viburnum opulus - kalina - PK 60-80" 58</t>
  </si>
  <si>
    <t xml:space="preserve">"Stephanandra incisa ´Crispa´- korunatka klaná - kontejner 40-60" 60 </t>
  </si>
  <si>
    <t>"Tamarix tetrandra - tamarišek - kontejner 60-80" 20</t>
  </si>
  <si>
    <t>95</t>
  </si>
  <si>
    <t>184851413</t>
  </si>
  <si>
    <t>Zpětný řez netrnitých keřů po výsadbě v přes 1 m</t>
  </si>
  <si>
    <t>642205462</t>
  </si>
  <si>
    <t>Zpětný řez keřů po výsadbě netrnitých, výšky přes 1 m</t>
  </si>
  <si>
    <t>"Acer tataricum - javor tatarský - kontejner 80-120" 2</t>
  </si>
  <si>
    <t>"Syringa vulgaris - šeřík - kontejner 80-120" 20</t>
  </si>
  <si>
    <t>96</t>
  </si>
  <si>
    <t>184851422</t>
  </si>
  <si>
    <t>Zpětný řez trnitých keřů po výsadbě v přes 0,5 do 1 m</t>
  </si>
  <si>
    <t>-1425132852</t>
  </si>
  <si>
    <t>Zpětný řez keřů po výsadbě trnitých, výšky přes 0,5 m do 1 m</t>
  </si>
  <si>
    <t>"Prunus spinosa - trnka obecná - PK 60-80" 24</t>
  </si>
  <si>
    <t>"Rhamnus cathartica - řešetlák počistivý - PK 60-80" 60</t>
  </si>
  <si>
    <t>"Rosa canina - růže šípková - PK 60-80" 40</t>
  </si>
  <si>
    <t>97</t>
  </si>
  <si>
    <t>184851511.R</t>
  </si>
  <si>
    <t>Řez dřevin po výsadbě výchovný</t>
  </si>
  <si>
    <t>1757912652</t>
  </si>
  <si>
    <t>98</t>
  </si>
  <si>
    <t>184852234</t>
  </si>
  <si>
    <t>Řez stromu zdravotní o ploše koruny přes 30 do 60 m2 lezeckou technikou</t>
  </si>
  <si>
    <t>939536808</t>
  </si>
  <si>
    <t>Řez stromů prováděný lezeckou technikou zdravotní (S-RZ), plocha koruny stromu přes 30 do 60 m2</t>
  </si>
  <si>
    <t>99</t>
  </si>
  <si>
    <t>184852236</t>
  </si>
  <si>
    <t>Řez stromu zdravotní o ploše koruny přes 90 do 120 m2 lezeckou technikou</t>
  </si>
  <si>
    <t>209623148</t>
  </si>
  <si>
    <t>Řez stromů prováděný lezeckou technikou zdravotní (S-RZ), plocha koruny stromu přes 90 do 120 m2</t>
  </si>
  <si>
    <t>100</t>
  </si>
  <si>
    <t>184852321</t>
  </si>
  <si>
    <t>Řez stromu výchovný špičáků a keřových stromů v do 4 m</t>
  </si>
  <si>
    <t>1504838328</t>
  </si>
  <si>
    <t>Řez stromů prováděný lezeckou technikou výchovný (S-RV) špičáky a keřové stromy, výšky do 4 m</t>
  </si>
  <si>
    <t>101</t>
  </si>
  <si>
    <t>184852322</t>
  </si>
  <si>
    <t>Řez stromu výchovný alejových stromů v přes 4 do 6 m</t>
  </si>
  <si>
    <t>-602009243</t>
  </si>
  <si>
    <t>Řez stromů prováděný lezeckou technikou výchovný (S-RV) alejové stromy, výšky přes 4 do 6 m</t>
  </si>
  <si>
    <t>102</t>
  </si>
  <si>
    <t>184853511</t>
  </si>
  <si>
    <t>Chemické odplevelení před založením kultury přes 20 m2 postřikem na široko v rovině a svahu do 1:5 strojně</t>
  </si>
  <si>
    <t>33740126</t>
  </si>
  <si>
    <t>Chemické odplevelení půdy před založením kultury, trávníku nebo zpevněných ploch strojně o výměře jednotlivě přes 20 m2 postřikem na široko v rovině nebo na svahu do 1:5</t>
  </si>
  <si>
    <t>"travnato-bylinné porosty" 23864*2++320*2</t>
  </si>
  <si>
    <t>"květnatá louka" 5900*2</t>
  </si>
  <si>
    <t>103</t>
  </si>
  <si>
    <t>184911151.R</t>
  </si>
  <si>
    <t>Mulčování popínavých rostlin kačírkem nebo drceným kamenivem tloušťky mulče přes 20 do 50 mm v rovině nebo na svahu do 1:5</t>
  </si>
  <si>
    <t>-1517319919</t>
  </si>
  <si>
    <t>((0,3*0,3)*3,14)*10</t>
  </si>
  <si>
    <t>104</t>
  </si>
  <si>
    <t>58343872</t>
  </si>
  <si>
    <t>kamenivo drcené hrubé frakce 8/16</t>
  </si>
  <si>
    <t>1358755298</t>
  </si>
  <si>
    <t>" pro popínavé" 1</t>
  </si>
  <si>
    <t>"do paluby" 3,14*(0,55*0,55)*0,1*2</t>
  </si>
  <si>
    <t>105</t>
  </si>
  <si>
    <t>60591320.R</t>
  </si>
  <si>
    <t>kulatina bambus k vyvázání popínavých rostlin D do 2cm do dl 2,5m</t>
  </si>
  <si>
    <t>-351641147</t>
  </si>
  <si>
    <t>"pro popínavé rostl." 10</t>
  </si>
  <si>
    <t>106</t>
  </si>
  <si>
    <t>184911421</t>
  </si>
  <si>
    <t>Mulčování rostlin kůrou tl do 0,1 m v rovině a svahu do 1:5</t>
  </si>
  <si>
    <t>1051533964</t>
  </si>
  <si>
    <t>Mulčování vysazených rostlin mulčovací kůrou, tl. do 100 mm v rovině nebo na svahu do 1:5</t>
  </si>
  <si>
    <t>"projektem zadáno pro 421 rostlin" 223,8</t>
  </si>
  <si>
    <t>"projektem zadáno pro 102 rostlin" 40,6</t>
  </si>
  <si>
    <t>10391100</t>
  </si>
  <si>
    <t>kůra mulčovací VL</t>
  </si>
  <si>
    <t>-1859981411</t>
  </si>
  <si>
    <t>"421 ks keřů" 223,8*0,08</t>
  </si>
  <si>
    <t>"102 ks keřů" 40,6*0,08</t>
  </si>
  <si>
    <t>"stromy ovocné" 3,14*(0,675*0,675)*0,1*22</t>
  </si>
  <si>
    <t>"špičák" 3,14*(0,675*0,675)*0,1*63</t>
  </si>
  <si>
    <t>"stromy listnaté" 3,14*(1,25*1,25)*0,1*158</t>
  </si>
  <si>
    <t>"jehličnaté" 3,14*(1,25*1,25)*0,1*45</t>
  </si>
  <si>
    <t>"dočasné" 3,14*(0,5*0,5)*0,1*111</t>
  </si>
  <si>
    <t>141,623*0,103 "Přepočtené koeficientem množství</t>
  </si>
  <si>
    <t>108</t>
  </si>
  <si>
    <t>1858041.R</t>
  </si>
  <si>
    <t>Prolití výsadbových jamek množstvím 30 litů vody pro jeden strom</t>
  </si>
  <si>
    <t>1671171671</t>
  </si>
  <si>
    <t>"pro stromy ovocné" 22*0,03</t>
  </si>
  <si>
    <t>"pro stromy dočasné 100-125" 54*0,03</t>
  </si>
  <si>
    <t>"pro stromy dočasné 8-10" 122*0,03</t>
  </si>
  <si>
    <t>109</t>
  </si>
  <si>
    <t>1858042.R</t>
  </si>
  <si>
    <t>Prolití výsadbových jamek množstvím 50 litů vody pro jeden strom</t>
  </si>
  <si>
    <t>-1333793481</t>
  </si>
  <si>
    <t>"pro stromy listnaté" 85*0,05</t>
  </si>
  <si>
    <t>"pro stromy jehličnaté" 38*0,05</t>
  </si>
  <si>
    <t>110</t>
  </si>
  <si>
    <t>1858050.R</t>
  </si>
  <si>
    <t>Zalití vysazených keřů množstvím 20 litrů vody pro jeden keř</t>
  </si>
  <si>
    <t>-1700615994</t>
  </si>
  <si>
    <t>421*0,02</t>
  </si>
  <si>
    <t>102*0,02</t>
  </si>
  <si>
    <t>111</t>
  </si>
  <si>
    <t>1858051.R</t>
  </si>
  <si>
    <t>Zalití vysazených stromů množstvím 30 litrů vody pro jeden strom</t>
  </si>
  <si>
    <t>-839649587</t>
  </si>
  <si>
    <t>"stromy dočasné 100-125" 54*0,03</t>
  </si>
  <si>
    <t>"stromy dočasné 8-10" 122*0,03</t>
  </si>
  <si>
    <t>112</t>
  </si>
  <si>
    <t>1858052.R</t>
  </si>
  <si>
    <t>Zalití vysazených stromů množstvím 50 litrů vody pro jeden strom</t>
  </si>
  <si>
    <t>2110356130</t>
  </si>
  <si>
    <t>"stromy ovocné" 22*0,05</t>
  </si>
  <si>
    <t>"stromy listnaté " 85*0,05</t>
  </si>
  <si>
    <t>"stromy jehličnaté" 38*0,05</t>
  </si>
  <si>
    <t>113</t>
  </si>
  <si>
    <t>1858054.R</t>
  </si>
  <si>
    <t>Zalití rostlin vodou 200l, ve třech opakováních</t>
  </si>
  <si>
    <t>-1008503646</t>
  </si>
  <si>
    <t>"S4, S5, S8" (3*0,2)*3</t>
  </si>
  <si>
    <t>114</t>
  </si>
  <si>
    <t>185851121</t>
  </si>
  <si>
    <t>Dovoz vody pro zálivku rostlin za vzdálenost do 1000 m</t>
  </si>
  <si>
    <t>1733048354</t>
  </si>
  <si>
    <t>Dovoz vody pro zálivku rostlin na vzdálenost do 1000 m</t>
  </si>
  <si>
    <t>"Prolití jamek:"</t>
  </si>
  <si>
    <t>Mezisoučet</t>
  </si>
  <si>
    <t>"Zalití vysazených stromů:"</t>
  </si>
  <si>
    <t>"Zalití keřů:"</t>
  </si>
  <si>
    <t>115</t>
  </si>
  <si>
    <t>-1200163374</t>
  </si>
  <si>
    <t>116</t>
  </si>
  <si>
    <t>998239019</t>
  </si>
  <si>
    <t>Příplatek k přesunu hmot pro konstrukce vinic a chmelnic za zvětšený přesun do 2000 m</t>
  </si>
  <si>
    <t>2040382159</t>
  </si>
  <si>
    <t>Přesun hmot pro agrotechnické práce Příplatek k ceně za zvětšený přesun přes vymezenou dopravní vzdálenost do 2000 m</t>
  </si>
  <si>
    <t>117</t>
  </si>
  <si>
    <t>460030113</t>
  </si>
  <si>
    <t>Kácení stromů listnatých průměru kmene do 30 cm při elektromontážích</t>
  </si>
  <si>
    <t>-1478374793</t>
  </si>
  <si>
    <t>Přípravné terénní práce kácení stromů včetně naseknutí stromu, odřezání a odvětvení, odtáhnutí stromu a větví do 50 m nebo naložení na dopravní prostředek listnatých, průměru kmene do 30 cm</t>
  </si>
  <si>
    <t>118</t>
  </si>
  <si>
    <t>469973127</t>
  </si>
  <si>
    <t>Poplatek za uložení na recyklační skládce (skládkovné) odpadu z rostlinných pletiv kód odpadu 02 01 03</t>
  </si>
  <si>
    <t>-1584398617</t>
  </si>
  <si>
    <t>Poplatek za uložení stavebního odpadu (skládkovné) na recyklační skládce z rostlinných pletiv zatříděného do Katalogu odpadů pod kódem 02 01 03</t>
  </si>
  <si>
    <t>1,6*0,7</t>
  </si>
  <si>
    <t>SO 06.2 - Krajinářské úpravy - nezpůsobilé náklady</t>
  </si>
  <si>
    <t xml:space="preserve">    3 - Svislé a kompletní konstrukce</t>
  </si>
  <si>
    <t xml:space="preserve">      93 - Různé dokončovací konstrukce a práce inženýrských staveb</t>
  </si>
  <si>
    <t xml:space="preserve">    997 - Přesun sutě</t>
  </si>
  <si>
    <t>918343843</t>
  </si>
  <si>
    <t>"hřiště" 115</t>
  </si>
  <si>
    <t>"sportoviště" 560</t>
  </si>
  <si>
    <t>"houpačka s výhledem" 8</t>
  </si>
  <si>
    <t>-1543994183</t>
  </si>
  <si>
    <t>"okolo betonových schodů" 6,5</t>
  </si>
  <si>
    <t>"pro štípanou dlažbu pod ToiToi" 17*0,3</t>
  </si>
  <si>
    <t>"vývrt pro sloupky agility" 80*0,015</t>
  </si>
  <si>
    <t>"Výkopek-dovoz z vedlejšího pozemku pro zásypy:"</t>
  </si>
  <si>
    <t>"okolí dřevěné paluby" 20</t>
  </si>
  <si>
    <t>"kolem betonových schodů" 6,5</t>
  </si>
  <si>
    <t>-1223718718</t>
  </si>
  <si>
    <t>-1331654110</t>
  </si>
  <si>
    <t>"okolo dřevěné paluby" 20</t>
  </si>
  <si>
    <t>225311114</t>
  </si>
  <si>
    <t>Vrty maloprofilové jádrové D přes 93 do 156 mm úklon do 45° hl 0 až 25 m hornina III a IV</t>
  </si>
  <si>
    <t>-637217629</t>
  </si>
  <si>
    <t>Maloprofilové vrty jádrové průměru přes 93 do 156 mm do úklonu 45° v hl 0 až 25 m v hornině tř. III a IV</t>
  </si>
  <si>
    <t>"oplocení agility" 0,85*80</t>
  </si>
  <si>
    <t>2332111.R</t>
  </si>
  <si>
    <t>D+M PVC roury 150 x 800 pro vybetonování patky</t>
  </si>
  <si>
    <t>-34361891</t>
  </si>
  <si>
    <t>"oplocení agility" 80</t>
  </si>
  <si>
    <t>2332119.R</t>
  </si>
  <si>
    <t>Zemní vrut pro plotové brány D 114 mm dl 1000 mm</t>
  </si>
  <si>
    <t>-1827628648</t>
  </si>
  <si>
    <t>D+M Zemní ocelové vruty pro plotové sloupky</t>
  </si>
  <si>
    <t>2743138.R</t>
  </si>
  <si>
    <t>D+M vybetonování patek z betonu C25/30 do připravených PVC trubek DN 150mm</t>
  </si>
  <si>
    <t>-1569894048</t>
  </si>
  <si>
    <t>Svislé a kompletní konstrukce</t>
  </si>
  <si>
    <t>3389511.R</t>
  </si>
  <si>
    <t>D+M 1 páru vzpěr jako zavětrování sloupků tyčovinou, průměru6-9mm a délky 140cm</t>
  </si>
  <si>
    <t>978446410</t>
  </si>
  <si>
    <t>"oplocenka 1" 5</t>
  </si>
  <si>
    <t>"oplocenka 2" 5</t>
  </si>
  <si>
    <t>"oplocenka 3" 4</t>
  </si>
  <si>
    <t>"oplocenka 4" 4</t>
  </si>
  <si>
    <t>"oplocenka 5" 4</t>
  </si>
  <si>
    <t>"oplocenka 6" 6</t>
  </si>
  <si>
    <t>338951113</t>
  </si>
  <si>
    <t>Osazování sloupků a vzpěr plotových dřevěných s impregnací se zasypáním zeminou a udusáním</t>
  </si>
  <si>
    <t>-234438321</t>
  </si>
  <si>
    <t>Osazování sloupků a vzpěr plotových dřevěných průměru přes 100 do 150 mm se zasypáním zeminou a udusáním s impregnací spodní části</t>
  </si>
  <si>
    <t>"oplocenka 1" 10</t>
  </si>
  <si>
    <t>"oplocenka 2" 10</t>
  </si>
  <si>
    <t>"oplocenka 3" 8</t>
  </si>
  <si>
    <t>"oplocenka 4" 8</t>
  </si>
  <si>
    <t>"oplocenka 5" 8</t>
  </si>
  <si>
    <t>"oplocenka 6" 18</t>
  </si>
  <si>
    <t>60591320</t>
  </si>
  <si>
    <t>kulatina odkorněná D 7-15cm do dl 5m</t>
  </si>
  <si>
    <t>120270080</t>
  </si>
  <si>
    <t>"oplocenka 1" 10*2,2</t>
  </si>
  <si>
    <t>"oplocenka 2" 10*2,2</t>
  </si>
  <si>
    <t>"oplocenka 3" 8*2,2</t>
  </si>
  <si>
    <t>"oplocenka 4" 8*2,2</t>
  </si>
  <si>
    <t>"oplocenka 5" 8*2,2</t>
  </si>
  <si>
    <t>"oplocenka 6" 18*2,2</t>
  </si>
  <si>
    <t>3389512.R</t>
  </si>
  <si>
    <t>D+M sloupků pro vymezení louky, průměr 8cm, délka 1,2m, opracované</t>
  </si>
  <si>
    <t>-1197597480</t>
  </si>
  <si>
    <t>3389518.R</t>
  </si>
  <si>
    <t>Osazování sloupků a vzpěr plotových dřevěných neimpregnovaných se zasypáním zeminou a udusáním</t>
  </si>
  <si>
    <t>-564800633</t>
  </si>
  <si>
    <t>Osazování sloupků a vzpěr plotových dřevěných 100 x 100 mm do kovové patky, neimpregnovaných</t>
  </si>
  <si>
    <t>"oplocení hřiště agility" 80</t>
  </si>
  <si>
    <t>605121.R</t>
  </si>
  <si>
    <t>hranol stavební řezivo průřezu do 120cm2 do dl 6m</t>
  </si>
  <si>
    <t>-509707810</t>
  </si>
  <si>
    <t>hranol stavební řezivo modřín, průřezu do 120cm2, délka 110cm, nehoblovaný, bez impregnace</t>
  </si>
  <si>
    <t>311401.R</t>
  </si>
  <si>
    <t>vrut ocelový se šestihrannou hlavou ZB 8x40mm</t>
  </si>
  <si>
    <t>-1398421347</t>
  </si>
  <si>
    <t>vrut ocelový nerez A2 s talířovou hlavou  8x40mm</t>
  </si>
  <si>
    <t>"oplocení hřiště agility" 500</t>
  </si>
  <si>
    <t>348101310</t>
  </si>
  <si>
    <t>Osazení vrat nebo vrátek k oplocení na dřevěné sloupky pl do 2 m2</t>
  </si>
  <si>
    <t>-1784054079</t>
  </si>
  <si>
    <t>Osazení vrat nebo vrátek k oplocení na sloupky dřevěné, plochy jednotlivě do 2 m2</t>
  </si>
  <si>
    <t>"oplocení hřiště agility" 2</t>
  </si>
  <si>
    <t>61231140</t>
  </si>
  <si>
    <t>branka jednokřídlá dřevěná z půlené kulatiny impregnovaná 100x100cm</t>
  </si>
  <si>
    <t>1114985368</t>
  </si>
  <si>
    <t>branka jednokřídlá dřevěná,  akátové dřevo 120x100cm</t>
  </si>
  <si>
    <t>348101320</t>
  </si>
  <si>
    <t>Osazení vrat nebo vrátek k oplocení na dřevěné sloupky pl přes 2 do 4 m2</t>
  </si>
  <si>
    <t>2140736835</t>
  </si>
  <si>
    <t>Osazení vrat nebo vrátek k oplocení na sloupky dřevěné, plochy jednotlivě přes 2 do 4 m2</t>
  </si>
  <si>
    <t>"oplocení hřiště agility" 1</t>
  </si>
  <si>
    <t>"lesnické oplocenky 1-6" 6</t>
  </si>
  <si>
    <t>612312.R</t>
  </si>
  <si>
    <t>brána dvoukřídlá dřevěná z půlené kulatiny impregnovaná 300x100cm</t>
  </si>
  <si>
    <t>1271817924</t>
  </si>
  <si>
    <t>brána dvoukřídlá dřevěná,  akátové dřevo 300 (150+150) x100cm</t>
  </si>
  <si>
    <t>348181110</t>
  </si>
  <si>
    <t>Montáž dřevěného oplocení z dílců v do 1 m</t>
  </si>
  <si>
    <t>-1843773612</t>
  </si>
  <si>
    <t>Montáž oplocení z dílců dřevěných na předem osazené sloupky, výšky do 1 m</t>
  </si>
  <si>
    <t>"oplocení hřiště agility" 112,6</t>
  </si>
  <si>
    <t>612311.R</t>
  </si>
  <si>
    <t>Dřevěný přírodní plot, plaňky akátové dřevo svázané drátem, výška 100 cm</t>
  </si>
  <si>
    <t>1832102255</t>
  </si>
  <si>
    <t>3489512.R</t>
  </si>
  <si>
    <t>Osazení oplocení lesních kultur  v oplocení výšky přes 1,5 m s drátěným pletivem</t>
  </si>
  <si>
    <t>2048910338</t>
  </si>
  <si>
    <t>Osazení oplocení lesních kultur v oplocení výšky přes 1,5 m s drátěným pletivem</t>
  </si>
  <si>
    <t>"oplocenka 1" 24,3</t>
  </si>
  <si>
    <t>"oplocenka 2" 24,5</t>
  </si>
  <si>
    <t>"oplocenka 3" 22,25</t>
  </si>
  <si>
    <t>"oplocenka 4" 22,25</t>
  </si>
  <si>
    <t>"oplocenka 5" 22,4</t>
  </si>
  <si>
    <t>"oplocenka 6" 57,3</t>
  </si>
  <si>
    <t>61231142</t>
  </si>
  <si>
    <t>branka jednokřídlá dřevěná z půlené kulatiny impregnovaná 100x150cm</t>
  </si>
  <si>
    <t>-408896286</t>
  </si>
  <si>
    <t>"oplocení 1-6" 6</t>
  </si>
  <si>
    <t>451577777</t>
  </si>
  <si>
    <t>Podklad nebo lože pod dlažbu vodorovný nebo do sklonu 1:5 z kameniva těženého tl přes 30 do 100 mm</t>
  </si>
  <si>
    <t>1986673715</t>
  </si>
  <si>
    <t>Podklad nebo lože pod dlažbu (přídlažbu) v ploše vodorovné nebo ve sklonu do 1:5, tloušťky od 30 do 100 mm z kameniva těženého</t>
  </si>
  <si>
    <t>"pod ToiToi" 17</t>
  </si>
  <si>
    <t>451577877</t>
  </si>
  <si>
    <t>Podklad nebo lože pod dlažbu vodorovný nebo do sklonu 1:5 ze štěrkopísku tl přes 30 do 100 mm</t>
  </si>
  <si>
    <t>1886696341</t>
  </si>
  <si>
    <t>Podklad nebo lože pod dlažbu (přídlažbu) v ploše vodorovné nebo ve sklonu do 1:5, tloušťky od 30 do 100 mm ze štěrkopísku</t>
  </si>
  <si>
    <t>58381015</t>
  </si>
  <si>
    <t>kostka řezanoštípaná dlažební žula 10x10x10cm</t>
  </si>
  <si>
    <t>607160230</t>
  </si>
  <si>
    <t>5898111.R</t>
  </si>
  <si>
    <t>Vodorovné značení (lajnování) hřišť pro tenis a multisport š 5 cm</t>
  </si>
  <si>
    <t>-1402212186</t>
  </si>
  <si>
    <t>594411112</t>
  </si>
  <si>
    <t>Kladení dlažby z lomového kamene tl do 100 mm s provedením lože z MC</t>
  </si>
  <si>
    <t>-1677724142</t>
  </si>
  <si>
    <t>Kladení dlažby z lomového kamene lomařsky upraveného v ploše vodorovné nebo ve sklonu na plocho tl. do 100 mm, bez vyplnění spár, s provedením lože tl. 50 mm z cementové malty</t>
  </si>
  <si>
    <t>91800130R</t>
  </si>
  <si>
    <t>D+M skluzavka v terénu - svahu o šířce 1 m a výšce svahu cca 1,2m, délka skluzné plochy 2,4 m</t>
  </si>
  <si>
    <t>1959573132</t>
  </si>
  <si>
    <t>D+M nerezová skluzavka v terénu - svahu o šířce 1 m a výšce svahu cca 1,2m, délka skluzné plochy 2,4 m, kotvena do dřevěné paluby, mat. 1.4404</t>
  </si>
  <si>
    <t>91800132R</t>
  </si>
  <si>
    <t>D+M malá vahadlová houpačka</t>
  </si>
  <si>
    <t>-1417617600</t>
  </si>
  <si>
    <t>91800135R</t>
  </si>
  <si>
    <t>D+M rámová houpačka s výhledem na Říp</t>
  </si>
  <si>
    <t>-167465917</t>
  </si>
  <si>
    <t>Poznámka k položce:_x000D_
Přesný a bližší popis viz dokumentace stavby, SO 06 Krajinářské úpravy_x000D_
ref. Wudex - Artemis</t>
  </si>
  <si>
    <t>91800136R</t>
  </si>
  <si>
    <t>Montáž herních prvků (12 kusů)</t>
  </si>
  <si>
    <t>-131087561</t>
  </si>
  <si>
    <t>91800137R</t>
  </si>
  <si>
    <t>Hřiště - certifikace</t>
  </si>
  <si>
    <t>1479158551</t>
  </si>
  <si>
    <t>98000113R</t>
  </si>
  <si>
    <t>D+M prvek agility - přebíhací lávka</t>
  </si>
  <si>
    <t>-181478804</t>
  </si>
  <si>
    <t>98000114R</t>
  </si>
  <si>
    <t>D+M prvek agility - dřevěné klády - slalom (kličkovací kůly)</t>
  </si>
  <si>
    <t>971572050</t>
  </si>
  <si>
    <t>98000115R</t>
  </si>
  <si>
    <t>D+M prvek agility - proskokový kruh</t>
  </si>
  <si>
    <t>1625362792</t>
  </si>
  <si>
    <t>98000116R</t>
  </si>
  <si>
    <t>D+M prvek agility - lávka + přeskok -  kombinovaná překážka</t>
  </si>
  <si>
    <t>24625895</t>
  </si>
  <si>
    <t>D+M prvek agility - lávka + přeskok - kombinovaná překážka</t>
  </si>
  <si>
    <t>98000117aR</t>
  </si>
  <si>
    <t>D+M prvek agility - skoková překážka 1 nízká</t>
  </si>
  <si>
    <t>-216419998</t>
  </si>
  <si>
    <t>98000117bR</t>
  </si>
  <si>
    <t>D+M prvek agility - skoková překážka 2 vysoká</t>
  </si>
  <si>
    <t>1030780637</t>
  </si>
  <si>
    <t>98000118R</t>
  </si>
  <si>
    <t>D+M prvky agility - tunel - dutý kmen</t>
  </si>
  <si>
    <t>4098706</t>
  </si>
  <si>
    <t>98000119aR</t>
  </si>
  <si>
    <t>D+M monolitický pryžový povrch (pochozí vrstva EPDM) - 33,5m2, mocnost - 290mm, obruba ocelová</t>
  </si>
  <si>
    <t>1353223710</t>
  </si>
  <si>
    <t>98000119bR</t>
  </si>
  <si>
    <t>D+M obruba z ocelové pásoviny</t>
  </si>
  <si>
    <t>28195109</t>
  </si>
  <si>
    <t>98000120R</t>
  </si>
  <si>
    <t>D+M Workoutová sestava</t>
  </si>
  <si>
    <t>667227648</t>
  </si>
  <si>
    <t>98000121R</t>
  </si>
  <si>
    <t>D+M sportovní plochy - monolitický pryžový povrch (pochozí vrstva EPDM) - 378m2, mocnost 245mm, včetně betonové obruby 86,5 bm</t>
  </si>
  <si>
    <t>-1574995411</t>
  </si>
  <si>
    <t>98000122R</t>
  </si>
  <si>
    <t xml:space="preserve">D+M Oplocení sportoviště ze sloupků o průměru 76 mm, tl. 3 mm, pro ochranné sítě, včetně její dodávky a montáže ochranná síť </t>
  </si>
  <si>
    <t>671629289</t>
  </si>
  <si>
    <t>D+M "Oplocení sportoviště - Oplocení hřiště bude zhotoveno ze sloupků o průměru 76 mm, tl. 3 mm, pro ochranné sítě 
v. 4000 mm vč. nátěru (RAL 906). Jednotlivé sloupy jsou spojeny vodícími tyčemi 
pro napnutí sítě. Tyče budou mít průměr 40 mm a tl. stěny 3 mm. Tyče budou v celé délce hřiště v horní a spodní části mezi sloupy (RAL 9016). Mezi sloupky bude napnuta PP síť s oky 45x45 černé barvy. Vrchní část sloupu je zavařena. Instalace dle pokynů výrobce.
"</t>
  </si>
  <si>
    <t>98000123R</t>
  </si>
  <si>
    <t>D+M Branka s basketbalovou deskou</t>
  </si>
  <si>
    <t>-1276939617</t>
  </si>
  <si>
    <t>98000124aR</t>
  </si>
  <si>
    <t>D+M Sloupy na volejbal + síť</t>
  </si>
  <si>
    <t>-20087676</t>
  </si>
  <si>
    <t>98000124bR</t>
  </si>
  <si>
    <t>Pouzdra pro sloupky - 2x otvor 102 mm ocelové zinkované, rozteč 40 cm, do betonové patky (2x kpl - jedenkrát je sada umístěná v hřišti a jedenkrát mimo hřiště v trávníku na odložení sloupků - tzn celkem 4objímky)</t>
  </si>
  <si>
    <t>7852839</t>
  </si>
  <si>
    <t>98000125R</t>
  </si>
  <si>
    <t>D+M schodiště (složeno z hranolů - schodnic: d=1600 mm 2x,d=1300mm 2x, d=1000mm 3x,  š=350mm, v=180mm, schodnice uloženy do štěrkového lože, kotvení roxory do betonové patky)</t>
  </si>
  <si>
    <t>804847553</t>
  </si>
  <si>
    <t>D+M schodiště (složeno z hranolů - schodnic: d=1600 mm 2x,d=1300mm 2x, d=1000mm 3x, š=350mm, v=180mm, schodnice uloženy do štěrkového lože, kotvení roxory do betonové patky)</t>
  </si>
  <si>
    <t>98000126R</t>
  </si>
  <si>
    <t>D+M stínící plachta - 3x plachta (15,5 a 15,5 a 12m2), sloupky 7x, montáž</t>
  </si>
  <si>
    <t>2125906546</t>
  </si>
  <si>
    <t>98000127R</t>
  </si>
  <si>
    <t>D+M dopadová plocha hřiště - celá skladba</t>
  </si>
  <si>
    <t>1291320192</t>
  </si>
  <si>
    <t>Poznámka k položce:_x000D_
Přesný a bližší popis viz dokumentace stavby, SO 06 Krajinářské úpravy, TZ</t>
  </si>
  <si>
    <t>98000128R</t>
  </si>
  <si>
    <t>D+M dopadová plocha rámová houpačka-celá skladba</t>
  </si>
  <si>
    <t>-1647974625</t>
  </si>
  <si>
    <t>Poznámka k položce:_x000D_
Přesný a bližší popis viz dokumentace stavby, PD SO 06 Krajinářské úpravy, TZ</t>
  </si>
  <si>
    <t>98000129R</t>
  </si>
  <si>
    <t>D+M houpačka hnízdo</t>
  </si>
  <si>
    <t>1624051978</t>
  </si>
  <si>
    <t>Poznámka k položce:_x000D_
Přesný a bližší popis viz dokumentace stavby, PD SO 06 Krajinářské úpravy</t>
  </si>
  <si>
    <t>98000131R</t>
  </si>
  <si>
    <t>D+M herní prvek staveniště</t>
  </si>
  <si>
    <t>-642061814</t>
  </si>
  <si>
    <t>98000133R</t>
  </si>
  <si>
    <t>D+M slack-line (bez instalace a dopravy)</t>
  </si>
  <si>
    <t>915766888</t>
  </si>
  <si>
    <t>"délka=10m" 2</t>
  </si>
  <si>
    <t>"délka=5m" 1</t>
  </si>
  <si>
    <t>98000134R</t>
  </si>
  <si>
    <t>D+M houpací síť</t>
  </si>
  <si>
    <t>-1930802515</t>
  </si>
  <si>
    <t>98000138R</t>
  </si>
  <si>
    <t>D+M parková lavička, atyp s područkami</t>
  </si>
  <si>
    <t>-931349789</t>
  </si>
  <si>
    <t>D+M parková lavička, atyp s područkami, kompletní provedení dle TZ</t>
  </si>
  <si>
    <t>Poznámka k položce:_x000D_
Přesný a bližší popis viz dokumentace stavby, SO 06 Krajinářské úpravy_x000D_
ref. Streepark - Vela</t>
  </si>
  <si>
    <t>"komplet dle TZ" 19</t>
  </si>
  <si>
    <t>98000139R</t>
  </si>
  <si>
    <t>D+M sestava 2 parkových laviček, atyp s područkami</t>
  </si>
  <si>
    <t>-357358558</t>
  </si>
  <si>
    <t>D+M sestava 2 parkových laviček, atyp s područkami, kompletní sestava dle TZ</t>
  </si>
  <si>
    <t>98000140R</t>
  </si>
  <si>
    <t>D+M sestava 3 parkových laviček, atyp s područkami</t>
  </si>
  <si>
    <t>1460488426</t>
  </si>
  <si>
    <t>D+M sestava 3 parkových laviček, atyp s područkami, kompletní sestava 3ks laviček dle TZ</t>
  </si>
  <si>
    <t>98000141R</t>
  </si>
  <si>
    <t>D+M klády na sezení - kmeny délky 2,5m a průměru 30-40 cm, kotvení</t>
  </si>
  <si>
    <t>641428034</t>
  </si>
  <si>
    <t>D+M klády na sezení - odkorněné modřínové kmeny délky 2,5m a průměru 30-40 cm, kompletní provedení, uložení a kotvení viz TZ</t>
  </si>
  <si>
    <t>98000142R</t>
  </si>
  <si>
    <t>D+M dubové sedací hranoly nad terénem - o průřezu 450x450 mm a délky 1,8 m, bez kotvení</t>
  </si>
  <si>
    <t>-1081666484</t>
  </si>
  <si>
    <t>98000143R</t>
  </si>
  <si>
    <t>D+M dubové sedací hranoly /  tribuny, zapuštěné ve svahu - délka 3m o průřezu 450x450 mm a délky 3 m</t>
  </si>
  <si>
    <t>-110219035</t>
  </si>
  <si>
    <t>D+M dubové sedací hranoly / tribuny, zapuštěné ve svahu - délka 3m o průřezu 450x450 mm a délky 3 m, kompletní provedení, uložení a kotvení dle TZ</t>
  </si>
  <si>
    <t>98000144R</t>
  </si>
  <si>
    <t>D+M piknikový stůl s 2 lavicemi - zakázková výroba</t>
  </si>
  <si>
    <t>-1870205485</t>
  </si>
  <si>
    <t>98000145R</t>
  </si>
  <si>
    <t>D+M stojany na kola, kompletní provedení</t>
  </si>
  <si>
    <t>1675393904</t>
  </si>
  <si>
    <t>D+M stojany na kola, kompletní provedení dle ref. vzorku a TZ</t>
  </si>
  <si>
    <t>Poznámka k položce:_x000D_
Přesný a bližší popis viz dokumentace stavby, SO 06 Krajinářské úpravy_x000D_
ref. mmcité - edgetyre</t>
  </si>
  <si>
    <t>98000146R</t>
  </si>
  <si>
    <t>D+M odpadkový koš, 120 l - směsný odpad</t>
  </si>
  <si>
    <t>1979110837</t>
  </si>
  <si>
    <t>D+M velkoobjemový odpadkový koš, 120 l - směsný odpad, kompletní provedení dle ref. vzorku a TZ</t>
  </si>
  <si>
    <t>Poznámka k položce:_x000D_
Přesný a bližší popis viz dokumentace stavby, SO 06 Krajinářské úpravy_x000D_
ref. mmcité - Maximinium</t>
  </si>
  <si>
    <t>98000148R</t>
  </si>
  <si>
    <t>D+M koš pro psí exkrementy vč. montáže</t>
  </si>
  <si>
    <t>2025943764</t>
  </si>
  <si>
    <t>D+M koš pro psí exkrementy vč. montáže, kompletní provedení dle ref. vzorku a TZ</t>
  </si>
  <si>
    <t>Poznámka k položce:_x000D_
Přesný a bližší popis viz dokumentace stavby, SO 06 Krajinářské úpravy_x000D_
ref. mmcité - Crystal</t>
  </si>
  <si>
    <t>98000149R</t>
  </si>
  <si>
    <t>D+M pítko varianta push</t>
  </si>
  <si>
    <t>-1248819793</t>
  </si>
  <si>
    <t>D+M pítko varianta push, kompletní provedení dlevýrobce, ref. vzorku a TZ</t>
  </si>
  <si>
    <t>98000150R</t>
  </si>
  <si>
    <t>D+M gril cortenový s integrovanou deskou</t>
  </si>
  <si>
    <t>-925890078</t>
  </si>
  <si>
    <t>Poznámka k položce:_x000D_
Přesný a bližší popis viz dokumentace stavby, SO 06 Krajinářské úpravy_x000D_
ref. Metalco - B-B Sass</t>
  </si>
  <si>
    <t>9800015R</t>
  </si>
  <si>
    <t xml:space="preserve">Kameny jako výplň do grilu </t>
  </si>
  <si>
    <t>1153567552</t>
  </si>
  <si>
    <t>Kameny jako výplň do grilu</t>
  </si>
  <si>
    <t>9800016R</t>
  </si>
  <si>
    <t xml:space="preserve">Příslušenství ke grilu - velká sada na grilování a čištění </t>
  </si>
  <si>
    <t>929100184</t>
  </si>
  <si>
    <t>Příslušenství ke grilu - velká sada na grilování a čištění</t>
  </si>
  <si>
    <t>98000151R</t>
  </si>
  <si>
    <t>D+M informační panel corten zakázková výroba, ref. MiVal, vč. vypálení textu, bez betonáže + včetně folie s grafikou</t>
  </si>
  <si>
    <t>-1931357930</t>
  </si>
  <si>
    <t>"dětské hřiště" 1</t>
  </si>
  <si>
    <t>"workoutová sestava" 1</t>
  </si>
  <si>
    <t>"grilovací místo" 2</t>
  </si>
  <si>
    <t>98000152R</t>
  </si>
  <si>
    <t>D+M zahrazovací sloupek</t>
  </si>
  <si>
    <t>696066109</t>
  </si>
  <si>
    <t>98000153R</t>
  </si>
  <si>
    <t>D+M stezka bosou nohou - délka 22m v celém rozsahu skladby dle PD</t>
  </si>
  <si>
    <t>-1429068872</t>
  </si>
  <si>
    <t>Poznámka k položce:_x000D_
Přesný a bližší popis viz dokumentace stavby, SO 06 Krajinářské úpravy_x000D_
Skladba : _x000D_
1. Písek kopaný_x000D_
2. Písek křemičitý_x000D_
3. Štěrk frakce 4/8_x000D_
4. Štěrk frakce 16/32_x000D_
5. Kulatinové šlapáky_x000D_
6. Kamenné šlapáky_x000D_
7. Šišky_x000D_
8. Štěpka_x000D_
9. Borka_x000D_
10. Prkenná paluba_x000D_
11. Odseková dlažba_x000D_
12. Velké oblázky / valouny ve štěrku – sahají cca 15cm nad terén_x000D_
13. Kulatina_x000D_
14. Mech</t>
  </si>
  <si>
    <t>9800147aR</t>
  </si>
  <si>
    <t xml:space="preserve">D+M odpadkový koš, 45l na plasty </t>
  </si>
  <si>
    <t>1145038538</t>
  </si>
  <si>
    <t>D+M odpadkový koš, 45l na plasty, kompletní provedení dle ref. vzorku a TZ</t>
  </si>
  <si>
    <t>Poznámka k položce:_x000D_
Přesný a bližší popis viz dokumentace stavby, SO 06 Krajinářské úpravy_x000D_
ref. mmcité - Minium</t>
  </si>
  <si>
    <t>9800147bR</t>
  </si>
  <si>
    <t>D+M odpadkový koš, 45l na uhlíky z grilu</t>
  </si>
  <si>
    <t>-959629562</t>
  </si>
  <si>
    <t>D+M odpadkový koš, 45l na uhlíky z grilu, kompletní provedení dle ref. vzorku a TZ</t>
  </si>
  <si>
    <t>Různé dokončovací konstrukce a práce inženýrských staveb</t>
  </si>
  <si>
    <t>93010004R</t>
  </si>
  <si>
    <t>D+M Obložení mobilní toalety ToiToi dřevem včetně montáže a dopravy materiálu</t>
  </si>
  <si>
    <t>321780628</t>
  </si>
  <si>
    <t>997</t>
  </si>
  <si>
    <t>Přesun sutě</t>
  </si>
  <si>
    <t>997131511</t>
  </si>
  <si>
    <t>Odvoz na skládku demontovaných konstrukcí dřevěných do 1 km</t>
  </si>
  <si>
    <t>1243355129</t>
  </si>
  <si>
    <t>Odvoz na skládku demontovaných konstrukcí s naložením na dopravní prostředek a se složením dřevěných do 1 km</t>
  </si>
  <si>
    <t>997131519</t>
  </si>
  <si>
    <t>Příplatek ZKD 1 km u odvozu na skládku demontovaných konstrukcí dřevěných</t>
  </si>
  <si>
    <t>-134447077</t>
  </si>
  <si>
    <t>Odvoz na skládku demontovaných konstrukcí s naložením na dopravní prostředek a se složením dřevěných Příplatek k ceně za každý další započatý 1 km přes 1 km</t>
  </si>
  <si>
    <t>1,6*19 "Přepočtené koeficientem množství</t>
  </si>
  <si>
    <t>998222012</t>
  </si>
  <si>
    <t>Přesun hmot pro tělovýchovné plochy</t>
  </si>
  <si>
    <t>1054855414</t>
  </si>
  <si>
    <t>Přesun hmot pro tělovýchovné plochy dopravní vzdálenost do 200 m</t>
  </si>
  <si>
    <t>-1910207061</t>
  </si>
  <si>
    <t>"pro přípojku ČEZ a optický kabel RETE" 98</t>
  </si>
  <si>
    <t>2029823170</t>
  </si>
  <si>
    <t>741930001</t>
  </si>
  <si>
    <t>Montáž nabíjecí stanice pro elektromobily nástěnné včetně usazení a zapojení</t>
  </si>
  <si>
    <t>-2124720920</t>
  </si>
  <si>
    <t>Montáž nabíjecí stanice pro elektromobily nástěnné včetně zapojení</t>
  </si>
  <si>
    <t>3567204R</t>
  </si>
  <si>
    <t>Stanice nabíjecí pro 4-6 elektrokoldo zídky pro rozvaděče Powerbox 4P</t>
  </si>
  <si>
    <t>-725600514</t>
  </si>
  <si>
    <t>76710011R</t>
  </si>
  <si>
    <t>D+M Ocelové obruby 200x5mm, z žárově pozinkované pásoviny kotvené trny</t>
  </si>
  <si>
    <t>1741677588</t>
  </si>
  <si>
    <t>"navýšení dle REVIZE 01 – 07/2025" 138</t>
  </si>
  <si>
    <t>SO 07 - Demolice</t>
  </si>
  <si>
    <t>1131070.R</t>
  </si>
  <si>
    <t>Odstranění krytů a podkladů živičných tl přes 50 do 100 mm při překopech ručně</t>
  </si>
  <si>
    <t>1246636410</t>
  </si>
  <si>
    <t>Odstranění krytů a podkladů živičných při překopech inženýrských sítí s přemístěním hmot na skládku ve vzdálenosti do 3 m nebo s naložením na dopravní prostředek ručně živičných, o tl. vrstvy přes 50 do 100 mm</t>
  </si>
  <si>
    <t>Poznámka k položce:_x000D_
Bližší a přesné údaje viz PD D.7.1.1., D.7.2.1, SO07 VV</t>
  </si>
  <si>
    <t>"demolice asfaltů" 30</t>
  </si>
  <si>
    <t>113202111</t>
  </si>
  <si>
    <t>Vytrhání obrub krajníků obrubníků stojatých</t>
  </si>
  <si>
    <t>1961863679</t>
  </si>
  <si>
    <t>Vytrhání obrub s vybouráním lože, s přemístěním hmot na skládku na vzdálenost do 3 m nebo s naložením na dopravní prostředek z krajníků nebo obrubníků stojatých</t>
  </si>
  <si>
    <t>"odstranění betonového obrubníku" 25,5</t>
  </si>
  <si>
    <t>1964087176</t>
  </si>
  <si>
    <t>"airspadedo hl. 0,25m" 3,75/0,2515</t>
  </si>
  <si>
    <t>997013501</t>
  </si>
  <si>
    <t>Odvoz suti a vybouraných hmot na skládku nebo meziskládku do 1 km se složením</t>
  </si>
  <si>
    <t>-1279825315</t>
  </si>
  <si>
    <t>Odvoz suti a vybouraných hmot na skládku nebo meziskládku se složením, na vzdálenost do 1 km</t>
  </si>
  <si>
    <t>"1x s asfalem" 1</t>
  </si>
  <si>
    <t>"1x s betonem" 1</t>
  </si>
  <si>
    <t>997013509</t>
  </si>
  <si>
    <t>Příplatek k odvozu suti a vybouraných hmot na skládku ZKD 1 km přes 1 km</t>
  </si>
  <si>
    <t>-611010679</t>
  </si>
  <si>
    <t>Odvoz suti a vybouraných hmot na skládku nebo meziskládku se složením, na vzdálenost Příplatek k ceně za každý další započatý 1 km přes 1 km</t>
  </si>
  <si>
    <t>11,828*19 "Přepočtené koeficientem množství</t>
  </si>
  <si>
    <t>997013861</t>
  </si>
  <si>
    <t>Poplatek za uložení stavebního odpadu na recyklační skládce (skládkovné) z prostého betonu kód odpadu 17 01 01</t>
  </si>
  <si>
    <t>-1561128752</t>
  </si>
  <si>
    <t>Poplatek za uložení stavebního odpadu na recyklační skládce (skládkovné) z prostého betonu zatříděného do Katalogu odpadů pod kódem 17 01 01</t>
  </si>
  <si>
    <t>"betonové oburby" 5,228</t>
  </si>
  <si>
    <t>997013875</t>
  </si>
  <si>
    <t>Poplatek za uložení stavebního odpadu na recyklační skládce (skládkovné) asfaltového bez obsahu dehtu zatříděného do Katalogu odpadů pod kódem 17 03 02</t>
  </si>
  <si>
    <t>1783314622</t>
  </si>
  <si>
    <t>"likvidace asfaltů" 6,6</t>
  </si>
  <si>
    <t>SO 08 - Úprava sousedního pozemku</t>
  </si>
  <si>
    <t>1222348192</t>
  </si>
  <si>
    <t>Poznámka k položce:_x000D_
Bližší a přesné údaje viz PD SO 08 Úprava sousedního pozemku</t>
  </si>
  <si>
    <t>10*71*2</t>
  </si>
  <si>
    <t>171251101</t>
  </si>
  <si>
    <t>Uložení sypaniny do násypů nezhutněných strojně</t>
  </si>
  <si>
    <t>-212790645</t>
  </si>
  <si>
    <t>Uložení sypanin do násypů strojně s rozprostřením sypaniny ve vrstvách a s hrubým urovnáním nezhutněných jakékoliv třídy těžitelnosti</t>
  </si>
  <si>
    <t>Poznámka k položce:_x000D_
Přesný a bližší popis viz dokumentace stavby, SO 08 Úprava sousedního pozemku</t>
  </si>
  <si>
    <t>"Ornice z prostoru pro podorničí" 2*10*71*0,3</t>
  </si>
  <si>
    <t>"Ornice do tvaru 1. valu" 160,0</t>
  </si>
  <si>
    <t>"Ornice do tvaru 2. valu" 115,0</t>
  </si>
  <si>
    <t>"Ornice do tvaru 3. valu" 100,0</t>
  </si>
  <si>
    <t>"Podorničí z lesoparku" 2*1001,3</t>
  </si>
  <si>
    <t>181351113</t>
  </si>
  <si>
    <t>Rozprostření ornice tl vrstvy do 200 mm pl přes 500 m2 v rovině nebo ve svahu do 1:5 strojně</t>
  </si>
  <si>
    <t>144156672</t>
  </si>
  <si>
    <t>Rozprostření a urovnání ornice v rovině nebo ve svahu sklonu do 1:5 strojně při souvislé ploše přes 500 m2, tl. vrstvy do 200 mm</t>
  </si>
  <si>
    <t>Poznámka k položce:_x000D_
Rozprostření ornice z budovaného lesoparku v jižní části pozemku (pod cestou)_x000D_
Přesný a bližší popis viz dokumentace stavby, SO 08 Úprava sousedního pozemku</t>
  </si>
  <si>
    <t>"jižní pozemek pod cestou" 5906</t>
  </si>
  <si>
    <t>181351114</t>
  </si>
  <si>
    <t>Rozprostření ornice tl vrstvy přes 200 do 250 mm pl přes 500 m2 v rovině nebo ve svahu do 1:5 strojně</t>
  </si>
  <si>
    <t>-742905999</t>
  </si>
  <si>
    <t>Rozprostření a urovnání ornice v rovině nebo ve svahu sklonu do 1:5 strojně při souvislé ploše přes 500 m2, tl. vrstvy přes 200 do 250 mm</t>
  </si>
  <si>
    <t>Poznámka k položce:_x000D_
Rozprostření ornice z budovaného lesoparku v severní části pozemku (nad cestou)_x000D_
Přesný a bližší popis viz dokumentace stavby, SO 08 Úprava sousedního pozemku</t>
  </si>
  <si>
    <t>"severní pozemek nad cestou" 8350</t>
  </si>
  <si>
    <t>18145131R</t>
  </si>
  <si>
    <t>Založení travo-bylinných porostů strojně na rozprostřené ornici i na valech</t>
  </si>
  <si>
    <t>-933854738</t>
  </si>
  <si>
    <t>"na obou pozemcích S+J" 8350+5906</t>
  </si>
  <si>
    <t>0057247R</t>
  </si>
  <si>
    <t>osivo směs travní RSM 2.4 bylinný trávník</t>
  </si>
  <si>
    <t>1929713312</t>
  </si>
  <si>
    <t>14314*0,015</t>
  </si>
  <si>
    <t>184813512</t>
  </si>
  <si>
    <t>Chemické odplevelení před založením kultury postřikem na široko ve svahu přes 1:5 do 1:2 ručně</t>
  </si>
  <si>
    <t>-158258181</t>
  </si>
  <si>
    <t>Chemické odplevelení půdy před založením kultury, trávníku nebo zpevněných ploch ručně o jakékoli výměře postřikem na široko na svahu přes 1:5 do 1:2</t>
  </si>
  <si>
    <t>Poznámka k položce:_x000D_
Chemické odplevelení uložené ornice sejmuté z prostoru pro uložení podorničí a ze dvou násypů uloženého podorničí před založením kultury postřikem na široko ve svahu přes 1:5 do 1:2 ručně (320+710+710m2)_x000D_
Přesný a bližší popis viz dokumentace stavby, SO 08 Úprava sousedního pozemku</t>
  </si>
  <si>
    <t>"úložiště ornice ze dvou  následujících lokalit+úložiště pro podorničí-2 pozemky a to vše 2x:"</t>
  </si>
  <si>
    <t>10*32*2</t>
  </si>
  <si>
    <t>(10*71*2)*2</t>
  </si>
  <si>
    <t>1858043.R</t>
  </si>
  <si>
    <t>Zalití trávníku vodou plochy přes 200 m2</t>
  </si>
  <si>
    <t>607747844</t>
  </si>
  <si>
    <t>Poznámka k položce:_x000D_
Zalití trávníku (20 l vody na 1m2 = 14314*0,02=286m3)_x000D_
Přesný a bližší popis viz dokumentace stavby, SO 08 Úprava sousedního pozemku</t>
  </si>
  <si>
    <t>14314*0,02</t>
  </si>
  <si>
    <t>111151331</t>
  </si>
  <si>
    <t>Pokosení trávníku lučního pl přes 10000 m2 s odvozem do 20 km v rovině a svahu do 1:5</t>
  </si>
  <si>
    <t>-1004583796</t>
  </si>
  <si>
    <t>Pokosení trávníku při souvislé ploše přes 10000 m2 lučního v rovině nebo svahu do 1:5</t>
  </si>
  <si>
    <t>"pouze 1 seč" 8350+5906</t>
  </si>
  <si>
    <t>-395061235</t>
  </si>
  <si>
    <t xml:space="preserve">    VRN6 - Územní vlivy</t>
  </si>
  <si>
    <t xml:space="preserve">    VRN9 - Ostatní náklady</t>
  </si>
  <si>
    <t>…</t>
  </si>
  <si>
    <t>-1631390049</t>
  </si>
  <si>
    <t>454198400</t>
  </si>
  <si>
    <t>-116228023</t>
  </si>
  <si>
    <t>013294000</t>
  </si>
  <si>
    <t>Ostatní dokumentace - výrobní a dílenská dokumentace</t>
  </si>
  <si>
    <t>1498446256</t>
  </si>
  <si>
    <t>1455700768</t>
  </si>
  <si>
    <t>1190587931</t>
  </si>
  <si>
    <t>1446417340</t>
  </si>
  <si>
    <t>1084454142</t>
  </si>
  <si>
    <t>045203000</t>
  </si>
  <si>
    <t>Kompletační činnost</t>
  </si>
  <si>
    <t>-1294020647</t>
  </si>
  <si>
    <t>045303000</t>
  </si>
  <si>
    <t>Koordinační činnost</t>
  </si>
  <si>
    <t>1175526218</t>
  </si>
  <si>
    <t>-326157913</t>
  </si>
  <si>
    <t>VRN6</t>
  </si>
  <si>
    <t>Územní vlivy</t>
  </si>
  <si>
    <t>065002000</t>
  </si>
  <si>
    <t>Mimostaveništní doprava materiálů</t>
  </si>
  <si>
    <t>696163635</t>
  </si>
  <si>
    <t>VRN9</t>
  </si>
  <si>
    <t>Ostatní náklady</t>
  </si>
  <si>
    <t>094002001R</t>
  </si>
  <si>
    <t>Ostatní náklady související s výstavbou - vytyčení sítí</t>
  </si>
  <si>
    <t>-551495013</t>
  </si>
  <si>
    <t>094323003R</t>
  </si>
  <si>
    <t>Agrochemické rozbory substrátů</t>
  </si>
  <si>
    <t>321691763</t>
  </si>
  <si>
    <t>02 - 2. ETAPA</t>
  </si>
  <si>
    <t>SO 01.3 - Dřevěná paluba</t>
  </si>
  <si>
    <t xml:space="preserve">    766 - Konstrukce truhlářské</t>
  </si>
  <si>
    <t xml:space="preserve">    783 - Dokončovací práce - nátěry</t>
  </si>
  <si>
    <t>1732618472</t>
  </si>
  <si>
    <t>"cílové stromy listnaté VK 3xp 12-14 (bal) - do paluby" 2</t>
  </si>
  <si>
    <t>-448468802</t>
  </si>
  <si>
    <t>Poznámka k položce:_x000D_
Přesný a bližší popis viz dokumentace stavby, SO 01.3 Dřevěná paluba</t>
  </si>
  <si>
    <t>120,7</t>
  </si>
  <si>
    <t>24819827</t>
  </si>
  <si>
    <t>"jámy pro stromy do paluby" 3,15*0,3*2</t>
  </si>
  <si>
    <t>1570957595</t>
  </si>
  <si>
    <t>"jámy pro stromy do paluby" 3,15*1,04*2</t>
  </si>
  <si>
    <t>120,7*0,3</t>
  </si>
  <si>
    <t>-708614041</t>
  </si>
  <si>
    <t>183101325</t>
  </si>
  <si>
    <t>Jamky pro výsadbu s výměnou 100 % půdy zeminy skupiny 1 až 4 obj přes 4 do 5 m3 v rovině a svahu do 1:5</t>
  </si>
  <si>
    <t>726122817</t>
  </si>
  <si>
    <t>Hloubení jamek pro vysazování rostlin v zemině skupiny 1 až 4 s výměnou půdy z 100% v rovině nebo na svahu do 1:5, objemu přes 4,00 do 5,00 m3</t>
  </si>
  <si>
    <t>"jámy pro stromy do paluby" 2</t>
  </si>
  <si>
    <t>-1560406991</t>
  </si>
  <si>
    <t>"stromy do paluby" 2</t>
  </si>
  <si>
    <t>211532581</t>
  </si>
  <si>
    <t>1283476655</t>
  </si>
  <si>
    <t>"stromy do paluby" 2*3</t>
  </si>
  <si>
    <t>1584948428</t>
  </si>
  <si>
    <t>-1259277175</t>
  </si>
  <si>
    <t>"stromy do paluby" 2*9</t>
  </si>
  <si>
    <t>407436537</t>
  </si>
  <si>
    <t>768572837</t>
  </si>
  <si>
    <t>184813161.R</t>
  </si>
  <si>
    <t>Zřízení ochranného nátěru kmene stromu do výšky 1,6 m, obvodu kmene do 180 mm</t>
  </si>
  <si>
    <t>-821686496</t>
  </si>
  <si>
    <t>-1179802652</t>
  </si>
  <si>
    <t>"280g/strom"</t>
  </si>
  <si>
    <t>"stromy do paluby" 2*280/1000</t>
  </si>
  <si>
    <t>10371531.R</t>
  </si>
  <si>
    <t>substrát provýsadbu dřevin pod palubu</t>
  </si>
  <si>
    <t>1468895728</t>
  </si>
  <si>
    <t>"Objemové složení:"</t>
  </si>
  <si>
    <t>"85% kamenivo 32/64"</t>
  </si>
  <si>
    <t>"7,5% kompost"</t>
  </si>
  <si>
    <t>"7,5% biouhel"</t>
  </si>
  <si>
    <t>"celkem m3" 3,2</t>
  </si>
  <si>
    <t>10371532.R</t>
  </si>
  <si>
    <t>575154415</t>
  </si>
  <si>
    <t>"60% kamenivo 4/8"</t>
  </si>
  <si>
    <t>"20% katrovaná ornice"</t>
  </si>
  <si>
    <t>"10% kompost"</t>
  </si>
  <si>
    <t>"10% biouhel"</t>
  </si>
  <si>
    <t>"celkem m3" 1,0</t>
  </si>
  <si>
    <t>-423476185</t>
  </si>
  <si>
    <t>-1466920854</t>
  </si>
  <si>
    <t>"stromy do paluby" 2*1</t>
  </si>
  <si>
    <t>Prolití výsadbových jamek množstvím 100 litů vody pro jeden strom</t>
  </si>
  <si>
    <t>2039415979</t>
  </si>
  <si>
    <t>"pro stromy do paluby" 2*0,1</t>
  </si>
  <si>
    <t>1858053.R</t>
  </si>
  <si>
    <t>Zalití vysazených stromů množstvím 100 litrů vody pro jeden strom</t>
  </si>
  <si>
    <t>-470434726</t>
  </si>
  <si>
    <t>"stromy do paluby" 2*0,1</t>
  </si>
  <si>
    <t>441604939</t>
  </si>
  <si>
    <t>564782111</t>
  </si>
  <si>
    <t>Podklad z vibrovaného štěrku VŠ tl 300 mm</t>
  </si>
  <si>
    <t>-2038866338</t>
  </si>
  <si>
    <t>Podklad nebo kryt z vibrovaného štěrku VŠ s rozprostřením, vlhčením a zhutněním, po zhutnění tl. 300 mm</t>
  </si>
  <si>
    <t>953961111.R</t>
  </si>
  <si>
    <t>D+M Kotva chemická s vyvrtáním otvoru do betonu, železobetonu nebo tvrdého kamene tmel, velikost M 8, hloubka 400 mm</t>
  </si>
  <si>
    <t>225046176</t>
  </si>
  <si>
    <t>83*4</t>
  </si>
  <si>
    <t>31197002.R</t>
  </si>
  <si>
    <t>tyč závitová M8 nerez 5Z08-2N</t>
  </si>
  <si>
    <t>-1097784203</t>
  </si>
  <si>
    <t>31111017</t>
  </si>
  <si>
    <t>matice nerezová šestihranná M8</t>
  </si>
  <si>
    <t>100 kus</t>
  </si>
  <si>
    <t>-1302303658</t>
  </si>
  <si>
    <t>766</t>
  </si>
  <si>
    <t>Konstrukce truhlářské</t>
  </si>
  <si>
    <t>76610002R</t>
  </si>
  <si>
    <t>Montáž atypických truhlářských konstrukcí</t>
  </si>
  <si>
    <t>2020622495</t>
  </si>
  <si>
    <t>"paluba z hranolů" 120,7</t>
  </si>
  <si>
    <t>"prořez 15%" (120,7/100)*15</t>
  </si>
  <si>
    <t>60512125</t>
  </si>
  <si>
    <t>-572850056</t>
  </si>
  <si>
    <t>7661003R</t>
  </si>
  <si>
    <t>Nerez spojovací materiál</t>
  </si>
  <si>
    <t>-1957963413</t>
  </si>
  <si>
    <t>998766201</t>
  </si>
  <si>
    <t>Přesun hmot procentní pro kce truhlářské v objektech v do 6 m</t>
  </si>
  <si>
    <t>-666127417</t>
  </si>
  <si>
    <t>Přesun hmot pro konstrukce truhlářské stanovený procentní sazbou (%) z ceny vodorovná dopravní vzdálenost do 50 m základní v objektech výšky do 6 m</t>
  </si>
  <si>
    <t>76710004R</t>
  </si>
  <si>
    <t>Výroba a dodávka atypických ocelových konstrukcí</t>
  </si>
  <si>
    <t>-1567089154</t>
  </si>
  <si>
    <t>2736,9</t>
  </si>
  <si>
    <t>76710005R</t>
  </si>
  <si>
    <t>Montáž atypických ocelových konstrukcí</t>
  </si>
  <si>
    <t>-67660467</t>
  </si>
  <si>
    <t>"I 100" 864,1</t>
  </si>
  <si>
    <t>"P10" 385,6</t>
  </si>
  <si>
    <t>"P 8" 11,6</t>
  </si>
  <si>
    <t>"P 5" 648</t>
  </si>
  <si>
    <t>"L 50x50x6" 697,3</t>
  </si>
  <si>
    <t>"prořez 5%" (2606,6/100)*5</t>
  </si>
  <si>
    <t>7671006R</t>
  </si>
  <si>
    <t>-688279906</t>
  </si>
  <si>
    <t>76710007R</t>
  </si>
  <si>
    <t>Montáž podkladového rámu a kruhové litinové mříže</t>
  </si>
  <si>
    <t>-380830390</t>
  </si>
  <si>
    <t>Montáž podkladového rámu a kruhové litinové mříže průměru 2,4m s otvorem ve středu o průměru 1,2m s povrchovou úpravou Komaxit v odstínu RAL</t>
  </si>
  <si>
    <t>7671008R</t>
  </si>
  <si>
    <t>podkladový rám pro litinovou mříž</t>
  </si>
  <si>
    <t>431423056</t>
  </si>
  <si>
    <t>7671009R</t>
  </si>
  <si>
    <t>litinová kruhová mžíž, průměr 2,4m</t>
  </si>
  <si>
    <t>-256223437</t>
  </si>
  <si>
    <t>-1617951832</t>
  </si>
  <si>
    <t>783</t>
  </si>
  <si>
    <t>Dokončovací práce - nátěry</t>
  </si>
  <si>
    <t>78310010R</t>
  </si>
  <si>
    <t>Nátěr a ošetření truhlářských konstrukcí</t>
  </si>
  <si>
    <t>-605106120</t>
  </si>
  <si>
    <t>78310011R</t>
  </si>
  <si>
    <t>Povrchová úprava ocelovýcj konstrukcí žárovým zinkováním</t>
  </si>
  <si>
    <t>1254776321</t>
  </si>
  <si>
    <t xml:space="preserve">SO04 - Drobné občerstvení s hygienickým zázemím a podpora pro rostliny </t>
  </si>
  <si>
    <t>01 - Hlavní stavební úpravy</t>
  </si>
  <si>
    <t xml:space="preserve">    6 - Úpravy povrchů, podlahy a osazování výplní</t>
  </si>
  <si>
    <t xml:space="preserve">    711 - Izolace proti vodě, vlhkosti a plynům</t>
  </si>
  <si>
    <t xml:space="preserve">    712 - Povlakové krytiny</t>
  </si>
  <si>
    <t xml:space="preserve">    713 - Izolace tepelné</t>
  </si>
  <si>
    <t xml:space="preserve">    762 - Konstrukce tesařské</t>
  </si>
  <si>
    <t xml:space="preserve">    763 - Konstrukce suché výstavby</t>
  </si>
  <si>
    <t xml:space="preserve">    764 - Konstrukce klempířské vč. přesunu hmot</t>
  </si>
  <si>
    <t xml:space="preserve">    766 - Konstrukce truhlářské vč. přesunu hmot</t>
  </si>
  <si>
    <t xml:space="preserve">    766.1 - Výplně otvorů vč. přesunu hmot</t>
  </si>
  <si>
    <t xml:space="preserve">    766.10 - Typové výrobky vč. M+D, přesunu hmot</t>
  </si>
  <si>
    <t xml:space="preserve">    766.20 - Atypické výrobky vč. M+D, přesunu hmot</t>
  </si>
  <si>
    <t xml:space="preserve">    767 - Konstrukce zámečnické vč. přesunu hmot</t>
  </si>
  <si>
    <t xml:space="preserve">    771 - Podlahy z dlaždic</t>
  </si>
  <si>
    <t xml:space="preserve">    781 - Dokončovací práce - obklady</t>
  </si>
  <si>
    <t xml:space="preserve">    784 - Dokončovací práce - malby a tapety</t>
  </si>
  <si>
    <t xml:space="preserve">    786 - Dokončovací práce - čalounické úpravy</t>
  </si>
  <si>
    <t>-2011550701</t>
  </si>
  <si>
    <t>ornice</t>
  </si>
  <si>
    <t>18,5*8,5</t>
  </si>
  <si>
    <t>131251102</t>
  </si>
  <si>
    <t>Hloubení nezapažených jam a zářezů strojně s urovnáním dna do předepsaného profilu a spádu v hornině třídy těžitelnosti I skupiny 3 přes 20 do 50 m3</t>
  </si>
  <si>
    <t>-1539959578</t>
  </si>
  <si>
    <t>podornicí od -0,3 na spodní hranu podsypu</t>
  </si>
  <si>
    <t>10,52*5,52*0,48</t>
  </si>
  <si>
    <t>-830984881</t>
  </si>
  <si>
    <t>podorničí</t>
  </si>
  <si>
    <t xml:space="preserve">ležatá kanalizace </t>
  </si>
  <si>
    <t>(8,0+2,35+1,56+2,47+0,8+0,45+0,56)*0,6*0,6</t>
  </si>
  <si>
    <t xml:space="preserve">ležatý vodovod </t>
  </si>
  <si>
    <t>(6,0+1,7+5,15+3,3+1,2)*0,6*0,6</t>
  </si>
  <si>
    <t>patky</t>
  </si>
  <si>
    <t>0,5*0,5*0,5*17</t>
  </si>
  <si>
    <t>pasy</t>
  </si>
  <si>
    <t>25,2*0,8*0,15</t>
  </si>
  <si>
    <t>1834376650</t>
  </si>
  <si>
    <t>tam a zpět</t>
  </si>
  <si>
    <t>orničí</t>
  </si>
  <si>
    <t>157,25*0,3*2</t>
  </si>
  <si>
    <t>(27,874+17,223)*2</t>
  </si>
  <si>
    <t>-806438849</t>
  </si>
  <si>
    <t>1175968088</t>
  </si>
  <si>
    <t>okolo objektu</t>
  </si>
  <si>
    <t>28,4*0,1</t>
  </si>
  <si>
    <t>ležatá kanalizace - predpoklad</t>
  </si>
  <si>
    <t>12,0*0,6*0,7</t>
  </si>
  <si>
    <t>(8,0+2,35+1,56+2,47+0,8+0,45+0,56)*0,6*0,3</t>
  </si>
  <si>
    <t>(6,0+1,7+5,15+3,3+1,2)*0,6*0,3</t>
  </si>
  <si>
    <t>218111121</t>
  </si>
  <si>
    <t>Odvětrání radonu vodorovné kladené do štěrkového podsypu sběrné z plastových trubek, vnitřní průměr přes 80 do 110 mm</t>
  </si>
  <si>
    <t>-1209823395</t>
  </si>
  <si>
    <t>17,0</t>
  </si>
  <si>
    <t>218121113</t>
  </si>
  <si>
    <t>Odvětrání radonu svislé z plastových trubek, vnitřní průměr přes 125 do 160 mm</t>
  </si>
  <si>
    <t>1535501731</t>
  </si>
  <si>
    <t>predpoklad 1,5m potrubí</t>
  </si>
  <si>
    <t>1,5</t>
  </si>
  <si>
    <t>271532212</t>
  </si>
  <si>
    <t>Podsyp pod základové konstrukce se zhutněním a urovnáním povrchu z kameniva hrubého, frakce 16 - 32 mm</t>
  </si>
  <si>
    <t>298305827</t>
  </si>
  <si>
    <t>33,44*0,15</t>
  </si>
  <si>
    <t>273313611</t>
  </si>
  <si>
    <t>Základy z betonu prostého desky z betonu kamenem neprokládaného tř. C 16/20</t>
  </si>
  <si>
    <t>1754410558</t>
  </si>
  <si>
    <t>podklad deska 50mm</t>
  </si>
  <si>
    <t>44,16*0,05</t>
  </si>
  <si>
    <t>podkladní deska 100mm</t>
  </si>
  <si>
    <t>26,24*0,1</t>
  </si>
  <si>
    <t>273321511</t>
  </si>
  <si>
    <t>Základy z betonu železového (bez výztuže) desky z betonu bez zvláštních nároků na prostředí tř. C 25/30</t>
  </si>
  <si>
    <t>1903407058</t>
  </si>
  <si>
    <t>otvory do plochy 0,25m2 nejsou řešeny</t>
  </si>
  <si>
    <t>44,16*0,25</t>
  </si>
  <si>
    <t>273351121</t>
  </si>
  <si>
    <t>Bednění základů desek zřízení</t>
  </si>
  <si>
    <t>950689108</t>
  </si>
  <si>
    <t>28,4*0,3</t>
  </si>
  <si>
    <t>273351122</t>
  </si>
  <si>
    <t>Bednění základů desek odstranění</t>
  </si>
  <si>
    <t>443953705</t>
  </si>
  <si>
    <t>273361821</t>
  </si>
  <si>
    <t>Výztuž základů desek z betonářské oceli 10 505 (R) nebo BSt 500</t>
  </si>
  <si>
    <t>-1715377682</t>
  </si>
  <si>
    <t>dle statika</t>
  </si>
  <si>
    <t>RK_DPS_D.4.2.V01_ZD_vyztuz</t>
  </si>
  <si>
    <t>519,3*0,001</t>
  </si>
  <si>
    <t>273362021</t>
  </si>
  <si>
    <t>Výztuž základů desek ze svařovaných sítí z drátů typu KARI</t>
  </si>
  <si>
    <t>-2030284725</t>
  </si>
  <si>
    <t>777,6*0,001</t>
  </si>
  <si>
    <t>-320892223</t>
  </si>
  <si>
    <t>25,2*0,235"plocha"</t>
  </si>
  <si>
    <t>274351121</t>
  </si>
  <si>
    <t>Bednění základů pasů rovné zřízení</t>
  </si>
  <si>
    <t>1814994879</t>
  </si>
  <si>
    <t>pouze vnějčí plocha</t>
  </si>
  <si>
    <t>28,4*0,39</t>
  </si>
  <si>
    <t>274351122</t>
  </si>
  <si>
    <t>Bednění základů pasů rovné odstranění</t>
  </si>
  <si>
    <t>1241647563</t>
  </si>
  <si>
    <t>275313811</t>
  </si>
  <si>
    <t>Základy z betonu prostého patky a bloky z betonu kamenem neprokládaného tř. C 25/30</t>
  </si>
  <si>
    <t>-427715053</t>
  </si>
  <si>
    <t>vylito rovnou do výkopu bez bednění</t>
  </si>
  <si>
    <t>0,5*0,5*0,6*17</t>
  </si>
  <si>
    <t>27999.150</t>
  </si>
  <si>
    <t>Ostatní systémové a související konstrukce a práce zajišťující kompletnost statického díla (syst. těsnící profily, lišty do bednění, dilatace, apod. jinde neuvedené) - předpoklad</t>
  </si>
  <si>
    <t>-35324691</t>
  </si>
  <si>
    <t>311321814</t>
  </si>
  <si>
    <t>Nadzákladové zdi z betonu železového (bez výztuže) nosné pohledového (v přírodní barvě drtí a přísad) tř. C 25/30</t>
  </si>
  <si>
    <t>1682159589</t>
  </si>
  <si>
    <t>28,4*3,35*0,2</t>
  </si>
  <si>
    <t>-(4,75*2,93+2,2*2,93+0,9*0,9+0,93*0,93+1,05*2,305*2)*0,2</t>
  </si>
  <si>
    <t>-(0,0122*2+0,02+0,0176+0,0078)*0,2</t>
  </si>
  <si>
    <t>311351121</t>
  </si>
  <si>
    <t>Bednění nadzákladových zdí nosných rovné oboustranné za každou stranu zřízení</t>
  </si>
  <si>
    <t>-1001108307</t>
  </si>
  <si>
    <t>28,4*3,35*2</t>
  </si>
  <si>
    <t>-(4,75*2,93+2,2*2,93+0,9*0,9+0,93*0,93+1,05*2,305*2)*2</t>
  </si>
  <si>
    <t>(4,75+2,93+2,2+2,93+0,9+0,9+0,93+0,93+1,05*2+2,305*2)*2*0,2</t>
  </si>
  <si>
    <t>311351122</t>
  </si>
  <si>
    <t>Bednění nadzákladových zdí nosných rovné oboustranné za každou stranu odstranění</t>
  </si>
  <si>
    <t>-886882432</t>
  </si>
  <si>
    <t>311361.21</t>
  </si>
  <si>
    <t>Výztuž nosných zdí a atiky betonářskou ocelí 10 505</t>
  </si>
  <si>
    <t>1531174968</t>
  </si>
  <si>
    <t>RK_DPS_D.4.2.V02_steny_vyztuz</t>
  </si>
  <si>
    <t>1840,0*0,001</t>
  </si>
  <si>
    <t>312351911</t>
  </si>
  <si>
    <t>Bednění nadzákladových zdí výplňových Příplatek k cenám za pohledový beton</t>
  </si>
  <si>
    <t>729277528</t>
  </si>
  <si>
    <t>stěny</t>
  </si>
  <si>
    <t>9,44*3,1</t>
  </si>
  <si>
    <t>-(4,5*2,7+2,4*2,7+0,9*0,9)</t>
  </si>
  <si>
    <t>(4,5+2,4+2,7*2+0,9+0,9*2)*0,125</t>
  </si>
  <si>
    <t>345321515</t>
  </si>
  <si>
    <t>Zídky atikové, poprsní, schodišťové a zábradelní z betonu železového bez výztuže tř. C 25/30</t>
  </si>
  <si>
    <t>1855035189</t>
  </si>
  <si>
    <t>28,4*0,2*0,35</t>
  </si>
  <si>
    <t>345351005</t>
  </si>
  <si>
    <t>Bednění atikových, poprsních, schodišťových, zábradelních zídek plnostěnných zřízení</t>
  </si>
  <si>
    <t>-1702883280</t>
  </si>
  <si>
    <t>28,4*2*0,35</t>
  </si>
  <si>
    <t>345351006</t>
  </si>
  <si>
    <t>Bednění atikových, poprsních, schodišťových, zábradelních zídek plnostěnných odstranění</t>
  </si>
  <si>
    <t>1861196938</t>
  </si>
  <si>
    <t>411324444</t>
  </si>
  <si>
    <t>Stropy z betonu železového (bez výztuže) pohledového stropů deskových, plochých střech, desek balkonových, desek hřibových stropů včetně hlavic hřibových sloupů tř. C 25/30</t>
  </si>
  <si>
    <t>1317679286</t>
  </si>
  <si>
    <t>44,16*0,22</t>
  </si>
  <si>
    <t>-0,25*0,175*0,22</t>
  </si>
  <si>
    <t>411351011</t>
  </si>
  <si>
    <t>Bednění stropních konstrukcí - bez podpěrné konstrukce desek tloušťky stropní desky přes 5 do 25 cm zřízení</t>
  </si>
  <si>
    <t>264266007</t>
  </si>
  <si>
    <t>44,16</t>
  </si>
  <si>
    <t>28,4*0,22</t>
  </si>
  <si>
    <t>(0,25+0,175)*2*0,22</t>
  </si>
  <si>
    <t>-0,25*0,175</t>
  </si>
  <si>
    <t>411351012</t>
  </si>
  <si>
    <t>Bednění stropních konstrukcí - bez podpěrné konstrukce desek tloušťky stropní desky přes 5 do 25 cm odstranění</t>
  </si>
  <si>
    <t>1297356557</t>
  </si>
  <si>
    <t>411354313</t>
  </si>
  <si>
    <t>Podpěrná konstrukce stropů - desek, kleneb a skořepin výška podepření do 4 m tloušťka stropu přes 15 do 25 cm zřízení</t>
  </si>
  <si>
    <t>-2087693226</t>
  </si>
  <si>
    <t>411354314</t>
  </si>
  <si>
    <t>Podpěrná konstrukce stropů - desek, kleneb a skořepin výška podepření do 4 m tloušťka stropu přes 15 do 25 cm odstranění</t>
  </si>
  <si>
    <t>-1781284566</t>
  </si>
  <si>
    <t>411359111</t>
  </si>
  <si>
    <t>Bednění stropních konstrukcí - bez podpěrné konstrukce Příplatek k cenám za pohledový beton</t>
  </si>
  <si>
    <t>1012726861</t>
  </si>
  <si>
    <t>podhled</t>
  </si>
  <si>
    <t>21,3+3,5+1,6+1,7+1,6</t>
  </si>
  <si>
    <t>411361821</t>
  </si>
  <si>
    <t>Výztuž stropů prostě uložených, vetknutých, spojitých, deskových, trámových (žebrových, kazetových), s keramickými a jinými vložkami, konsolových nebo balkonových, hřibových včetně hlavic hřibových sloupů, plochých střech a pro zavěšení železobetonových p</t>
  </si>
  <si>
    <t>1242816816</t>
  </si>
  <si>
    <t>Výztuž stropů prostě uložených, vetknutých, spojitých, deskových, trámových (žebrových, kazetových), s keramickými a jinými vložkami, konsolových nebo balkonových, hřibových včetně hlavic hřibových sloupů, plochých střech a pro zavěšení železobetonových podhledů z betonářské oceli 10 505 (R) nebo BSt 500</t>
  </si>
  <si>
    <t>RK_DPS_D.4.2.V03_Deska_1NP_vyztuz</t>
  </si>
  <si>
    <t>1590,0*0,001</t>
  </si>
  <si>
    <t>-2115108114</t>
  </si>
  <si>
    <t>"odečet dle REVIZE 01 – 07/2025" 152,8</t>
  </si>
  <si>
    <t>-1570024332</t>
  </si>
  <si>
    <t>"odečet dle REVIZE 01 – 07/2025" 152,8*1,02</t>
  </si>
  <si>
    <t>Úpravy povrchů, podlahy a osazování výplní</t>
  </si>
  <si>
    <t>611111001</t>
  </si>
  <si>
    <t>Ubroušení výstupků betonu po odbednění neomítaných vnitřních ploch ze spár bednicích desek do roviny povrchu stropů</t>
  </si>
  <si>
    <t>-305235240</t>
  </si>
  <si>
    <t>612111001</t>
  </si>
  <si>
    <t>Ubroušení výstupků betonu po odbednění neomítaných vnitřních ploch ze spár bednicích desek do roviny povrchu stěn</t>
  </si>
  <si>
    <t>-1880856191</t>
  </si>
  <si>
    <t>612321121</t>
  </si>
  <si>
    <t>Omítka vápenocementová vnitřních ploch nanášená ručně jednovrstvá, tloušťky do 10 mm hladká svislých konstrukcí stěn</t>
  </si>
  <si>
    <t>1568532434</t>
  </si>
  <si>
    <t>pod obklady na žb stěně</t>
  </si>
  <si>
    <t>(1,2+1,9+2,15+1,925+0,9+0,9+1,8)*2,4</t>
  </si>
  <si>
    <t>631362021</t>
  </si>
  <si>
    <t>Výztuž mazanin ze svařovaných sítí z drátů typu KARI</t>
  </si>
  <si>
    <t>-1257325456</t>
  </si>
  <si>
    <t>632451234</t>
  </si>
  <si>
    <t>Potěr cementový samonivelační litý tř. C 25, tl. přes 45 do 50 mm</t>
  </si>
  <si>
    <t>303783556</t>
  </si>
  <si>
    <t>632451292</t>
  </si>
  <si>
    <t>Potěr cementový samonivelační litý Příplatek k cenám za každých dalších i započatých 5 mm tloušťky přes 50 mm tř. C 25</t>
  </si>
  <si>
    <t>-2033405362</t>
  </si>
  <si>
    <t>634112113</t>
  </si>
  <si>
    <t>Obvodová dilatace mezi stěnou a mazaninou nebo potěrem podlahovým páskem z pěnového PE tl. do 10 mm, výšky 80 mm</t>
  </si>
  <si>
    <t>-735370603</t>
  </si>
  <si>
    <t>19,6+8,0+5,7+5,6+5,4+6,05+5,3+8,35</t>
  </si>
  <si>
    <t>949101112</t>
  </si>
  <si>
    <t>Lešení pomocné pracovní pro objekty pozemních staveb pro zatížení do 150 kg/m2, o výšce lešeňové podlahy přes 1,9 do 3,5 m</t>
  </si>
  <si>
    <t>2024797467</t>
  </si>
  <si>
    <t>952901111</t>
  </si>
  <si>
    <t>Vyčištění budov nebo objektů před předáním do užívání budov bytové nebo občanské výstavby, světlé výšky podlaží do 4 m</t>
  </si>
  <si>
    <t>-1385630341</t>
  </si>
  <si>
    <t>952902.21</t>
  </si>
  <si>
    <t>Přípravu povrchu zametení, očištění konstrukce střešní plochy před započením prací nových střešních skladeb</t>
  </si>
  <si>
    <t>1445499131</t>
  </si>
  <si>
    <t>50,0</t>
  </si>
  <si>
    <t>953943211</t>
  </si>
  <si>
    <t>Osazování drobných kovových předmětů kotvených do stěny hasicího přístroje</t>
  </si>
  <si>
    <t>-1519252838</t>
  </si>
  <si>
    <t>44932114</t>
  </si>
  <si>
    <t>PHP práškový, hasicí schopnost 21A/113B</t>
  </si>
  <si>
    <t>-17635773</t>
  </si>
  <si>
    <t>990600100.1</t>
  </si>
  <si>
    <t>Zednické výpomoce jinde neuvedené a jiné doplňkové práce (realizováno a účtováno na pokyn investora a SD)</t>
  </si>
  <si>
    <t>-453331616</t>
  </si>
  <si>
    <t>40,0</t>
  </si>
  <si>
    <t>99810.212</t>
  </si>
  <si>
    <t>Provedení a dodávka detailu okolo střešní vpusti na střeše vč. napojení na hydroizolace, systémových detailů a prvků</t>
  </si>
  <si>
    <t>soub</t>
  </si>
  <si>
    <t>1481238086</t>
  </si>
  <si>
    <t>Poznámka k položce:_x000D_
Poznámka k položce: RK_DPS_D.4.1.403_Detail vtok</t>
  </si>
  <si>
    <t>99910.118</t>
  </si>
  <si>
    <t>Montáž a dodávka ostatní konstrukcí a výstražných bezpečnostních tabulek dle PBŘ</t>
  </si>
  <si>
    <t>1195190551</t>
  </si>
  <si>
    <t>998011001</t>
  </si>
  <si>
    <t>Přesun hmot pro budovy občanské výstavby, bydlení, výrobu a služby s nosnou svislou konstrukcí zděnou z cihel, tvárnic nebo kamene vodorovná dopravní vzdálenost do 100 m základní pro budovy výšky do 6 m</t>
  </si>
  <si>
    <t>-869675380</t>
  </si>
  <si>
    <t>711</t>
  </si>
  <si>
    <t>Izolace proti vodě, vlhkosti a plynům</t>
  </si>
  <si>
    <t>711111001</t>
  </si>
  <si>
    <t>Provedení izolace proti zemní vlhkosti natěradly a tmely za studena na ploše vodorovné V nátěrem penetračním</t>
  </si>
  <si>
    <t>-1613860418</t>
  </si>
  <si>
    <t>711112001</t>
  </si>
  <si>
    <t>Provedení izolace proti zemní vlhkosti natěradly a tmely za studena na ploše svislé S nátěrem penetračním</t>
  </si>
  <si>
    <t>1173450460</t>
  </si>
  <si>
    <t>28,4*0,85</t>
  </si>
  <si>
    <t>11163153</t>
  </si>
  <si>
    <t>emulze asfaltová penetrační</t>
  </si>
  <si>
    <t>litr</t>
  </si>
  <si>
    <t>-25082293</t>
  </si>
  <si>
    <t>předpoklad 0,4 l/m2</t>
  </si>
  <si>
    <t>(44,16+24,14)*0,4</t>
  </si>
  <si>
    <t>711141559</t>
  </si>
  <si>
    <t>Provedení izolace proti zemní vlhkosti pásy přitavením NAIP na ploše vodorovné V</t>
  </si>
  <si>
    <t>-1201302872</t>
  </si>
  <si>
    <t>711142559</t>
  </si>
  <si>
    <t>Provedení izolace proti zemní vlhkosti pásy přitavením NAIP na ploše svislé S</t>
  </si>
  <si>
    <t>596442317</t>
  </si>
  <si>
    <t>62853004</t>
  </si>
  <si>
    <t>pás asfaltový natavitelný modifikovaný SBS s vložkou ze skleněné tkaniny a spalitelnou PE fólií nebo jemnozrnným minerálním posypem na horním povrchu tl 4,0mm</t>
  </si>
  <si>
    <t>-1109425168</t>
  </si>
  <si>
    <t>711491172</t>
  </si>
  <si>
    <t>Provedení doplňků izolace proti vodě textilií na ploše vodorovné V vrstva ochranná</t>
  </si>
  <si>
    <t>2130247984</t>
  </si>
  <si>
    <t>26,24</t>
  </si>
  <si>
    <t>22,8*0,425</t>
  </si>
  <si>
    <t>69311082</t>
  </si>
  <si>
    <t>geotextilie netkaná separační, ochranná, filtrační, drenážní PP 500g/m2</t>
  </si>
  <si>
    <t>-992670789</t>
  </si>
  <si>
    <t>35,93*1,05 "Přepočtené koeficientem množství</t>
  </si>
  <si>
    <t>711491272</t>
  </si>
  <si>
    <t>Provedení doplňků izolace proti vodě textilií na ploše svislé S vrstva ochranná</t>
  </si>
  <si>
    <t>-968308606</t>
  </si>
  <si>
    <t>v místo ovoru</t>
  </si>
  <si>
    <t>(1,05*2+4,9*2,4)*0,5</t>
  </si>
  <si>
    <t>69311068</t>
  </si>
  <si>
    <t>geotextilie netkaná separační, ochranná, filtrační, drenážní PP 300g/m2</t>
  </si>
  <si>
    <t>-2064127656</t>
  </si>
  <si>
    <t>(1,05*2+4,9*2,4)*0,5*1,165</t>
  </si>
  <si>
    <t>711492383</t>
  </si>
  <si>
    <t>Provedení dvojitého hydroizolačního systému pro izolaci spodní stavby proti povrchové a podpovrchové tlakové vodě na ploše svislé S z drenážní rohože</t>
  </si>
  <si>
    <t>816387401</t>
  </si>
  <si>
    <t>69331044</t>
  </si>
  <si>
    <t>rohož drenážní PE nelaminovaná 900g/m2</t>
  </si>
  <si>
    <t>-160038031</t>
  </si>
  <si>
    <t>(1,05*2+4,9*2,4)*0,5*1,1</t>
  </si>
  <si>
    <t>998711101</t>
  </si>
  <si>
    <t>Přesun hmot pro izolace proti vodě, vlhkosti a plynům stanovený z hmotnosti přesunovaného materiálu vodorovná dopravní vzdálenost do 50 m základní v objektech výšky do 6 m</t>
  </si>
  <si>
    <t>-721796477</t>
  </si>
  <si>
    <t>712</t>
  </si>
  <si>
    <t>Povlakové krytiny</t>
  </si>
  <si>
    <t>712311101</t>
  </si>
  <si>
    <t>Provedení povlakové krytiny střech plochých do 10° natěradly a tmely za studena nátěrem lakem penetračním nebo asfaltovým</t>
  </si>
  <si>
    <t>1184709966</t>
  </si>
  <si>
    <t>R01</t>
  </si>
  <si>
    <t>44,2</t>
  </si>
  <si>
    <t>26,8*0,35"vytažení na atiku"</t>
  </si>
  <si>
    <t>2129339201</t>
  </si>
  <si>
    <t>47,264*0,4</t>
  </si>
  <si>
    <t>712341559</t>
  </si>
  <si>
    <t>Provedení povlakové krytiny střech plochých do 10° pásy přitavením NAIP v plné ploše</t>
  </si>
  <si>
    <t>-891133735</t>
  </si>
  <si>
    <t>-1100087971</t>
  </si>
  <si>
    <t>712361701</t>
  </si>
  <si>
    <t>Provedení povlakové krytiny střech plochých do 10° fólií položenou volně s přilepením spojů</t>
  </si>
  <si>
    <t>1213484342</t>
  </si>
  <si>
    <t>28343012</t>
  </si>
  <si>
    <t>fólie hydroizolační střešní mPVC určená ke stabilizaci přitížením a do vegetačních střech tl 1,5mm</t>
  </si>
  <si>
    <t>-1514393934</t>
  </si>
  <si>
    <t>7123633.9</t>
  </si>
  <si>
    <t>Povlakové krytiny střech plochých do 10° z tvarovaných poplastovaných lišt pro mPVC závětrná lišta rš 320 mm</t>
  </si>
  <si>
    <t>1796371582</t>
  </si>
  <si>
    <t>kv02</t>
  </si>
  <si>
    <t>30,0</t>
  </si>
  <si>
    <t>712363352</t>
  </si>
  <si>
    <t>Povlakové krytiny střech plochých do 10° z tvarovaných poplastovaných lišt pro mPVC vnitřní koutová lišta rš 100 mm</t>
  </si>
  <si>
    <t>-273295328</t>
  </si>
  <si>
    <t>kv03</t>
  </si>
  <si>
    <t>27,0</t>
  </si>
  <si>
    <t>712391171</t>
  </si>
  <si>
    <t>Provedení povlakové krytiny střech plochých do 10° -ostatní práce provedení vrstvy textilní podkladní</t>
  </si>
  <si>
    <t>678209452</t>
  </si>
  <si>
    <t>26,8*0,18"vytažení na atiku"</t>
  </si>
  <si>
    <t>-1955668539</t>
  </si>
  <si>
    <t>712998202</t>
  </si>
  <si>
    <t>Provedení povlakové krytiny střech - ostatní práce montáž odvodňovacího prvku nouzového atikového přepadu z PVC na dešťovou vodu DN 125</t>
  </si>
  <si>
    <t>1976552599</t>
  </si>
  <si>
    <t>56231128</t>
  </si>
  <si>
    <t>pojistný přepad ploché střechy s manžetou pro PVC-P hydroizolaci DN 50, DN 75, DN 110, DN 125</t>
  </si>
  <si>
    <t>1341352239</t>
  </si>
  <si>
    <t>998712101</t>
  </si>
  <si>
    <t>Přesun hmot pro povlakové krytiny stanovený z hmotnosti přesunovaného materiálu vodorovná dopravní vzdálenost do 50 m základní v objektech výšky do 6 m</t>
  </si>
  <si>
    <t>2048541258</t>
  </si>
  <si>
    <t>713</t>
  </si>
  <si>
    <t>Izolace tepelné</t>
  </si>
  <si>
    <t>713121111</t>
  </si>
  <si>
    <t>Montáž tepelné izolace podlah rohožemi, pásy, deskami, dílci, bloky (izolační materiál ve specifikaci) kladenými volně jednovrstvá</t>
  </si>
  <si>
    <t>-1482015762</t>
  </si>
  <si>
    <t>F.01</t>
  </si>
  <si>
    <t>21,3+3,5+1,6+1,7+1,6+1,9+1,6+4,2</t>
  </si>
  <si>
    <t>28375033</t>
  </si>
  <si>
    <t>deska EPS 150 pro konstrukce s vysokým zatížením λ=0,035 tl 150mm</t>
  </si>
  <si>
    <t>1650195581</t>
  </si>
  <si>
    <t>713131143</t>
  </si>
  <si>
    <t>Montáž tepelné izolace stěn rohožemi, pásy, deskami, dílci, bloky (izolační materiál ve specifikaci) lepením celoplošně s mechanickým kotvením</t>
  </si>
  <si>
    <t>-236955829</t>
  </si>
  <si>
    <t>sokl xps</t>
  </si>
  <si>
    <t>28,4*1,23</t>
  </si>
  <si>
    <t>28376426</t>
  </si>
  <si>
    <t>deska XPS hrana polodrážková a hladký povrch 300kPA λ=0,035 tl 150mm</t>
  </si>
  <si>
    <t>-1618868046</t>
  </si>
  <si>
    <t>28,4*1,23*1,05</t>
  </si>
  <si>
    <t>713131151</t>
  </si>
  <si>
    <t>Montáž tepelné izolace stěn rohožemi, pásy, deskami, dílci, bloky (izolační materiál ve specifikaci) vložením jednovrstvě</t>
  </si>
  <si>
    <t>1753634026</t>
  </si>
  <si>
    <t>detail nadpraží výplně</t>
  </si>
  <si>
    <t>(0,9+0,93+4,95+2,4+1,05*2)*0,14</t>
  </si>
  <si>
    <t>ostění výplní</t>
  </si>
  <si>
    <t>(1,05*2*2+2,7*2+0,9*2+0,93*2)*0,14</t>
  </si>
  <si>
    <t>63148100</t>
  </si>
  <si>
    <t>deska tepelně izolační minerální univerzální λ=0,038-0,039 tl 40mm</t>
  </si>
  <si>
    <t>1120750218</t>
  </si>
  <si>
    <t>(0,9+0,93+4,95+2,4+1,05*2)*0,14*1,05</t>
  </si>
  <si>
    <t>631481.1</t>
  </si>
  <si>
    <t>deska tepelně izolační minerální univerzální λ=0,038-0,039 tl 20mm</t>
  </si>
  <si>
    <t>-783130647</t>
  </si>
  <si>
    <t>(1,05*2*2+2,7*2+0,9*2+0,93*2)*0,14*1,05</t>
  </si>
  <si>
    <t>713132331</t>
  </si>
  <si>
    <t>Montáž tepelné izolace stěn do roštu dvousměrného výšky do 6 m</t>
  </si>
  <si>
    <t>-1190708475</t>
  </si>
  <si>
    <t>28,4*3,47</t>
  </si>
  <si>
    <t>-(4,75*2,93+2,2*2,93+0,9*0,9+0,9*0,9+1,05*2,305*2)</t>
  </si>
  <si>
    <t>63148163</t>
  </si>
  <si>
    <t>deska tepelně izolační minerální provětrávaných fasád λ=0,034-0,035 tl 140mm</t>
  </si>
  <si>
    <t>1508850836</t>
  </si>
  <si>
    <t>79,913*1,05</t>
  </si>
  <si>
    <t>713141131</t>
  </si>
  <si>
    <t>Montáž tepelné izolace střech plochých rohožemi, pásy, deskami, dílci, bloky (izolační materiál ve specifikaci) přilepenými za studena jednovrstvá zplna</t>
  </si>
  <si>
    <t>-174842736</t>
  </si>
  <si>
    <t>38,6</t>
  </si>
  <si>
    <t>28375993</t>
  </si>
  <si>
    <t>deska EPS 150 pro konstrukce s vysokým zatížením λ=0,035 tl 200mm</t>
  </si>
  <si>
    <t>-195650134</t>
  </si>
  <si>
    <t>38,6*1,05</t>
  </si>
  <si>
    <t>713141331</t>
  </si>
  <si>
    <t>Montáž tepelné izolace střech plochých spádovými klíny v ploše přilepenými za studena zplna</t>
  </si>
  <si>
    <t>-1398693397</t>
  </si>
  <si>
    <t>28376142</t>
  </si>
  <si>
    <t>klín izolační spád do 5% EPS 150</t>
  </si>
  <si>
    <t>340287051</t>
  </si>
  <si>
    <t>38,6*(0,03+0,13)/2*1,05</t>
  </si>
  <si>
    <t>713191233</t>
  </si>
  <si>
    <t>Montáž tepelné izolace stavebních konstrukcí - doplňky a konstrukční součásti stěn a sloupů překrytí fólií položenou volně s přelepením spojů</t>
  </si>
  <si>
    <t>1958317121</t>
  </si>
  <si>
    <t>28,4*3,9</t>
  </si>
  <si>
    <t>ostění a nadpraží</t>
  </si>
  <si>
    <t>(4,75+2,2+2,93*2+0,9*3*2+1,05*2+2,305*2*2)*0,2</t>
  </si>
  <si>
    <t>DEK.2600201111</t>
  </si>
  <si>
    <t>DEKTEN FASSADE II (75m2/bal.)</t>
  </si>
  <si>
    <t>-303851294</t>
  </si>
  <si>
    <t>89,842*1,221</t>
  </si>
  <si>
    <t>998713101</t>
  </si>
  <si>
    <t>Přesun hmot pro izolace tepelné stanovený z hmotnosti přesunovaného materiálu vodorovná dopravní vzdálenost do 50 m s užitím mechanizace v objektech výšky do 6 m</t>
  </si>
  <si>
    <t>1116596224</t>
  </si>
  <si>
    <t>762</t>
  </si>
  <si>
    <t>Konstrukce tesařské</t>
  </si>
  <si>
    <t>762951002</t>
  </si>
  <si>
    <t>Montáž terasy podkladního roštu, z profilů dřevěných, osové vzdálenosti podpěr přes 300 do 420 mm</t>
  </si>
  <si>
    <t>934264929</t>
  </si>
  <si>
    <t>61198.44</t>
  </si>
  <si>
    <t>podkladní terasový hranol, 70 x 50 mm vč. případné impregnace</t>
  </si>
  <si>
    <t>241853743</t>
  </si>
  <si>
    <t>předpoklad 3m na m2</t>
  </si>
  <si>
    <t>50,0*3</t>
  </si>
  <si>
    <t>7629511.2</t>
  </si>
  <si>
    <t>Příplatek k montáži podkladního roštu terasy za výškové vyrovnání roštu terči do 105 mm s plastovou distanční lištou</t>
  </si>
  <si>
    <t>1677446293</t>
  </si>
  <si>
    <t>762952003</t>
  </si>
  <si>
    <t>Montáž terasy nášlapné vrstvy z prken z dřevin velmi měkkých nebo měkkých, s broušením, bez povrchové úpravy, spojovaných šroubováním, šířky přes 120 do 135 mm</t>
  </si>
  <si>
    <t>-212098450</t>
  </si>
  <si>
    <t>61198125</t>
  </si>
  <si>
    <t>profil terasový dřevěný modřín š 140mm tl 25mm vč. distanční lišty</t>
  </si>
  <si>
    <t>439533118</t>
  </si>
  <si>
    <t>50*1,08 "Přepočtené koeficientem množství</t>
  </si>
  <si>
    <t>762953002</t>
  </si>
  <si>
    <t>Montáž terasy nátěr dřevěných teras olejem, včetně očištění dvojnásobně</t>
  </si>
  <si>
    <t>-793092264</t>
  </si>
  <si>
    <t>z obou stran</t>
  </si>
  <si>
    <t>50,0*2</t>
  </si>
  <si>
    <t>998762101</t>
  </si>
  <si>
    <t>Přesun hmot pro konstrukce tesařské stanovený z hmotnosti přesunovaného materiálu vodorovná dopravní vzdálenost do 50 m základní v objektech výšky do 6 m</t>
  </si>
  <si>
    <t>1578931682</t>
  </si>
  <si>
    <t>763</t>
  </si>
  <si>
    <t>Konstrukce suché výstavby</t>
  </si>
  <si>
    <t>763111431</t>
  </si>
  <si>
    <t>Příčka ze sádrokartonových desek s nosnou konstrukcí z jednoduchých ocelových profilů UW, CW dvojitě opláštěná deskami impregnovanými H2 tl. 2 x 12,5 mm EI 60, příčka tl. 100 mm, profil 50, s izolací, Rw do 51 dB</t>
  </si>
  <si>
    <t>432527060</t>
  </si>
  <si>
    <t>Poznámka k položce:_x000D_
Poznámka k položce: vč. bandážování a přetmelení, nutno vkládat výztužné profily, zejména v rozích konstrukcí</t>
  </si>
  <si>
    <t>(1,3+4,9+1,75+1,8+2,2)*3,18</t>
  </si>
  <si>
    <t>763111437</t>
  </si>
  <si>
    <t>Příčka ze sádrokartonových desek s nosnou konstrukcí z jednoduchých ocelových profilů UW, CW dvojitě opláštěná deskami impregnovanými H2 tl. 2 x 12,5 mm EI 60, příčka tl. 150 mm, profil 100, s izolací, Rw do 56 dB</t>
  </si>
  <si>
    <t>-111455192</t>
  </si>
  <si>
    <t>(4,2+0,925)*3,18</t>
  </si>
  <si>
    <t>763111717</t>
  </si>
  <si>
    <t>Příčka ze sádrokartonových desek ostatní konstrukce a práce na příčkách ze sádrokartonových desek základní penetrační nátěr (oboustranný)</t>
  </si>
  <si>
    <t>-1389991039</t>
  </si>
  <si>
    <t>38,001+16,298+3,212</t>
  </si>
  <si>
    <t>763113341</t>
  </si>
  <si>
    <t>Příčka instalační ze sádrokartonových desek s nosnou konstrukcí ze zdvojených ocelových profilů UW, CW s mezerou, CW profily navzájem spojeny páskem sádry dvojitě opláštěná deskami impregnovanými H2 tl. 2 x 12,5 mm s izolací, EI 60, Rw do 54 dB, příčka tl</t>
  </si>
  <si>
    <t>664583609</t>
  </si>
  <si>
    <t>Příčka instalační ze sádrokartonových desek s nosnou konstrukcí ze zdvojených ocelových profilů UW, CW s mezerou, CW profily navzájem spojeny páskem sádry dvojitě opláštěná deskami impregnovanými H2 tl. 2 x 12,5 mm s izolací, EI 60, Rw do 54 dB, příčka tl. 155 - 650 mm, profil 50</t>
  </si>
  <si>
    <t>1,01*3,18</t>
  </si>
  <si>
    <t>763121466</t>
  </si>
  <si>
    <t>Stěna předsazená ze sádrokartonových desek s nosnou konstrukcí z ocelových profilů CW, UW dvojitě opláštěná deskami protipožárními impregnovanými DFH2 tl. 2 x 12,5 mm s izolací, EI 45, stěna tl. 100 mm, profil 75</t>
  </si>
  <si>
    <t>241820303</t>
  </si>
  <si>
    <t>(0,65+0,5)*3,18</t>
  </si>
  <si>
    <t>763121.7</t>
  </si>
  <si>
    <t>Stěna předsazená ze sádrokartonových desek s nosnou konstrukcí z ocelových profilů CW, UW dvojitě opláštěná deskami protipožárními impregnovanými DFH2 tl. 2 x 12,5 mm s izolací, EI 45, stěna tl. 125 mm, profil 100</t>
  </si>
  <si>
    <t>1898433422</t>
  </si>
  <si>
    <t>0,8*3,18</t>
  </si>
  <si>
    <t>763121714</t>
  </si>
  <si>
    <t>Stěna předsazená ze sádrokartonových desek ostatní konstrukce a práce na předsazených stěnách ze sádrokartonových desek základní penetrační nátěr</t>
  </si>
  <si>
    <t>1977736519</t>
  </si>
  <si>
    <t>3,657+2,544</t>
  </si>
  <si>
    <t>763131451</t>
  </si>
  <si>
    <t>Podhled ze sádrokartonových desek dvouvrstvá zavěšená spodní konstrukce z ocelových profilů CD, UD jednoduše opláštěná deskou impregnovanou H2, tl. 12,5 mm, bez izolace</t>
  </si>
  <si>
    <t>-458421572</t>
  </si>
  <si>
    <t>Poznámka k položce:_x000D_
Poznámka k položce: Dodávka včetně nosné systémové konstrukce Rigips – kód PK 21, lemování a ukončujících systémových lišt u svislých konstrukcí. povrchově upraveny dle technologických předpisů výrobce, bude provedeno bandážování a přetmelení, nutno vkládat výztužné profily, zejména v rozích konstrukcí</t>
  </si>
  <si>
    <t>C01</t>
  </si>
  <si>
    <t>1,9+1,6+4,2</t>
  </si>
  <si>
    <t>763131714</t>
  </si>
  <si>
    <t>Podhled ze sádrokartonových desek ostatní práce a konstrukce na podhledech ze sádrokartonových desek základní penetrační nátěr</t>
  </si>
  <si>
    <t>2068014918</t>
  </si>
  <si>
    <t>7,7</t>
  </si>
  <si>
    <t>763172354</t>
  </si>
  <si>
    <t>Montáž dvířek pro konstrukce ze sádrokartonových desek revizních jednoplášťových pro podhledy velikost (šxv) 500 x 500 mm</t>
  </si>
  <si>
    <t>555252546</t>
  </si>
  <si>
    <t>59030713</t>
  </si>
  <si>
    <t>dvířka revizní jednokřídlá s automatickým zámkem 500x500mm</t>
  </si>
  <si>
    <t>-1074828513</t>
  </si>
  <si>
    <t>763172355</t>
  </si>
  <si>
    <t>Montáž dvířek pro konstrukce ze sádrokartonových desek revizních jednoplášťových pro podhledy velikost (šxv) 600 x 600 mm</t>
  </si>
  <si>
    <t>-621175286</t>
  </si>
  <si>
    <t>59030714</t>
  </si>
  <si>
    <t>dvířka revizní jednokřídlá s automatickým zámkem 600x600mm</t>
  </si>
  <si>
    <t>-1376411555</t>
  </si>
  <si>
    <t>763173111</t>
  </si>
  <si>
    <t>Montáž nosičů zařizovacích předmětů pro konstrukce ze sádrokartonových desek úchytu pro umyvadlo</t>
  </si>
  <si>
    <t>633179819</t>
  </si>
  <si>
    <t>59030729</t>
  </si>
  <si>
    <t>konstrukce pro uchycení umyvadla s nástěnnými bateriemi osová rozteč CW profilů 450-625mm</t>
  </si>
  <si>
    <t>1233911246</t>
  </si>
  <si>
    <t>763173113</t>
  </si>
  <si>
    <t>Montáž nosičů zařizovacích předmětů pro konstrukce ze sádrokartonových desek úchytu pro WC</t>
  </si>
  <si>
    <t>47525999</t>
  </si>
  <si>
    <t>119</t>
  </si>
  <si>
    <t>59030731</t>
  </si>
  <si>
    <t>konstrukce pro uchycení WC osová rozteč CW profilů 450-625mm</t>
  </si>
  <si>
    <t>-373499832</t>
  </si>
  <si>
    <t>120</t>
  </si>
  <si>
    <t>763173132</t>
  </si>
  <si>
    <t>Montáž nosičů zařizovacích předmětů pro konstrukce ze sádrokartonových desek držáku baterie</t>
  </si>
  <si>
    <t>538425306</t>
  </si>
  <si>
    <t>121</t>
  </si>
  <si>
    <t>59030720</t>
  </si>
  <si>
    <t>konstrukce pro uchycení baterií osová rozteč CW profilů 460-625mm</t>
  </si>
  <si>
    <t>1508044205</t>
  </si>
  <si>
    <t>122</t>
  </si>
  <si>
    <t>998763301</t>
  </si>
  <si>
    <t>Přesun hmot pro konstrukce montované z desek sádrokartonových, sádrovláknitých, cementovláknitých nebo cementových stanovený z hmotnosti přesunovaného materiálu vodorovná dopravní vzdálenost do 50 m základní v objektech výšky do 6 m</t>
  </si>
  <si>
    <t>301438538</t>
  </si>
  <si>
    <t>764</t>
  </si>
  <si>
    <t>Konstrukce klempířské vč. přesunu hmot</t>
  </si>
  <si>
    <t>123</t>
  </si>
  <si>
    <t>764226-44</t>
  </si>
  <si>
    <t>Oplechování parapetů rovných celoplošně lepené z Al plechu rš 300 mm</t>
  </si>
  <si>
    <t>455834688</t>
  </si>
  <si>
    <t>KV01</t>
  </si>
  <si>
    <t>0,9*2</t>
  </si>
  <si>
    <t>Konstrukce truhlářské vč. přesunu hmot</t>
  </si>
  <si>
    <t>124</t>
  </si>
  <si>
    <t>766411.22</t>
  </si>
  <si>
    <t>Montáž a dodávka obkladových prken / latí modřín, tl. 20 mm na roštu tl. 40 mm, celková tl. 60 mm vč. kotvících prvků, detailů, povrchové úpravy z přírodního oleje</t>
  </si>
  <si>
    <t>-1418061598</t>
  </si>
  <si>
    <t>28,4*3,9*1,05</t>
  </si>
  <si>
    <t>-(4,75*2,93+2,2*2,93+0,9*0,9+0,9*0,9+1,05*2,305*2)*1,05</t>
  </si>
  <si>
    <t>(4,75+2,2+2,93*2+0,9*3*2+1,05*2+2,305*2*2)*0,2*1,05</t>
  </si>
  <si>
    <t>125</t>
  </si>
  <si>
    <t>766417511</t>
  </si>
  <si>
    <t>Montáž provětrávané fasády z dřevěných profilů podkladového roštu jednoduchého pro vodorovné profily</t>
  </si>
  <si>
    <t>-639138450</t>
  </si>
  <si>
    <t>pro tepelnou izolace, predpoklad  2m na m2</t>
  </si>
  <si>
    <t>28,4*3,47*2,0</t>
  </si>
  <si>
    <t>-(4,75*2,93+2,2*2,93+0,9*0,9+0,9*0,9+1,05*2,305*2)*2,0</t>
  </si>
  <si>
    <t>145,0-143,448</t>
  </si>
  <si>
    <t>126</t>
  </si>
  <si>
    <t>60514114</t>
  </si>
  <si>
    <t>řezivo jehličnaté lať impregnovaná dl 4 m</t>
  </si>
  <si>
    <t>-2144603446</t>
  </si>
  <si>
    <t>145,0*0,06*0,14*1,1</t>
  </si>
  <si>
    <t>766.1</t>
  </si>
  <si>
    <t>Výplně otvorů vč. přesunu hmot</t>
  </si>
  <si>
    <t>127</t>
  </si>
  <si>
    <t>766100.00</t>
  </si>
  <si>
    <t>M+D AL okna vel. 900x900mm z profilů zasklených čirým izolačním trojsklem vč. systémových detailů a prvků, povrchové úpravy - ozn.S2/01</t>
  </si>
  <si>
    <t>-438483360</t>
  </si>
  <si>
    <t>Poznámka k položce:_x000D_
Poznámka k položce:  Bezpečnostní skla nebo bezpečnostní fólie P2A na vnitřním i vnějším povrchu.   Součinitel prostupu tepla Uw se předpokládá do 0,9 W/m2K   kompletní popis viz tabulky oken</t>
  </si>
  <si>
    <t>766100.01</t>
  </si>
  <si>
    <t>M+D AL okna vel. 930x930mm, fix, z profilů zasklených čirým izolačním trojsklem vč. systémových detailů a prvků, povrchové úpravy - ozn.S2/02</t>
  </si>
  <si>
    <t>-1082641309</t>
  </si>
  <si>
    <t>129</t>
  </si>
  <si>
    <t>766100.02</t>
  </si>
  <si>
    <t>M+D AL stěny vel. 4950x2700mm, zasklených čirým izolačním trojsklem vč. systémových detailů a prvků - typ S1/01</t>
  </si>
  <si>
    <t>-1660777330</t>
  </si>
  <si>
    <t>Poznámka k položce:_x000D_
Poznámka k položce:  Bezpečnostní skla nebo bezpečnostní fólie P2A na vnitřním i vnějším povrchu.   Součinitel prostupu tepla Uw se předpokládá do 0,9 W/m2K   Prosklená plocha bude označena bezpečnostními samolepkami na sklo, tvarem puntíky  kompletní popis viz tabulky oken</t>
  </si>
  <si>
    <t>130</t>
  </si>
  <si>
    <t>766100.04</t>
  </si>
  <si>
    <t>M+D okna vel. 2450x2700mm (dveře 975x2700mm) zasklených čirým izolačním trojsklem vč. systémových detailů a prvků - typ S1/01</t>
  </si>
  <si>
    <t>-1521255462</t>
  </si>
  <si>
    <t>131</t>
  </si>
  <si>
    <t>766100.010</t>
  </si>
  <si>
    <t>M+D vnitřních dveří vel. 700x1970mm, dveřní křídlo plné hladké, laminované CPL, falcové, hrany bez zaoblení, tři závěsy na dveřní křídlo, celoobvodové těsnění vč. ocelové zárubně, systémových detailů a prvků - D.2/1.01</t>
  </si>
  <si>
    <t>-1974718840</t>
  </si>
  <si>
    <t>Poznámka k položce:_x000D_
Poznámka k položce: kompletní popis viz tabulky dveří</t>
  </si>
  <si>
    <t>132</t>
  </si>
  <si>
    <t>766100.012</t>
  </si>
  <si>
    <t>M+D vnitřních dveří vel. 700x1970mm, dveřní křídlo plné hladké, laminované CPL, falcové, hrany bez zaoblení, tři závěsy na dveřní křídlo, celoobvodové těsnění vč. ocelové zárubně, systémových detailů a prvků - D.2/1.02</t>
  </si>
  <si>
    <t>1869210250</t>
  </si>
  <si>
    <t>133</t>
  </si>
  <si>
    <t>766100.014</t>
  </si>
  <si>
    <t>M+D vnitřních dveří vel. 700x1970mm, dveřní křídlo plné hladké, laminované CPL, falcové, hrany bez zaoblení, tři závěsy na dveřní křídlo, celoobvodové těsnění vč. ocelové zárubně, systémových detailů a prvků - D.2/1.03</t>
  </si>
  <si>
    <t>-165931670</t>
  </si>
  <si>
    <t>134</t>
  </si>
  <si>
    <t>766100.015</t>
  </si>
  <si>
    <t>M+D vnitřních dveří vel. 700x1970mm, dveřní křídlo plné hladké, laminované CPL, falcové, hrany bez zaoblení, tři závěsy na dveřní křídlo, celoobvodové těsnění vč. ocelové zárubně, systémových detailů a prvků - D.2/1.04</t>
  </si>
  <si>
    <t>-1912197955</t>
  </si>
  <si>
    <t>135</t>
  </si>
  <si>
    <t>766100.016</t>
  </si>
  <si>
    <t>M+D vnitřních dveří vel. 700x1970mm, dveřní křídlo plné hladké, laminované CPL, falcové, hrany bez zaoblení, tři závěsy na dveřní křídlo, celoobvodové těsnění vč. ocelové zárubně, systémových detailů a prvků - D.2/1.05</t>
  </si>
  <si>
    <t>1085059056</t>
  </si>
  <si>
    <t>136</t>
  </si>
  <si>
    <t>766100.100</t>
  </si>
  <si>
    <t>M+D vnějčích dveří vel. 900x2000mm, plné, tepelněizolační, bezpečnostní, bez požadavku na vzduchovou neprůzvučnost nebo požární odolnost vč. systémové zárubně, systémových detailů a prvků - D.1/1.01</t>
  </si>
  <si>
    <t>1492500842</t>
  </si>
  <si>
    <t>137</t>
  </si>
  <si>
    <t>766100.150</t>
  </si>
  <si>
    <t>M+D vnějčích dveří vel. 900x2000mm, plné, tepelněizolační, bezpečnostní, bez požadavku na vzduchovou neprůzvučnost nebo požární odolnost vč. systémové zárubně, systémových detailů a prvků - D.1/1.02</t>
  </si>
  <si>
    <t>-650208690</t>
  </si>
  <si>
    <t>766.10</t>
  </si>
  <si>
    <t>Typové výrobky vč. M+D, přesunu hmot</t>
  </si>
  <si>
    <t>138</t>
  </si>
  <si>
    <t>7610.200</t>
  </si>
  <si>
    <t>Automatický bezdotykový osoušeč rukou s nerezovým matným krytem, reaguje na přiblížení rukou pod výfuk spuštěním proudu vzduchu</t>
  </si>
  <si>
    <t>1908172328</t>
  </si>
  <si>
    <t>Poznámka k položce:_x000D_
Poznámka k položce: 01</t>
  </si>
  <si>
    <t>139</t>
  </si>
  <si>
    <t>7610.201</t>
  </si>
  <si>
    <t>Nerezový koš na hygienické potřeby 4 l, povrch matný, rozměry 192 x 97 x 253 mm</t>
  </si>
  <si>
    <t>1767543482</t>
  </si>
  <si>
    <t>Poznámka k položce:_x000D_
Poznámka k položce: 02</t>
  </si>
  <si>
    <t>140</t>
  </si>
  <si>
    <t>7610.202</t>
  </si>
  <si>
    <t>Nerezový zásobník na toaletní papír, uzamykatelný, pr. 290 x 100 mm, matný povrch</t>
  </si>
  <si>
    <t>1935689812</t>
  </si>
  <si>
    <t>Poznámka k položce:_x000D_
Poznámka k položce: 03</t>
  </si>
  <si>
    <t>141</t>
  </si>
  <si>
    <t>7610.203</t>
  </si>
  <si>
    <t>Nerezový WC kartáč, povrch matný, montáž na stěnu, rozměry pouzdra ø 90 x 260 mm, nylonový kartáč dlouhý 320 mm, s nerezovým záchytným pouzdrem</t>
  </si>
  <si>
    <t>655585540</t>
  </si>
  <si>
    <t>Poznámka k položce:_x000D_
Poznámka k položce: 04</t>
  </si>
  <si>
    <t>142</t>
  </si>
  <si>
    <t>7610.204</t>
  </si>
  <si>
    <t>Zásobník hygienických sáčků, povrch matný, rozměry 95 x 27 x 136 mm, montáž na stěnu</t>
  </si>
  <si>
    <t>-727669054</t>
  </si>
  <si>
    <t>Poznámka k položce:_x000D_
Poznámka k položce: 05</t>
  </si>
  <si>
    <t>143</t>
  </si>
  <si>
    <t>7610.205</t>
  </si>
  <si>
    <t>Automatický nerezový nástěnný dávkovač pěnového mýdla, rozměr 108 x 268 x 107 mm</t>
  </si>
  <si>
    <t>-1334024159</t>
  </si>
  <si>
    <t>Poznámka k položce:_x000D_
Poznámka k položce: 06</t>
  </si>
  <si>
    <t>144</t>
  </si>
  <si>
    <t>7610.206</t>
  </si>
  <si>
    <t>Přebalovací pult horizontální, plast</t>
  </si>
  <si>
    <t>900918279</t>
  </si>
  <si>
    <t>Poznámka k položce:_x000D_
Poznámka k položce: 07</t>
  </si>
  <si>
    <t>145</t>
  </si>
  <si>
    <t>7610.207</t>
  </si>
  <si>
    <t>Nerezový dvojitý háček, povrch matný</t>
  </si>
  <si>
    <t>1393206763</t>
  </si>
  <si>
    <t>Poznámka k položce:_x000D_
Poznámka k položce: 08</t>
  </si>
  <si>
    <t>146</t>
  </si>
  <si>
    <t>7610.208</t>
  </si>
  <si>
    <t>Nerezové antivandalové zrcadlo, atypický rozměr - v.800 x š.500 mm</t>
  </si>
  <si>
    <t>-896505892</t>
  </si>
  <si>
    <t>Poznámka k položce:_x000D_
Poznámka k položce: 09</t>
  </si>
  <si>
    <t>147</t>
  </si>
  <si>
    <t>7610.209</t>
  </si>
  <si>
    <t>Nerezové antivandalové zrcadlo, atypický rozměr - v.900 x š.600 mm</t>
  </si>
  <si>
    <t>1379046720</t>
  </si>
  <si>
    <t>Poznámka k položce:_x000D_
Poznámka k položce: 10</t>
  </si>
  <si>
    <t>148</t>
  </si>
  <si>
    <t>7610.210</t>
  </si>
  <si>
    <t>Madlo univerzální, pevné, 690 mm, nerez mat</t>
  </si>
  <si>
    <t>1668765704</t>
  </si>
  <si>
    <t>Poznámka k položce:_x000D_
Poznámka k položce: 11</t>
  </si>
  <si>
    <t>149</t>
  </si>
  <si>
    <t>7610.211</t>
  </si>
  <si>
    <t>Tlačítko asistence</t>
  </si>
  <si>
    <t>2009276626</t>
  </si>
  <si>
    <t>Poznámka k položce:_x000D_
Poznámka k položce: 12</t>
  </si>
  <si>
    <t>150</t>
  </si>
  <si>
    <t>7610.212</t>
  </si>
  <si>
    <t>Nerezové madlo pevné s držákem toaletního papíru 900 mm, matný povrch</t>
  </si>
  <si>
    <t>1965059370</t>
  </si>
  <si>
    <t>Poznámka k položce:_x000D_
Poznámka k položce: 13</t>
  </si>
  <si>
    <t>151</t>
  </si>
  <si>
    <t>7610.213</t>
  </si>
  <si>
    <t>Madlo sklopné, 800 mm, nerez mat</t>
  </si>
  <si>
    <t>1494868705</t>
  </si>
  <si>
    <t>Poznámka k položce:_x000D_
Poznámka k položce: 14</t>
  </si>
  <si>
    <t>152</t>
  </si>
  <si>
    <t>7610.214</t>
  </si>
  <si>
    <t>WC sedátko, černá, určeno pro nerezová WC</t>
  </si>
  <si>
    <t>879683808</t>
  </si>
  <si>
    <t>Poznámka k položce:_x000D_
Poznámka k položce: 15</t>
  </si>
  <si>
    <t>153</t>
  </si>
  <si>
    <t>7610.215</t>
  </si>
  <si>
    <t>WC prkénko, duroplast bílá</t>
  </si>
  <si>
    <t>-1698821249</t>
  </si>
  <si>
    <t>Poznámka k položce:_x000D_
Poznámka k položce: 16</t>
  </si>
  <si>
    <t>154</t>
  </si>
  <si>
    <t>7610.216</t>
  </si>
  <si>
    <t>Nerezový držák toaletního papíru, povrch lesklý</t>
  </si>
  <si>
    <t>-641255097</t>
  </si>
  <si>
    <t>Poznámka k položce:_x000D_
Poznámka k položce: 17</t>
  </si>
  <si>
    <t>155</t>
  </si>
  <si>
    <t>7610.217</t>
  </si>
  <si>
    <t>Nerezový závěsný odpadkový koš, 360 x 160 x 435 mm, objem 24 l</t>
  </si>
  <si>
    <t>-391129863</t>
  </si>
  <si>
    <t>Poznámka k položce:_x000D_
Poznámka k položce: 18</t>
  </si>
  <si>
    <t>156</t>
  </si>
  <si>
    <t>7610.218</t>
  </si>
  <si>
    <t>Nerezový zásobník skládaných papírových ručníků, 340x110x265 mm</t>
  </si>
  <si>
    <t>-1720033789</t>
  </si>
  <si>
    <t>Poznámka k položce:_x000D_
Poznámka k položce: 19</t>
  </si>
  <si>
    <t>157</t>
  </si>
  <si>
    <t>7610.219</t>
  </si>
  <si>
    <t>241364758</t>
  </si>
  <si>
    <t>Poznámka k položce:_x000D_
Poznámka k položce: 20</t>
  </si>
  <si>
    <t>766.20</t>
  </si>
  <si>
    <t>Atypické výrobky vč. M+D, přesunu hmot</t>
  </si>
  <si>
    <t>158</t>
  </si>
  <si>
    <t>76620.100</t>
  </si>
  <si>
    <t>Bar - ATYP.01</t>
  </si>
  <si>
    <t>-1289475179</t>
  </si>
  <si>
    <t>Poznámka k položce:_x000D_
Poznámka k položce: kompletní popis viz atypické výrobky</t>
  </si>
  <si>
    <t>159</t>
  </si>
  <si>
    <t>76620.102</t>
  </si>
  <si>
    <t>Skříň- ATYP.02</t>
  </si>
  <si>
    <t>-212512362</t>
  </si>
  <si>
    <t>160</t>
  </si>
  <si>
    <t>76620.103</t>
  </si>
  <si>
    <t>Rošt- ATYP.03</t>
  </si>
  <si>
    <t>598791732</t>
  </si>
  <si>
    <t>161</t>
  </si>
  <si>
    <t>76620.104</t>
  </si>
  <si>
    <t>Police- ATYP.04</t>
  </si>
  <si>
    <t>64115826</t>
  </si>
  <si>
    <t>Konstrukce zámečnické vč. přesunu hmot</t>
  </si>
  <si>
    <t>162</t>
  </si>
  <si>
    <t>76711.240</t>
  </si>
  <si>
    <t>Pomocné ocelové konstrukce (kotvy, konzoly, úchyty, pomocné profily) - předpoklad</t>
  </si>
  <si>
    <t>1077324145</t>
  </si>
  <si>
    <t>0,5</t>
  </si>
  <si>
    <t>163</t>
  </si>
  <si>
    <t>767161.20</t>
  </si>
  <si>
    <t>Montáž a dodávka nosné ocelové konstrukce pergoly a schodiště (bez zábradlí) vč. kotvících prvků, detailů,povrchové úpravy</t>
  </si>
  <si>
    <t>-399592011</t>
  </si>
  <si>
    <t>Poznámka k položce:_x000D_
Poznámka k položce: viz výkres D.4.1.404 - detail schodiště</t>
  </si>
  <si>
    <t>RK_DPS_D.4.2.04_Tvar_REZ</t>
  </si>
  <si>
    <t>4641,6*0,001</t>
  </si>
  <si>
    <t>164</t>
  </si>
  <si>
    <t>767161.25</t>
  </si>
  <si>
    <t>Montáž a dodávka ochranného pásku proti hmyzu u obkladu fasády</t>
  </si>
  <si>
    <t>380244868</t>
  </si>
  <si>
    <t>(28,4+3,9)*2*2"atika+sokl"</t>
  </si>
  <si>
    <t>ostení a nadpraží, parapet</t>
  </si>
  <si>
    <t>(4,75*2+2,2*2+2,93*2+0,9*4*2+1,05*2*+2,305*2*2)</t>
  </si>
  <si>
    <t>165</t>
  </si>
  <si>
    <t>767161.50</t>
  </si>
  <si>
    <t>Montáž a dodávka ocelové konstrukce skladu pro odpad s výplní z pororoštu (cca 19m2), otvíravé části vč. kotvících prvků, detailů,povrchové úpravy - ZK01</t>
  </si>
  <si>
    <t>1825441899</t>
  </si>
  <si>
    <t>Poznámka k položce:_x000D_
Poznámka k položce: viz výkres D.4.1.601</t>
  </si>
  <si>
    <t>166</t>
  </si>
  <si>
    <t>767161.11</t>
  </si>
  <si>
    <t>Montáž a dodávka lehkého zábradlí z ocelových trubek s výplní z ocelové sítě v-1,0m vč. kotvících prvků, detailů,povrchové úpravy - ZK02</t>
  </si>
  <si>
    <t>-1341616208</t>
  </si>
  <si>
    <t>Poznámka k položce:_x000D_
Poznámka k položce: viz výkres D.4.1.602</t>
  </si>
  <si>
    <t>25,8+1,355+6,73*2</t>
  </si>
  <si>
    <t>167</t>
  </si>
  <si>
    <t>767161.52</t>
  </si>
  <si>
    <t>Montáž a dodávka mraku z plechu 20mm vč. kotvících prvků, detailů,povrchové úpravy - ZK03</t>
  </si>
  <si>
    <t>-533849944</t>
  </si>
  <si>
    <t>Poznámka k položce:_x000D_
Poznámka k položce: viz výkres D.4.1.603</t>
  </si>
  <si>
    <t>168</t>
  </si>
  <si>
    <t>767161.54</t>
  </si>
  <si>
    <t>Montáž a dodávka ok pro uchycení vč. kotvících prvků, detailů,povrchové úpravy - ZK04</t>
  </si>
  <si>
    <t>-83415991</t>
  </si>
  <si>
    <t>Poznámka k položce:_x000D_
Poznámka k položce: viz výkres D.4.1.604</t>
  </si>
  <si>
    <t>169</t>
  </si>
  <si>
    <t>767161.56</t>
  </si>
  <si>
    <t>Montáž a dodávka podrory rostlin z ocelových trubek vč. kotvících prvků, detailů,povrchové úpravy - ZK05</t>
  </si>
  <si>
    <t>-1394670537</t>
  </si>
  <si>
    <t>Poznámka k položce:_x000D_
Poznámka k položce: viz výkres D.4.1.605</t>
  </si>
  <si>
    <t>27*2,4</t>
  </si>
  <si>
    <t>771</t>
  </si>
  <si>
    <t>Podlahy z dlaždic</t>
  </si>
  <si>
    <t>170</t>
  </si>
  <si>
    <t>771111011</t>
  </si>
  <si>
    <t>Příprava podkladu před provedením dlažby vysátí podlah</t>
  </si>
  <si>
    <t>-60676410</t>
  </si>
  <si>
    <t>171</t>
  </si>
  <si>
    <t>771121011</t>
  </si>
  <si>
    <t>Příprava podkladu před provedením dlažby nátěr penetrační na podlahu</t>
  </si>
  <si>
    <t>-1158237769</t>
  </si>
  <si>
    <t>172</t>
  </si>
  <si>
    <t>771151011</t>
  </si>
  <si>
    <t>Příprava podkladu před provedením dlažby samonivelační stěrka min.pevnosti 20 MPa, tloušťky do 3 mm</t>
  </si>
  <si>
    <t>1199302516</t>
  </si>
  <si>
    <t>173</t>
  </si>
  <si>
    <t>7715744.3</t>
  </si>
  <si>
    <t>Montáž podlah keramických hladkých lepených cementovým flexibilním lepidlem přes 2 do 4 ks/m2 vč. spárování a silikonování</t>
  </si>
  <si>
    <t>-157629675</t>
  </si>
  <si>
    <t>F1.01</t>
  </si>
  <si>
    <t>174</t>
  </si>
  <si>
    <t>59761.36</t>
  </si>
  <si>
    <t>RAKO Piazetta, 600x600 mm, DAK63788, světle šedá, spárovačka a tmel MAPEI 112 šedá střední - F1.01</t>
  </si>
  <si>
    <t>1991025409</t>
  </si>
  <si>
    <t>175</t>
  </si>
  <si>
    <t>7715744.4</t>
  </si>
  <si>
    <t>Montáž podlah keramických hladkých lepených cementovým flexibilním lepidlem přes 85 do 100 ks/m2 vč. spárování a silikonování</t>
  </si>
  <si>
    <t>729064382</t>
  </si>
  <si>
    <t>F1.02</t>
  </si>
  <si>
    <t>1,9+1,6</t>
  </si>
  <si>
    <t>F1.03</t>
  </si>
  <si>
    <t>4,2</t>
  </si>
  <si>
    <t>176</t>
  </si>
  <si>
    <t>597611.7</t>
  </si>
  <si>
    <t>RAKO Color Two, 100x100 mm, GAA0K467, tyrkysová, spárovačka a tmel MAPEI 177 šalvějová - F1.02</t>
  </si>
  <si>
    <t>-1199435662</t>
  </si>
  <si>
    <t>177</t>
  </si>
  <si>
    <t>597611.9</t>
  </si>
  <si>
    <t>RAKO Color Two, 100x100 mm, GAA0K150, oranžová, spárovačka a tmel MAPEI 141 karamelová - F1.03</t>
  </si>
  <si>
    <t>-788895458</t>
  </si>
  <si>
    <t>sklF103*1,1</t>
  </si>
  <si>
    <t>4,62*1,1 "Přepočtené koeficientem množství</t>
  </si>
  <si>
    <t>178</t>
  </si>
  <si>
    <t>771591.12</t>
  </si>
  <si>
    <t>Izolace pod dlažbu nátěrem nebo stěrkou ve dvou vrstvách vč. systémových rohů, koutů, bandáží</t>
  </si>
  <si>
    <t>1791962473</t>
  </si>
  <si>
    <t>179</t>
  </si>
  <si>
    <t>77199.100</t>
  </si>
  <si>
    <t>Montaž a dodávka soklu - systémový sokl pomocí skryté podlahové lišty (např. DORSIS linus 13)o výšce 60 mm vč. systémové plné vkladky (např. Dorsis Linus vkladka) v barvě bílá (RAL 9010)</t>
  </si>
  <si>
    <t>-1487483842</t>
  </si>
  <si>
    <t>mč 1.01</t>
  </si>
  <si>
    <t>5,64+1,1+0,575</t>
  </si>
  <si>
    <t>180</t>
  </si>
  <si>
    <t>998771101</t>
  </si>
  <si>
    <t>Přesun hmot pro podlahy z dlaždic stanovený z hmotnosti přesunovaného materiálu vodorovná dopravní vzdálenost do 50 m základní v objektech výšky do 6 m</t>
  </si>
  <si>
    <t>-1855621898</t>
  </si>
  <si>
    <t>781</t>
  </si>
  <si>
    <t>Dokončovací práce - obklady</t>
  </si>
  <si>
    <t>181</t>
  </si>
  <si>
    <t>781111011</t>
  </si>
  <si>
    <t>Příprava podkladu před provedením obkladu oprášení (ometení) stěny</t>
  </si>
  <si>
    <t>-1590051029</t>
  </si>
  <si>
    <t>182</t>
  </si>
  <si>
    <t>781121011</t>
  </si>
  <si>
    <t>Příprava podkladu před provedením obkladu nátěr penetrační na stěnu</t>
  </si>
  <si>
    <t>55497549</t>
  </si>
  <si>
    <t>183</t>
  </si>
  <si>
    <t>781131112</t>
  </si>
  <si>
    <t>Izolace stěny pod obklad izolace nátěrem nebo stěrkou ve dvou vrstvách</t>
  </si>
  <si>
    <t>-2021005483</t>
  </si>
  <si>
    <t>předpoklad 20cm nad podlahou</t>
  </si>
  <si>
    <t>šedá 01</t>
  </si>
  <si>
    <t>mč.1.02</t>
  </si>
  <si>
    <t>8,0*0,2</t>
  </si>
  <si>
    <t>-(0,8*0,2+0,7*0,2*2)</t>
  </si>
  <si>
    <t>mc.1.03</t>
  </si>
  <si>
    <t>5,7*0,2</t>
  </si>
  <si>
    <t>-(0,7*0,2)</t>
  </si>
  <si>
    <t>mc.1.04</t>
  </si>
  <si>
    <t>5,6*0,2</t>
  </si>
  <si>
    <t>-(0,7*0,2)*2</t>
  </si>
  <si>
    <t>mc.1.05</t>
  </si>
  <si>
    <t>5,4*0,2</t>
  </si>
  <si>
    <t>4,55*0,2</t>
  </si>
  <si>
    <t>šalvejova 02</t>
  </si>
  <si>
    <t>mc.1.06,07</t>
  </si>
  <si>
    <t>(6,05+5,3)*0,2</t>
  </si>
  <si>
    <t>-(0,9*0,2+0,7*0,2*2)</t>
  </si>
  <si>
    <t>karamelová 03</t>
  </si>
  <si>
    <t>mc.1.08</t>
  </si>
  <si>
    <t>8,35*0,2</t>
  </si>
  <si>
    <t>-0,9*0,2</t>
  </si>
  <si>
    <t>184</t>
  </si>
  <si>
    <t>781472224</t>
  </si>
  <si>
    <t>Montáž keramických obkladů stěn lepených cementovým flexibilním lepidlem hladkých přes 85 do 100 ks/m2</t>
  </si>
  <si>
    <t>954671514</t>
  </si>
  <si>
    <t>8,0*2,0</t>
  </si>
  <si>
    <t>-(0,8*2,0+0,7*2,0*2)</t>
  </si>
  <si>
    <t>5,7*2,0</t>
  </si>
  <si>
    <t>-(0,7*2,0)</t>
  </si>
  <si>
    <t>5,6*2,0</t>
  </si>
  <si>
    <t>-(0,7*2,0)*2</t>
  </si>
  <si>
    <t>-0,5*0,8</t>
  </si>
  <si>
    <t>5,4*2,0</t>
  </si>
  <si>
    <t>4,55*3,1</t>
  </si>
  <si>
    <t>-0,93*0,93</t>
  </si>
  <si>
    <t>0,93*4*0,2</t>
  </si>
  <si>
    <t>(6,05+5,3)*2,4</t>
  </si>
  <si>
    <t>-(0,9*2,0+0,7*2,0*2)</t>
  </si>
  <si>
    <t>8,35*2,4</t>
  </si>
  <si>
    <t>-0,9*2,0</t>
  </si>
  <si>
    <t>zrcadlo</t>
  </si>
  <si>
    <t>-0,6*0,9</t>
  </si>
  <si>
    <t>185</t>
  </si>
  <si>
    <t>59761.26</t>
  </si>
  <si>
    <t>RAKO Color Two, 100x100 mm, bílá, GAA0K023, spárovačka a tmel MAPEI 112 šedá střední;</t>
  </si>
  <si>
    <t>1535018206</t>
  </si>
  <si>
    <t>186</t>
  </si>
  <si>
    <t>59761.28</t>
  </si>
  <si>
    <t>RAKO Color Two, 100x100 mm, bílá, GAA0K023, spárovačka a tmel MAPEI 177 šalvějová</t>
  </si>
  <si>
    <t>1453500539</t>
  </si>
  <si>
    <t>187</t>
  </si>
  <si>
    <t>59761.30</t>
  </si>
  <si>
    <t>RAKO Color Two, 100x100 mm, bílá, GAA0K023, spárovačka a tmel MAPEI 141 karamelová</t>
  </si>
  <si>
    <t>-1976825645</t>
  </si>
  <si>
    <t>188</t>
  </si>
  <si>
    <t>781492.11</t>
  </si>
  <si>
    <t>Obklad - dokončující práce montáž a dodávka AL lišt lepených flexibilním cementovým lepidlem</t>
  </si>
  <si>
    <t>751875012</t>
  </si>
  <si>
    <t>189</t>
  </si>
  <si>
    <t>998781101</t>
  </si>
  <si>
    <t>Přesun hmot pro obklady keramické stanovený z hmotnosti přesunovaného materiálu vodorovná dopravní vzdálenost do 50 m základní v objektech výšky do 6 m</t>
  </si>
  <si>
    <t>715719430</t>
  </si>
  <si>
    <t>190</t>
  </si>
  <si>
    <t>783827.05</t>
  </si>
  <si>
    <t>Krycí nátěr hladkých betonových povrchů vč. přípravy podkladu</t>
  </si>
  <si>
    <t>-425708008</t>
  </si>
  <si>
    <t>steny</t>
  </si>
  <si>
    <t>784</t>
  </si>
  <si>
    <t>Dokončovací práce - malby a tapety</t>
  </si>
  <si>
    <t>191</t>
  </si>
  <si>
    <t>784211101</t>
  </si>
  <si>
    <t>Malby z malířských směsí oděruvzdorných za mokra dvojnásobné, bílé za mokra oděruvzdorné výborně v místnostech výšky do 3,80 m</t>
  </si>
  <si>
    <t>-211768919</t>
  </si>
  <si>
    <t>sdk podhledy</t>
  </si>
  <si>
    <t>5,7*(3,1-2,0)</t>
  </si>
  <si>
    <t>5,6*(3,1-2,0)</t>
  </si>
  <si>
    <t>5,4*(3,1-2,0)</t>
  </si>
  <si>
    <t>4,9*3,1</t>
  </si>
  <si>
    <t>786</t>
  </si>
  <si>
    <t>Dokončovací práce - čalounické úpravy</t>
  </si>
  <si>
    <t>192</t>
  </si>
  <si>
    <t>786616.10</t>
  </si>
  <si>
    <t>Montáž a dodávka stínící plachty vepnuté po obvodu pergoly</t>
  </si>
  <si>
    <t>969885365</t>
  </si>
  <si>
    <t>5,8*4</t>
  </si>
  <si>
    <t>02 - Volný mobiliář</t>
  </si>
  <si>
    <t>7610.220</t>
  </si>
  <si>
    <t>Stůl kulatý, průměr 70 cm, výška 74 cm, ocelové nohy barva černá, hpl deska barva černá</t>
  </si>
  <si>
    <t>909766062</t>
  </si>
  <si>
    <t>Poznámka k položce:_x000D_
Poznámka k položce: 21</t>
  </si>
  <si>
    <t>7610.221</t>
  </si>
  <si>
    <t>Stohovatelná židle, opěradlo a sedák z ohýbané překližky v barvě černý drásaný dub, nohy a konstrukce ocel, barva černá</t>
  </si>
  <si>
    <t>-1149498884</t>
  </si>
  <si>
    <t>Poznámka k položce:_x000D_
Poznámka k položce: 22</t>
  </si>
  <si>
    <t>7610.222</t>
  </si>
  <si>
    <t>stůl kulatý, Ø 640 mm, výška 710 mm, podnož pozinkovaná ocel, deska - recyklovaný plast v dekoru černobílé terazzo</t>
  </si>
  <si>
    <t>292388954</t>
  </si>
  <si>
    <t>Poznámka k položce:_x000D_
Poznámka k položce: 23</t>
  </si>
  <si>
    <t>7610.223</t>
  </si>
  <si>
    <t>Stohovatelná židle, celokovová, z ocelových roxorů, s područkami, barva Měděná hnědá</t>
  </si>
  <si>
    <t>-1880407437</t>
  </si>
  <si>
    <t>Poznámka k položce:_x000D_
Poznámka k položce: 24</t>
  </si>
  <si>
    <t>7610.224</t>
  </si>
  <si>
    <t>Stohovatelná židle, celokovová, z ocelových roxorů, s područkami, barva Slonovinová bílá</t>
  </si>
  <si>
    <t>275711568</t>
  </si>
  <si>
    <t>Poznámka k položce:_x000D_
Poznámka k položce: 25</t>
  </si>
  <si>
    <t>7610.225</t>
  </si>
  <si>
    <t>Stohovatelná židle, celokovová, z ocelových roxorů, s područkami, barva Zinek</t>
  </si>
  <si>
    <t>-1549242740</t>
  </si>
  <si>
    <t>Poznámka k položce:_x000D_
Poznámka k položce: 26</t>
  </si>
  <si>
    <t>Úroveň 4:</t>
  </si>
  <si>
    <t>1 - Zdravotní technika</t>
  </si>
  <si>
    <t>1 - Zdravotechnické instalace</t>
  </si>
  <si>
    <t xml:space="preserve">    1.1 - VODOVOD</t>
  </si>
  <si>
    <t xml:space="preserve">    1.2 - KANALIZACE</t>
  </si>
  <si>
    <t>Zdravotechnické instalace</t>
  </si>
  <si>
    <t>1.1</t>
  </si>
  <si>
    <t>VODOVOD</t>
  </si>
  <si>
    <t>V-01</t>
  </si>
  <si>
    <t>PPR PN20 DN20</t>
  </si>
  <si>
    <t>-1663500974</t>
  </si>
  <si>
    <t>V-02</t>
  </si>
  <si>
    <t>PPR PN20 DN25</t>
  </si>
  <si>
    <t>-626051664</t>
  </si>
  <si>
    <t>V-03</t>
  </si>
  <si>
    <t>PPR PN20 DN32</t>
  </si>
  <si>
    <t>675760906</t>
  </si>
  <si>
    <t>V-04</t>
  </si>
  <si>
    <t>Izolace potrubí</t>
  </si>
  <si>
    <t>1887788184</t>
  </si>
  <si>
    <t>V-05</t>
  </si>
  <si>
    <t>Nerezové umyvadlo závěsné, 405 x 395 mm, povrch matný, s otvorem pro baterii</t>
  </si>
  <si>
    <t>-1318465735</t>
  </si>
  <si>
    <t>V-06</t>
  </si>
  <si>
    <t>Umyvadlo závěsné, 60x47 cm, keramika, bílá barva, otvor pro baterii uprostřed</t>
  </si>
  <si>
    <t>-1142757518</t>
  </si>
  <si>
    <t>V-07</t>
  </si>
  <si>
    <t>Nerezové závěsné umyvadlo pro tělesně postižené, přepad</t>
  </si>
  <si>
    <t>759221606</t>
  </si>
  <si>
    <t>V-08</t>
  </si>
  <si>
    <t>Nerezové závěsné antivandalové WC, WC kónického tvaru, povrch matný</t>
  </si>
  <si>
    <t>-1437310550</t>
  </si>
  <si>
    <t>V-09</t>
  </si>
  <si>
    <t>Wc závěsné, keramika, barva bílá, zadní odpad</t>
  </si>
  <si>
    <t>-2141927217</t>
  </si>
  <si>
    <t>V-10</t>
  </si>
  <si>
    <t>Nerezové závěsné WC pro tělesně handicapované, povrch matný</t>
  </si>
  <si>
    <t>799760621</t>
  </si>
  <si>
    <t>V-11</t>
  </si>
  <si>
    <t>Závěsná výlevka, 435x510mm, keramika, bílá barva, s plastovou mřížkou</t>
  </si>
  <si>
    <t>74164583</t>
  </si>
  <si>
    <t>V-12</t>
  </si>
  <si>
    <t>Dřez jednoduchý (dle požadavku gastro)</t>
  </si>
  <si>
    <t>-1902489941</t>
  </si>
  <si>
    <t>V-13</t>
  </si>
  <si>
    <t>Automatická umyvadlová baterie s elektronikou ALS pro teplou a studenou vodu, napájení 24 V DC</t>
  </si>
  <si>
    <t>1747338185</t>
  </si>
  <si>
    <t>V-14</t>
  </si>
  <si>
    <t>Baterie výlevková nástěnná</t>
  </si>
  <si>
    <t>1138588223</t>
  </si>
  <si>
    <t>V-15</t>
  </si>
  <si>
    <t>Baterie dřezová stojánková (dle požadavku gastro)</t>
  </si>
  <si>
    <t>1931982166</t>
  </si>
  <si>
    <t>V-16</t>
  </si>
  <si>
    <t>Ovládací tlačítko, povrch nerez, mat, Dvoučinné mechanické splachování, ANTI-FINGERPRINT s úpravou proti otiskům prstů, Materiál: ušlechtilá ocel, lakovaná bezbarvá úprava</t>
  </si>
  <si>
    <t>1019932681</t>
  </si>
  <si>
    <t>V-17</t>
  </si>
  <si>
    <t>Ovládací tlačítko, plast, bílá barva, lesk</t>
  </si>
  <si>
    <t>-1749192002</t>
  </si>
  <si>
    <t>V-18</t>
  </si>
  <si>
    <t>Rohový ventil 1/2"</t>
  </si>
  <si>
    <t>1699639014</t>
  </si>
  <si>
    <t>V-19</t>
  </si>
  <si>
    <t>Kulový kohout 5/4"</t>
  </si>
  <si>
    <t>-732709592</t>
  </si>
  <si>
    <t>V-20</t>
  </si>
  <si>
    <t>Kulový kohout 1"</t>
  </si>
  <si>
    <t>2146902684</t>
  </si>
  <si>
    <t>V-21</t>
  </si>
  <si>
    <t>Zpětná klapka 1"</t>
  </si>
  <si>
    <t>-1696488594</t>
  </si>
  <si>
    <t>V-22</t>
  </si>
  <si>
    <t>Šroubení 1"</t>
  </si>
  <si>
    <t>1901913358</t>
  </si>
  <si>
    <t>V-23</t>
  </si>
  <si>
    <t>Pojistný ventil 6 bar</t>
  </si>
  <si>
    <t>465704379</t>
  </si>
  <si>
    <t>V-24</t>
  </si>
  <si>
    <t>Vypouštěcí kohout 1/2"</t>
  </si>
  <si>
    <t>821555515</t>
  </si>
  <si>
    <t>V-25</t>
  </si>
  <si>
    <t>Vodoměr Q 1,5</t>
  </si>
  <si>
    <t>2041275230</t>
  </si>
  <si>
    <t>V-26</t>
  </si>
  <si>
    <t>Přehodka PE/PPR 32</t>
  </si>
  <si>
    <t>567360860</t>
  </si>
  <si>
    <t>V-27</t>
  </si>
  <si>
    <t>El. zásobníkový ohřívač TV - 100 L</t>
  </si>
  <si>
    <t>1762108056</t>
  </si>
  <si>
    <t>V-28</t>
  </si>
  <si>
    <t>El. průtokový ohřívač TV, 3,5 kW</t>
  </si>
  <si>
    <t>2138058737</t>
  </si>
  <si>
    <t>V-29</t>
  </si>
  <si>
    <t>Tlaková zkouška, dezinfekce, proplach</t>
  </si>
  <si>
    <t>-413939815</t>
  </si>
  <si>
    <t>1.2</t>
  </si>
  <si>
    <t>KANALIZACE</t>
  </si>
  <si>
    <t>K-01</t>
  </si>
  <si>
    <t>HT DN 32</t>
  </si>
  <si>
    <t>502352922</t>
  </si>
  <si>
    <t>K-02</t>
  </si>
  <si>
    <t>HT DN 40</t>
  </si>
  <si>
    <t>-1938351772</t>
  </si>
  <si>
    <t>K-03</t>
  </si>
  <si>
    <t>HT DN 50</t>
  </si>
  <si>
    <t>-2010598819</t>
  </si>
  <si>
    <t>K-04</t>
  </si>
  <si>
    <t>HT DN 75</t>
  </si>
  <si>
    <t>-1696850836</t>
  </si>
  <si>
    <t>K-05</t>
  </si>
  <si>
    <t>HT DN 110</t>
  </si>
  <si>
    <t>-1075504269</t>
  </si>
  <si>
    <t>K-06</t>
  </si>
  <si>
    <t>KG DN 110</t>
  </si>
  <si>
    <t>2089041963</t>
  </si>
  <si>
    <t>K-07</t>
  </si>
  <si>
    <t>KG DN 125</t>
  </si>
  <si>
    <t>-1934476923</t>
  </si>
  <si>
    <t>K-08</t>
  </si>
  <si>
    <t>KG DN 160</t>
  </si>
  <si>
    <t>-460741523</t>
  </si>
  <si>
    <t>K-09</t>
  </si>
  <si>
    <t>sifon DN32 kondenzát</t>
  </si>
  <si>
    <t>-1170907379</t>
  </si>
  <si>
    <t>K-10</t>
  </si>
  <si>
    <t>Nerezový designový sifon</t>
  </si>
  <si>
    <t>-572067515</t>
  </si>
  <si>
    <t>K-11</t>
  </si>
  <si>
    <t>Umyvadlová výpust 5/4, clic-clac, povrch chrom</t>
  </si>
  <si>
    <t>-1677610268</t>
  </si>
  <si>
    <t>K-12</t>
  </si>
  <si>
    <t>sifon DN50 dřezový</t>
  </si>
  <si>
    <t>560621092</t>
  </si>
  <si>
    <t>K-13</t>
  </si>
  <si>
    <t>Přivzdušňovací hlavice DN 110</t>
  </si>
  <si>
    <t>-1362985615</t>
  </si>
  <si>
    <t>K-14</t>
  </si>
  <si>
    <t>Ventilační hlavice DN 110 do fasády</t>
  </si>
  <si>
    <t>-1538592041</t>
  </si>
  <si>
    <t>K-15</t>
  </si>
  <si>
    <t>Podlahová vpust DN 75</t>
  </si>
  <si>
    <t>-1088319865</t>
  </si>
  <si>
    <t>K-16</t>
  </si>
  <si>
    <t>Střešní vpust DN 110 PVC vyhřívaná s integrovanou PVC manžetou a ochranným košem</t>
  </si>
  <si>
    <t>1473310626</t>
  </si>
  <si>
    <t>K-17</t>
  </si>
  <si>
    <t>Čistící kus HT DN 110</t>
  </si>
  <si>
    <t>2004911073</t>
  </si>
  <si>
    <t>K-18</t>
  </si>
  <si>
    <t>Zkouška těsnosti, proplach</t>
  </si>
  <si>
    <t>-832554924</t>
  </si>
  <si>
    <t>2.1 - Vzduchotechnika</t>
  </si>
  <si>
    <t>751 - Vzduchotechnika</t>
  </si>
  <si>
    <t xml:space="preserve">    1 - Zař. č. 1 - Sociální zařízení občerstvení</t>
  </si>
  <si>
    <t xml:space="preserve">    2 - Zař.č. 2 - Sociální zařízení návštěvníků parku</t>
  </si>
  <si>
    <t xml:space="preserve">    3 - Zař. č. 3 - Nouzové větrání občerstvení</t>
  </si>
  <si>
    <t>751</t>
  </si>
  <si>
    <t>Zař. č. 1 - Sociální zařízení občerstvení</t>
  </si>
  <si>
    <t>751991.10</t>
  </si>
  <si>
    <t>Potrubní ventilátor 250 m3/hod., dP=60Pa,el. příkon motor 30W,230V</t>
  </si>
  <si>
    <t>198416818</t>
  </si>
  <si>
    <t>Poznámka k položce:_x000D_
Poznámka k položce: TD 350/125 Elektrodesign</t>
  </si>
  <si>
    <t>751991.11</t>
  </si>
  <si>
    <t>Klapka přetlaková Æ125</t>
  </si>
  <si>
    <t>1041476708</t>
  </si>
  <si>
    <t>751991.12</t>
  </si>
  <si>
    <t>Tlumič hluku Æ125-600</t>
  </si>
  <si>
    <t>-1109988562</t>
  </si>
  <si>
    <t>751991.13</t>
  </si>
  <si>
    <t>Talířový ventil odvodní bílý Æ125</t>
  </si>
  <si>
    <t>-974987601</t>
  </si>
  <si>
    <t>751991.14</t>
  </si>
  <si>
    <t>Venkovní žaluzie 200x200 pozink plech</t>
  </si>
  <si>
    <t>1442331992</t>
  </si>
  <si>
    <t>751991.15</t>
  </si>
  <si>
    <t>Ohebné Alu. potrubí Æ125mm</t>
  </si>
  <si>
    <t>bm</t>
  </si>
  <si>
    <t>575906300</t>
  </si>
  <si>
    <t>751991.16</t>
  </si>
  <si>
    <t>Potrubí kruhové Spiro pozink. plech Æ125mm</t>
  </si>
  <si>
    <t>-2041772598</t>
  </si>
  <si>
    <t>751991.17</t>
  </si>
  <si>
    <t>Závěsy ,táhla a objímky kruh. potrubí</t>
  </si>
  <si>
    <t>sb</t>
  </si>
  <si>
    <t>-1070011953</t>
  </si>
  <si>
    <t>Zař.č. 2 - Sociální zařízení návštěvníků parku</t>
  </si>
  <si>
    <t>751991.19</t>
  </si>
  <si>
    <t>1760598851</t>
  </si>
  <si>
    <t>751991.20</t>
  </si>
  <si>
    <t>-515862784</t>
  </si>
  <si>
    <t>751991.21</t>
  </si>
  <si>
    <t>1828592214</t>
  </si>
  <si>
    <t>751991.22</t>
  </si>
  <si>
    <t>1941073216</t>
  </si>
  <si>
    <t>751991.23</t>
  </si>
  <si>
    <t>-1446367637</t>
  </si>
  <si>
    <t>751991.24</t>
  </si>
  <si>
    <t>26515357</t>
  </si>
  <si>
    <t>751991.25</t>
  </si>
  <si>
    <t>247432155</t>
  </si>
  <si>
    <t>751991.26</t>
  </si>
  <si>
    <t>-755668033</t>
  </si>
  <si>
    <t>Zař. č. 3 - Nouzové větrání občerstvení</t>
  </si>
  <si>
    <t>751991.28</t>
  </si>
  <si>
    <t>Potrubní ventilátor 550 m3/hod., dP=50Pa,el. příkon motor 50W,230V</t>
  </si>
  <si>
    <t>-105479392</t>
  </si>
  <si>
    <t>Poznámka k položce:_x000D_
Poznámka k položce: TD 500/160 Elektrodesign</t>
  </si>
  <si>
    <t>751991.29</t>
  </si>
  <si>
    <t>Klapka přetlaková Æ160</t>
  </si>
  <si>
    <t>634902466</t>
  </si>
  <si>
    <t>751991.30</t>
  </si>
  <si>
    <t>Venkovní žaluzie 250x250 pozink plech</t>
  </si>
  <si>
    <t>-890779919</t>
  </si>
  <si>
    <t>751991.31</t>
  </si>
  <si>
    <t>Stěnová mřížka ALU 600x100 t=20mm</t>
  </si>
  <si>
    <t>976425299</t>
  </si>
  <si>
    <t>751991.32</t>
  </si>
  <si>
    <t>Ohebné Alu. potrubí zvukotlumící Æ160mm</t>
  </si>
  <si>
    <t>1048219893</t>
  </si>
  <si>
    <t>751991.33</t>
  </si>
  <si>
    <t>Přechod pozink. plech 600x100- Æ160mm</t>
  </si>
  <si>
    <t>-844373612</t>
  </si>
  <si>
    <t>751991.34</t>
  </si>
  <si>
    <t>Potrubí kruhové Spiro pozink. plech Æ160mm</t>
  </si>
  <si>
    <t>1615757812</t>
  </si>
  <si>
    <t>751991.35</t>
  </si>
  <si>
    <t>398690555</t>
  </si>
  <si>
    <t>751991.37</t>
  </si>
  <si>
    <t>Montáže VZT zařízení</t>
  </si>
  <si>
    <t>-1880461659</t>
  </si>
  <si>
    <t>751991.38</t>
  </si>
  <si>
    <t>Montáže VZT potrubí</t>
  </si>
  <si>
    <t>531140448</t>
  </si>
  <si>
    <t>751991.39</t>
  </si>
  <si>
    <t>Seřízení a zaregulování na projektované parametry</t>
  </si>
  <si>
    <t>-456411250</t>
  </si>
  <si>
    <t>2.2 - Vytápění a chlazení</t>
  </si>
  <si>
    <t>731 - Vytápění a Chlazení</t>
  </si>
  <si>
    <t>731</t>
  </si>
  <si>
    <t>Vytápění a Chlazení</t>
  </si>
  <si>
    <t>731991.10</t>
  </si>
  <si>
    <t>Venkovní kondenzační jednotka 7,0/8,0 kW chlazení/topení (630x800x300mm), konzoly na zeď a spojovací materiál</t>
  </si>
  <si>
    <t>-1098223648</t>
  </si>
  <si>
    <t>731991.11</t>
  </si>
  <si>
    <t>Vnitřní nástěnná jednotka 7,0/8,0 kW chlazení/topení(320x1050x250mm)</t>
  </si>
  <si>
    <t>98043501</t>
  </si>
  <si>
    <t>731991.12</t>
  </si>
  <si>
    <t>Náplň chladiva(R32) součástí venkovní jednotky</t>
  </si>
  <si>
    <t>-324563953</t>
  </si>
  <si>
    <t>731991.13</t>
  </si>
  <si>
    <t>Propojovací potrubí Cu s izolací a kašírováním v rolích Ø 9,5 mm</t>
  </si>
  <si>
    <t>1591433642</t>
  </si>
  <si>
    <t>731991.14</t>
  </si>
  <si>
    <t>Propojovací potrubí Cu s izolací a kašírováním v rolích Ø 15,9 mm</t>
  </si>
  <si>
    <t>321729255</t>
  </si>
  <si>
    <t>731991.15</t>
  </si>
  <si>
    <t>konzoly a závěsy Cu potrubí</t>
  </si>
  <si>
    <t>2050992290</t>
  </si>
  <si>
    <t>731991.16</t>
  </si>
  <si>
    <t>těsnící a spojovací materiál</t>
  </si>
  <si>
    <t>-1250838456</t>
  </si>
  <si>
    <t>731991.17</t>
  </si>
  <si>
    <t>Potrubí PE DN20 kondenzát</t>
  </si>
  <si>
    <t>-949364406</t>
  </si>
  <si>
    <t>731991.19</t>
  </si>
  <si>
    <t>Elektrická topná rohož 150W/m2</t>
  </si>
  <si>
    <t>-1351042755</t>
  </si>
  <si>
    <t>731991.20</t>
  </si>
  <si>
    <t>sekce 1-3 pás šířka 1000mm délka 4500mm</t>
  </si>
  <si>
    <t>-429765920</t>
  </si>
  <si>
    <t>731991.21</t>
  </si>
  <si>
    <t>sekce 4 pás šířka 1000mm délka 2000mm</t>
  </si>
  <si>
    <t>1756357752</t>
  </si>
  <si>
    <t>731991.22</t>
  </si>
  <si>
    <t>sekce 5 pás šířka 500mm délka 4500mm</t>
  </si>
  <si>
    <t>-1582110488</t>
  </si>
  <si>
    <t>731991.23</t>
  </si>
  <si>
    <t>sekce 6-9 šířka 500mm délka 1500mm</t>
  </si>
  <si>
    <t>1570803177</t>
  </si>
  <si>
    <t>731991.24</t>
  </si>
  <si>
    <t>Termostat s časovým režimem a podlahovým čidlem pro topnou rohož</t>
  </si>
  <si>
    <t>1240640139</t>
  </si>
  <si>
    <t>731991.26</t>
  </si>
  <si>
    <t>Montážní a pomocný materiál</t>
  </si>
  <si>
    <t>-96167082</t>
  </si>
  <si>
    <t>731991.27</t>
  </si>
  <si>
    <t>Ostatní přípomocné práce</t>
  </si>
  <si>
    <t>HZS</t>
  </si>
  <si>
    <t>-441641581</t>
  </si>
  <si>
    <t>731991.28</t>
  </si>
  <si>
    <t>Revize, zaregulování a uvedení do provozu</t>
  </si>
  <si>
    <t>-850839776</t>
  </si>
  <si>
    <t>3 - Elektroinstalace</t>
  </si>
  <si>
    <t>A - kavárna</t>
  </si>
  <si>
    <t>B - UZEMNĚNÍ</t>
  </si>
  <si>
    <t>C - HROMOSVOD</t>
  </si>
  <si>
    <t>A</t>
  </si>
  <si>
    <t>kavárna</t>
  </si>
  <si>
    <t>Zásuvka jednoduchá IP44 230V/16A</t>
  </si>
  <si>
    <t>-1194377585</t>
  </si>
  <si>
    <t>Zásuvka jednoduchá 230V/16A</t>
  </si>
  <si>
    <t>303282033</t>
  </si>
  <si>
    <t>vypínač řaz.1 kompletní</t>
  </si>
  <si>
    <t>-1808156414</t>
  </si>
  <si>
    <t>vypínač řaz.5 kompletní IP44</t>
  </si>
  <si>
    <t>1752284558</t>
  </si>
  <si>
    <t>instalační krabice</t>
  </si>
  <si>
    <t>-1188888163</t>
  </si>
  <si>
    <t>Poznámka k položce:_x000D_
Poznámka k položce: KU68</t>
  </si>
  <si>
    <t>instalační krabice ACIDUR</t>
  </si>
  <si>
    <t>1358936108</t>
  </si>
  <si>
    <t>436646409</t>
  </si>
  <si>
    <t>Poznámka k položce:_x000D_
Poznámka k položce: OBO A8</t>
  </si>
  <si>
    <t>1445901028</t>
  </si>
  <si>
    <t>Poznámka k položce:_x000D_
Poznámka k položce: KO100 se svorkou PE</t>
  </si>
  <si>
    <t>Wago svorky</t>
  </si>
  <si>
    <t>-961550326</t>
  </si>
  <si>
    <t>Vodič CYYzž 4</t>
  </si>
  <si>
    <t>-363023577</t>
  </si>
  <si>
    <t>Vodič CYAzž 16</t>
  </si>
  <si>
    <t>-535412736</t>
  </si>
  <si>
    <t>Vodič CYAzž 10</t>
  </si>
  <si>
    <t>931283907</t>
  </si>
  <si>
    <t>AB svorky vč. Cu pásku</t>
  </si>
  <si>
    <t>698299820</t>
  </si>
  <si>
    <t>kabel vč.přichytek, pásků a ukončení</t>
  </si>
  <si>
    <t>2020884847</t>
  </si>
  <si>
    <t>Poznámka k položce:_x000D_
Poznámka k položce: CYKY4Jx6</t>
  </si>
  <si>
    <t>kabel uložený v zemi a cč.ukončení</t>
  </si>
  <si>
    <t>1473702056</t>
  </si>
  <si>
    <t>Poznámka k položce:_x000D_
Poznámka k položce: CYKY4Jx10</t>
  </si>
  <si>
    <t>-2050039290</t>
  </si>
  <si>
    <t>-1467850959</t>
  </si>
  <si>
    <t>Poznámka k položce:_x000D_
Poznámka k položce: CYKY5Jx1,5</t>
  </si>
  <si>
    <t>-581818604</t>
  </si>
  <si>
    <t>Poznámka k položce:_x000D_
Poznámka k položce: CYKY3Jx2,5</t>
  </si>
  <si>
    <t>902506976</t>
  </si>
  <si>
    <t>Poznámka k položce:_x000D_
Poznámka k položce: CYKY3Jx1,5</t>
  </si>
  <si>
    <t>instalační trubka</t>
  </si>
  <si>
    <t>1165942332</t>
  </si>
  <si>
    <t>Poznámka k položce:_x000D_
Poznámka k položce: KOPOFLEX KF09040</t>
  </si>
  <si>
    <t>trubka Cu F22</t>
  </si>
  <si>
    <t>-1322558227</t>
  </si>
  <si>
    <t>instalační trubka hrdlová vč příchytek</t>
  </si>
  <si>
    <t>-1600746868</t>
  </si>
  <si>
    <t>Poznámka k položce:_x000D_
Poznámka k položce: 1525HF-FA</t>
  </si>
  <si>
    <t>nouzova svítidla LED EXIT 3W,1h 410lm</t>
  </si>
  <si>
    <t>-353627991</t>
  </si>
  <si>
    <t>konstrukce pod stropem interiér LED neon bílý - R25 | 10W | 24V | IP65 |</t>
  </si>
  <si>
    <t>-1066826584</t>
  </si>
  <si>
    <t>Poznámka k položce:_x000D_
Poznámka k položce: LIN-01</t>
  </si>
  <si>
    <t>svítidla DELTA ULTRA X DOWN-UP LED 930 W</t>
  </si>
  <si>
    <t>-1446964640</t>
  </si>
  <si>
    <t>Poznámka k položce:_x000D_
Poznámka k položce: EXIT-01</t>
  </si>
  <si>
    <t>DELTA SPY 66 92718 ADM B kolejnice na konstrukci pod stropem</t>
  </si>
  <si>
    <t>ks/kpl</t>
  </si>
  <si>
    <t>2095802740</t>
  </si>
  <si>
    <t>Poznámka k položce:_x000D_
Poznámka k položce: INT-01</t>
  </si>
  <si>
    <t>LED svítidlo BRSB KO 300 LED 14W,1500lm</t>
  </si>
  <si>
    <t>548781938</t>
  </si>
  <si>
    <t>Poznámka k položce:_x000D_
Poznámka k položce: "M"</t>
  </si>
  <si>
    <t>LED svítidlo BRSB KO 300 LED 20W,2150lm</t>
  </si>
  <si>
    <t>2112745759</t>
  </si>
  <si>
    <t>Poznámka k položce:_x000D_
Poznámka k položce: "J"</t>
  </si>
  <si>
    <t>LED svítidlo BRSB KO 375 LED 27W,3000lm</t>
  </si>
  <si>
    <t>1580310282</t>
  </si>
  <si>
    <t>Poznámka k položce:_x000D_
Poznámka k položce: "K"</t>
  </si>
  <si>
    <t>LED svítidlo BRSB KO 375 LED 20W,2150lm</t>
  </si>
  <si>
    <t>927944956</t>
  </si>
  <si>
    <t>Poznámka k položce:_x000D_
Poznámka k položce: "I"</t>
  </si>
  <si>
    <t>autonomní protipožární čidlo s možností připojení na ezs</t>
  </si>
  <si>
    <t>1183741759</t>
  </si>
  <si>
    <t>pohybové čidlo IP44 360°</t>
  </si>
  <si>
    <t>-1444874032</t>
  </si>
  <si>
    <t>instalační krabice KT250 + MET do 100A</t>
  </si>
  <si>
    <t>-1501135854</t>
  </si>
  <si>
    <t>pomocné nosné konstrukce do 5kg</t>
  </si>
  <si>
    <t>-2100100922</t>
  </si>
  <si>
    <t>pomocné nosné konstrukce do 10kg</t>
  </si>
  <si>
    <t>912975245</t>
  </si>
  <si>
    <t>ukončení kabelů svorkovnicí</t>
  </si>
  <si>
    <t>-2089183371</t>
  </si>
  <si>
    <t>Poznámka k položce:_x000D_
Poznámka k položce: 1f/230V</t>
  </si>
  <si>
    <t>termostat s externím čidlem</t>
  </si>
  <si>
    <t>1139408861</t>
  </si>
  <si>
    <t>podlahové el.topení</t>
  </si>
  <si>
    <t>1925230903</t>
  </si>
  <si>
    <t>Poznámka k položce:_x000D_
Poznámka k položce: 300W,2m2</t>
  </si>
  <si>
    <t>1546994814</t>
  </si>
  <si>
    <t>Poznámka k položce:_x000D_
Poznámka k položce: 112W,1m2</t>
  </si>
  <si>
    <t>-373066219</t>
  </si>
  <si>
    <t>Poznámka k položce:_x000D_
Poznámka k položce: 150W,2,5m2</t>
  </si>
  <si>
    <t>1558150659</t>
  </si>
  <si>
    <t>Poznámka k položce:_x000D_
Poznámka k položce: 675W,4,5m2</t>
  </si>
  <si>
    <t>elektroměrový rozvaděč PER2F/3F/63A, HJ 1x B50/3A 10kA 1x 6/1A 10kA,4x RSA do 16mm , 2x RSA do 2,5mm, pro 2elměrů IP44</t>
  </si>
  <si>
    <t>210759748</t>
  </si>
  <si>
    <t>Poznámka k položce:_x000D_
Poznámka k položce: RE</t>
  </si>
  <si>
    <t>rozvaděč PR 5S, podružný EM 63A,400V atest, část první HJ 1x B32/3A, 4x RSAdo 10, 2xRSA do 2,5, podružné měření 1x MGX 3f,100A,2T M BUS, MID, HJ 1x B25/3A, 4x RSAdo 10, 2xRSA do 2,5, podružné měření 1x MGX 3f,100A, 2T M BUS, MID, HJ 1xB20/1A,3x RSA do6, 2</t>
  </si>
  <si>
    <t>586824324</t>
  </si>
  <si>
    <t>rozvaděč PR 5S, podružný EM 63A,400V atest, část první HJ 1x B32/3A, 4x RSAdo 10, 2xRSA do 2,5, podružné měření 1x MGX 3f,100A,2T M BUS, MID, HJ 1x B25/3A, 4x RSAdo 10, 2xRSA do 2,5, podružné měření 1x MGX 3f,100A, 2T M BUS, MID, HJ 1xB20/1A,3x RSA do6, 2x RSA do 2,5, podružné měření 1x MIZ 1f,32A, 1TE , MID, HJ 1xB20/1A,4x RSA do 6, 2x RSA do 2,5, podružné měření 1x MIZ 1f,32A, 1TE , MID, část druhá HV 1x 3x40A,FA 1xB10,FA 1x B20/3A2x FIA B16/2/0,03A, FIA B16/4/0,03, 4x zásuvka 230V/16A DIN, 1x zásuvka 400V/5/16A, 1x PEN, 1x PE, 1x N, 4x RS do 10, 3x RS do 6, 9x RS do 2,5, část třetí 1x HV 1x20A, 1x FA B16/1A, 1x POWERBOX 4P ,1x PEN , 4x RS do 10</t>
  </si>
  <si>
    <t>Poznámka k položce:_x000D_
Poznámka k položce: RS</t>
  </si>
  <si>
    <t>přípojková skříň</t>
  </si>
  <si>
    <t>195267884</t>
  </si>
  <si>
    <t>Poznámka k položce:_x000D_
Poznámka k položce: PPS3x160W</t>
  </si>
  <si>
    <t>Rozvaděč RP1 1x M2000, 2A/18 - 586x917, 1xsvodič TNC T1kombinovaný, poj.odpínač OPJ14/3+pok 3x50A,1x HV 3x40A, 1x V3x20A, 1x stykač 230V/2/20A, 2x FA B1081A, 1x FA B16/1A, 18x FIA B16/2/0,03A, 6x FIA B10/2/0,03A, 1x PEN, 1x PE, 1x N 1xMET do 10A, 4x RS do</t>
  </si>
  <si>
    <t>1194920242</t>
  </si>
  <si>
    <t>Rozvaděč RP1 1x M2000, 2A/18 - 586x917, 1xsvodič TNC T1kombinovaný, poj.odpínač OPJ14/3+pok 3x50A,1x HV 3x40A, 1x V3x20A, 1x stykač 230V/2/20A, 2x FA B1081A, 1x FA B16/1A, 18x FIA B16/2/0,03A, 6x FIA B10/2/0,03A, 1x PEN, 1x PE, 1x N 1xMET do 10A, 4x RS do 10, 28x RS do 2,5</t>
  </si>
  <si>
    <t>Poznámka k položce:_x000D_
Poznámka k položce: RP1</t>
  </si>
  <si>
    <t>Rozvaděč RP2, 1x M2000, 2A/12-586x641, 1x HV 1x40A, 3x FA B10/1A, 1x vypínač 1x20A, 1x stykač 230V/2/20A, 4x FIA B10/2/0,03A, 2x FIA B16/2/0,03A, 1x PEN, 1x PE,1x N, 4x RS do 10, 10x RS do 2,5, 1x met do 100A, 1x relé CRM-91H, 2x zdroj PS2M, 1x relé VS308</t>
  </si>
  <si>
    <t>1207008275</t>
  </si>
  <si>
    <t>Rozvaděč RP2, 1x M2000, 2A/12-586x641, 1x HV 1x40A, 3x FA B10/1A, 1x vypínač 1x20A, 1x stykač 230V/2/20A, 4x FIA B10/2/0,03A, 2x FIA B16/2/0,03A, 1x PEN, 1x PE,1x N, 4x RS do 10, 10x RS do 2,5, 1x met do 100A, 1x relé CRM-91H, 2x zdroj PS2M, 1x relé VS308K,1x ústředna ABLOY EA420</t>
  </si>
  <si>
    <t>Poznámka k položce:_x000D_
Poznámka k položce: RP2</t>
  </si>
  <si>
    <t>Vypracování kusové zkoušky vč. protokolu</t>
  </si>
  <si>
    <t>772296909</t>
  </si>
  <si>
    <t>Poznámka k položce:_x000D_
Poznámka k položce: balení 300ml</t>
  </si>
  <si>
    <t>49.1</t>
  </si>
  <si>
    <t>protipožární atestovaná hmota vč. protokolu a štítku</t>
  </si>
  <si>
    <t>351057172</t>
  </si>
  <si>
    <t>stavební a zednické práce, průrazy, drážky prováděné frézováním, přípomoce, včetně materiálu na omítnutí a hrubé omítky</t>
  </si>
  <si>
    <t>-193649899</t>
  </si>
  <si>
    <t>úprava přívodu práce a materiál ( jednání a koordinace s ČEZ)</t>
  </si>
  <si>
    <t>551784104</t>
  </si>
  <si>
    <t>doprava ekologická likvidace profesního odpadu</t>
  </si>
  <si>
    <t>-1228677031</t>
  </si>
  <si>
    <t>Výchozí revize</t>
  </si>
  <si>
    <t>-2075550907</t>
  </si>
  <si>
    <t>mechanická ochrana kabelu ve výkopu (cihla, bet.deska a pod)</t>
  </si>
  <si>
    <t>-402779356</t>
  </si>
  <si>
    <t>kabelová rýha v zem.tř.3</t>
  </si>
  <si>
    <t>l=20m=&gt;m3</t>
  </si>
  <si>
    <t>-149117842</t>
  </si>
  <si>
    <t>Poznámka k položce:_x000D_
Poznámka k položce: 350*450</t>
  </si>
  <si>
    <t>pískové lože</t>
  </si>
  <si>
    <t>-1101496117</t>
  </si>
  <si>
    <t>zásyp kabelové rýhy</t>
  </si>
  <si>
    <t>171334661</t>
  </si>
  <si>
    <t>výstražná folie nn</t>
  </si>
  <si>
    <t>-1848004522</t>
  </si>
  <si>
    <t>odvoz zeminy na skládku do 20km</t>
  </si>
  <si>
    <t>-1749610982</t>
  </si>
  <si>
    <t>provizorní úprava povrchu</t>
  </si>
  <si>
    <t>1459811109</t>
  </si>
  <si>
    <t>B</t>
  </si>
  <si>
    <t>UZEMNĚNÍ</t>
  </si>
  <si>
    <t>pásek</t>
  </si>
  <si>
    <t>1714026475</t>
  </si>
  <si>
    <t>Poznámka k položce:_x000D_
Poznámka k položce: FeZn 30x4</t>
  </si>
  <si>
    <t>vodič</t>
  </si>
  <si>
    <t>-1147696873</t>
  </si>
  <si>
    <t>Poznámka k položce:_x000D_
Poznámka k položce: FeZn f 10mm</t>
  </si>
  <si>
    <t>svorka</t>
  </si>
  <si>
    <t>-1112445951</t>
  </si>
  <si>
    <t>Poznámka k položce:_x000D_
Poznámka k položce: SR02</t>
  </si>
  <si>
    <t>antikorozní ochrana pásku</t>
  </si>
  <si>
    <t>-1754493388</t>
  </si>
  <si>
    <t>C</t>
  </si>
  <si>
    <t>HROMOSVOD</t>
  </si>
  <si>
    <t>Vodič</t>
  </si>
  <si>
    <t>2605969</t>
  </si>
  <si>
    <t>Poznámka k položce:_x000D_
Poznámka k položce: FeZn f 8mm</t>
  </si>
  <si>
    <t>-61025966</t>
  </si>
  <si>
    <t>konstrukční svorky</t>
  </si>
  <si>
    <t>93716519</t>
  </si>
  <si>
    <t>označovací štítek</t>
  </si>
  <si>
    <t>1718507779</t>
  </si>
  <si>
    <t>zkušební svorka</t>
  </si>
  <si>
    <t>-1401951653</t>
  </si>
  <si>
    <t>Poznámka k položce:_x000D_
Poznámka k položce: ZS</t>
  </si>
  <si>
    <t>4 - Gastro</t>
  </si>
  <si>
    <t>1 - 1.01 KAVÁRNA</t>
  </si>
  <si>
    <t>2 - 1.02 ŠATNA ZAMĚSTNANCI</t>
  </si>
  <si>
    <t>3 - 1.03 ÚKLID</t>
  </si>
  <si>
    <t>4 - 1.09 ODPADKY</t>
  </si>
  <si>
    <t>5 - DOPRAVA A MONTÁŽ</t>
  </si>
  <si>
    <t>1.01 KAVÁRNA</t>
  </si>
  <si>
    <t>Pracovní stůl s dřezem, podlažím, dvířky a výklopným košem</t>
  </si>
  <si>
    <t>-1978813397</t>
  </si>
  <si>
    <t>Poznámka k položce:_x000D_
Poznámka k položce: Celonerezové provedení, celá deska s prolisem, levý a zadní límec, vlevo výklopný koš, vpravo dřez 400x500, podlaží, provedení pro sokl 1000/660/900</t>
  </si>
  <si>
    <t>Baterie, dřezová, páková</t>
  </si>
  <si>
    <t>-1262308606</t>
  </si>
  <si>
    <t>Poznámka k položce:_x000D_
Poznámka k položce: vč. sifonu a dopojení</t>
  </si>
  <si>
    <t>Kanystry s mycím a oplachovacím prostředkem</t>
  </si>
  <si>
    <t>819493477</t>
  </si>
  <si>
    <t>Poznámka k položce:_x000D_
Poznámka k položce: 1x oplachovací, 1x mycí, 12+10 kg</t>
  </si>
  <si>
    <t>Pracovní stůl</t>
  </si>
  <si>
    <t>-1214001669</t>
  </si>
  <si>
    <t>Poznámka k položce:_x000D_
Poznámka k položce: Celonerezové provedení, zadní límec, prostor pro myčku 650/660/900</t>
  </si>
  <si>
    <t>Podstolová myčka nádobí a skla</t>
  </si>
  <si>
    <t>391672180</t>
  </si>
  <si>
    <t>Poznámka k položce:_x000D_
Poznámka k položce: koš 400x400, výška aspoň 300 mm, horní i spodní kompozitní otočná ramena, celonerezové dvouplášťové provedení, 2x koš na sklo, 1x koš na příbory, samočisticí cyklus 470/560/700</t>
  </si>
  <si>
    <t>Automatický změkčovač 8l</t>
  </si>
  <si>
    <t>-1812560916</t>
  </si>
  <si>
    <t>Poznámka k položce:_x000D_
Poznámka k položce: automatický, bypass 250/450/450</t>
  </si>
  <si>
    <t>Pracovní stůl s dvířky, podlaží, zásuvka, průchodka</t>
  </si>
  <si>
    <t>-878402121</t>
  </si>
  <si>
    <t>Poznámka k položce:_x000D_
Poznámka k položce: Celonerezové provedení, zadní límec, vlevo zásuvka pro oklep kávy, dvířka, vpravo dvířka, podlaží, v desce průchodka, provedení pro sokl 1200/660/900</t>
  </si>
  <si>
    <t>Kávovar, pákový</t>
  </si>
  <si>
    <t>-1513022208</t>
  </si>
  <si>
    <t>Poznámka k položce:_x000D_
Poznámka k položce: Tradiční kávovar - 2x páka, bojler 11 L,  SIS systém, displej a nastavitelné dávky, rotační čerpadlo, 2 parní trysky - ovládání pákou, 1 tryska horké vody 784/544/500</t>
  </si>
  <si>
    <t>Filtr ke kávovaru</t>
  </si>
  <si>
    <t>-1775327555</t>
  </si>
  <si>
    <t>Poznámka k položce:_x000D_
Poznámka k položce: Připojovací hlava, proplachovací ventil, filtrační patrona</t>
  </si>
  <si>
    <t>Mlýnek na kávu</t>
  </si>
  <si>
    <t>2125609975</t>
  </si>
  <si>
    <t>Poznámka k položce:_x000D_
Poznámka k položce: Průměr kamenů 65 mm, kapacita 9kg/den, násypka na 1,6kg, počítadlo, nastavitelná gramáž</t>
  </si>
  <si>
    <t>-1817354545</t>
  </si>
  <si>
    <t>Poznámka k položce:_x000D_
Poznámka k položce: Celonerezové provedení, zadní límec, prostor pro 2x chladící skříň 600x600x850 1300/660/900</t>
  </si>
  <si>
    <t>Podstolová chladící prosklená skříň 200l</t>
  </si>
  <si>
    <t>-1099443800</t>
  </si>
  <si>
    <t>Poznámka k položce:_x000D_
Poznámka k položce: Nerezové provedení s prosklenými dveřmi, teplotní rozsah 0 °C do +10 °C  600/600/850</t>
  </si>
  <si>
    <t>1959214172</t>
  </si>
  <si>
    <t>Pracovní stůl s umyvadlem</t>
  </si>
  <si>
    <t>-214200255</t>
  </si>
  <si>
    <t>Poznámka k položce:_x000D_
Poznámka k položce: Celonerezové provedení, umyvadlo 200x300, prolisovaná deska okolo umyvadla, zadní a pravý límec 400/660/900</t>
  </si>
  <si>
    <t>-1852441386</t>
  </si>
  <si>
    <t>Nerezový obklad za stoly, výška 300 mm nad deskou, pro vedení elektrické instalace + instalaci zásuvek včetně zásuvek hloubky cca 30 mm</t>
  </si>
  <si>
    <t>-1181570464</t>
  </si>
  <si>
    <t>Poznámka k položce:_x000D_
Poznámka k položce: podél celé zdi za a nad stoly 4550/40/400</t>
  </si>
  <si>
    <t>Pracovní stůl, zkosený, opláštěný</t>
  </si>
  <si>
    <t>-1048646520</t>
  </si>
  <si>
    <t>Poznámka k položce:_x000D_
Poznámka k položce: Celonerezové provedení, zadní límec, vpravo vzadu zkosený, pravá strana příprava pro obklad, provedení pro sokl 700/400/900</t>
  </si>
  <si>
    <t>Pracovní stůl s podlažím, průchodka, opláštěný</t>
  </si>
  <si>
    <t>-1197630534</t>
  </si>
  <si>
    <t>Poznámka k položce:_x000D_
Poznámka k položce: Celonerezové provedení, vlevo podlaží a příprava pro uchycení pokladní zásuvky, průchodka v desce, vpravo otevřený, příprava pro obklad, provedení pro sokl 1700/700/900</t>
  </si>
  <si>
    <t>Pracovní stůl s podlažím a policí, opláštěný</t>
  </si>
  <si>
    <t>-522302787</t>
  </si>
  <si>
    <t>Poznámka k položce:_x000D_
Poznámka k položce: Celonerezové provedení, podlaží a police, příprava pro obklad, provedení pro sokl 700/700/900</t>
  </si>
  <si>
    <t>Neutrální stolní vitrína</t>
  </si>
  <si>
    <t>-1769148641</t>
  </si>
  <si>
    <t>Poznámka k položce:_x000D_
Poznámka k položce: Neutrální prosklená vitrína, 3 police, LED osvětlení, pro potraviny nevyžadující zvláštní podmínky skladování, např. balené sušenky, čajové pečivo apod., obslužná 700/600/700</t>
  </si>
  <si>
    <t>Pracovní stůl s podlažím a policí, opláštěný, průchodka, dvojzásuvka</t>
  </si>
  <si>
    <t>1132462567</t>
  </si>
  <si>
    <t>Poznámka k položce:_x000D_
Poznámka k položce: Celonerezové provedení, podlaží a police, vpravo vevnitř dvojzásuvka 230V, průchodka, příprava pro obklad, provedení pro sokl 800/700/900</t>
  </si>
  <si>
    <t>Chladící stolní vitrína</t>
  </si>
  <si>
    <t>-299197019</t>
  </si>
  <si>
    <t>Poznámka k položce:_x000D_
Poznámka k položce: Chladící prosklená vitrína, 3 police, LED osvětlení, ventilované chlazení, obslužná 700/600/700</t>
  </si>
  <si>
    <t>Sokl, nerez</t>
  </si>
  <si>
    <t>26761333</t>
  </si>
  <si>
    <t>Poznámka k položce:_x000D_
Poznámka k položce: Nerezový sokl, uchycení na nohy, okolo celého pultu, tj. pozic 1 zčela a zprava, 8 zleva, zčela a zprava, 16 zčela, 18 zčela, 2x zprava a zezadu, 21 zčela a zezadu, 23 zčela, zprava a zezadu 15600/150</t>
  </si>
  <si>
    <t>Mrazicí skříň prosklené dveře, nerez opláštění</t>
  </si>
  <si>
    <t>877794626</t>
  </si>
  <si>
    <t>Poznámka k položce:_x000D_
Poznámka k položce: Nerezové provedení, vyhřívané prosklené dveře, elektronický termostat, automatické odmrazování, nastavitelné police, vnitřní LED osvětlení, ventilované chlazení, zámek, nastavitelné nožky s pojezdovými válečky vzadu, digitální ukazatel teploty 600/590/1860</t>
  </si>
  <si>
    <t>Chladicí skříň prosklené dveře, nerez opláštění</t>
  </si>
  <si>
    <t>-338666523</t>
  </si>
  <si>
    <t>Poznámka k položce:_x000D_
Poznámka k položce: Plně automatický provoz, chlazení s pomocným ventilátorem, elektronický termostat, digitální termostat a teplotní displej, lze měnit otevírání dveří, nastavitelné police, vnitřní LED osvětlení s vypínačem, nastavitelné nožky s pojezdovými válečky vzadu 600/590/1860</t>
  </si>
  <si>
    <t>Vozík na vracení nádobí</t>
  </si>
  <si>
    <t>-550773293</t>
  </si>
  <si>
    <t>Poznámka k položce:_x000D_
Poznámka k položce: Nerezové provedení, servírovací vozík s 2x podlažím s prolisem, 4x kolečko z toho alespoň 2 s brzdou 850/550/950</t>
  </si>
  <si>
    <t>1.02 ŠATNA ZAMĚSTNANCI</t>
  </si>
  <si>
    <t>Šatní skříňka, 6 sekcí</t>
  </si>
  <si>
    <t>-1143409568</t>
  </si>
  <si>
    <t>Poznámka k položce:_x000D_
Poznámka k položce: V každé sekci uzávěr na visací zámek, šatní tyč, háček na bočnici, háček na šatní tyč 900/500/1800</t>
  </si>
  <si>
    <t>Židle</t>
  </si>
  <si>
    <t>-2078815955</t>
  </si>
  <si>
    <t>1.03 ÚKLID</t>
  </si>
  <si>
    <t>Nástěnná dvojpolice</t>
  </si>
  <si>
    <t>-726328930</t>
  </si>
  <si>
    <t>Poznámka k položce:_x000D_
Poznámka k položce: Celonerezové provedení, 2x výškově stavitelná police 700/300</t>
  </si>
  <si>
    <t>Regál</t>
  </si>
  <si>
    <t>-1385569429</t>
  </si>
  <si>
    <t>Poznámka k položce:_x000D_
Poznámka k položce: Celonerezové provedení, 4x police 700/300/1800</t>
  </si>
  <si>
    <t>1.09 ODPADKY</t>
  </si>
  <si>
    <t>Chladící skříň na odpadní nádobu</t>
  </si>
  <si>
    <t>121207081</t>
  </si>
  <si>
    <t>Poznámka k položce:_x000D_
Poznámka k položce: 600/600/1200</t>
  </si>
  <si>
    <t>Odpadní nádoba s víkem</t>
  </si>
  <si>
    <t>107145936</t>
  </si>
  <si>
    <t>Poznámka k položce:_x000D_
Poznámka k položce: 50l</t>
  </si>
  <si>
    <t>DOPRAVA A MONTÁŽ</t>
  </si>
  <si>
    <t>Doprava a montáž</t>
  </si>
  <si>
    <t>-126691484</t>
  </si>
  <si>
    <t>Poznámka k položce:_x000D_
Poznámka k položce: Doprava a montáž, zaměření a konstrukční práce, montážní a spojovací materiál, uvedení do provozu, zaškolení obsluhy, elektrická revize</t>
  </si>
  <si>
    <t>5.1 - Systém strukturované kabeláže</t>
  </si>
  <si>
    <t>D1 -  Zařízení</t>
  </si>
  <si>
    <t xml:space="preserve">    D2 - Materiál strukturované kabeláže</t>
  </si>
  <si>
    <t xml:space="preserve">    D3 - Ostatní</t>
  </si>
  <si>
    <t xml:space="preserve">    D4 - Kabelové rozvody a trasy</t>
  </si>
  <si>
    <t>D1</t>
  </si>
  <si>
    <t xml:space="preserve"> Zařízení</t>
  </si>
  <si>
    <t>D2</t>
  </si>
  <si>
    <t>Materiál strukturované kabeláže</t>
  </si>
  <si>
    <t>Malý domácí 10" rozvaděč, velikost rack skříně 6U, rozměry 285 × 350 × 140 mm (V×Š×H), materiál ocel, perforované čelo, přední dvířka, zámek a průhledná dvířka, hmotnost 5 kg, šedá barva</t>
  </si>
  <si>
    <t>-532106921</t>
  </si>
  <si>
    <t>Patch panel 1U, UTP CAT6, do 10" datových rozvaděčů</t>
  </si>
  <si>
    <t>-1690058900</t>
  </si>
  <si>
    <t>Switch - desktop, 8× RJ-45, L2, QoS (Quality of Service), spravovatelnost (smart switch, web manageable) a VLAN (virtual local area network)</t>
  </si>
  <si>
    <t>1340957621</t>
  </si>
  <si>
    <t>WiFi router s WiFi 6, 802.11s, až 1775 Mb/s, dual-band (2.4 GHz 574 Mb/s)</t>
  </si>
  <si>
    <t>984359564</t>
  </si>
  <si>
    <t>Patch kabel UTP CAT6, délka 0,5 m</t>
  </si>
  <si>
    <t>-838412065</t>
  </si>
  <si>
    <t>Zásuvka 2x RJ45 CAT6 nestíněná, kompletní vč. krabice na povrch</t>
  </si>
  <si>
    <t>-1929466732</t>
  </si>
  <si>
    <t>Zásuvka 1x RJ45 CAT6 nestíněná, kompletní vč. krabice na povrch</t>
  </si>
  <si>
    <t>267582302</t>
  </si>
  <si>
    <t>D3</t>
  </si>
  <si>
    <t>Ostatní</t>
  </si>
  <si>
    <t>11.1</t>
  </si>
  <si>
    <t>Drobný instalační materiál</t>
  </si>
  <si>
    <t>-1426808106</t>
  </si>
  <si>
    <t>11.2</t>
  </si>
  <si>
    <t>Doprava</t>
  </si>
  <si>
    <t>-898439643</t>
  </si>
  <si>
    <t>Naprogramování a uvedení do provozu</t>
  </si>
  <si>
    <t>-2023797793</t>
  </si>
  <si>
    <t>1314003254</t>
  </si>
  <si>
    <t>Zaškolení obsluhy</t>
  </si>
  <si>
    <t>-1513859168</t>
  </si>
  <si>
    <t>D4</t>
  </si>
  <si>
    <t>Kabelové rozvody a trasy</t>
  </si>
  <si>
    <t>Kabel UTP CAT6, 4x2x0,5 mm, drát</t>
  </si>
  <si>
    <t>618401737</t>
  </si>
  <si>
    <t>Prodlužovací přívod, 5x zásuvka 230V</t>
  </si>
  <si>
    <t>1240834885</t>
  </si>
  <si>
    <t>3.1</t>
  </si>
  <si>
    <t>Instalační materiál (trubky, lišty, upevňovací materiál)</t>
  </si>
  <si>
    <t>22352742</t>
  </si>
  <si>
    <t>5.2 - Poplachový zabezpečovací systém</t>
  </si>
  <si>
    <t xml:space="preserve">    D2 - Zařízení PZS</t>
  </si>
  <si>
    <t>Zařízení PZS</t>
  </si>
  <si>
    <t>Ústředna s LAN komunikátorem a GSM LTE komunikátorem, 12 vstupů pro konvenční zóny nebo sběrnice pro připojení adresných prvků, s možností doplnění modulu pro komunikaci s bezdrátovými prvky, napájecí zdroj 12V/1A</t>
  </si>
  <si>
    <t>998145669</t>
  </si>
  <si>
    <t>Záložní akumulátor 12V/7Ah</t>
  </si>
  <si>
    <t>1061916644</t>
  </si>
  <si>
    <t>Ovládací klávesnice s LCD</t>
  </si>
  <si>
    <t>980548011</t>
  </si>
  <si>
    <t>PIR detektor pohybu, dosah 12 m, úhel pokrytí 90° horizontálně</t>
  </si>
  <si>
    <t>1611981942</t>
  </si>
  <si>
    <t>Detektor tříštění skla s dosahem až 7,6m i pro skla s fóliemi</t>
  </si>
  <si>
    <t>188259983</t>
  </si>
  <si>
    <t>MG kontakt čtyřdrátový s pracovní mezerou 20 mm</t>
  </si>
  <si>
    <t>1459353542</t>
  </si>
  <si>
    <t>Plastová propojovací krabice, 8+2 šroubovací svorky</t>
  </si>
  <si>
    <t>-1556386885</t>
  </si>
  <si>
    <t>Konvenční optickokouřový hlásič, bez patice</t>
  </si>
  <si>
    <t>-1772968459</t>
  </si>
  <si>
    <t>Standardní patice pro hlásiče požáru, reléová 12 V</t>
  </si>
  <si>
    <t>1751051214</t>
  </si>
  <si>
    <t>-192910342</t>
  </si>
  <si>
    <t>-477771119</t>
  </si>
  <si>
    <t>-1611104603</t>
  </si>
  <si>
    <t>Připojení na PCO bezpečnostní agentury</t>
  </si>
  <si>
    <t>-636257896</t>
  </si>
  <si>
    <t>14.1</t>
  </si>
  <si>
    <t>-773812777</t>
  </si>
  <si>
    <t>14.2</t>
  </si>
  <si>
    <t>-146791215</t>
  </si>
  <si>
    <t>Instalační kabel pro PZS, 4x2x0,5 mm</t>
  </si>
  <si>
    <t>1521604400</t>
  </si>
  <si>
    <t>-736756690</t>
  </si>
  <si>
    <t>012103000</t>
  </si>
  <si>
    <t>Geodetické a geometrické plán po ukončení stavby</t>
  </si>
  <si>
    <t>1616727515</t>
  </si>
  <si>
    <t>012103001</t>
  </si>
  <si>
    <t>Vytyčení inženýrských sítí před zahájením výstavby</t>
  </si>
  <si>
    <t>394065069</t>
  </si>
  <si>
    <t>030001000.1</t>
  </si>
  <si>
    <t>Zařízení staveniště - zřízení, provoz, odstranění, likvidace, úklid</t>
  </si>
  <si>
    <t>-1906389941</t>
  </si>
  <si>
    <t>030002000</t>
  </si>
  <si>
    <t>Kompletační a koordinační činnost dodavatele</t>
  </si>
  <si>
    <t>1538349223</t>
  </si>
  <si>
    <t>030003000</t>
  </si>
  <si>
    <t>Dílenská a výrobní dokumentace dodavatele</t>
  </si>
  <si>
    <t>1388693956</t>
  </si>
  <si>
    <t>030004000</t>
  </si>
  <si>
    <t>Dokumentace skutečného provedení stavby jinde neuvedené vč. dokladové složky</t>
  </si>
  <si>
    <t>1652557665</t>
  </si>
  <si>
    <t>030005000</t>
  </si>
  <si>
    <t>Ostatní doplňkové náklady dodavatele (např.náklady spojené s umístěním stavby, doplňkové podmínky investora apod.)</t>
  </si>
  <si>
    <t>1398504569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</si>
  <si>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</si>
  <si>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</si>
  <si>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</si>
  <si>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</si>
  <si>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8"/>
        <rFont val="Arial CE"/>
        <charset val="238"/>
      </rPr>
      <t xml:space="preserve">Rekapitulace stavby </t>
    </r>
    <r>
      <rPr>
        <sz val="8"/>
        <rFont val="Arial CE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</si>
  <si>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8"/>
        <rFont val="Arial CE"/>
        <charset val="238"/>
      </rPr>
      <t>Rekapitulace stavby</t>
    </r>
    <r>
      <rPr>
        <sz val="8"/>
        <rFont val="Arial CE"/>
        <charset val="238"/>
      </rPr>
      <t xml:space="preserve"> jsou uvedeny informace identifikující předmět veřejné zakázky na stavební práce, KSO, CC-CZ, CZ-CPV, CZ-CPA a rekapitulaci </t>
    </r>
  </si>
  <si>
    <t>celkové nabídkové ceny účastníka.</t>
  </si>
  <si>
    <t xml:space="preserve">Termínem "učastník" (resp. zhotovitel) se myslí "účastník zadávacího řízení" ve smyslu zákona o zadávání veřejných zakázek. </t>
  </si>
  <si>
    <r>
      <t xml:space="preserve">V sestavě </t>
    </r>
    <r>
      <rPr>
        <b/>
        <sz val="8"/>
        <rFont val="Arial CE"/>
        <charset val="238"/>
      </rPr>
      <t>Rekapitulace objektů stavby a soupisů prací</t>
    </r>
    <r>
      <rPr>
        <sz val="8"/>
        <rFont val="Arial CE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</si>
  <si>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</si>
  <si>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</si>
  <si>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</si>
  <si>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</si>
  <si>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</si>
  <si>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</si>
  <si>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</si>
  <si>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</si>
  <si>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</si>
  <si>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</si>
  <si>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Soupis prací pro daný typ objektu</t>
  </si>
  <si>
    <r>
      <rPr>
        <i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</si>
  <si>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</si>
  <si>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8"/>
        <rFont val="Arial CE"/>
        <charset val="238"/>
      </rPr>
      <t>Krycí list soupisu</t>
    </r>
    <r>
      <rPr>
        <sz val="8"/>
        <rFont val="Arial CE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</si>
  <si>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účastníka za aktuální soupis prací.</t>
  </si>
  <si>
    <r>
      <rPr>
        <b/>
        <sz val="8"/>
        <rFont val="Arial CE"/>
        <charset val="238"/>
      </rPr>
      <t>Rekapitulace členění soupisu prací</t>
    </r>
    <r>
      <rPr>
        <sz val="8"/>
        <rFont val="Arial CE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</si>
  <si>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</si>
  <si>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</si>
  <si>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</si>
  <si>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</si>
  <si>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</si>
  <si>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</si>
  <si>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výměr, FIG - rozpad figur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</si>
  <si>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</si>
  <si>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</si>
  <si>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</si>
  <si>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</si>
  <si>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</si>
  <si>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</si>
  <si>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</si>
  <si>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</si>
  <si>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</si>
  <si>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</si>
  <si>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</si>
  <si>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</si>
  <si>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</si>
  <si>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</si>
  <si>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</si>
  <si>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</si>
  <si>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</si>
  <si>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</si>
  <si>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Účastník je pro podání nabídky povinen vyplnit žlutě podbarvená pole: </t>
  </si>
  <si>
    <t xml:space="preserve">Pole Účastník v sestavě Rekapitulace stavby - zde účastník vyplní svůj název (název subjektu) </t>
  </si>
  <si>
    <t>Pole IČ a DIČ v sestavě Rekapitulace stavby - zde účastník vyplní svoje IČ a DIČ</t>
  </si>
  <si>
    <t>Datum v sestavě Rekapitulace stavby - zde účastník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</si>
  <si>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</si>
  <si>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</si>
  <si>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</si>
  <si>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</si>
  <si>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</si>
  <si>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</si>
  <si>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Účastník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</si>
  <si>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</si>
  <si>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</si>
  <si>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</si>
  <si>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</si>
  <si>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</si>
  <si>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</si>
  <si>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</si>
  <si>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</si>
  <si>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</si>
  <si>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</si>
  <si>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</si>
  <si>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</si>
  <si>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</si>
  <si>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</si>
  <si>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</si>
  <si>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</si>
  <si>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</si>
  <si>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</si>
  <si>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</si>
  <si>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</si>
  <si>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</si>
  <si>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</si>
  <si>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</si>
  <si>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</si>
  <si>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</si>
  <si>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</si>
  <si>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</si>
  <si>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</si>
  <si>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</si>
  <si>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</si>
  <si>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</si>
  <si>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</si>
  <si>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</si>
  <si>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Účastník</t>
  </si>
  <si>
    <t>Účastník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</si>
  <si>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</si>
  <si>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</si>
  <si>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</si>
  <si>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</si>
  <si>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</si>
  <si>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</si>
  <si>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</si>
  <si>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</si>
  <si>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</si>
  <si>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</si>
  <si>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</si>
  <si>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</si>
  <si>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</si>
  <si>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</si>
  <si>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</si>
  <si>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</si>
  <si>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</si>
  <si>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</si>
  <si>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</si>
  <si>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</si>
  <si>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</si>
  <si>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</si>
  <si>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</si>
  <si>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</si>
  <si>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</si>
  <si>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</si>
  <si>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</si>
  <si>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</si>
  <si>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</si>
  <si>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</si>
  <si>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</si>
  <si>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</si>
  <si>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</si>
  <si>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</si>
  <si>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</si>
  <si>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</si>
  <si>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</si>
  <si>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</si>
  <si>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</si>
  <si>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</si>
  <si>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</si>
  <si>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</si>
  <si>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</si>
  <si>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</si>
  <si>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</si>
  <si>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</si>
  <si>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</si>
  <si>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</si>
  <si>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</si>
  <si>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</si>
  <si>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</si>
  <si>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</si>
  <si>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</si>
  <si>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</si>
  <si>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</si>
  <si>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</si>
  <si>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</si>
  <si>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</si>
  <si>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</si>
  <si>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</si>
  <si>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</si>
  <si>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</si>
  <si>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</si>
  <si>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fig</t>
  </si>
  <si>
    <t>Rozpad figur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</si>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</sst>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5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sz val="9"/>
      <name val="Trebuchet MS"/>
      <charset val="238"/>
    </font>
    <font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1" fillId="0" borderId="0" applyNumberFormat="0" applyFill="0" applyBorder="0" applyAlignment="0" applyProtection="0"/>
  </cellStyleXfs>
  <cellXfs count="41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/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0" fillId="0" borderId="15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8" fillId="0" borderId="15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4" fontId="1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9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3" fillId="0" borderId="13" xfId="0" applyNumberFormat="1" applyFont="1" applyBorder="1" applyAlignment="1" applyProtection="1"/>
    <xf numFmtId="166" fontId="33" fillId="0" borderId="14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6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5" fillId="0" borderId="0" xfId="0" applyFont="1" applyAlignment="1" applyProtection="1">
      <alignment horizontal="left" vertical="center"/>
    </xf>
    <xf numFmtId="0" fontId="36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7" fillId="0" borderId="0" xfId="0" applyFont="1" applyAlignment="1" applyProtection="1">
      <alignment vertical="center" wrapText="1"/>
    </xf>
    <xf numFmtId="0" fontId="38" fillId="0" borderId="23" xfId="0" applyFont="1" applyBorder="1" applyAlignment="1" applyProtection="1">
      <alignment horizontal="center" vertical="center"/>
    </xf>
    <xf numFmtId="49" fontId="38" fillId="0" borderId="23" xfId="0" applyNumberFormat="1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center" vertical="center" wrapText="1"/>
    </xf>
    <xf numFmtId="167" fontId="38" fillId="0" borderId="23" xfId="0" applyNumberFormat="1" applyFont="1" applyBorder="1" applyAlignment="1" applyProtection="1">
      <alignment vertical="center"/>
    </xf>
    <xf numFmtId="4" fontId="38" fillId="2" borderId="23" xfId="0" applyNumberFormat="1" applyFont="1" applyFill="1" applyBorder="1" applyAlignment="1" applyProtection="1">
      <alignment vertical="center"/>
      <protection locked="0"/>
    </xf>
    <xf numFmtId="4" fontId="38" fillId="0" borderId="23" xfId="0" applyNumberFormat="1" applyFont="1" applyBorder="1" applyAlignment="1" applyProtection="1">
      <alignment vertical="center"/>
    </xf>
    <xf numFmtId="0" fontId="39" fillId="0" borderId="23" xfId="0" applyFont="1" applyBorder="1" applyAlignment="1" applyProtection="1">
      <alignment vertical="center"/>
    </xf>
    <xf numFmtId="0" fontId="39" fillId="0" borderId="4" xfId="0" applyFont="1" applyBorder="1" applyAlignment="1">
      <alignment vertical="center"/>
    </xf>
    <xf numFmtId="0" fontId="38" fillId="2" borderId="15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167" fontId="22" fillId="2" borderId="23" xfId="0" applyNumberFormat="1" applyFont="1" applyFill="1" applyBorder="1" applyAlignment="1" applyProtection="1">
      <alignment vertical="center"/>
      <protection locked="0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0" fillId="0" borderId="22" xfId="0" applyFont="1" applyBorder="1" applyAlignment="1" applyProtection="1">
      <alignment vertical="center"/>
    </xf>
    <xf numFmtId="0" fontId="12" fillId="0" borderId="4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11" fillId="0" borderId="20" xfId="0" applyFont="1" applyBorder="1" applyAlignment="1" applyProtection="1">
      <alignment vertical="center"/>
    </xf>
    <xf numFmtId="0" fontId="11" fillId="0" borderId="21" xfId="0" applyFont="1" applyBorder="1" applyAlignment="1" applyProtection="1">
      <alignment vertical="center"/>
    </xf>
    <xf numFmtId="0" fontId="11" fillId="0" borderId="22" xfId="0" applyFont="1" applyBorder="1" applyAlignment="1" applyProtection="1">
      <alignment vertical="center"/>
    </xf>
    <xf numFmtId="0" fontId="0" fillId="0" borderId="0" xfId="0" applyAlignment="1">
      <alignment vertical="top"/>
    </xf>
    <xf numFmtId="0" fontId="40" fillId="0" borderId="24" xfId="0" applyFont="1" applyBorder="1" applyAlignment="1">
      <alignment vertical="center" wrapText="1"/>
    </xf>
    <xf numFmtId="0" fontId="40" fillId="0" borderId="25" xfId="0" applyFont="1" applyBorder="1" applyAlignment="1">
      <alignment vertical="center" wrapText="1"/>
    </xf>
    <xf numFmtId="0" fontId="40" fillId="0" borderId="26" xfId="0" applyFont="1" applyBorder="1" applyAlignment="1">
      <alignment vertical="center" wrapText="1"/>
    </xf>
    <xf numFmtId="0" fontId="40" fillId="0" borderId="27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27" xfId="0" applyFont="1" applyBorder="1" applyAlignment="1">
      <alignment vertical="center" wrapText="1"/>
    </xf>
    <xf numFmtId="0" fontId="40" fillId="0" borderId="28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4" fillId="0" borderId="27" xfId="0" applyFont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vertical="center"/>
    </xf>
    <xf numFmtId="49" fontId="43" fillId="0" borderId="1" xfId="0" applyNumberFormat="1" applyFont="1" applyBorder="1" applyAlignment="1">
      <alignment vertical="center" wrapText="1"/>
    </xf>
    <xf numFmtId="0" fontId="40" fillId="0" borderId="30" xfId="0" applyFont="1" applyBorder="1" applyAlignment="1">
      <alignment vertical="center" wrapText="1"/>
    </xf>
    <xf numFmtId="0" fontId="45" fillId="0" borderId="29" xfId="0" applyFont="1" applyBorder="1" applyAlignment="1">
      <alignment vertical="center" wrapText="1"/>
    </xf>
    <xf numFmtId="0" fontId="40" fillId="0" borderId="31" xfId="0" applyFont="1" applyBorder="1" applyAlignment="1">
      <alignment vertical="center" wrapText="1"/>
    </xf>
    <xf numFmtId="0" fontId="40" fillId="0" borderId="1" xfId="0" applyFont="1" applyBorder="1" applyAlignment="1">
      <alignment vertical="top"/>
    </xf>
    <xf numFmtId="0" fontId="40" fillId="0" borderId="0" xfId="0" applyFont="1" applyAlignment="1">
      <alignment vertical="top"/>
    </xf>
    <xf numFmtId="0" fontId="40" fillId="0" borderId="24" xfId="0" applyFont="1" applyBorder="1" applyAlignment="1">
      <alignment horizontal="left" vertical="center"/>
    </xf>
    <xf numFmtId="0" fontId="40" fillId="0" borderId="25" xfId="0" applyFont="1" applyBorder="1" applyAlignment="1">
      <alignment horizontal="left" vertical="center"/>
    </xf>
    <xf numFmtId="0" fontId="40" fillId="0" borderId="26" xfId="0" applyFont="1" applyBorder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40" fillId="0" borderId="28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42" fillId="0" borderId="29" xfId="0" applyFont="1" applyBorder="1" applyAlignment="1">
      <alignment horizontal="center" vertical="center"/>
    </xf>
    <xf numFmtId="0" fontId="46" fillId="0" borderId="29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4" fillId="0" borderId="27" xfId="0" applyFont="1" applyBorder="1" applyAlignment="1">
      <alignment horizontal="left" vertical="center"/>
    </xf>
    <xf numFmtId="0" fontId="43" fillId="0" borderId="1" xfId="0" applyFont="1" applyFill="1" applyBorder="1" applyAlignment="1">
      <alignment horizontal="left" vertical="center"/>
    </xf>
    <xf numFmtId="0" fontId="43" fillId="0" borderId="1" xfId="0" applyFont="1" applyFill="1" applyBorder="1" applyAlignment="1">
      <alignment horizontal="center" vertical="center"/>
    </xf>
    <xf numFmtId="0" fontId="40" fillId="0" borderId="30" xfId="0" applyFont="1" applyBorder="1" applyAlignment="1">
      <alignment horizontal="left" vertical="center"/>
    </xf>
    <xf numFmtId="0" fontId="45" fillId="0" borderId="29" xfId="0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center" wrapText="1"/>
    </xf>
    <xf numFmtId="0" fontId="40" fillId="0" borderId="25" xfId="0" applyFont="1" applyBorder="1" applyAlignment="1">
      <alignment horizontal="left" vertical="center" wrapText="1"/>
    </xf>
    <xf numFmtId="0" fontId="40" fillId="0" borderId="26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/>
    </xf>
    <xf numFmtId="0" fontId="44" fillId="0" borderId="28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/>
    </xf>
    <xf numFmtId="0" fontId="44" fillId="0" borderId="30" xfId="0" applyFont="1" applyBorder="1" applyAlignment="1">
      <alignment horizontal="left" vertical="center" wrapText="1"/>
    </xf>
    <xf numFmtId="0" fontId="44" fillId="0" borderId="29" xfId="0" applyFont="1" applyBorder="1" applyAlignment="1">
      <alignment horizontal="left" vertical="center" wrapText="1"/>
    </xf>
    <xf numFmtId="0" fontId="44" fillId="0" borderId="3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center" vertical="top"/>
    </xf>
    <xf numFmtId="0" fontId="44" fillId="0" borderId="30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0" fontId="44" fillId="0" borderId="1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2" fillId="0" borderId="1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2" fillId="0" borderId="29" xfId="0" applyFont="1" applyBorder="1" applyAlignment="1">
      <alignment vertical="center"/>
    </xf>
    <xf numFmtId="0" fontId="43" fillId="0" borderId="1" xfId="0" applyFont="1" applyBorder="1" applyAlignment="1">
      <alignment vertical="top"/>
    </xf>
    <xf numFmtId="49" fontId="43" fillId="0" borderId="1" xfId="0" applyNumberFormat="1" applyFont="1" applyBorder="1" applyAlignment="1">
      <alignment horizontal="left" vertical="center"/>
    </xf>
    <xf numFmtId="0" fontId="49" fillId="0" borderId="27" xfId="0" applyFont="1" applyBorder="1" applyAlignment="1" applyProtection="1">
      <alignment horizontal="left" vertical="center"/>
    </xf>
    <xf numFmtId="0" fontId="50" fillId="0" borderId="1" xfId="0" applyFont="1" applyBorder="1" applyAlignment="1" applyProtection="1">
      <alignment vertical="top"/>
    </xf>
    <xf numFmtId="0" fontId="50" fillId="0" borderId="1" xfId="0" applyFont="1" applyBorder="1" applyAlignment="1" applyProtection="1">
      <alignment horizontal="left" vertical="center"/>
    </xf>
    <xf numFmtId="0" fontId="50" fillId="0" borderId="1" xfId="0" applyFont="1" applyBorder="1" applyAlignment="1" applyProtection="1">
      <alignment horizontal="center" vertical="center"/>
    </xf>
    <xf numFmtId="49" fontId="50" fillId="0" borderId="1" xfId="0" applyNumberFormat="1" applyFont="1" applyBorder="1" applyAlignment="1" applyProtection="1">
      <alignment horizontal="left" vertical="center"/>
    </xf>
    <xf numFmtId="0" fontId="49" fillId="0" borderId="28" xfId="0" applyFont="1" applyBorder="1" applyAlignment="1" applyProtection="1">
      <alignment horizontal="left" vertical="center"/>
    </xf>
    <xf numFmtId="0" fontId="0" fillId="0" borderId="29" xfId="0" applyBorder="1" applyAlignment="1">
      <alignment vertical="top"/>
    </xf>
    <xf numFmtId="0" fontId="42" fillId="0" borderId="29" xfId="0" applyFont="1" applyBorder="1" applyAlignment="1">
      <alignment horizontal="left"/>
    </xf>
    <xf numFmtId="0" fontId="46" fillId="0" borderId="29" xfId="0" applyFont="1" applyBorder="1" applyAlignment="1"/>
    <xf numFmtId="0" fontId="40" fillId="0" borderId="27" xfId="0" applyFont="1" applyBorder="1" applyAlignment="1">
      <alignment vertical="top"/>
    </xf>
    <xf numFmtId="0" fontId="40" fillId="0" borderId="28" xfId="0" applyFont="1" applyBorder="1" applyAlignment="1">
      <alignment vertical="top"/>
    </xf>
    <xf numFmtId="0" fontId="40" fillId="0" borderId="30" xfId="0" applyFont="1" applyBorder="1" applyAlignment="1">
      <alignment vertical="top"/>
    </xf>
    <xf numFmtId="0" fontId="40" fillId="0" borderId="29" xfId="0" applyFont="1" applyBorder="1" applyAlignment="1">
      <alignment vertical="top"/>
    </xf>
    <xf numFmtId="0" fontId="40" fillId="0" borderId="31" xfId="0" applyFont="1" applyBorder="1" applyAlignment="1">
      <alignment vertical="top"/>
    </xf>
    <xf numFmtId="0" fontId="30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horizontal="right" vertical="center"/>
    </xf>
    <xf numFmtId="0" fontId="7" fillId="0" borderId="0" xfId="0" applyFont="1" applyAlignment="1" applyProtection="1">
      <alignment vertical="center"/>
    </xf>
    <xf numFmtId="4" fontId="7" fillId="0" borderId="0" xfId="0" applyNumberFormat="1" applyFont="1" applyAlignment="1" applyProtection="1">
      <alignment vertical="center"/>
    </xf>
    <xf numFmtId="4" fontId="27" fillId="0" borderId="0" xfId="0" applyNumberFormat="1" applyFont="1" applyAlignment="1" applyProtection="1">
      <alignment horizontal="right" vertical="center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8" xfId="0" applyFont="1" applyFill="1" applyBorder="1" applyAlignment="1" applyProtection="1">
      <alignment horizontal="center"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0" fontId="1" fillId="0" borderId="0" xfId="0" applyFont="1" applyAlignment="1" applyProtection="1">
      <alignment vertical="center"/>
    </xf>
    <xf numFmtId="4" fontId="19" fillId="0" borderId="0" xfId="0" applyNumberFormat="1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5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2" fillId="4" borderId="8" xfId="0" applyFont="1" applyFill="1" applyBorder="1" applyAlignment="1" applyProtection="1">
      <alignment horizontal="righ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left" vertical="center"/>
    </xf>
    <xf numFmtId="0" fontId="0" fillId="0" borderId="0" xfId="0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8" fillId="0" borderId="6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0" fontId="0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>
      <alignment horizontal="left" vertical="center"/>
    </xf>
    <xf numFmtId="0" fontId="43" fillId="0" borderId="1" xfId="0" applyFont="1" applyBorder="1" applyAlignment="1">
      <alignment horizontal="left" vertical="center" wrapText="1"/>
    </xf>
    <xf numFmtId="0" fontId="42" fillId="0" borderId="29" xfId="0" applyFont="1" applyBorder="1" applyAlignment="1">
      <alignment horizontal="left" wrapText="1"/>
    </xf>
    <xf numFmtId="0" fontId="41" fillId="0" borderId="1" xfId="0" applyFont="1" applyBorder="1" applyAlignment="1">
      <alignment horizontal="center" vertical="center" wrapText="1"/>
    </xf>
    <xf numFmtId="49" fontId="43" fillId="0" borderId="1" xfId="0" applyNumberFormat="1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/>
    </xf>
    <xf numFmtId="0" fontId="42" fillId="0" borderId="29" xfId="0" applyFont="1" applyBorder="1" applyAlignment="1">
      <alignment horizontal="left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top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86"/>
  <sheetViews>
    <sheetView showGridLines="0" topLeftCell="A2" workbookViewId="0">
      <selection activeCell="AR71" sqref="AR71"/>
    </sheetView>
  </sheetViews>
  <sheetFormatPr defaultRowHeight="10"/>
  <cols>
    <col min="1" max="1" width="8.33203125" style="1" customWidth="1"/>
    <col min="2" max="2" width="1.6640625" style="1" customWidth="1"/>
    <col min="3" max="3" width="4.10937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4414062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44140625" style="1" customWidth="1"/>
    <col min="42" max="42" width="4.109375" style="1" customWidth="1"/>
    <col min="43" max="43" width="15.6640625" style="1" customWidth="1"/>
    <col min="44" max="44" width="13.6640625" style="1" customWidth="1"/>
    <col min="45" max="47" width="25.7773437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09375" style="1" hidden="1" customWidth="1"/>
    <col min="54" max="54" width="25" style="1" hidden="1" customWidth="1"/>
    <col min="55" max="55" width="21.6640625" style="1" hidden="1" customWidth="1"/>
    <col min="56" max="56" width="19.109375" style="1" hidden="1" customWidth="1"/>
    <col min="57" max="57" width="66.44140625" style="1" customWidth="1"/>
    <col min="71" max="91" width="9.33203125" style="1" hidden="1"/>
  </cols>
  <sheetData>
    <row r="1" spans="1:74">
      <c r="A1" s="19" t="s">
        <v>0</v>
      </c>
      <c r="AZ1" s="19" t="s">
        <v>1</v>
      </c>
      <c r="BA1" s="19" t="s">
        <v>2</v>
      </c>
      <c r="BB1" s="19" t="s">
        <v>3</v>
      </c>
      <c r="BT1" s="19" t="s">
        <v>4</v>
      </c>
      <c r="BU1" s="19" t="s">
        <v>4</v>
      </c>
      <c r="BV1" s="19" t="s">
        <v>5</v>
      </c>
    </row>
    <row r="2" spans="1:74" s="1" customFormat="1" ht="37" customHeight="1">
      <c r="AR2" s="386"/>
      <c r="AS2" s="386"/>
      <c r="AT2" s="386"/>
      <c r="AU2" s="386"/>
      <c r="AV2" s="386"/>
      <c r="AW2" s="386"/>
      <c r="AX2" s="386"/>
      <c r="AY2" s="386"/>
      <c r="AZ2" s="386"/>
      <c r="BA2" s="386"/>
      <c r="BB2" s="386"/>
      <c r="BC2" s="386"/>
      <c r="BD2" s="386"/>
      <c r="BE2" s="386"/>
      <c r="BS2" s="20" t="s">
        <v>6</v>
      </c>
      <c r="BT2" s="20" t="s">
        <v>7</v>
      </c>
    </row>
    <row r="3" spans="1:74" s="1" customFormat="1" ht="7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3"/>
      <c r="BS3" s="20" t="s">
        <v>6</v>
      </c>
      <c r="BT3" s="20" t="s">
        <v>8</v>
      </c>
    </row>
    <row r="4" spans="1:74" s="1" customFormat="1" ht="25" customHeight="1">
      <c r="B4" s="24"/>
      <c r="C4" s="25"/>
      <c r="D4" s="26" t="s">
        <v>9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3"/>
      <c r="AS4" s="27" t="s">
        <v>10</v>
      </c>
      <c r="BE4" s="28" t="s">
        <v>11</v>
      </c>
      <c r="BS4" s="20" t="s">
        <v>12</v>
      </c>
    </row>
    <row r="5" spans="1:74" s="1" customFormat="1" ht="12" customHeight="1">
      <c r="B5" s="24"/>
      <c r="C5" s="25"/>
      <c r="D5" s="29" t="s">
        <v>13</v>
      </c>
      <c r="E5" s="25"/>
      <c r="F5" s="25"/>
      <c r="G5" s="25"/>
      <c r="H5" s="25"/>
      <c r="I5" s="25"/>
      <c r="J5" s="25"/>
      <c r="K5" s="390" t="s">
        <v>14</v>
      </c>
      <c r="L5" s="391"/>
      <c r="M5" s="391"/>
      <c r="N5" s="391"/>
      <c r="O5" s="391"/>
      <c r="P5" s="391"/>
      <c r="Q5" s="391"/>
      <c r="R5" s="391"/>
      <c r="S5" s="391"/>
      <c r="T5" s="391"/>
      <c r="U5" s="391"/>
      <c r="V5" s="391"/>
      <c r="W5" s="391"/>
      <c r="X5" s="391"/>
      <c r="Y5" s="391"/>
      <c r="Z5" s="391"/>
      <c r="AA5" s="391"/>
      <c r="AB5" s="391"/>
      <c r="AC5" s="391"/>
      <c r="AD5" s="391"/>
      <c r="AE5" s="391"/>
      <c r="AF5" s="391"/>
      <c r="AG5" s="391"/>
      <c r="AH5" s="391"/>
      <c r="AI5" s="391"/>
      <c r="AJ5" s="391"/>
      <c r="AK5" s="391"/>
      <c r="AL5" s="391"/>
      <c r="AM5" s="391"/>
      <c r="AN5" s="391"/>
      <c r="AO5" s="391"/>
      <c r="AP5" s="25"/>
      <c r="AQ5" s="25"/>
      <c r="AR5" s="23"/>
      <c r="BE5" s="387" t="s">
        <v>15</v>
      </c>
      <c r="BS5" s="20" t="s">
        <v>6</v>
      </c>
    </row>
    <row r="6" spans="1:74" s="1" customFormat="1" ht="37" customHeight="1">
      <c r="B6" s="24"/>
      <c r="C6" s="25"/>
      <c r="D6" s="31" t="s">
        <v>16</v>
      </c>
      <c r="E6" s="25"/>
      <c r="F6" s="25"/>
      <c r="G6" s="25"/>
      <c r="H6" s="25"/>
      <c r="I6" s="25"/>
      <c r="J6" s="25"/>
      <c r="K6" s="392" t="s">
        <v>17</v>
      </c>
      <c r="L6" s="391"/>
      <c r="M6" s="391"/>
      <c r="N6" s="391"/>
      <c r="O6" s="391"/>
      <c r="P6" s="391"/>
      <c r="Q6" s="391"/>
      <c r="R6" s="391"/>
      <c r="S6" s="391"/>
      <c r="T6" s="391"/>
      <c r="U6" s="391"/>
      <c r="V6" s="391"/>
      <c r="W6" s="391"/>
      <c r="X6" s="391"/>
      <c r="Y6" s="391"/>
      <c r="Z6" s="391"/>
      <c r="AA6" s="391"/>
      <c r="AB6" s="391"/>
      <c r="AC6" s="391"/>
      <c r="AD6" s="391"/>
      <c r="AE6" s="391"/>
      <c r="AF6" s="391"/>
      <c r="AG6" s="391"/>
      <c r="AH6" s="391"/>
      <c r="AI6" s="391"/>
      <c r="AJ6" s="391"/>
      <c r="AK6" s="391"/>
      <c r="AL6" s="391"/>
      <c r="AM6" s="391"/>
      <c r="AN6" s="391"/>
      <c r="AO6" s="391"/>
      <c r="AP6" s="25"/>
      <c r="AQ6" s="25"/>
      <c r="AR6" s="23"/>
      <c r="BE6" s="388"/>
      <c r="BS6" s="20" t="s">
        <v>6</v>
      </c>
    </row>
    <row r="7" spans="1:74" s="1" customFormat="1" ht="12" customHeight="1">
      <c r="B7" s="24"/>
      <c r="C7" s="25"/>
      <c r="D7" s="32" t="s">
        <v>18</v>
      </c>
      <c r="E7" s="25"/>
      <c r="F7" s="25"/>
      <c r="G7" s="25"/>
      <c r="H7" s="25"/>
      <c r="I7" s="25"/>
      <c r="J7" s="25"/>
      <c r="K7" s="30" t="s">
        <v>19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32" t="s">
        <v>20</v>
      </c>
      <c r="AL7" s="25"/>
      <c r="AM7" s="25"/>
      <c r="AN7" s="30" t="s">
        <v>21</v>
      </c>
      <c r="AO7" s="25"/>
      <c r="AP7" s="25"/>
      <c r="AQ7" s="25"/>
      <c r="AR7" s="23"/>
      <c r="BE7" s="388"/>
      <c r="BS7" s="20" t="s">
        <v>6</v>
      </c>
    </row>
    <row r="8" spans="1:74" s="1" customFormat="1" ht="12" customHeight="1">
      <c r="B8" s="24"/>
      <c r="C8" s="25"/>
      <c r="D8" s="32" t="s">
        <v>22</v>
      </c>
      <c r="E8" s="25"/>
      <c r="F8" s="25"/>
      <c r="G8" s="25"/>
      <c r="H8" s="25"/>
      <c r="I8" s="25"/>
      <c r="J8" s="25"/>
      <c r="K8" s="30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32" t="s">
        <v>24</v>
      </c>
      <c r="AL8" s="25"/>
      <c r="AM8" s="25"/>
      <c r="AN8" s="33" t="s">
        <v>25</v>
      </c>
      <c r="AO8" s="25"/>
      <c r="AP8" s="25"/>
      <c r="AQ8" s="25"/>
      <c r="AR8" s="23"/>
      <c r="BE8" s="388"/>
      <c r="BS8" s="20" t="s">
        <v>6</v>
      </c>
    </row>
    <row r="9" spans="1:74" s="1" customFormat="1" ht="14.4" customHeight="1">
      <c r="B9" s="24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3"/>
      <c r="BE9" s="388"/>
      <c r="BS9" s="20" t="s">
        <v>6</v>
      </c>
    </row>
    <row r="10" spans="1:74" s="1" customFormat="1" ht="12" customHeight="1">
      <c r="B10" s="24"/>
      <c r="C10" s="25"/>
      <c r="D10" s="32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32" t="s">
        <v>27</v>
      </c>
      <c r="AL10" s="25"/>
      <c r="AM10" s="25"/>
      <c r="AN10" s="30" t="s">
        <v>21</v>
      </c>
      <c r="AO10" s="25"/>
      <c r="AP10" s="25"/>
      <c r="AQ10" s="25"/>
      <c r="AR10" s="23"/>
      <c r="BE10" s="388"/>
      <c r="BS10" s="20" t="s">
        <v>6</v>
      </c>
    </row>
    <row r="11" spans="1:74" s="1" customFormat="1" ht="18.5" customHeight="1">
      <c r="B11" s="24"/>
      <c r="C11" s="25"/>
      <c r="D11" s="25"/>
      <c r="E11" s="30" t="s">
        <v>28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32" t="s">
        <v>29</v>
      </c>
      <c r="AL11" s="25"/>
      <c r="AM11" s="25"/>
      <c r="AN11" s="30" t="s">
        <v>21</v>
      </c>
      <c r="AO11" s="25"/>
      <c r="AP11" s="25"/>
      <c r="AQ11" s="25"/>
      <c r="AR11" s="23"/>
      <c r="BE11" s="388"/>
      <c r="BS11" s="20" t="s">
        <v>6</v>
      </c>
    </row>
    <row r="12" spans="1:74" s="1" customFormat="1" ht="7" customHeight="1"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3"/>
      <c r="BE12" s="388"/>
      <c r="BS12" s="20" t="s">
        <v>6</v>
      </c>
    </row>
    <row r="13" spans="1:74" s="1" customFormat="1" ht="12" customHeight="1">
      <c r="B13" s="24"/>
      <c r="C13" s="25"/>
      <c r="D13" s="32" t="s">
        <v>30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32" t="s">
        <v>27</v>
      </c>
      <c r="AL13" s="25"/>
      <c r="AM13" s="25"/>
      <c r="AN13" s="34" t="s">
        <v>31</v>
      </c>
      <c r="AO13" s="25"/>
      <c r="AP13" s="25"/>
      <c r="AQ13" s="25"/>
      <c r="AR13" s="23"/>
      <c r="BE13" s="388"/>
      <c r="BS13" s="20" t="s">
        <v>6</v>
      </c>
    </row>
    <row r="14" spans="1:74" ht="12.5">
      <c r="B14" s="24"/>
      <c r="C14" s="25"/>
      <c r="D14" s="25"/>
      <c r="E14" s="393" t="s">
        <v>31</v>
      </c>
      <c r="F14" s="394"/>
      <c r="G14" s="394"/>
      <c r="H14" s="394"/>
      <c r="I14" s="394"/>
      <c r="J14" s="394"/>
      <c r="K14" s="394"/>
      <c r="L14" s="394"/>
      <c r="M14" s="394"/>
      <c r="N14" s="394"/>
      <c r="O14" s="394"/>
      <c r="P14" s="394"/>
      <c r="Q14" s="394"/>
      <c r="R14" s="394"/>
      <c r="S14" s="394"/>
      <c r="T14" s="394"/>
      <c r="U14" s="394"/>
      <c r="V14" s="394"/>
      <c r="W14" s="394"/>
      <c r="X14" s="394"/>
      <c r="Y14" s="394"/>
      <c r="Z14" s="394"/>
      <c r="AA14" s="394"/>
      <c r="AB14" s="394"/>
      <c r="AC14" s="394"/>
      <c r="AD14" s="394"/>
      <c r="AE14" s="394"/>
      <c r="AF14" s="394"/>
      <c r="AG14" s="394"/>
      <c r="AH14" s="394"/>
      <c r="AI14" s="394"/>
      <c r="AJ14" s="394"/>
      <c r="AK14" s="32" t="s">
        <v>29</v>
      </c>
      <c r="AL14" s="25"/>
      <c r="AM14" s="25"/>
      <c r="AN14" s="34" t="s">
        <v>31</v>
      </c>
      <c r="AO14" s="25"/>
      <c r="AP14" s="25"/>
      <c r="AQ14" s="25"/>
      <c r="AR14" s="23"/>
      <c r="BE14" s="388"/>
      <c r="BS14" s="20" t="s">
        <v>6</v>
      </c>
    </row>
    <row r="15" spans="1:74" s="1" customFormat="1" ht="7" customHeight="1"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3"/>
      <c r="BE15" s="388"/>
      <c r="BS15" s="20" t="s">
        <v>4</v>
      </c>
    </row>
    <row r="16" spans="1:74" s="1" customFormat="1" ht="12" customHeight="1">
      <c r="B16" s="24"/>
      <c r="C16" s="25"/>
      <c r="D16" s="32" t="s">
        <v>32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32" t="s">
        <v>27</v>
      </c>
      <c r="AL16" s="25"/>
      <c r="AM16" s="25"/>
      <c r="AN16" s="30" t="s">
        <v>21</v>
      </c>
      <c r="AO16" s="25"/>
      <c r="AP16" s="25"/>
      <c r="AQ16" s="25"/>
      <c r="AR16" s="23"/>
      <c r="BE16" s="388"/>
      <c r="BS16" s="20" t="s">
        <v>4</v>
      </c>
    </row>
    <row r="17" spans="1:71" s="1" customFormat="1" ht="18.5" customHeight="1">
      <c r="B17" s="24"/>
      <c r="C17" s="25"/>
      <c r="D17" s="25"/>
      <c r="E17" s="30" t="s">
        <v>33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32" t="s">
        <v>29</v>
      </c>
      <c r="AL17" s="25"/>
      <c r="AM17" s="25"/>
      <c r="AN17" s="30" t="s">
        <v>21</v>
      </c>
      <c r="AO17" s="25"/>
      <c r="AP17" s="25"/>
      <c r="AQ17" s="25"/>
      <c r="AR17" s="23"/>
      <c r="BE17" s="388"/>
      <c r="BS17" s="20" t="s">
        <v>34</v>
      </c>
    </row>
    <row r="18" spans="1:71" s="1" customFormat="1" ht="7" customHeight="1"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3"/>
      <c r="BE18" s="388"/>
      <c r="BS18" s="20" t="s">
        <v>6</v>
      </c>
    </row>
    <row r="19" spans="1:71" s="1" customFormat="1" ht="12" customHeight="1">
      <c r="B19" s="24"/>
      <c r="C19" s="25"/>
      <c r="D19" s="32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32" t="s">
        <v>27</v>
      </c>
      <c r="AL19" s="25"/>
      <c r="AM19" s="25"/>
      <c r="AN19" s="30" t="s">
        <v>36</v>
      </c>
      <c r="AO19" s="25"/>
      <c r="AP19" s="25"/>
      <c r="AQ19" s="25"/>
      <c r="AR19" s="23"/>
      <c r="BE19" s="388"/>
      <c r="BS19" s="20" t="s">
        <v>6</v>
      </c>
    </row>
    <row r="20" spans="1:71" s="1" customFormat="1" ht="18.5" customHeight="1">
      <c r="B20" s="24"/>
      <c r="C20" s="25"/>
      <c r="D20" s="25"/>
      <c r="E20" s="30" t="s">
        <v>37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32" t="s">
        <v>29</v>
      </c>
      <c r="AL20" s="25"/>
      <c r="AM20" s="25"/>
      <c r="AN20" s="30" t="s">
        <v>21</v>
      </c>
      <c r="AO20" s="25"/>
      <c r="AP20" s="25"/>
      <c r="AQ20" s="25"/>
      <c r="AR20" s="23"/>
      <c r="BE20" s="388"/>
      <c r="BS20" s="20" t="s">
        <v>34</v>
      </c>
    </row>
    <row r="21" spans="1:71" s="1" customFormat="1" ht="7" customHeight="1"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3"/>
      <c r="BE21" s="388"/>
    </row>
    <row r="22" spans="1:71" s="1" customFormat="1" ht="12" customHeight="1">
      <c r="B22" s="24"/>
      <c r="C22" s="25"/>
      <c r="D22" s="32" t="s">
        <v>38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3"/>
      <c r="BE22" s="388"/>
    </row>
    <row r="23" spans="1:71" s="1" customFormat="1" ht="47.25" customHeight="1">
      <c r="B23" s="24"/>
      <c r="C23" s="25"/>
      <c r="D23" s="25"/>
      <c r="E23" s="395" t="s">
        <v>39</v>
      </c>
      <c r="F23" s="395"/>
      <c r="G23" s="395"/>
      <c r="H23" s="395"/>
      <c r="I23" s="395"/>
      <c r="J23" s="395"/>
      <c r="K23" s="395"/>
      <c r="L23" s="395"/>
      <c r="M23" s="395"/>
      <c r="N23" s="395"/>
      <c r="O23" s="395"/>
      <c r="P23" s="395"/>
      <c r="Q23" s="395"/>
      <c r="R23" s="395"/>
      <c r="S23" s="395"/>
      <c r="T23" s="395"/>
      <c r="U23" s="395"/>
      <c r="V23" s="395"/>
      <c r="W23" s="395"/>
      <c r="X23" s="395"/>
      <c r="Y23" s="395"/>
      <c r="Z23" s="395"/>
      <c r="AA23" s="395"/>
      <c r="AB23" s="395"/>
      <c r="AC23" s="395"/>
      <c r="AD23" s="395"/>
      <c r="AE23" s="395"/>
      <c r="AF23" s="395"/>
      <c r="AG23" s="395"/>
      <c r="AH23" s="395"/>
      <c r="AI23" s="395"/>
      <c r="AJ23" s="395"/>
      <c r="AK23" s="395"/>
      <c r="AL23" s="395"/>
      <c r="AM23" s="395"/>
      <c r="AN23" s="395"/>
      <c r="AO23" s="25"/>
      <c r="AP23" s="25"/>
      <c r="AQ23" s="25"/>
      <c r="AR23" s="23"/>
      <c r="BE23" s="388"/>
    </row>
    <row r="24" spans="1:71" s="1" customFormat="1" ht="7" customHeight="1"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3"/>
      <c r="BE24" s="388"/>
    </row>
    <row r="25" spans="1:71" s="1" customFormat="1" ht="7" customHeight="1">
      <c r="B25" s="24"/>
      <c r="C25" s="2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5"/>
      <c r="AQ25" s="25"/>
      <c r="AR25" s="23"/>
      <c r="BE25" s="388"/>
    </row>
    <row r="26" spans="1:71" s="2" customFormat="1" ht="25.9" customHeight="1">
      <c r="A26" s="37"/>
      <c r="B26" s="38"/>
      <c r="C26" s="39"/>
      <c r="D26" s="40" t="s">
        <v>40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396">
        <f>ROUND(AG54,2)</f>
        <v>0</v>
      </c>
      <c r="AL26" s="397"/>
      <c r="AM26" s="397"/>
      <c r="AN26" s="397"/>
      <c r="AO26" s="397"/>
      <c r="AP26" s="39"/>
      <c r="AQ26" s="39"/>
      <c r="AR26" s="42"/>
      <c r="BE26" s="388"/>
    </row>
    <row r="27" spans="1:71" s="2" customFormat="1" ht="7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2"/>
      <c r="BE27" s="388"/>
    </row>
    <row r="28" spans="1:71" s="2" customFormat="1" ht="12.5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398" t="s">
        <v>41</v>
      </c>
      <c r="M28" s="398"/>
      <c r="N28" s="398"/>
      <c r="O28" s="398"/>
      <c r="P28" s="398"/>
      <c r="Q28" s="39"/>
      <c r="R28" s="39"/>
      <c r="S28" s="39"/>
      <c r="T28" s="39"/>
      <c r="U28" s="39"/>
      <c r="V28" s="39"/>
      <c r="W28" s="398" t="s">
        <v>42</v>
      </c>
      <c r="X28" s="398"/>
      <c r="Y28" s="398"/>
      <c r="Z28" s="398"/>
      <c r="AA28" s="398"/>
      <c r="AB28" s="398"/>
      <c r="AC28" s="398"/>
      <c r="AD28" s="398"/>
      <c r="AE28" s="398"/>
      <c r="AF28" s="39"/>
      <c r="AG28" s="39"/>
      <c r="AH28" s="39"/>
      <c r="AI28" s="39"/>
      <c r="AJ28" s="39"/>
      <c r="AK28" s="398" t="s">
        <v>43</v>
      </c>
      <c r="AL28" s="398"/>
      <c r="AM28" s="398"/>
      <c r="AN28" s="398"/>
      <c r="AO28" s="398"/>
      <c r="AP28" s="39"/>
      <c r="AQ28" s="39"/>
      <c r="AR28" s="42"/>
      <c r="BE28" s="388"/>
    </row>
    <row r="29" spans="1:71" s="3" customFormat="1" ht="14.4" customHeight="1">
      <c r="B29" s="43"/>
      <c r="C29" s="44"/>
      <c r="D29" s="32" t="s">
        <v>44</v>
      </c>
      <c r="E29" s="44"/>
      <c r="F29" s="32" t="s">
        <v>45</v>
      </c>
      <c r="G29" s="44"/>
      <c r="H29" s="44"/>
      <c r="I29" s="44"/>
      <c r="J29" s="44"/>
      <c r="K29" s="44"/>
      <c r="L29" s="369">
        <v>0.21</v>
      </c>
      <c r="M29" s="370"/>
      <c r="N29" s="370"/>
      <c r="O29" s="370"/>
      <c r="P29" s="370"/>
      <c r="Q29" s="44"/>
      <c r="R29" s="44"/>
      <c r="S29" s="44"/>
      <c r="T29" s="44"/>
      <c r="U29" s="44"/>
      <c r="V29" s="44"/>
      <c r="W29" s="371">
        <f>ROUND(AZ54, 2)</f>
        <v>0</v>
      </c>
      <c r="X29" s="370"/>
      <c r="Y29" s="370"/>
      <c r="Z29" s="370"/>
      <c r="AA29" s="370"/>
      <c r="AB29" s="370"/>
      <c r="AC29" s="370"/>
      <c r="AD29" s="370"/>
      <c r="AE29" s="370"/>
      <c r="AF29" s="44"/>
      <c r="AG29" s="44"/>
      <c r="AH29" s="44"/>
      <c r="AI29" s="44"/>
      <c r="AJ29" s="44"/>
      <c r="AK29" s="371">
        <f>ROUND(AV54, 2)</f>
        <v>0</v>
      </c>
      <c r="AL29" s="370"/>
      <c r="AM29" s="370"/>
      <c r="AN29" s="370"/>
      <c r="AO29" s="370"/>
      <c r="AP29" s="44"/>
      <c r="AQ29" s="44"/>
      <c r="AR29" s="45"/>
      <c r="BE29" s="389"/>
    </row>
    <row r="30" spans="1:71" s="3" customFormat="1" ht="14.4" customHeight="1">
      <c r="B30" s="43"/>
      <c r="C30" s="44"/>
      <c r="D30" s="44"/>
      <c r="E30" s="44"/>
      <c r="F30" s="32" t="s">
        <v>46</v>
      </c>
      <c r="G30" s="44"/>
      <c r="H30" s="44"/>
      <c r="I30" s="44"/>
      <c r="J30" s="44"/>
      <c r="K30" s="44"/>
      <c r="L30" s="369">
        <v>0.12</v>
      </c>
      <c r="M30" s="370"/>
      <c r="N30" s="370"/>
      <c r="O30" s="370"/>
      <c r="P30" s="370"/>
      <c r="Q30" s="44"/>
      <c r="R30" s="44"/>
      <c r="S30" s="44"/>
      <c r="T30" s="44"/>
      <c r="U30" s="44"/>
      <c r="V30" s="44"/>
      <c r="W30" s="371">
        <f>ROUND(BA54, 2)</f>
        <v>0</v>
      </c>
      <c r="X30" s="370"/>
      <c r="Y30" s="370"/>
      <c r="Z30" s="370"/>
      <c r="AA30" s="370"/>
      <c r="AB30" s="370"/>
      <c r="AC30" s="370"/>
      <c r="AD30" s="370"/>
      <c r="AE30" s="370"/>
      <c r="AF30" s="44"/>
      <c r="AG30" s="44"/>
      <c r="AH30" s="44"/>
      <c r="AI30" s="44"/>
      <c r="AJ30" s="44"/>
      <c r="AK30" s="371">
        <f>ROUND(AW54, 2)</f>
        <v>0</v>
      </c>
      <c r="AL30" s="370"/>
      <c r="AM30" s="370"/>
      <c r="AN30" s="370"/>
      <c r="AO30" s="370"/>
      <c r="AP30" s="44"/>
      <c r="AQ30" s="44"/>
      <c r="AR30" s="45"/>
      <c r="BE30" s="389"/>
    </row>
    <row r="31" spans="1:71" s="3" customFormat="1" ht="14.4" hidden="1" customHeight="1">
      <c r="B31" s="43"/>
      <c r="C31" s="44"/>
      <c r="D31" s="44"/>
      <c r="E31" s="44"/>
      <c r="F31" s="32" t="s">
        <v>47</v>
      </c>
      <c r="G31" s="44"/>
      <c r="H31" s="44"/>
      <c r="I31" s="44"/>
      <c r="J31" s="44"/>
      <c r="K31" s="44"/>
      <c r="L31" s="369">
        <v>0.21</v>
      </c>
      <c r="M31" s="370"/>
      <c r="N31" s="370"/>
      <c r="O31" s="370"/>
      <c r="P31" s="370"/>
      <c r="Q31" s="44"/>
      <c r="R31" s="44"/>
      <c r="S31" s="44"/>
      <c r="T31" s="44"/>
      <c r="U31" s="44"/>
      <c r="V31" s="44"/>
      <c r="W31" s="371">
        <f>ROUND(BB54, 2)</f>
        <v>0</v>
      </c>
      <c r="X31" s="370"/>
      <c r="Y31" s="370"/>
      <c r="Z31" s="370"/>
      <c r="AA31" s="370"/>
      <c r="AB31" s="370"/>
      <c r="AC31" s="370"/>
      <c r="AD31" s="370"/>
      <c r="AE31" s="370"/>
      <c r="AF31" s="44"/>
      <c r="AG31" s="44"/>
      <c r="AH31" s="44"/>
      <c r="AI31" s="44"/>
      <c r="AJ31" s="44"/>
      <c r="AK31" s="371">
        <v>0</v>
      </c>
      <c r="AL31" s="370"/>
      <c r="AM31" s="370"/>
      <c r="AN31" s="370"/>
      <c r="AO31" s="370"/>
      <c r="AP31" s="44"/>
      <c r="AQ31" s="44"/>
      <c r="AR31" s="45"/>
      <c r="BE31" s="389"/>
    </row>
    <row r="32" spans="1:71" s="3" customFormat="1" ht="14.4" hidden="1" customHeight="1">
      <c r="B32" s="43"/>
      <c r="C32" s="44"/>
      <c r="D32" s="44"/>
      <c r="E32" s="44"/>
      <c r="F32" s="32" t="s">
        <v>48</v>
      </c>
      <c r="G32" s="44"/>
      <c r="H32" s="44"/>
      <c r="I32" s="44"/>
      <c r="J32" s="44"/>
      <c r="K32" s="44"/>
      <c r="L32" s="369">
        <v>0.12</v>
      </c>
      <c r="M32" s="370"/>
      <c r="N32" s="370"/>
      <c r="O32" s="370"/>
      <c r="P32" s="370"/>
      <c r="Q32" s="44"/>
      <c r="R32" s="44"/>
      <c r="S32" s="44"/>
      <c r="T32" s="44"/>
      <c r="U32" s="44"/>
      <c r="V32" s="44"/>
      <c r="W32" s="371">
        <f>ROUND(BC54, 2)</f>
        <v>0</v>
      </c>
      <c r="X32" s="370"/>
      <c r="Y32" s="370"/>
      <c r="Z32" s="370"/>
      <c r="AA32" s="370"/>
      <c r="AB32" s="370"/>
      <c r="AC32" s="370"/>
      <c r="AD32" s="370"/>
      <c r="AE32" s="370"/>
      <c r="AF32" s="44"/>
      <c r="AG32" s="44"/>
      <c r="AH32" s="44"/>
      <c r="AI32" s="44"/>
      <c r="AJ32" s="44"/>
      <c r="AK32" s="371">
        <v>0</v>
      </c>
      <c r="AL32" s="370"/>
      <c r="AM32" s="370"/>
      <c r="AN32" s="370"/>
      <c r="AO32" s="370"/>
      <c r="AP32" s="44"/>
      <c r="AQ32" s="44"/>
      <c r="AR32" s="45"/>
      <c r="BE32" s="389"/>
    </row>
    <row r="33" spans="1:57" s="3" customFormat="1" ht="14.4" hidden="1" customHeight="1">
      <c r="B33" s="43"/>
      <c r="C33" s="44"/>
      <c r="D33" s="44"/>
      <c r="E33" s="44"/>
      <c r="F33" s="32" t="s">
        <v>49</v>
      </c>
      <c r="G33" s="44"/>
      <c r="H33" s="44"/>
      <c r="I33" s="44"/>
      <c r="J33" s="44"/>
      <c r="K33" s="44"/>
      <c r="L33" s="369">
        <v>0</v>
      </c>
      <c r="M33" s="370"/>
      <c r="N33" s="370"/>
      <c r="O33" s="370"/>
      <c r="P33" s="370"/>
      <c r="Q33" s="44"/>
      <c r="R33" s="44"/>
      <c r="S33" s="44"/>
      <c r="T33" s="44"/>
      <c r="U33" s="44"/>
      <c r="V33" s="44"/>
      <c r="W33" s="371">
        <f>ROUND(BD54, 2)</f>
        <v>0</v>
      </c>
      <c r="X33" s="370"/>
      <c r="Y33" s="370"/>
      <c r="Z33" s="370"/>
      <c r="AA33" s="370"/>
      <c r="AB33" s="370"/>
      <c r="AC33" s="370"/>
      <c r="AD33" s="370"/>
      <c r="AE33" s="370"/>
      <c r="AF33" s="44"/>
      <c r="AG33" s="44"/>
      <c r="AH33" s="44"/>
      <c r="AI33" s="44"/>
      <c r="AJ33" s="44"/>
      <c r="AK33" s="371">
        <v>0</v>
      </c>
      <c r="AL33" s="370"/>
      <c r="AM33" s="370"/>
      <c r="AN33" s="370"/>
      <c r="AO33" s="370"/>
      <c r="AP33" s="44"/>
      <c r="AQ33" s="44"/>
      <c r="AR33" s="45"/>
    </row>
    <row r="34" spans="1:57" s="2" customFormat="1" ht="7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2"/>
      <c r="BE34" s="37"/>
    </row>
    <row r="35" spans="1:57" s="2" customFormat="1" ht="25.9" customHeight="1">
      <c r="A35" s="37"/>
      <c r="B35" s="38"/>
      <c r="C35" s="46"/>
      <c r="D35" s="47" t="s">
        <v>50</v>
      </c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9" t="s">
        <v>51</v>
      </c>
      <c r="U35" s="48"/>
      <c r="V35" s="48"/>
      <c r="W35" s="48"/>
      <c r="X35" s="385" t="s">
        <v>52</v>
      </c>
      <c r="Y35" s="383"/>
      <c r="Z35" s="383"/>
      <c r="AA35" s="383"/>
      <c r="AB35" s="383"/>
      <c r="AC35" s="48"/>
      <c r="AD35" s="48"/>
      <c r="AE35" s="48"/>
      <c r="AF35" s="48"/>
      <c r="AG35" s="48"/>
      <c r="AH35" s="48"/>
      <c r="AI35" s="48"/>
      <c r="AJ35" s="48"/>
      <c r="AK35" s="382">
        <f>SUM(AK26:AK33)</f>
        <v>0</v>
      </c>
      <c r="AL35" s="383"/>
      <c r="AM35" s="383"/>
      <c r="AN35" s="383"/>
      <c r="AO35" s="384"/>
      <c r="AP35" s="46"/>
      <c r="AQ35" s="46"/>
      <c r="AR35" s="42"/>
      <c r="BE35" s="37"/>
    </row>
    <row r="36" spans="1:57" s="2" customFormat="1" ht="7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2"/>
      <c r="BE36" s="37"/>
    </row>
    <row r="37" spans="1:57" s="2" customFormat="1" ht="7" customHeight="1">
      <c r="A37" s="37"/>
      <c r="B37" s="50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42"/>
      <c r="BE37" s="37"/>
    </row>
    <row r="41" spans="1:57" s="2" customFormat="1" ht="7" customHeight="1">
      <c r="A41" s="37"/>
      <c r="B41" s="52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42"/>
      <c r="BE41" s="37"/>
    </row>
    <row r="42" spans="1:57" s="2" customFormat="1" ht="25" customHeight="1">
      <c r="A42" s="37"/>
      <c r="B42" s="38"/>
      <c r="C42" s="26" t="s">
        <v>53</v>
      </c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42"/>
      <c r="BE42" s="37"/>
    </row>
    <row r="43" spans="1:57" s="2" customFormat="1" ht="7" customHeight="1">
      <c r="A43" s="37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42"/>
      <c r="BE43" s="37"/>
    </row>
    <row r="44" spans="1:57" s="4" customFormat="1" ht="12" customHeight="1">
      <c r="B44" s="54"/>
      <c r="C44" s="32" t="s">
        <v>13</v>
      </c>
      <c r="D44" s="55"/>
      <c r="E44" s="55"/>
      <c r="F44" s="55"/>
      <c r="G44" s="55"/>
      <c r="H44" s="55"/>
      <c r="I44" s="55"/>
      <c r="J44" s="55"/>
      <c r="K44" s="55"/>
      <c r="L44" s="55" t="str">
        <f>K5</f>
        <v>235</v>
      </c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6"/>
    </row>
    <row r="45" spans="1:57" s="5" customFormat="1" ht="37" customHeight="1">
      <c r="B45" s="57"/>
      <c r="C45" s="58" t="s">
        <v>16</v>
      </c>
      <c r="D45" s="59"/>
      <c r="E45" s="59"/>
      <c r="F45" s="59"/>
      <c r="G45" s="59"/>
      <c r="H45" s="59"/>
      <c r="I45" s="59"/>
      <c r="J45" s="59"/>
      <c r="K45" s="59"/>
      <c r="L45" s="367" t="str">
        <f>K6</f>
        <v>Lesopark Na Kolečku-DPS - revize</v>
      </c>
      <c r="M45" s="368"/>
      <c r="N45" s="368"/>
      <c r="O45" s="368"/>
      <c r="P45" s="368"/>
      <c r="Q45" s="368"/>
      <c r="R45" s="368"/>
      <c r="S45" s="368"/>
      <c r="T45" s="368"/>
      <c r="U45" s="368"/>
      <c r="V45" s="368"/>
      <c r="W45" s="368"/>
      <c r="X45" s="368"/>
      <c r="Y45" s="368"/>
      <c r="Z45" s="368"/>
      <c r="AA45" s="368"/>
      <c r="AB45" s="368"/>
      <c r="AC45" s="368"/>
      <c r="AD45" s="368"/>
      <c r="AE45" s="368"/>
      <c r="AF45" s="368"/>
      <c r="AG45" s="368"/>
      <c r="AH45" s="368"/>
      <c r="AI45" s="368"/>
      <c r="AJ45" s="368"/>
      <c r="AK45" s="368"/>
      <c r="AL45" s="368"/>
      <c r="AM45" s="368"/>
      <c r="AN45" s="368"/>
      <c r="AO45" s="368"/>
      <c r="AP45" s="59"/>
      <c r="AQ45" s="59"/>
      <c r="AR45" s="60"/>
    </row>
    <row r="46" spans="1:57" s="2" customFormat="1" ht="7" customHeight="1">
      <c r="A46" s="37"/>
      <c r="B46" s="38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42"/>
      <c r="BE46" s="37"/>
    </row>
    <row r="47" spans="1:57" s="2" customFormat="1" ht="12" customHeight="1">
      <c r="A47" s="37"/>
      <c r="B47" s="38"/>
      <c r="C47" s="32" t="s">
        <v>22</v>
      </c>
      <c r="D47" s="39"/>
      <c r="E47" s="39"/>
      <c r="F47" s="39"/>
      <c r="G47" s="39"/>
      <c r="H47" s="39"/>
      <c r="I47" s="39"/>
      <c r="J47" s="39"/>
      <c r="K47" s="39"/>
      <c r="L47" s="61" t="str">
        <f>IF(K8="","",K8)</f>
        <v>Roudnice nad Labem</v>
      </c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2" t="s">
        <v>24</v>
      </c>
      <c r="AJ47" s="39"/>
      <c r="AK47" s="39"/>
      <c r="AL47" s="39"/>
      <c r="AM47" s="372" t="str">
        <f>IF(AN8= "","",AN8)</f>
        <v>22. 5. 2024</v>
      </c>
      <c r="AN47" s="372"/>
      <c r="AO47" s="39"/>
      <c r="AP47" s="39"/>
      <c r="AQ47" s="39"/>
      <c r="AR47" s="42"/>
      <c r="BE47" s="37"/>
    </row>
    <row r="48" spans="1:57" s="2" customFormat="1" ht="7" customHeight="1">
      <c r="A48" s="37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42"/>
      <c r="BE48" s="37"/>
    </row>
    <row r="49" spans="1:91" s="2" customFormat="1" ht="15.15" customHeight="1">
      <c r="A49" s="37"/>
      <c r="B49" s="38"/>
      <c r="C49" s="32" t="s">
        <v>26</v>
      </c>
      <c r="D49" s="39"/>
      <c r="E49" s="39"/>
      <c r="F49" s="39"/>
      <c r="G49" s="39"/>
      <c r="H49" s="39"/>
      <c r="I49" s="39"/>
      <c r="J49" s="39"/>
      <c r="K49" s="39"/>
      <c r="L49" s="55" t="str">
        <f>IF(E11= "","",E11)</f>
        <v xml:space="preserve"> </v>
      </c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2" t="s">
        <v>32</v>
      </c>
      <c r="AJ49" s="39"/>
      <c r="AK49" s="39"/>
      <c r="AL49" s="39"/>
      <c r="AM49" s="373" t="str">
        <f>IF(E17="","",E17)</f>
        <v>Land05 s.r.o.</v>
      </c>
      <c r="AN49" s="374"/>
      <c r="AO49" s="374"/>
      <c r="AP49" s="374"/>
      <c r="AQ49" s="39"/>
      <c r="AR49" s="42"/>
      <c r="AS49" s="375" t="s">
        <v>54</v>
      </c>
      <c r="AT49" s="376"/>
      <c r="AU49" s="63"/>
      <c r="AV49" s="63"/>
      <c r="AW49" s="63"/>
      <c r="AX49" s="63"/>
      <c r="AY49" s="63"/>
      <c r="AZ49" s="63"/>
      <c r="BA49" s="63"/>
      <c r="BB49" s="63"/>
      <c r="BC49" s="63"/>
      <c r="BD49" s="64"/>
      <c r="BE49" s="37"/>
    </row>
    <row r="50" spans="1:91" s="2" customFormat="1" ht="15.15" customHeight="1">
      <c r="A50" s="37"/>
      <c r="B50" s="38"/>
      <c r="C50" s="32" t="s">
        <v>30</v>
      </c>
      <c r="D50" s="39"/>
      <c r="E50" s="39"/>
      <c r="F50" s="39"/>
      <c r="G50" s="39"/>
      <c r="H50" s="39"/>
      <c r="I50" s="39"/>
      <c r="J50" s="39"/>
      <c r="K50" s="39"/>
      <c r="L50" s="55" t="str">
        <f>IF(E14= "Vyplň údaj","",E14)</f>
        <v/>
      </c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2" t="s">
        <v>35</v>
      </c>
      <c r="AJ50" s="39"/>
      <c r="AK50" s="39"/>
      <c r="AL50" s="39"/>
      <c r="AM50" s="373" t="str">
        <f>IF(E20="","",E20)</f>
        <v>Soloreal s.r.o.</v>
      </c>
      <c r="AN50" s="374"/>
      <c r="AO50" s="374"/>
      <c r="AP50" s="374"/>
      <c r="AQ50" s="39"/>
      <c r="AR50" s="42"/>
      <c r="AS50" s="377"/>
      <c r="AT50" s="378"/>
      <c r="AU50" s="65"/>
      <c r="AV50" s="65"/>
      <c r="AW50" s="65"/>
      <c r="AX50" s="65"/>
      <c r="AY50" s="65"/>
      <c r="AZ50" s="65"/>
      <c r="BA50" s="65"/>
      <c r="BB50" s="65"/>
      <c r="BC50" s="65"/>
      <c r="BD50" s="66"/>
      <c r="BE50" s="37"/>
    </row>
    <row r="51" spans="1:91" s="2" customFormat="1" ht="10.75" customHeight="1">
      <c r="A51" s="37"/>
      <c r="B51" s="38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42"/>
      <c r="AS51" s="379"/>
      <c r="AT51" s="380"/>
      <c r="AU51" s="67"/>
      <c r="AV51" s="67"/>
      <c r="AW51" s="67"/>
      <c r="AX51" s="67"/>
      <c r="AY51" s="67"/>
      <c r="AZ51" s="67"/>
      <c r="BA51" s="67"/>
      <c r="BB51" s="67"/>
      <c r="BC51" s="67"/>
      <c r="BD51" s="68"/>
      <c r="BE51" s="37"/>
    </row>
    <row r="52" spans="1:91" s="2" customFormat="1" ht="29.25" customHeight="1">
      <c r="A52" s="37"/>
      <c r="B52" s="38"/>
      <c r="C52" s="362" t="s">
        <v>55</v>
      </c>
      <c r="D52" s="363"/>
      <c r="E52" s="363"/>
      <c r="F52" s="363"/>
      <c r="G52" s="363"/>
      <c r="H52" s="69"/>
      <c r="I52" s="364" t="s">
        <v>56</v>
      </c>
      <c r="J52" s="363"/>
      <c r="K52" s="363"/>
      <c r="L52" s="363"/>
      <c r="M52" s="363"/>
      <c r="N52" s="363"/>
      <c r="O52" s="363"/>
      <c r="P52" s="363"/>
      <c r="Q52" s="363"/>
      <c r="R52" s="363"/>
      <c r="S52" s="363"/>
      <c r="T52" s="363"/>
      <c r="U52" s="363"/>
      <c r="V52" s="363"/>
      <c r="W52" s="363"/>
      <c r="X52" s="363"/>
      <c r="Y52" s="363"/>
      <c r="Z52" s="363"/>
      <c r="AA52" s="363"/>
      <c r="AB52" s="363"/>
      <c r="AC52" s="363"/>
      <c r="AD52" s="363"/>
      <c r="AE52" s="363"/>
      <c r="AF52" s="363"/>
      <c r="AG52" s="381" t="s">
        <v>57</v>
      </c>
      <c r="AH52" s="363"/>
      <c r="AI52" s="363"/>
      <c r="AJ52" s="363"/>
      <c r="AK52" s="363"/>
      <c r="AL52" s="363"/>
      <c r="AM52" s="363"/>
      <c r="AN52" s="364" t="s">
        <v>58</v>
      </c>
      <c r="AO52" s="363"/>
      <c r="AP52" s="363"/>
      <c r="AQ52" s="70" t="s">
        <v>59</v>
      </c>
      <c r="AR52" s="42"/>
      <c r="AS52" s="71" t="s">
        <v>60</v>
      </c>
      <c r="AT52" s="72" t="s">
        <v>61</v>
      </c>
      <c r="AU52" s="72" t="s">
        <v>62</v>
      </c>
      <c r="AV52" s="72" t="s">
        <v>63</v>
      </c>
      <c r="AW52" s="72" t="s">
        <v>64</v>
      </c>
      <c r="AX52" s="72" t="s">
        <v>65</v>
      </c>
      <c r="AY52" s="72" t="s">
        <v>66</v>
      </c>
      <c r="AZ52" s="72" t="s">
        <v>67</v>
      </c>
      <c r="BA52" s="72" t="s">
        <v>68</v>
      </c>
      <c r="BB52" s="72" t="s">
        <v>69</v>
      </c>
      <c r="BC52" s="72" t="s">
        <v>70</v>
      </c>
      <c r="BD52" s="73" t="s">
        <v>71</v>
      </c>
      <c r="BE52" s="37"/>
    </row>
    <row r="53" spans="1:91" s="2" customFormat="1" ht="10.75" customHeight="1">
      <c r="A53" s="37"/>
      <c r="B53" s="38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42"/>
      <c r="AS53" s="74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6"/>
      <c r="BE53" s="37"/>
    </row>
    <row r="54" spans="1:91" s="6" customFormat="1" ht="32.4" customHeight="1">
      <c r="B54" s="77"/>
      <c r="C54" s="78" t="s">
        <v>72</v>
      </c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365">
        <f>ROUND(AG55+AG71,2)</f>
        <v>0</v>
      </c>
      <c r="AH54" s="365"/>
      <c r="AI54" s="365"/>
      <c r="AJ54" s="365"/>
      <c r="AK54" s="365"/>
      <c r="AL54" s="365"/>
      <c r="AM54" s="365"/>
      <c r="AN54" s="366">
        <f t="shared" ref="AN54:AN84" si="0">SUM(AG54,AT54)</f>
        <v>0</v>
      </c>
      <c r="AO54" s="366"/>
      <c r="AP54" s="366"/>
      <c r="AQ54" s="81" t="s">
        <v>21</v>
      </c>
      <c r="AR54" s="82"/>
      <c r="AS54" s="83">
        <f>ROUND(AS55+AS71,2)</f>
        <v>0</v>
      </c>
      <c r="AT54" s="84">
        <f t="shared" ref="AT54:AT84" si="1">ROUND(SUM(AV54:AW54),2)</f>
        <v>0</v>
      </c>
      <c r="AU54" s="85">
        <f>ROUND(AU55+AU71,5)</f>
        <v>0</v>
      </c>
      <c r="AV54" s="84">
        <f>ROUND(AZ54*L29,2)</f>
        <v>0</v>
      </c>
      <c r="AW54" s="84">
        <f>ROUND(BA54*L30,2)</f>
        <v>0</v>
      </c>
      <c r="AX54" s="84">
        <f>ROUND(BB54*L29,2)</f>
        <v>0</v>
      </c>
      <c r="AY54" s="84">
        <f>ROUND(BC54*L30,2)</f>
        <v>0</v>
      </c>
      <c r="AZ54" s="84">
        <f>ROUND(AZ55+AZ71,2)</f>
        <v>0</v>
      </c>
      <c r="BA54" s="84">
        <f>ROUND(BA55+BA71,2)</f>
        <v>0</v>
      </c>
      <c r="BB54" s="84">
        <f>ROUND(BB55+BB71,2)</f>
        <v>0</v>
      </c>
      <c r="BC54" s="84">
        <f>ROUND(BC55+BC71,2)</f>
        <v>0</v>
      </c>
      <c r="BD54" s="86">
        <f>ROUND(BD55+BD71,2)</f>
        <v>0</v>
      </c>
      <c r="BS54" s="87" t="s">
        <v>73</v>
      </c>
      <c r="BT54" s="87" t="s">
        <v>74</v>
      </c>
      <c r="BU54" s="88" t="s">
        <v>75</v>
      </c>
      <c r="BV54" s="87" t="s">
        <v>76</v>
      </c>
      <c r="BW54" s="87" t="s">
        <v>5</v>
      </c>
      <c r="BX54" s="87" t="s">
        <v>77</v>
      </c>
      <c r="CL54" s="87" t="s">
        <v>19</v>
      </c>
    </row>
    <row r="55" spans="1:91" s="7" customFormat="1" ht="16.5" customHeight="1">
      <c r="B55" s="89"/>
      <c r="C55" s="90"/>
      <c r="D55" s="355" t="s">
        <v>78</v>
      </c>
      <c r="E55" s="355"/>
      <c r="F55" s="355"/>
      <c r="G55" s="355"/>
      <c r="H55" s="355"/>
      <c r="I55" s="91"/>
      <c r="J55" s="355" t="s">
        <v>79</v>
      </c>
      <c r="K55" s="355"/>
      <c r="L55" s="355"/>
      <c r="M55" s="355"/>
      <c r="N55" s="355"/>
      <c r="O55" s="355"/>
      <c r="P55" s="355"/>
      <c r="Q55" s="355"/>
      <c r="R55" s="355"/>
      <c r="S55" s="355"/>
      <c r="T55" s="355"/>
      <c r="U55" s="355"/>
      <c r="V55" s="355"/>
      <c r="W55" s="355"/>
      <c r="X55" s="355"/>
      <c r="Y55" s="355"/>
      <c r="Z55" s="355"/>
      <c r="AA55" s="355"/>
      <c r="AB55" s="355"/>
      <c r="AC55" s="355"/>
      <c r="AD55" s="355"/>
      <c r="AE55" s="355"/>
      <c r="AF55" s="355"/>
      <c r="AG55" s="359">
        <f>ROUND(AG56+SUM(AG57:AG61)+AG64+AG65+SUM(AG68:AG70),2)</f>
        <v>0</v>
      </c>
      <c r="AH55" s="360"/>
      <c r="AI55" s="360"/>
      <c r="AJ55" s="360"/>
      <c r="AK55" s="360"/>
      <c r="AL55" s="360"/>
      <c r="AM55" s="360"/>
      <c r="AN55" s="361">
        <f t="shared" si="0"/>
        <v>0</v>
      </c>
      <c r="AO55" s="360"/>
      <c r="AP55" s="360"/>
      <c r="AQ55" s="92" t="s">
        <v>80</v>
      </c>
      <c r="AR55" s="93"/>
      <c r="AS55" s="94">
        <f>ROUND(AS56+SUM(AS57:AS61)+AS64+AS65+SUM(AS68:AS70),2)</f>
        <v>0</v>
      </c>
      <c r="AT55" s="95">
        <f t="shared" si="1"/>
        <v>0</v>
      </c>
      <c r="AU55" s="96">
        <f>ROUND(AU56+SUM(AU57:AU61)+AU64+AU65+SUM(AU68:AU70),5)</f>
        <v>0</v>
      </c>
      <c r="AV55" s="95">
        <f>ROUND(AZ55*L29,2)</f>
        <v>0</v>
      </c>
      <c r="AW55" s="95">
        <f>ROUND(BA55*L30,2)</f>
        <v>0</v>
      </c>
      <c r="AX55" s="95">
        <f>ROUND(BB55*L29,2)</f>
        <v>0</v>
      </c>
      <c r="AY55" s="95">
        <f>ROUND(BC55*L30,2)</f>
        <v>0</v>
      </c>
      <c r="AZ55" s="95">
        <f>ROUND(AZ56+SUM(AZ57:AZ61)+AZ64+AZ65+SUM(AZ68:AZ70),2)</f>
        <v>0</v>
      </c>
      <c r="BA55" s="95">
        <f>ROUND(BA56+SUM(BA57:BA61)+BA64+BA65+SUM(BA68:BA70),2)</f>
        <v>0</v>
      </c>
      <c r="BB55" s="95">
        <f>ROUND(BB56+SUM(BB57:BB61)+BB64+BB65+SUM(BB68:BB70),2)</f>
        <v>0</v>
      </c>
      <c r="BC55" s="95">
        <f>ROUND(BC56+SUM(BC57:BC61)+BC64+BC65+SUM(BC68:BC70),2)</f>
        <v>0</v>
      </c>
      <c r="BD55" s="97">
        <f>ROUND(BD56+SUM(BD57:BD61)+BD64+BD65+SUM(BD68:BD70),2)</f>
        <v>0</v>
      </c>
      <c r="BS55" s="98" t="s">
        <v>73</v>
      </c>
      <c r="BT55" s="98" t="s">
        <v>81</v>
      </c>
      <c r="BU55" s="98" t="s">
        <v>75</v>
      </c>
      <c r="BV55" s="98" t="s">
        <v>76</v>
      </c>
      <c r="BW55" s="98" t="s">
        <v>82</v>
      </c>
      <c r="BX55" s="98" t="s">
        <v>5</v>
      </c>
      <c r="CL55" s="98" t="s">
        <v>19</v>
      </c>
      <c r="CM55" s="98" t="s">
        <v>83</v>
      </c>
    </row>
    <row r="56" spans="1:91" s="4" customFormat="1" ht="16.5" customHeight="1">
      <c r="A56" s="99" t="s">
        <v>84</v>
      </c>
      <c r="B56" s="54"/>
      <c r="C56" s="100"/>
      <c r="D56" s="100"/>
      <c r="E56" s="354" t="s">
        <v>85</v>
      </c>
      <c r="F56" s="354"/>
      <c r="G56" s="354"/>
      <c r="H56" s="354"/>
      <c r="I56" s="354"/>
      <c r="J56" s="100"/>
      <c r="K56" s="354" t="s">
        <v>86</v>
      </c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4"/>
      <c r="AE56" s="354"/>
      <c r="AF56" s="354"/>
      <c r="AG56" s="358">
        <f>'SO 01 - Komunikace a zpev...'!J32</f>
        <v>0</v>
      </c>
      <c r="AH56" s="357"/>
      <c r="AI56" s="357"/>
      <c r="AJ56" s="357"/>
      <c r="AK56" s="357"/>
      <c r="AL56" s="357"/>
      <c r="AM56" s="357"/>
      <c r="AN56" s="358">
        <f t="shared" si="0"/>
        <v>0</v>
      </c>
      <c r="AO56" s="357"/>
      <c r="AP56" s="357"/>
      <c r="AQ56" s="101" t="s">
        <v>87</v>
      </c>
      <c r="AR56" s="56"/>
      <c r="AS56" s="102">
        <v>0</v>
      </c>
      <c r="AT56" s="103">
        <f t="shared" si="1"/>
        <v>0</v>
      </c>
      <c r="AU56" s="104">
        <f>'SO 01 - Komunikace a zpev...'!P97</f>
        <v>0</v>
      </c>
      <c r="AV56" s="103">
        <f>'SO 01 - Komunikace a zpev...'!J35</f>
        <v>0</v>
      </c>
      <c r="AW56" s="103">
        <f>'SO 01 - Komunikace a zpev...'!J36</f>
        <v>0</v>
      </c>
      <c r="AX56" s="103">
        <f>'SO 01 - Komunikace a zpev...'!J37</f>
        <v>0</v>
      </c>
      <c r="AY56" s="103">
        <f>'SO 01 - Komunikace a zpev...'!J38</f>
        <v>0</v>
      </c>
      <c r="AZ56" s="103">
        <f>'SO 01 - Komunikace a zpev...'!F35</f>
        <v>0</v>
      </c>
      <c r="BA56" s="103">
        <f>'SO 01 - Komunikace a zpev...'!F36</f>
        <v>0</v>
      </c>
      <c r="BB56" s="103">
        <f>'SO 01 - Komunikace a zpev...'!F37</f>
        <v>0</v>
      </c>
      <c r="BC56" s="103">
        <f>'SO 01 - Komunikace a zpev...'!F38</f>
        <v>0</v>
      </c>
      <c r="BD56" s="105">
        <f>'SO 01 - Komunikace a zpev...'!F39</f>
        <v>0</v>
      </c>
      <c r="BT56" s="106" t="s">
        <v>83</v>
      </c>
      <c r="BV56" s="106" t="s">
        <v>76</v>
      </c>
      <c r="BW56" s="106" t="s">
        <v>88</v>
      </c>
      <c r="BX56" s="106" t="s">
        <v>82</v>
      </c>
      <c r="CL56" s="106" t="s">
        <v>21</v>
      </c>
    </row>
    <row r="57" spans="1:91" s="4" customFormat="1" ht="16.5" customHeight="1">
      <c r="A57" s="99" t="s">
        <v>84</v>
      </c>
      <c r="B57" s="54"/>
      <c r="C57" s="100"/>
      <c r="D57" s="100"/>
      <c r="E57" s="354" t="s">
        <v>89</v>
      </c>
      <c r="F57" s="354"/>
      <c r="G57" s="354"/>
      <c r="H57" s="354"/>
      <c r="I57" s="354"/>
      <c r="J57" s="100"/>
      <c r="K57" s="354" t="s">
        <v>90</v>
      </c>
      <c r="L57" s="354"/>
      <c r="M57" s="354"/>
      <c r="N57" s="354"/>
      <c r="O57" s="354"/>
      <c r="P57" s="354"/>
      <c r="Q57" s="354"/>
      <c r="R57" s="354"/>
      <c r="S57" s="354"/>
      <c r="T57" s="354"/>
      <c r="U57" s="354"/>
      <c r="V57" s="354"/>
      <c r="W57" s="354"/>
      <c r="X57" s="354"/>
      <c r="Y57" s="354"/>
      <c r="Z57" s="354"/>
      <c r="AA57" s="354"/>
      <c r="AB57" s="354"/>
      <c r="AC57" s="354"/>
      <c r="AD57" s="354"/>
      <c r="AE57" s="354"/>
      <c r="AF57" s="354"/>
      <c r="AG57" s="358">
        <f>'SO 01.2 - Schody a rampa'!J32</f>
        <v>0</v>
      </c>
      <c r="AH57" s="357"/>
      <c r="AI57" s="357"/>
      <c r="AJ57" s="357"/>
      <c r="AK57" s="357"/>
      <c r="AL57" s="357"/>
      <c r="AM57" s="357"/>
      <c r="AN57" s="358">
        <f t="shared" si="0"/>
        <v>0</v>
      </c>
      <c r="AO57" s="357"/>
      <c r="AP57" s="357"/>
      <c r="AQ57" s="101" t="s">
        <v>87</v>
      </c>
      <c r="AR57" s="56"/>
      <c r="AS57" s="102">
        <v>0</v>
      </c>
      <c r="AT57" s="103">
        <f t="shared" si="1"/>
        <v>0</v>
      </c>
      <c r="AU57" s="104">
        <f>'SO 01.2 - Schody a rampa'!P94</f>
        <v>0</v>
      </c>
      <c r="AV57" s="103">
        <f>'SO 01.2 - Schody a rampa'!J35</f>
        <v>0</v>
      </c>
      <c r="AW57" s="103">
        <f>'SO 01.2 - Schody a rampa'!J36</f>
        <v>0</v>
      </c>
      <c r="AX57" s="103">
        <f>'SO 01.2 - Schody a rampa'!J37</f>
        <v>0</v>
      </c>
      <c r="AY57" s="103">
        <f>'SO 01.2 - Schody a rampa'!J38</f>
        <v>0</v>
      </c>
      <c r="AZ57" s="103">
        <f>'SO 01.2 - Schody a rampa'!F35</f>
        <v>0</v>
      </c>
      <c r="BA57" s="103">
        <f>'SO 01.2 - Schody a rampa'!F36</f>
        <v>0</v>
      </c>
      <c r="BB57" s="103">
        <f>'SO 01.2 - Schody a rampa'!F37</f>
        <v>0</v>
      </c>
      <c r="BC57" s="103">
        <f>'SO 01.2 - Schody a rampa'!F38</f>
        <v>0</v>
      </c>
      <c r="BD57" s="105">
        <f>'SO 01.2 - Schody a rampa'!F39</f>
        <v>0</v>
      </c>
      <c r="BT57" s="106" t="s">
        <v>83</v>
      </c>
      <c r="BV57" s="106" t="s">
        <v>76</v>
      </c>
      <c r="BW57" s="106" t="s">
        <v>91</v>
      </c>
      <c r="BX57" s="106" t="s">
        <v>82</v>
      </c>
      <c r="CL57" s="106" t="s">
        <v>19</v>
      </c>
    </row>
    <row r="58" spans="1:91" s="4" customFormat="1" ht="16.5" customHeight="1">
      <c r="A58" s="99" t="s">
        <v>84</v>
      </c>
      <c r="B58" s="54"/>
      <c r="C58" s="100"/>
      <c r="D58" s="100"/>
      <c r="E58" s="354" t="s">
        <v>92</v>
      </c>
      <c r="F58" s="354"/>
      <c r="G58" s="354"/>
      <c r="H58" s="354"/>
      <c r="I58" s="354"/>
      <c r="J58" s="100"/>
      <c r="K58" s="354" t="s">
        <v>93</v>
      </c>
      <c r="L58" s="354"/>
      <c r="M58" s="354"/>
      <c r="N58" s="354"/>
      <c r="O58" s="354"/>
      <c r="P58" s="354"/>
      <c r="Q58" s="354"/>
      <c r="R58" s="354"/>
      <c r="S58" s="354"/>
      <c r="T58" s="354"/>
      <c r="U58" s="354"/>
      <c r="V58" s="354"/>
      <c r="W58" s="354"/>
      <c r="X58" s="354"/>
      <c r="Y58" s="354"/>
      <c r="Z58" s="354"/>
      <c r="AA58" s="354"/>
      <c r="AB58" s="354"/>
      <c r="AC58" s="354"/>
      <c r="AD58" s="354"/>
      <c r="AE58" s="354"/>
      <c r="AF58" s="354"/>
      <c r="AG58" s="358">
        <f>'SO 02 - Veřejné osvětlení'!J32</f>
        <v>0</v>
      </c>
      <c r="AH58" s="357"/>
      <c r="AI58" s="357"/>
      <c r="AJ58" s="357"/>
      <c r="AK58" s="357"/>
      <c r="AL58" s="357"/>
      <c r="AM58" s="357"/>
      <c r="AN58" s="358">
        <f t="shared" si="0"/>
        <v>0</v>
      </c>
      <c r="AO58" s="357"/>
      <c r="AP58" s="357"/>
      <c r="AQ58" s="101" t="s">
        <v>87</v>
      </c>
      <c r="AR58" s="56"/>
      <c r="AS58" s="102">
        <v>0</v>
      </c>
      <c r="AT58" s="103">
        <f t="shared" si="1"/>
        <v>0</v>
      </c>
      <c r="AU58" s="104">
        <f>'SO 02 - Veřejné osvětlení'!P97</f>
        <v>0</v>
      </c>
      <c r="AV58" s="103">
        <f>'SO 02 - Veřejné osvětlení'!J35</f>
        <v>0</v>
      </c>
      <c r="AW58" s="103">
        <f>'SO 02 - Veřejné osvětlení'!J36</f>
        <v>0</v>
      </c>
      <c r="AX58" s="103">
        <f>'SO 02 - Veřejné osvětlení'!J37</f>
        <v>0</v>
      </c>
      <c r="AY58" s="103">
        <f>'SO 02 - Veřejné osvětlení'!J38</f>
        <v>0</v>
      </c>
      <c r="AZ58" s="103">
        <f>'SO 02 - Veřejné osvětlení'!F35</f>
        <v>0</v>
      </c>
      <c r="BA58" s="103">
        <f>'SO 02 - Veřejné osvětlení'!F36</f>
        <v>0</v>
      </c>
      <c r="BB58" s="103">
        <f>'SO 02 - Veřejné osvětlení'!F37</f>
        <v>0</v>
      </c>
      <c r="BC58" s="103">
        <f>'SO 02 - Veřejné osvětlení'!F38</f>
        <v>0</v>
      </c>
      <c r="BD58" s="105">
        <f>'SO 02 - Veřejné osvětlení'!F39</f>
        <v>0</v>
      </c>
      <c r="BT58" s="106" t="s">
        <v>83</v>
      </c>
      <c r="BV58" s="106" t="s">
        <v>76</v>
      </c>
      <c r="BW58" s="106" t="s">
        <v>94</v>
      </c>
      <c r="BX58" s="106" t="s">
        <v>82</v>
      </c>
      <c r="CL58" s="106" t="s">
        <v>19</v>
      </c>
    </row>
    <row r="59" spans="1:91" s="4" customFormat="1" ht="23.25" customHeight="1">
      <c r="A59" s="99" t="s">
        <v>84</v>
      </c>
      <c r="B59" s="54"/>
      <c r="C59" s="100"/>
      <c r="D59" s="100"/>
      <c r="E59" s="354" t="s">
        <v>95</v>
      </c>
      <c r="F59" s="354"/>
      <c r="G59" s="354"/>
      <c r="H59" s="354"/>
      <c r="I59" s="354"/>
      <c r="J59" s="100"/>
      <c r="K59" s="354" t="s">
        <v>96</v>
      </c>
      <c r="L59" s="354"/>
      <c r="M59" s="354"/>
      <c r="N59" s="354"/>
      <c r="O59" s="354"/>
      <c r="P59" s="354"/>
      <c r="Q59" s="354"/>
      <c r="R59" s="354"/>
      <c r="S59" s="354"/>
      <c r="T59" s="354"/>
      <c r="U59" s="354"/>
      <c r="V59" s="354"/>
      <c r="W59" s="354"/>
      <c r="X59" s="354"/>
      <c r="Y59" s="354"/>
      <c r="Z59" s="354"/>
      <c r="AA59" s="354"/>
      <c r="AB59" s="354"/>
      <c r="AC59" s="354"/>
      <c r="AD59" s="354"/>
      <c r="AE59" s="354"/>
      <c r="AF59" s="354"/>
      <c r="AG59" s="358">
        <f>'SO 03.1a - Vodovodní příp...'!J32</f>
        <v>0</v>
      </c>
      <c r="AH59" s="357"/>
      <c r="AI59" s="357"/>
      <c r="AJ59" s="357"/>
      <c r="AK59" s="357"/>
      <c r="AL59" s="357"/>
      <c r="AM59" s="357"/>
      <c r="AN59" s="358">
        <f t="shared" si="0"/>
        <v>0</v>
      </c>
      <c r="AO59" s="357"/>
      <c r="AP59" s="357"/>
      <c r="AQ59" s="101" t="s">
        <v>87</v>
      </c>
      <c r="AR59" s="56"/>
      <c r="AS59" s="102">
        <v>0</v>
      </c>
      <c r="AT59" s="103">
        <f t="shared" si="1"/>
        <v>0</v>
      </c>
      <c r="AU59" s="104">
        <f>'SO 03.1a - Vodovodní příp...'!P94</f>
        <v>0</v>
      </c>
      <c r="AV59" s="103">
        <f>'SO 03.1a - Vodovodní příp...'!J35</f>
        <v>0</v>
      </c>
      <c r="AW59" s="103">
        <f>'SO 03.1a - Vodovodní příp...'!J36</f>
        <v>0</v>
      </c>
      <c r="AX59" s="103">
        <f>'SO 03.1a - Vodovodní příp...'!J37</f>
        <v>0</v>
      </c>
      <c r="AY59" s="103">
        <f>'SO 03.1a - Vodovodní příp...'!J38</f>
        <v>0</v>
      </c>
      <c r="AZ59" s="103">
        <f>'SO 03.1a - Vodovodní příp...'!F35</f>
        <v>0</v>
      </c>
      <c r="BA59" s="103">
        <f>'SO 03.1a - Vodovodní příp...'!F36</f>
        <v>0</v>
      </c>
      <c r="BB59" s="103">
        <f>'SO 03.1a - Vodovodní příp...'!F37</f>
        <v>0</v>
      </c>
      <c r="BC59" s="103">
        <f>'SO 03.1a - Vodovodní příp...'!F38</f>
        <v>0</v>
      </c>
      <c r="BD59" s="105">
        <f>'SO 03.1a - Vodovodní příp...'!F39</f>
        <v>0</v>
      </c>
      <c r="BT59" s="106" t="s">
        <v>83</v>
      </c>
      <c r="BV59" s="106" t="s">
        <v>76</v>
      </c>
      <c r="BW59" s="106" t="s">
        <v>97</v>
      </c>
      <c r="BX59" s="106" t="s">
        <v>82</v>
      </c>
      <c r="CL59" s="106" t="s">
        <v>19</v>
      </c>
    </row>
    <row r="60" spans="1:91" s="4" customFormat="1" ht="23.25" customHeight="1">
      <c r="A60" s="99" t="s">
        <v>84</v>
      </c>
      <c r="B60" s="54"/>
      <c r="C60" s="100"/>
      <c r="D60" s="100"/>
      <c r="E60" s="354" t="s">
        <v>98</v>
      </c>
      <c r="F60" s="354"/>
      <c r="G60" s="354"/>
      <c r="H60" s="354"/>
      <c r="I60" s="354"/>
      <c r="J60" s="100"/>
      <c r="K60" s="354" t="s">
        <v>99</v>
      </c>
      <c r="L60" s="354"/>
      <c r="M60" s="354"/>
      <c r="N60" s="354"/>
      <c r="O60" s="354"/>
      <c r="P60" s="354"/>
      <c r="Q60" s="354"/>
      <c r="R60" s="354"/>
      <c r="S60" s="354"/>
      <c r="T60" s="354"/>
      <c r="U60" s="354"/>
      <c r="V60" s="354"/>
      <c r="W60" s="354"/>
      <c r="X60" s="354"/>
      <c r="Y60" s="354"/>
      <c r="Z60" s="354"/>
      <c r="AA60" s="354"/>
      <c r="AB60" s="354"/>
      <c r="AC60" s="354"/>
      <c r="AD60" s="354"/>
      <c r="AE60" s="354"/>
      <c r="AF60" s="354"/>
      <c r="AG60" s="358">
        <f>'SO 03.2a - Kanalizační př...'!J32</f>
        <v>0</v>
      </c>
      <c r="AH60" s="357"/>
      <c r="AI60" s="357"/>
      <c r="AJ60" s="357"/>
      <c r="AK60" s="357"/>
      <c r="AL60" s="357"/>
      <c r="AM60" s="357"/>
      <c r="AN60" s="358">
        <f t="shared" si="0"/>
        <v>0</v>
      </c>
      <c r="AO60" s="357"/>
      <c r="AP60" s="357"/>
      <c r="AQ60" s="101" t="s">
        <v>87</v>
      </c>
      <c r="AR60" s="56"/>
      <c r="AS60" s="102">
        <v>0</v>
      </c>
      <c r="AT60" s="103">
        <f t="shared" si="1"/>
        <v>0</v>
      </c>
      <c r="AU60" s="104">
        <f>'SO 03.2a - Kanalizační př...'!P92</f>
        <v>0</v>
      </c>
      <c r="AV60" s="103">
        <f>'SO 03.2a - Kanalizační př...'!J35</f>
        <v>0</v>
      </c>
      <c r="AW60" s="103">
        <f>'SO 03.2a - Kanalizační př...'!J36</f>
        <v>0</v>
      </c>
      <c r="AX60" s="103">
        <f>'SO 03.2a - Kanalizační př...'!J37</f>
        <v>0</v>
      </c>
      <c r="AY60" s="103">
        <f>'SO 03.2a - Kanalizační př...'!J38</f>
        <v>0</v>
      </c>
      <c r="AZ60" s="103">
        <f>'SO 03.2a - Kanalizační př...'!F35</f>
        <v>0</v>
      </c>
      <c r="BA60" s="103">
        <f>'SO 03.2a - Kanalizační př...'!F36</f>
        <v>0</v>
      </c>
      <c r="BB60" s="103">
        <f>'SO 03.2a - Kanalizační př...'!F37</f>
        <v>0</v>
      </c>
      <c r="BC60" s="103">
        <f>'SO 03.2a - Kanalizační př...'!F38</f>
        <v>0</v>
      </c>
      <c r="BD60" s="105">
        <f>'SO 03.2a - Kanalizační př...'!F39</f>
        <v>0</v>
      </c>
      <c r="BT60" s="106" t="s">
        <v>83</v>
      </c>
      <c r="BV60" s="106" t="s">
        <v>76</v>
      </c>
      <c r="BW60" s="106" t="s">
        <v>100</v>
      </c>
      <c r="BX60" s="106" t="s">
        <v>82</v>
      </c>
      <c r="CL60" s="106" t="s">
        <v>19</v>
      </c>
    </row>
    <row r="61" spans="1:91" s="4" customFormat="1" ht="16.5" customHeight="1">
      <c r="B61" s="54"/>
      <c r="C61" s="100"/>
      <c r="D61" s="100"/>
      <c r="E61" s="354" t="s">
        <v>101</v>
      </c>
      <c r="F61" s="354"/>
      <c r="G61" s="354"/>
      <c r="H61" s="354"/>
      <c r="I61" s="354"/>
      <c r="J61" s="100"/>
      <c r="K61" s="354" t="s">
        <v>102</v>
      </c>
      <c r="L61" s="354"/>
      <c r="M61" s="354"/>
      <c r="N61" s="354"/>
      <c r="O61" s="354"/>
      <c r="P61" s="354"/>
      <c r="Q61" s="354"/>
      <c r="R61" s="354"/>
      <c r="S61" s="354"/>
      <c r="T61" s="354"/>
      <c r="U61" s="354"/>
      <c r="V61" s="354"/>
      <c r="W61" s="354"/>
      <c r="X61" s="354"/>
      <c r="Y61" s="354"/>
      <c r="Z61" s="354"/>
      <c r="AA61" s="354"/>
      <c r="AB61" s="354"/>
      <c r="AC61" s="354"/>
      <c r="AD61" s="354"/>
      <c r="AE61" s="354"/>
      <c r="AF61" s="354"/>
      <c r="AG61" s="356">
        <f>ROUND(SUM(AG62:AG63),2)</f>
        <v>0</v>
      </c>
      <c r="AH61" s="357"/>
      <c r="AI61" s="357"/>
      <c r="AJ61" s="357"/>
      <c r="AK61" s="357"/>
      <c r="AL61" s="357"/>
      <c r="AM61" s="357"/>
      <c r="AN61" s="358">
        <f t="shared" si="0"/>
        <v>0</v>
      </c>
      <c r="AO61" s="357"/>
      <c r="AP61" s="357"/>
      <c r="AQ61" s="101" t="s">
        <v>87</v>
      </c>
      <c r="AR61" s="56"/>
      <c r="AS61" s="102">
        <f>ROUND(SUM(AS62:AS63),2)</f>
        <v>0</v>
      </c>
      <c r="AT61" s="103">
        <f t="shared" si="1"/>
        <v>0</v>
      </c>
      <c r="AU61" s="104">
        <f>ROUND(SUM(AU62:AU63),5)</f>
        <v>0</v>
      </c>
      <c r="AV61" s="103">
        <f>ROUND(AZ61*L29,2)</f>
        <v>0</v>
      </c>
      <c r="AW61" s="103">
        <f>ROUND(BA61*L30,2)</f>
        <v>0</v>
      </c>
      <c r="AX61" s="103">
        <f>ROUND(BB61*L29,2)</f>
        <v>0</v>
      </c>
      <c r="AY61" s="103">
        <f>ROUND(BC61*L30,2)</f>
        <v>0</v>
      </c>
      <c r="AZ61" s="103">
        <f>ROUND(SUM(AZ62:AZ63),2)</f>
        <v>0</v>
      </c>
      <c r="BA61" s="103">
        <f>ROUND(SUM(BA62:BA63),2)</f>
        <v>0</v>
      </c>
      <c r="BB61" s="103">
        <f>ROUND(SUM(BB62:BB63),2)</f>
        <v>0</v>
      </c>
      <c r="BC61" s="103">
        <f>ROUND(SUM(BC62:BC63),2)</f>
        <v>0</v>
      </c>
      <c r="BD61" s="105">
        <f>ROUND(SUM(BD62:BD63),2)</f>
        <v>0</v>
      </c>
      <c r="BS61" s="106" t="s">
        <v>73</v>
      </c>
      <c r="BT61" s="106" t="s">
        <v>83</v>
      </c>
      <c r="BU61" s="106" t="s">
        <v>75</v>
      </c>
      <c r="BV61" s="106" t="s">
        <v>76</v>
      </c>
      <c r="BW61" s="106" t="s">
        <v>103</v>
      </c>
      <c r="BX61" s="106" t="s">
        <v>82</v>
      </c>
      <c r="CL61" s="106" t="s">
        <v>19</v>
      </c>
    </row>
    <row r="62" spans="1:91" s="4" customFormat="1" ht="23.25" customHeight="1">
      <c r="A62" s="99" t="s">
        <v>84</v>
      </c>
      <c r="B62" s="54"/>
      <c r="C62" s="100"/>
      <c r="D62" s="100"/>
      <c r="E62" s="100"/>
      <c r="F62" s="354" t="s">
        <v>104</v>
      </c>
      <c r="G62" s="354"/>
      <c r="H62" s="354"/>
      <c r="I62" s="354"/>
      <c r="J62" s="354"/>
      <c r="K62" s="100"/>
      <c r="L62" s="354" t="s">
        <v>105</v>
      </c>
      <c r="M62" s="354"/>
      <c r="N62" s="354"/>
      <c r="O62" s="354"/>
      <c r="P62" s="354"/>
      <c r="Q62" s="354"/>
      <c r="R62" s="354"/>
      <c r="S62" s="354"/>
      <c r="T62" s="354"/>
      <c r="U62" s="354"/>
      <c r="V62" s="354"/>
      <c r="W62" s="354"/>
      <c r="X62" s="354"/>
      <c r="Y62" s="354"/>
      <c r="Z62" s="354"/>
      <c r="AA62" s="354"/>
      <c r="AB62" s="354"/>
      <c r="AC62" s="354"/>
      <c r="AD62" s="354"/>
      <c r="AE62" s="354"/>
      <c r="AF62" s="354"/>
      <c r="AG62" s="358">
        <f>'SO 03.b.1 - Odvodnění - z...'!J34</f>
        <v>0</v>
      </c>
      <c r="AH62" s="357"/>
      <c r="AI62" s="357"/>
      <c r="AJ62" s="357"/>
      <c r="AK62" s="357"/>
      <c r="AL62" s="357"/>
      <c r="AM62" s="357"/>
      <c r="AN62" s="358">
        <f t="shared" si="0"/>
        <v>0</v>
      </c>
      <c r="AO62" s="357"/>
      <c r="AP62" s="357"/>
      <c r="AQ62" s="101" t="s">
        <v>87</v>
      </c>
      <c r="AR62" s="56"/>
      <c r="AS62" s="102">
        <v>0</v>
      </c>
      <c r="AT62" s="103">
        <f t="shared" si="1"/>
        <v>0</v>
      </c>
      <c r="AU62" s="104">
        <f>'SO 03.b.1 - Odvodnění - z...'!P97</f>
        <v>0</v>
      </c>
      <c r="AV62" s="103">
        <f>'SO 03.b.1 - Odvodnění - z...'!J37</f>
        <v>0</v>
      </c>
      <c r="AW62" s="103">
        <f>'SO 03.b.1 - Odvodnění - z...'!J38</f>
        <v>0</v>
      </c>
      <c r="AX62" s="103">
        <f>'SO 03.b.1 - Odvodnění - z...'!J39</f>
        <v>0</v>
      </c>
      <c r="AY62" s="103">
        <f>'SO 03.b.1 - Odvodnění - z...'!J40</f>
        <v>0</v>
      </c>
      <c r="AZ62" s="103">
        <f>'SO 03.b.1 - Odvodnění - z...'!F37</f>
        <v>0</v>
      </c>
      <c r="BA62" s="103">
        <f>'SO 03.b.1 - Odvodnění - z...'!F38</f>
        <v>0</v>
      </c>
      <c r="BB62" s="103">
        <f>'SO 03.b.1 - Odvodnění - z...'!F39</f>
        <v>0</v>
      </c>
      <c r="BC62" s="103">
        <f>'SO 03.b.1 - Odvodnění - z...'!F40</f>
        <v>0</v>
      </c>
      <c r="BD62" s="105">
        <f>'SO 03.b.1 - Odvodnění - z...'!F41</f>
        <v>0</v>
      </c>
      <c r="BT62" s="106" t="s">
        <v>106</v>
      </c>
      <c r="BV62" s="106" t="s">
        <v>76</v>
      </c>
      <c r="BW62" s="106" t="s">
        <v>107</v>
      </c>
      <c r="BX62" s="106" t="s">
        <v>103</v>
      </c>
      <c r="CL62" s="106" t="s">
        <v>19</v>
      </c>
    </row>
    <row r="63" spans="1:91" s="4" customFormat="1" ht="23.25" customHeight="1">
      <c r="A63" s="99" t="s">
        <v>84</v>
      </c>
      <c r="B63" s="54"/>
      <c r="C63" s="100"/>
      <c r="D63" s="100"/>
      <c r="E63" s="100"/>
      <c r="F63" s="354" t="s">
        <v>108</v>
      </c>
      <c r="G63" s="354"/>
      <c r="H63" s="354"/>
      <c r="I63" s="354"/>
      <c r="J63" s="354"/>
      <c r="K63" s="100"/>
      <c r="L63" s="354" t="s">
        <v>109</v>
      </c>
      <c r="M63" s="354"/>
      <c r="N63" s="354"/>
      <c r="O63" s="354"/>
      <c r="P63" s="354"/>
      <c r="Q63" s="354"/>
      <c r="R63" s="354"/>
      <c r="S63" s="354"/>
      <c r="T63" s="354"/>
      <c r="U63" s="354"/>
      <c r="V63" s="354"/>
      <c r="W63" s="354"/>
      <c r="X63" s="354"/>
      <c r="Y63" s="354"/>
      <c r="Z63" s="354"/>
      <c r="AA63" s="354"/>
      <c r="AB63" s="354"/>
      <c r="AC63" s="354"/>
      <c r="AD63" s="354"/>
      <c r="AE63" s="354"/>
      <c r="AF63" s="354"/>
      <c r="AG63" s="358">
        <f>'SO 03.b.2 - Odvodnění - n...'!J34</f>
        <v>0</v>
      </c>
      <c r="AH63" s="357"/>
      <c r="AI63" s="357"/>
      <c r="AJ63" s="357"/>
      <c r="AK63" s="357"/>
      <c r="AL63" s="357"/>
      <c r="AM63" s="357"/>
      <c r="AN63" s="358">
        <f t="shared" si="0"/>
        <v>0</v>
      </c>
      <c r="AO63" s="357"/>
      <c r="AP63" s="357"/>
      <c r="AQ63" s="101" t="s">
        <v>87</v>
      </c>
      <c r="AR63" s="56"/>
      <c r="AS63" s="102">
        <v>0</v>
      </c>
      <c r="AT63" s="103">
        <f t="shared" si="1"/>
        <v>0</v>
      </c>
      <c r="AU63" s="104">
        <f>'SO 03.b.2 - Odvodnění - n...'!P96</f>
        <v>0</v>
      </c>
      <c r="AV63" s="103">
        <f>'SO 03.b.2 - Odvodnění - n...'!J37</f>
        <v>0</v>
      </c>
      <c r="AW63" s="103">
        <f>'SO 03.b.2 - Odvodnění - n...'!J38</f>
        <v>0</v>
      </c>
      <c r="AX63" s="103">
        <f>'SO 03.b.2 - Odvodnění - n...'!J39</f>
        <v>0</v>
      </c>
      <c r="AY63" s="103">
        <f>'SO 03.b.2 - Odvodnění - n...'!J40</f>
        <v>0</v>
      </c>
      <c r="AZ63" s="103">
        <f>'SO 03.b.2 - Odvodnění - n...'!F37</f>
        <v>0</v>
      </c>
      <c r="BA63" s="103">
        <f>'SO 03.b.2 - Odvodnění - n...'!F38</f>
        <v>0</v>
      </c>
      <c r="BB63" s="103">
        <f>'SO 03.b.2 - Odvodnění - n...'!F39</f>
        <v>0</v>
      </c>
      <c r="BC63" s="103">
        <f>'SO 03.b.2 - Odvodnění - n...'!F40</f>
        <v>0</v>
      </c>
      <c r="BD63" s="105">
        <f>'SO 03.b.2 - Odvodnění - n...'!F41</f>
        <v>0</v>
      </c>
      <c r="BT63" s="106" t="s">
        <v>106</v>
      </c>
      <c r="BV63" s="106" t="s">
        <v>76</v>
      </c>
      <c r="BW63" s="106" t="s">
        <v>110</v>
      </c>
      <c r="BX63" s="106" t="s">
        <v>103</v>
      </c>
      <c r="CL63" s="106" t="s">
        <v>19</v>
      </c>
    </row>
    <row r="64" spans="1:91" s="4" customFormat="1" ht="16.5" customHeight="1">
      <c r="A64" s="99" t="s">
        <v>84</v>
      </c>
      <c r="B64" s="54"/>
      <c r="C64" s="100"/>
      <c r="D64" s="100"/>
      <c r="E64" s="354" t="s">
        <v>111</v>
      </c>
      <c r="F64" s="354"/>
      <c r="G64" s="354"/>
      <c r="H64" s="354"/>
      <c r="I64" s="354"/>
      <c r="J64" s="100"/>
      <c r="K64" s="354" t="s">
        <v>112</v>
      </c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4"/>
      <c r="AE64" s="354"/>
      <c r="AF64" s="354"/>
      <c r="AG64" s="358">
        <f>'SO 05 - Drobná architektura'!J32</f>
        <v>0</v>
      </c>
      <c r="AH64" s="357"/>
      <c r="AI64" s="357"/>
      <c r="AJ64" s="357"/>
      <c r="AK64" s="357"/>
      <c r="AL64" s="357"/>
      <c r="AM64" s="357"/>
      <c r="AN64" s="358">
        <f t="shared" si="0"/>
        <v>0</v>
      </c>
      <c r="AO64" s="357"/>
      <c r="AP64" s="357"/>
      <c r="AQ64" s="101" t="s">
        <v>87</v>
      </c>
      <c r="AR64" s="56"/>
      <c r="AS64" s="102">
        <v>0</v>
      </c>
      <c r="AT64" s="103">
        <f t="shared" si="1"/>
        <v>0</v>
      </c>
      <c r="AU64" s="104">
        <f>'SO 05 - Drobná architektura'!P93</f>
        <v>0</v>
      </c>
      <c r="AV64" s="103">
        <f>'SO 05 - Drobná architektura'!J35</f>
        <v>0</v>
      </c>
      <c r="AW64" s="103">
        <f>'SO 05 - Drobná architektura'!J36</f>
        <v>0</v>
      </c>
      <c r="AX64" s="103">
        <f>'SO 05 - Drobná architektura'!J37</f>
        <v>0</v>
      </c>
      <c r="AY64" s="103">
        <f>'SO 05 - Drobná architektura'!J38</f>
        <v>0</v>
      </c>
      <c r="AZ64" s="103">
        <f>'SO 05 - Drobná architektura'!F35</f>
        <v>0</v>
      </c>
      <c r="BA64" s="103">
        <f>'SO 05 - Drobná architektura'!F36</f>
        <v>0</v>
      </c>
      <c r="BB64" s="103">
        <f>'SO 05 - Drobná architektura'!F37</f>
        <v>0</v>
      </c>
      <c r="BC64" s="103">
        <f>'SO 05 - Drobná architektura'!F38</f>
        <v>0</v>
      </c>
      <c r="BD64" s="105">
        <f>'SO 05 - Drobná architektura'!F39</f>
        <v>0</v>
      </c>
      <c r="BT64" s="106" t="s">
        <v>83</v>
      </c>
      <c r="BV64" s="106" t="s">
        <v>76</v>
      </c>
      <c r="BW64" s="106" t="s">
        <v>113</v>
      </c>
      <c r="BX64" s="106" t="s">
        <v>82</v>
      </c>
      <c r="CL64" s="106" t="s">
        <v>19</v>
      </c>
    </row>
    <row r="65" spans="1:91" s="4" customFormat="1" ht="16.5" customHeight="1">
      <c r="B65" s="54"/>
      <c r="C65" s="100"/>
      <c r="D65" s="100"/>
      <c r="E65" s="354" t="s">
        <v>114</v>
      </c>
      <c r="F65" s="354"/>
      <c r="G65" s="354"/>
      <c r="H65" s="354"/>
      <c r="I65" s="354"/>
      <c r="J65" s="100"/>
      <c r="K65" s="354" t="s">
        <v>115</v>
      </c>
      <c r="L65" s="354"/>
      <c r="M65" s="354"/>
      <c r="N65" s="354"/>
      <c r="O65" s="354"/>
      <c r="P65" s="354"/>
      <c r="Q65" s="354"/>
      <c r="R65" s="354"/>
      <c r="S65" s="354"/>
      <c r="T65" s="354"/>
      <c r="U65" s="354"/>
      <c r="V65" s="354"/>
      <c r="W65" s="354"/>
      <c r="X65" s="354"/>
      <c r="Y65" s="354"/>
      <c r="Z65" s="354"/>
      <c r="AA65" s="354"/>
      <c r="AB65" s="354"/>
      <c r="AC65" s="354"/>
      <c r="AD65" s="354"/>
      <c r="AE65" s="354"/>
      <c r="AF65" s="354"/>
      <c r="AG65" s="356">
        <f>ROUND(SUM(AG66:AG67),2)</f>
        <v>0</v>
      </c>
      <c r="AH65" s="357"/>
      <c r="AI65" s="357"/>
      <c r="AJ65" s="357"/>
      <c r="AK65" s="357"/>
      <c r="AL65" s="357"/>
      <c r="AM65" s="357"/>
      <c r="AN65" s="358">
        <f t="shared" si="0"/>
        <v>0</v>
      </c>
      <c r="AO65" s="357"/>
      <c r="AP65" s="357"/>
      <c r="AQ65" s="101" t="s">
        <v>87</v>
      </c>
      <c r="AR65" s="56"/>
      <c r="AS65" s="102">
        <f>ROUND(SUM(AS66:AS67),2)</f>
        <v>0</v>
      </c>
      <c r="AT65" s="103">
        <f t="shared" si="1"/>
        <v>0</v>
      </c>
      <c r="AU65" s="104">
        <f>ROUND(SUM(AU66:AU67),5)</f>
        <v>0</v>
      </c>
      <c r="AV65" s="103">
        <f>ROUND(AZ65*L29,2)</f>
        <v>0</v>
      </c>
      <c r="AW65" s="103">
        <f>ROUND(BA65*L30,2)</f>
        <v>0</v>
      </c>
      <c r="AX65" s="103">
        <f>ROUND(BB65*L29,2)</f>
        <v>0</v>
      </c>
      <c r="AY65" s="103">
        <f>ROUND(BC65*L30,2)</f>
        <v>0</v>
      </c>
      <c r="AZ65" s="103">
        <f>ROUND(SUM(AZ66:AZ67),2)</f>
        <v>0</v>
      </c>
      <c r="BA65" s="103">
        <f>ROUND(SUM(BA66:BA67),2)</f>
        <v>0</v>
      </c>
      <c r="BB65" s="103">
        <f>ROUND(SUM(BB66:BB67),2)</f>
        <v>0</v>
      </c>
      <c r="BC65" s="103">
        <f>ROUND(SUM(BC66:BC67),2)</f>
        <v>0</v>
      </c>
      <c r="BD65" s="105">
        <f>ROUND(SUM(BD66:BD67),2)</f>
        <v>0</v>
      </c>
      <c r="BS65" s="106" t="s">
        <v>73</v>
      </c>
      <c r="BT65" s="106" t="s">
        <v>83</v>
      </c>
      <c r="BU65" s="106" t="s">
        <v>75</v>
      </c>
      <c r="BV65" s="106" t="s">
        <v>76</v>
      </c>
      <c r="BW65" s="106" t="s">
        <v>116</v>
      </c>
      <c r="BX65" s="106" t="s">
        <v>82</v>
      </c>
      <c r="CL65" s="106" t="s">
        <v>19</v>
      </c>
    </row>
    <row r="66" spans="1:91" s="4" customFormat="1" ht="16.5" customHeight="1">
      <c r="A66" s="99" t="s">
        <v>84</v>
      </c>
      <c r="B66" s="54"/>
      <c r="C66" s="100"/>
      <c r="D66" s="100"/>
      <c r="E66" s="100"/>
      <c r="F66" s="354" t="s">
        <v>117</v>
      </c>
      <c r="G66" s="354"/>
      <c r="H66" s="354"/>
      <c r="I66" s="354"/>
      <c r="J66" s="354"/>
      <c r="K66" s="100"/>
      <c r="L66" s="354" t="s">
        <v>118</v>
      </c>
      <c r="M66" s="354"/>
      <c r="N66" s="354"/>
      <c r="O66" s="354"/>
      <c r="P66" s="354"/>
      <c r="Q66" s="354"/>
      <c r="R66" s="354"/>
      <c r="S66" s="354"/>
      <c r="T66" s="354"/>
      <c r="U66" s="354"/>
      <c r="V66" s="354"/>
      <c r="W66" s="354"/>
      <c r="X66" s="354"/>
      <c r="Y66" s="354"/>
      <c r="Z66" s="354"/>
      <c r="AA66" s="354"/>
      <c r="AB66" s="354"/>
      <c r="AC66" s="354"/>
      <c r="AD66" s="354"/>
      <c r="AE66" s="354"/>
      <c r="AF66" s="354"/>
      <c r="AG66" s="358">
        <f>'SO 06.1 - Krajinářské úpr...'!J34</f>
        <v>0</v>
      </c>
      <c r="AH66" s="357"/>
      <c r="AI66" s="357"/>
      <c r="AJ66" s="357"/>
      <c r="AK66" s="357"/>
      <c r="AL66" s="357"/>
      <c r="AM66" s="357"/>
      <c r="AN66" s="358">
        <f t="shared" si="0"/>
        <v>0</v>
      </c>
      <c r="AO66" s="357"/>
      <c r="AP66" s="357"/>
      <c r="AQ66" s="101" t="s">
        <v>87</v>
      </c>
      <c r="AR66" s="56"/>
      <c r="AS66" s="102">
        <v>0</v>
      </c>
      <c r="AT66" s="103">
        <f t="shared" si="1"/>
        <v>0</v>
      </c>
      <c r="AU66" s="104">
        <f>'SO 06.1 - Krajinářské úpr...'!P96</f>
        <v>0</v>
      </c>
      <c r="AV66" s="103">
        <f>'SO 06.1 - Krajinářské úpr...'!J37</f>
        <v>0</v>
      </c>
      <c r="AW66" s="103">
        <f>'SO 06.1 - Krajinářské úpr...'!J38</f>
        <v>0</v>
      </c>
      <c r="AX66" s="103">
        <f>'SO 06.1 - Krajinářské úpr...'!J39</f>
        <v>0</v>
      </c>
      <c r="AY66" s="103">
        <f>'SO 06.1 - Krajinářské úpr...'!J40</f>
        <v>0</v>
      </c>
      <c r="AZ66" s="103">
        <f>'SO 06.1 - Krajinářské úpr...'!F37</f>
        <v>0</v>
      </c>
      <c r="BA66" s="103">
        <f>'SO 06.1 - Krajinářské úpr...'!F38</f>
        <v>0</v>
      </c>
      <c r="BB66" s="103">
        <f>'SO 06.1 - Krajinářské úpr...'!F39</f>
        <v>0</v>
      </c>
      <c r="BC66" s="103">
        <f>'SO 06.1 - Krajinářské úpr...'!F40</f>
        <v>0</v>
      </c>
      <c r="BD66" s="105">
        <f>'SO 06.1 - Krajinářské úpr...'!F41</f>
        <v>0</v>
      </c>
      <c r="BT66" s="106" t="s">
        <v>106</v>
      </c>
      <c r="BV66" s="106" t="s">
        <v>76</v>
      </c>
      <c r="BW66" s="106" t="s">
        <v>119</v>
      </c>
      <c r="BX66" s="106" t="s">
        <v>116</v>
      </c>
      <c r="CL66" s="106" t="s">
        <v>19</v>
      </c>
    </row>
    <row r="67" spans="1:91" s="4" customFormat="1" ht="23.25" customHeight="1">
      <c r="A67" s="99" t="s">
        <v>84</v>
      </c>
      <c r="B67" s="54"/>
      <c r="C67" s="100"/>
      <c r="D67" s="100"/>
      <c r="E67" s="100"/>
      <c r="F67" s="354" t="s">
        <v>120</v>
      </c>
      <c r="G67" s="354"/>
      <c r="H67" s="354"/>
      <c r="I67" s="354"/>
      <c r="J67" s="354"/>
      <c r="K67" s="100"/>
      <c r="L67" s="354" t="s">
        <v>121</v>
      </c>
      <c r="M67" s="354"/>
      <c r="N67" s="354"/>
      <c r="O67" s="354"/>
      <c r="P67" s="354"/>
      <c r="Q67" s="354"/>
      <c r="R67" s="354"/>
      <c r="S67" s="354"/>
      <c r="T67" s="354"/>
      <c r="U67" s="354"/>
      <c r="V67" s="354"/>
      <c r="W67" s="354"/>
      <c r="X67" s="354"/>
      <c r="Y67" s="354"/>
      <c r="Z67" s="354"/>
      <c r="AA67" s="354"/>
      <c r="AB67" s="354"/>
      <c r="AC67" s="354"/>
      <c r="AD67" s="354"/>
      <c r="AE67" s="354"/>
      <c r="AF67" s="354"/>
      <c r="AG67" s="358">
        <f>'SO 06.2 - Krajinářské úpr...'!J34</f>
        <v>0</v>
      </c>
      <c r="AH67" s="357"/>
      <c r="AI67" s="357"/>
      <c r="AJ67" s="357"/>
      <c r="AK67" s="357"/>
      <c r="AL67" s="357"/>
      <c r="AM67" s="357"/>
      <c r="AN67" s="358">
        <f t="shared" si="0"/>
        <v>0</v>
      </c>
      <c r="AO67" s="357"/>
      <c r="AP67" s="357"/>
      <c r="AQ67" s="101" t="s">
        <v>87</v>
      </c>
      <c r="AR67" s="56"/>
      <c r="AS67" s="102">
        <v>0</v>
      </c>
      <c r="AT67" s="103">
        <f t="shared" si="1"/>
        <v>0</v>
      </c>
      <c r="AU67" s="104">
        <f>'SO 06.2 - Krajinářské úpr...'!P104</f>
        <v>0</v>
      </c>
      <c r="AV67" s="103">
        <f>'SO 06.2 - Krajinářské úpr...'!J37</f>
        <v>0</v>
      </c>
      <c r="AW67" s="103">
        <f>'SO 06.2 - Krajinářské úpr...'!J38</f>
        <v>0</v>
      </c>
      <c r="AX67" s="103">
        <f>'SO 06.2 - Krajinářské úpr...'!J39</f>
        <v>0</v>
      </c>
      <c r="AY67" s="103">
        <f>'SO 06.2 - Krajinářské úpr...'!J40</f>
        <v>0</v>
      </c>
      <c r="AZ67" s="103">
        <f>'SO 06.2 - Krajinářské úpr...'!F37</f>
        <v>0</v>
      </c>
      <c r="BA67" s="103">
        <f>'SO 06.2 - Krajinářské úpr...'!F38</f>
        <v>0</v>
      </c>
      <c r="BB67" s="103">
        <f>'SO 06.2 - Krajinářské úpr...'!F39</f>
        <v>0</v>
      </c>
      <c r="BC67" s="103">
        <f>'SO 06.2 - Krajinářské úpr...'!F40</f>
        <v>0</v>
      </c>
      <c r="BD67" s="105">
        <f>'SO 06.2 - Krajinářské úpr...'!F41</f>
        <v>0</v>
      </c>
      <c r="BT67" s="106" t="s">
        <v>106</v>
      </c>
      <c r="BV67" s="106" t="s">
        <v>76</v>
      </c>
      <c r="BW67" s="106" t="s">
        <v>122</v>
      </c>
      <c r="BX67" s="106" t="s">
        <v>116</v>
      </c>
      <c r="CL67" s="106" t="s">
        <v>19</v>
      </c>
    </row>
    <row r="68" spans="1:91" s="4" customFormat="1" ht="16.5" customHeight="1">
      <c r="A68" s="99" t="s">
        <v>84</v>
      </c>
      <c r="B68" s="54"/>
      <c r="C68" s="100"/>
      <c r="D68" s="100"/>
      <c r="E68" s="354" t="s">
        <v>123</v>
      </c>
      <c r="F68" s="354"/>
      <c r="G68" s="354"/>
      <c r="H68" s="354"/>
      <c r="I68" s="354"/>
      <c r="J68" s="100"/>
      <c r="K68" s="354" t="s">
        <v>124</v>
      </c>
      <c r="L68" s="354"/>
      <c r="M68" s="354"/>
      <c r="N68" s="354"/>
      <c r="O68" s="354"/>
      <c r="P68" s="354"/>
      <c r="Q68" s="354"/>
      <c r="R68" s="354"/>
      <c r="S68" s="354"/>
      <c r="T68" s="354"/>
      <c r="U68" s="354"/>
      <c r="V68" s="354"/>
      <c r="W68" s="354"/>
      <c r="X68" s="354"/>
      <c r="Y68" s="354"/>
      <c r="Z68" s="354"/>
      <c r="AA68" s="354"/>
      <c r="AB68" s="354"/>
      <c r="AC68" s="354"/>
      <c r="AD68" s="354"/>
      <c r="AE68" s="354"/>
      <c r="AF68" s="354"/>
      <c r="AG68" s="358">
        <f>'SO 07 - Demolice'!J32</f>
        <v>0</v>
      </c>
      <c r="AH68" s="357"/>
      <c r="AI68" s="357"/>
      <c r="AJ68" s="357"/>
      <c r="AK68" s="357"/>
      <c r="AL68" s="357"/>
      <c r="AM68" s="357"/>
      <c r="AN68" s="358">
        <f t="shared" si="0"/>
        <v>0</v>
      </c>
      <c r="AO68" s="357"/>
      <c r="AP68" s="357"/>
      <c r="AQ68" s="101" t="s">
        <v>87</v>
      </c>
      <c r="AR68" s="56"/>
      <c r="AS68" s="102">
        <v>0</v>
      </c>
      <c r="AT68" s="103">
        <f t="shared" si="1"/>
        <v>0</v>
      </c>
      <c r="AU68" s="104">
        <f>'SO 07 - Demolice'!P88</f>
        <v>0</v>
      </c>
      <c r="AV68" s="103">
        <f>'SO 07 - Demolice'!J35</f>
        <v>0</v>
      </c>
      <c r="AW68" s="103">
        <f>'SO 07 - Demolice'!J36</f>
        <v>0</v>
      </c>
      <c r="AX68" s="103">
        <f>'SO 07 - Demolice'!J37</f>
        <v>0</v>
      </c>
      <c r="AY68" s="103">
        <f>'SO 07 - Demolice'!J38</f>
        <v>0</v>
      </c>
      <c r="AZ68" s="103">
        <f>'SO 07 - Demolice'!F35</f>
        <v>0</v>
      </c>
      <c r="BA68" s="103">
        <f>'SO 07 - Demolice'!F36</f>
        <v>0</v>
      </c>
      <c r="BB68" s="103">
        <f>'SO 07 - Demolice'!F37</f>
        <v>0</v>
      </c>
      <c r="BC68" s="103">
        <f>'SO 07 - Demolice'!F38</f>
        <v>0</v>
      </c>
      <c r="BD68" s="105">
        <f>'SO 07 - Demolice'!F39</f>
        <v>0</v>
      </c>
      <c r="BT68" s="106" t="s">
        <v>83</v>
      </c>
      <c r="BV68" s="106" t="s">
        <v>76</v>
      </c>
      <c r="BW68" s="106" t="s">
        <v>125</v>
      </c>
      <c r="BX68" s="106" t="s">
        <v>82</v>
      </c>
      <c r="CL68" s="106" t="s">
        <v>19</v>
      </c>
    </row>
    <row r="69" spans="1:91" s="4" customFormat="1" ht="16.5" customHeight="1">
      <c r="A69" s="99" t="s">
        <v>84</v>
      </c>
      <c r="B69" s="54"/>
      <c r="C69" s="100"/>
      <c r="D69" s="100"/>
      <c r="E69" s="354" t="s">
        <v>126</v>
      </c>
      <c r="F69" s="354"/>
      <c r="G69" s="354"/>
      <c r="H69" s="354"/>
      <c r="I69" s="354"/>
      <c r="J69" s="100"/>
      <c r="K69" s="354" t="s">
        <v>127</v>
      </c>
      <c r="L69" s="354"/>
      <c r="M69" s="354"/>
      <c r="N69" s="354"/>
      <c r="O69" s="354"/>
      <c r="P69" s="354"/>
      <c r="Q69" s="354"/>
      <c r="R69" s="354"/>
      <c r="S69" s="354"/>
      <c r="T69" s="354"/>
      <c r="U69" s="354"/>
      <c r="V69" s="354"/>
      <c r="W69" s="354"/>
      <c r="X69" s="354"/>
      <c r="Y69" s="354"/>
      <c r="Z69" s="354"/>
      <c r="AA69" s="354"/>
      <c r="AB69" s="354"/>
      <c r="AC69" s="354"/>
      <c r="AD69" s="354"/>
      <c r="AE69" s="354"/>
      <c r="AF69" s="354"/>
      <c r="AG69" s="358">
        <f>'SO 08 - Úprava sousedního...'!J32</f>
        <v>0</v>
      </c>
      <c r="AH69" s="357"/>
      <c r="AI69" s="357"/>
      <c r="AJ69" s="357"/>
      <c r="AK69" s="357"/>
      <c r="AL69" s="357"/>
      <c r="AM69" s="357"/>
      <c r="AN69" s="358">
        <f t="shared" si="0"/>
        <v>0</v>
      </c>
      <c r="AO69" s="357"/>
      <c r="AP69" s="357"/>
      <c r="AQ69" s="101" t="s">
        <v>87</v>
      </c>
      <c r="AR69" s="56"/>
      <c r="AS69" s="102">
        <v>0</v>
      </c>
      <c r="AT69" s="103">
        <f t="shared" si="1"/>
        <v>0</v>
      </c>
      <c r="AU69" s="104">
        <f>'SO 08 - Úprava sousedního...'!P87</f>
        <v>0</v>
      </c>
      <c r="AV69" s="103">
        <f>'SO 08 - Úprava sousedního...'!J35</f>
        <v>0</v>
      </c>
      <c r="AW69" s="103">
        <f>'SO 08 - Úprava sousedního...'!J36</f>
        <v>0</v>
      </c>
      <c r="AX69" s="103">
        <f>'SO 08 - Úprava sousedního...'!J37</f>
        <v>0</v>
      </c>
      <c r="AY69" s="103">
        <f>'SO 08 - Úprava sousedního...'!J38</f>
        <v>0</v>
      </c>
      <c r="AZ69" s="103">
        <f>'SO 08 - Úprava sousedního...'!F35</f>
        <v>0</v>
      </c>
      <c r="BA69" s="103">
        <f>'SO 08 - Úprava sousedního...'!F36</f>
        <v>0</v>
      </c>
      <c r="BB69" s="103">
        <f>'SO 08 - Úprava sousedního...'!F37</f>
        <v>0</v>
      </c>
      <c r="BC69" s="103">
        <f>'SO 08 - Úprava sousedního...'!F38</f>
        <v>0</v>
      </c>
      <c r="BD69" s="105">
        <f>'SO 08 - Úprava sousedního...'!F39</f>
        <v>0</v>
      </c>
      <c r="BT69" s="106" t="s">
        <v>83</v>
      </c>
      <c r="BV69" s="106" t="s">
        <v>76</v>
      </c>
      <c r="BW69" s="106" t="s">
        <v>128</v>
      </c>
      <c r="BX69" s="106" t="s">
        <v>82</v>
      </c>
      <c r="CL69" s="106" t="s">
        <v>19</v>
      </c>
    </row>
    <row r="70" spans="1:91" s="4" customFormat="1" ht="16.5" customHeight="1">
      <c r="A70" s="99" t="s">
        <v>84</v>
      </c>
      <c r="B70" s="54"/>
      <c r="C70" s="100"/>
      <c r="D70" s="100"/>
      <c r="E70" s="354" t="s">
        <v>129</v>
      </c>
      <c r="F70" s="354"/>
      <c r="G70" s="354"/>
      <c r="H70" s="354"/>
      <c r="I70" s="354"/>
      <c r="J70" s="100"/>
      <c r="K70" s="354" t="s">
        <v>130</v>
      </c>
      <c r="L70" s="354"/>
      <c r="M70" s="354"/>
      <c r="N70" s="354"/>
      <c r="O70" s="354"/>
      <c r="P70" s="354"/>
      <c r="Q70" s="354"/>
      <c r="R70" s="354"/>
      <c r="S70" s="354"/>
      <c r="T70" s="354"/>
      <c r="U70" s="354"/>
      <c r="V70" s="354"/>
      <c r="W70" s="354"/>
      <c r="X70" s="354"/>
      <c r="Y70" s="354"/>
      <c r="Z70" s="354"/>
      <c r="AA70" s="354"/>
      <c r="AB70" s="354"/>
      <c r="AC70" s="354"/>
      <c r="AD70" s="354"/>
      <c r="AE70" s="354"/>
      <c r="AF70" s="354"/>
      <c r="AG70" s="358">
        <f>'VRN - Vedlejší rozpočtové...'!J32</f>
        <v>0</v>
      </c>
      <c r="AH70" s="357"/>
      <c r="AI70" s="357"/>
      <c r="AJ70" s="357"/>
      <c r="AK70" s="357"/>
      <c r="AL70" s="357"/>
      <c r="AM70" s="357"/>
      <c r="AN70" s="358">
        <f t="shared" si="0"/>
        <v>0</v>
      </c>
      <c r="AO70" s="357"/>
      <c r="AP70" s="357"/>
      <c r="AQ70" s="101" t="s">
        <v>87</v>
      </c>
      <c r="AR70" s="56"/>
      <c r="AS70" s="102">
        <v>0</v>
      </c>
      <c r="AT70" s="103">
        <f t="shared" si="1"/>
        <v>0</v>
      </c>
      <c r="AU70" s="104">
        <f>'VRN - Vedlejší rozpočtové...'!P92</f>
        <v>0</v>
      </c>
      <c r="AV70" s="103">
        <f>'VRN - Vedlejší rozpočtové...'!J35</f>
        <v>0</v>
      </c>
      <c r="AW70" s="103">
        <f>'VRN - Vedlejší rozpočtové...'!J36</f>
        <v>0</v>
      </c>
      <c r="AX70" s="103">
        <f>'VRN - Vedlejší rozpočtové...'!J37</f>
        <v>0</v>
      </c>
      <c r="AY70" s="103">
        <f>'VRN - Vedlejší rozpočtové...'!J38</f>
        <v>0</v>
      </c>
      <c r="AZ70" s="103">
        <f>'VRN - Vedlejší rozpočtové...'!F35</f>
        <v>0</v>
      </c>
      <c r="BA70" s="103">
        <f>'VRN - Vedlejší rozpočtové...'!F36</f>
        <v>0</v>
      </c>
      <c r="BB70" s="103">
        <f>'VRN - Vedlejší rozpočtové...'!F37</f>
        <v>0</v>
      </c>
      <c r="BC70" s="103">
        <f>'VRN - Vedlejší rozpočtové...'!F38</f>
        <v>0</v>
      </c>
      <c r="BD70" s="105">
        <f>'VRN - Vedlejší rozpočtové...'!F39</f>
        <v>0</v>
      </c>
      <c r="BT70" s="106" t="s">
        <v>83</v>
      </c>
      <c r="BV70" s="106" t="s">
        <v>76</v>
      </c>
      <c r="BW70" s="106" t="s">
        <v>131</v>
      </c>
      <c r="BX70" s="106" t="s">
        <v>82</v>
      </c>
      <c r="CL70" s="106" t="s">
        <v>19</v>
      </c>
    </row>
    <row r="71" spans="1:91" s="7" customFormat="1" ht="16.5" customHeight="1">
      <c r="B71" s="89"/>
      <c r="C71" s="90"/>
      <c r="D71" s="355" t="s">
        <v>132</v>
      </c>
      <c r="E71" s="355"/>
      <c r="F71" s="355"/>
      <c r="G71" s="355"/>
      <c r="H71" s="355"/>
      <c r="I71" s="91"/>
      <c r="J71" s="355" t="s">
        <v>133</v>
      </c>
      <c r="K71" s="355"/>
      <c r="L71" s="355"/>
      <c r="M71" s="355"/>
      <c r="N71" s="355"/>
      <c r="O71" s="355"/>
      <c r="P71" s="355"/>
      <c r="Q71" s="355"/>
      <c r="R71" s="355"/>
      <c r="S71" s="355"/>
      <c r="T71" s="355"/>
      <c r="U71" s="355"/>
      <c r="V71" s="355"/>
      <c r="W71" s="355"/>
      <c r="X71" s="355"/>
      <c r="Y71" s="355"/>
      <c r="Z71" s="355"/>
      <c r="AA71" s="355"/>
      <c r="AB71" s="355"/>
      <c r="AC71" s="355"/>
      <c r="AD71" s="355"/>
      <c r="AE71" s="355"/>
      <c r="AF71" s="355"/>
      <c r="AG71" s="359">
        <f>ROUND(AG72+AG73,2)</f>
        <v>0</v>
      </c>
      <c r="AH71" s="360"/>
      <c r="AI71" s="360"/>
      <c r="AJ71" s="360"/>
      <c r="AK71" s="360"/>
      <c r="AL71" s="360"/>
      <c r="AM71" s="360"/>
      <c r="AN71" s="361">
        <f t="shared" si="0"/>
        <v>0</v>
      </c>
      <c r="AO71" s="360"/>
      <c r="AP71" s="360"/>
      <c r="AQ71" s="92" t="s">
        <v>80</v>
      </c>
      <c r="AR71" s="93"/>
      <c r="AS71" s="94">
        <f>ROUND(AS72+AS73,2)</f>
        <v>0</v>
      </c>
      <c r="AT71" s="95">
        <f t="shared" si="1"/>
        <v>0</v>
      </c>
      <c r="AU71" s="96">
        <f>ROUND(AU72+AU73,5)</f>
        <v>0</v>
      </c>
      <c r="AV71" s="95">
        <f>ROUND(AZ71*L29,2)</f>
        <v>0</v>
      </c>
      <c r="AW71" s="95">
        <f>ROUND(BA71*L30,2)</f>
        <v>0</v>
      </c>
      <c r="AX71" s="95">
        <f>ROUND(BB71*L29,2)</f>
        <v>0</v>
      </c>
      <c r="AY71" s="95">
        <f>ROUND(BC71*L30,2)</f>
        <v>0</v>
      </c>
      <c r="AZ71" s="95">
        <f>ROUND(AZ72+AZ73,2)</f>
        <v>0</v>
      </c>
      <c r="BA71" s="95">
        <f>ROUND(BA72+BA73,2)</f>
        <v>0</v>
      </c>
      <c r="BB71" s="95">
        <f>ROUND(BB72+BB73,2)</f>
        <v>0</v>
      </c>
      <c r="BC71" s="95">
        <f>ROUND(BC72+BC73,2)</f>
        <v>0</v>
      </c>
      <c r="BD71" s="97">
        <f>ROUND(BD72+BD73,2)</f>
        <v>0</v>
      </c>
      <c r="BS71" s="98" t="s">
        <v>73</v>
      </c>
      <c r="BT71" s="98" t="s">
        <v>81</v>
      </c>
      <c r="BU71" s="98" t="s">
        <v>75</v>
      </c>
      <c r="BV71" s="98" t="s">
        <v>76</v>
      </c>
      <c r="BW71" s="98" t="s">
        <v>134</v>
      </c>
      <c r="BX71" s="98" t="s">
        <v>5</v>
      </c>
      <c r="CL71" s="98" t="s">
        <v>19</v>
      </c>
      <c r="CM71" s="98" t="s">
        <v>83</v>
      </c>
    </row>
    <row r="72" spans="1:91" s="4" customFormat="1" ht="16.5" customHeight="1">
      <c r="A72" s="99" t="s">
        <v>84</v>
      </c>
      <c r="B72" s="54"/>
      <c r="C72" s="100"/>
      <c r="D72" s="100"/>
      <c r="E72" s="354" t="s">
        <v>135</v>
      </c>
      <c r="F72" s="354"/>
      <c r="G72" s="354"/>
      <c r="H72" s="354"/>
      <c r="I72" s="354"/>
      <c r="J72" s="100"/>
      <c r="K72" s="354" t="s">
        <v>136</v>
      </c>
      <c r="L72" s="354"/>
      <c r="M72" s="354"/>
      <c r="N72" s="354"/>
      <c r="O72" s="354"/>
      <c r="P72" s="354"/>
      <c r="Q72" s="354"/>
      <c r="R72" s="354"/>
      <c r="S72" s="354"/>
      <c r="T72" s="354"/>
      <c r="U72" s="354"/>
      <c r="V72" s="354"/>
      <c r="W72" s="354"/>
      <c r="X72" s="354"/>
      <c r="Y72" s="354"/>
      <c r="Z72" s="354"/>
      <c r="AA72" s="354"/>
      <c r="AB72" s="354"/>
      <c r="AC72" s="354"/>
      <c r="AD72" s="354"/>
      <c r="AE72" s="354"/>
      <c r="AF72" s="354"/>
      <c r="AG72" s="358">
        <f>'SO 01.3 - Dřevěná paluba'!J32</f>
        <v>0</v>
      </c>
      <c r="AH72" s="357"/>
      <c r="AI72" s="357"/>
      <c r="AJ72" s="357"/>
      <c r="AK72" s="357"/>
      <c r="AL72" s="357"/>
      <c r="AM72" s="357"/>
      <c r="AN72" s="358">
        <f t="shared" si="0"/>
        <v>0</v>
      </c>
      <c r="AO72" s="357"/>
      <c r="AP72" s="357"/>
      <c r="AQ72" s="101" t="s">
        <v>87</v>
      </c>
      <c r="AR72" s="56"/>
      <c r="AS72" s="102">
        <v>0</v>
      </c>
      <c r="AT72" s="103">
        <f t="shared" si="1"/>
        <v>0</v>
      </c>
      <c r="AU72" s="104">
        <f>'SO 01.3 - Dřevěná paluba'!P93</f>
        <v>0</v>
      </c>
      <c r="AV72" s="103">
        <f>'SO 01.3 - Dřevěná paluba'!J35</f>
        <v>0</v>
      </c>
      <c r="AW72" s="103">
        <f>'SO 01.3 - Dřevěná paluba'!J36</f>
        <v>0</v>
      </c>
      <c r="AX72" s="103">
        <f>'SO 01.3 - Dřevěná paluba'!J37</f>
        <v>0</v>
      </c>
      <c r="AY72" s="103">
        <f>'SO 01.3 - Dřevěná paluba'!J38</f>
        <v>0</v>
      </c>
      <c r="AZ72" s="103">
        <f>'SO 01.3 - Dřevěná paluba'!F35</f>
        <v>0</v>
      </c>
      <c r="BA72" s="103">
        <f>'SO 01.3 - Dřevěná paluba'!F36</f>
        <v>0</v>
      </c>
      <c r="BB72" s="103">
        <f>'SO 01.3 - Dřevěná paluba'!F37</f>
        <v>0</v>
      </c>
      <c r="BC72" s="103">
        <f>'SO 01.3 - Dřevěná paluba'!F38</f>
        <v>0</v>
      </c>
      <c r="BD72" s="105">
        <f>'SO 01.3 - Dřevěná paluba'!F39</f>
        <v>0</v>
      </c>
      <c r="BT72" s="106" t="s">
        <v>83</v>
      </c>
      <c r="BV72" s="106" t="s">
        <v>76</v>
      </c>
      <c r="BW72" s="106" t="s">
        <v>137</v>
      </c>
      <c r="BX72" s="106" t="s">
        <v>134</v>
      </c>
      <c r="CL72" s="106" t="s">
        <v>19</v>
      </c>
    </row>
    <row r="73" spans="1:91" s="4" customFormat="1" ht="23.25" customHeight="1">
      <c r="B73" s="54"/>
      <c r="C73" s="100"/>
      <c r="D73" s="100"/>
      <c r="E73" s="354" t="s">
        <v>138</v>
      </c>
      <c r="F73" s="354"/>
      <c r="G73" s="354"/>
      <c r="H73" s="354"/>
      <c r="I73" s="354"/>
      <c r="J73" s="100"/>
      <c r="K73" s="354" t="s">
        <v>139</v>
      </c>
      <c r="L73" s="354"/>
      <c r="M73" s="354"/>
      <c r="N73" s="354"/>
      <c r="O73" s="354"/>
      <c r="P73" s="354"/>
      <c r="Q73" s="354"/>
      <c r="R73" s="354"/>
      <c r="S73" s="354"/>
      <c r="T73" s="354"/>
      <c r="U73" s="354"/>
      <c r="V73" s="354"/>
      <c r="W73" s="354"/>
      <c r="X73" s="354"/>
      <c r="Y73" s="354"/>
      <c r="Z73" s="354"/>
      <c r="AA73" s="354"/>
      <c r="AB73" s="354"/>
      <c r="AC73" s="354"/>
      <c r="AD73" s="354"/>
      <c r="AE73" s="354"/>
      <c r="AF73" s="354"/>
      <c r="AG73" s="356">
        <f>ROUND(AG74+AG75+AG76+AG84,2)</f>
        <v>0</v>
      </c>
      <c r="AH73" s="357"/>
      <c r="AI73" s="357"/>
      <c r="AJ73" s="357"/>
      <c r="AK73" s="357"/>
      <c r="AL73" s="357"/>
      <c r="AM73" s="357"/>
      <c r="AN73" s="358">
        <f t="shared" si="0"/>
        <v>0</v>
      </c>
      <c r="AO73" s="357"/>
      <c r="AP73" s="357"/>
      <c r="AQ73" s="101" t="s">
        <v>87</v>
      </c>
      <c r="AR73" s="56"/>
      <c r="AS73" s="102">
        <f>ROUND(AS74+AS75+AS76+AS84,2)</f>
        <v>0</v>
      </c>
      <c r="AT73" s="103">
        <f t="shared" si="1"/>
        <v>0</v>
      </c>
      <c r="AU73" s="104">
        <f>ROUND(AU74+AU75+AU76+AU84,5)</f>
        <v>0</v>
      </c>
      <c r="AV73" s="103">
        <f>ROUND(AZ73*L29,2)</f>
        <v>0</v>
      </c>
      <c r="AW73" s="103">
        <f>ROUND(BA73*L30,2)</f>
        <v>0</v>
      </c>
      <c r="AX73" s="103">
        <f>ROUND(BB73*L29,2)</f>
        <v>0</v>
      </c>
      <c r="AY73" s="103">
        <f>ROUND(BC73*L30,2)</f>
        <v>0</v>
      </c>
      <c r="AZ73" s="103">
        <f>ROUND(AZ74+AZ75+AZ76+AZ84,2)</f>
        <v>0</v>
      </c>
      <c r="BA73" s="103">
        <f>ROUND(BA74+BA75+BA76+BA84,2)</f>
        <v>0</v>
      </c>
      <c r="BB73" s="103">
        <f>ROUND(BB74+BB75+BB76+BB84,2)</f>
        <v>0</v>
      </c>
      <c r="BC73" s="103">
        <f>ROUND(BC74+BC75+BC76+BC84,2)</f>
        <v>0</v>
      </c>
      <c r="BD73" s="105">
        <f>ROUND(BD74+BD75+BD76+BD84,2)</f>
        <v>0</v>
      </c>
      <c r="BS73" s="106" t="s">
        <v>73</v>
      </c>
      <c r="BT73" s="106" t="s">
        <v>83</v>
      </c>
      <c r="BU73" s="106" t="s">
        <v>75</v>
      </c>
      <c r="BV73" s="106" t="s">
        <v>76</v>
      </c>
      <c r="BW73" s="106" t="s">
        <v>140</v>
      </c>
      <c r="BX73" s="106" t="s">
        <v>134</v>
      </c>
      <c r="CL73" s="106" t="s">
        <v>21</v>
      </c>
    </row>
    <row r="74" spans="1:91" s="4" customFormat="1" ht="16.5" customHeight="1">
      <c r="A74" s="99" t="s">
        <v>84</v>
      </c>
      <c r="B74" s="54"/>
      <c r="C74" s="100"/>
      <c r="D74" s="100"/>
      <c r="E74" s="100"/>
      <c r="F74" s="354" t="s">
        <v>78</v>
      </c>
      <c r="G74" s="354"/>
      <c r="H74" s="354"/>
      <c r="I74" s="354"/>
      <c r="J74" s="354"/>
      <c r="K74" s="100"/>
      <c r="L74" s="354" t="s">
        <v>141</v>
      </c>
      <c r="M74" s="354"/>
      <c r="N74" s="354"/>
      <c r="O74" s="354"/>
      <c r="P74" s="354"/>
      <c r="Q74" s="354"/>
      <c r="R74" s="354"/>
      <c r="S74" s="354"/>
      <c r="T74" s="354"/>
      <c r="U74" s="354"/>
      <c r="V74" s="354"/>
      <c r="W74" s="354"/>
      <c r="X74" s="354"/>
      <c r="Y74" s="354"/>
      <c r="Z74" s="354"/>
      <c r="AA74" s="354"/>
      <c r="AB74" s="354"/>
      <c r="AC74" s="354"/>
      <c r="AD74" s="354"/>
      <c r="AE74" s="354"/>
      <c r="AF74" s="354"/>
      <c r="AG74" s="358">
        <f>'01 - Hlavní stavební úpravy'!J34</f>
        <v>0</v>
      </c>
      <c r="AH74" s="357"/>
      <c r="AI74" s="357"/>
      <c r="AJ74" s="357"/>
      <c r="AK74" s="357"/>
      <c r="AL74" s="357"/>
      <c r="AM74" s="357"/>
      <c r="AN74" s="358">
        <f t="shared" si="0"/>
        <v>0</v>
      </c>
      <c r="AO74" s="357"/>
      <c r="AP74" s="357"/>
      <c r="AQ74" s="101" t="s">
        <v>87</v>
      </c>
      <c r="AR74" s="56"/>
      <c r="AS74" s="102">
        <v>0</v>
      </c>
      <c r="AT74" s="103">
        <f t="shared" si="1"/>
        <v>0</v>
      </c>
      <c r="AU74" s="104">
        <f>'01 - Hlavní stavební úpravy'!P117</f>
        <v>0</v>
      </c>
      <c r="AV74" s="103">
        <f>'01 - Hlavní stavební úpravy'!J37</f>
        <v>0</v>
      </c>
      <c r="AW74" s="103">
        <f>'01 - Hlavní stavební úpravy'!J38</f>
        <v>0</v>
      </c>
      <c r="AX74" s="103">
        <f>'01 - Hlavní stavební úpravy'!J39</f>
        <v>0</v>
      </c>
      <c r="AY74" s="103">
        <f>'01 - Hlavní stavební úpravy'!J40</f>
        <v>0</v>
      </c>
      <c r="AZ74" s="103">
        <f>'01 - Hlavní stavební úpravy'!F37</f>
        <v>0</v>
      </c>
      <c r="BA74" s="103">
        <f>'01 - Hlavní stavební úpravy'!F38</f>
        <v>0</v>
      </c>
      <c r="BB74" s="103">
        <f>'01 - Hlavní stavební úpravy'!F39</f>
        <v>0</v>
      </c>
      <c r="BC74" s="103">
        <f>'01 - Hlavní stavební úpravy'!F40</f>
        <v>0</v>
      </c>
      <c r="BD74" s="105">
        <f>'01 - Hlavní stavební úpravy'!F41</f>
        <v>0</v>
      </c>
      <c r="BT74" s="106" t="s">
        <v>106</v>
      </c>
      <c r="BV74" s="106" t="s">
        <v>76</v>
      </c>
      <c r="BW74" s="106" t="s">
        <v>142</v>
      </c>
      <c r="BX74" s="106" t="s">
        <v>140</v>
      </c>
      <c r="CL74" s="106" t="s">
        <v>21</v>
      </c>
    </row>
    <row r="75" spans="1:91" s="4" customFormat="1" ht="16.5" customHeight="1">
      <c r="A75" s="99" t="s">
        <v>84</v>
      </c>
      <c r="B75" s="54"/>
      <c r="C75" s="100"/>
      <c r="D75" s="100"/>
      <c r="E75" s="100"/>
      <c r="F75" s="354" t="s">
        <v>132</v>
      </c>
      <c r="G75" s="354"/>
      <c r="H75" s="354"/>
      <c r="I75" s="354"/>
      <c r="J75" s="354"/>
      <c r="K75" s="100"/>
      <c r="L75" s="354" t="s">
        <v>143</v>
      </c>
      <c r="M75" s="354"/>
      <c r="N75" s="354"/>
      <c r="O75" s="354"/>
      <c r="P75" s="354"/>
      <c r="Q75" s="354"/>
      <c r="R75" s="354"/>
      <c r="S75" s="354"/>
      <c r="T75" s="354"/>
      <c r="U75" s="354"/>
      <c r="V75" s="354"/>
      <c r="W75" s="354"/>
      <c r="X75" s="354"/>
      <c r="Y75" s="354"/>
      <c r="Z75" s="354"/>
      <c r="AA75" s="354"/>
      <c r="AB75" s="354"/>
      <c r="AC75" s="354"/>
      <c r="AD75" s="354"/>
      <c r="AE75" s="354"/>
      <c r="AF75" s="354"/>
      <c r="AG75" s="358">
        <f>'02 - Volný mobiliář'!J34</f>
        <v>0</v>
      </c>
      <c r="AH75" s="357"/>
      <c r="AI75" s="357"/>
      <c r="AJ75" s="357"/>
      <c r="AK75" s="357"/>
      <c r="AL75" s="357"/>
      <c r="AM75" s="357"/>
      <c r="AN75" s="358">
        <f t="shared" si="0"/>
        <v>0</v>
      </c>
      <c r="AO75" s="357"/>
      <c r="AP75" s="357"/>
      <c r="AQ75" s="101" t="s">
        <v>87</v>
      </c>
      <c r="AR75" s="56"/>
      <c r="AS75" s="102">
        <v>0</v>
      </c>
      <c r="AT75" s="103">
        <f t="shared" si="1"/>
        <v>0</v>
      </c>
      <c r="AU75" s="104">
        <f>'02 - Volný mobiliář'!P93</f>
        <v>0</v>
      </c>
      <c r="AV75" s="103">
        <f>'02 - Volný mobiliář'!J37</f>
        <v>0</v>
      </c>
      <c r="AW75" s="103">
        <f>'02 - Volný mobiliář'!J38</f>
        <v>0</v>
      </c>
      <c r="AX75" s="103">
        <f>'02 - Volný mobiliář'!J39</f>
        <v>0</v>
      </c>
      <c r="AY75" s="103">
        <f>'02 - Volný mobiliář'!J40</f>
        <v>0</v>
      </c>
      <c r="AZ75" s="103">
        <f>'02 - Volný mobiliář'!F37</f>
        <v>0</v>
      </c>
      <c r="BA75" s="103">
        <f>'02 - Volný mobiliář'!F38</f>
        <v>0</v>
      </c>
      <c r="BB75" s="103">
        <f>'02 - Volný mobiliář'!F39</f>
        <v>0</v>
      </c>
      <c r="BC75" s="103">
        <f>'02 - Volný mobiliář'!F40</f>
        <v>0</v>
      </c>
      <c r="BD75" s="105">
        <f>'02 - Volný mobiliář'!F41</f>
        <v>0</v>
      </c>
      <c r="BT75" s="106" t="s">
        <v>106</v>
      </c>
      <c r="BV75" s="106" t="s">
        <v>76</v>
      </c>
      <c r="BW75" s="106" t="s">
        <v>144</v>
      </c>
      <c r="BX75" s="106" t="s">
        <v>140</v>
      </c>
      <c r="CL75" s="106" t="s">
        <v>21</v>
      </c>
    </row>
    <row r="76" spans="1:91" s="4" customFormat="1" ht="16.5" customHeight="1">
      <c r="B76" s="54"/>
      <c r="C76" s="100"/>
      <c r="D76" s="100"/>
      <c r="E76" s="100"/>
      <c r="F76" s="354" t="s">
        <v>145</v>
      </c>
      <c r="G76" s="354"/>
      <c r="H76" s="354"/>
      <c r="I76" s="354"/>
      <c r="J76" s="354"/>
      <c r="K76" s="100"/>
      <c r="L76" s="354" t="s">
        <v>146</v>
      </c>
      <c r="M76" s="354"/>
      <c r="N76" s="354"/>
      <c r="O76" s="354"/>
      <c r="P76" s="354"/>
      <c r="Q76" s="354"/>
      <c r="R76" s="354"/>
      <c r="S76" s="354"/>
      <c r="T76" s="354"/>
      <c r="U76" s="354"/>
      <c r="V76" s="354"/>
      <c r="W76" s="354"/>
      <c r="X76" s="354"/>
      <c r="Y76" s="354"/>
      <c r="Z76" s="354"/>
      <c r="AA76" s="354"/>
      <c r="AB76" s="354"/>
      <c r="AC76" s="354"/>
      <c r="AD76" s="354"/>
      <c r="AE76" s="354"/>
      <c r="AF76" s="354"/>
      <c r="AG76" s="356">
        <f>ROUND(SUM(AG77:AG83),2)</f>
        <v>0</v>
      </c>
      <c r="AH76" s="357"/>
      <c r="AI76" s="357"/>
      <c r="AJ76" s="357"/>
      <c r="AK76" s="357"/>
      <c r="AL76" s="357"/>
      <c r="AM76" s="357"/>
      <c r="AN76" s="358">
        <f t="shared" si="0"/>
        <v>0</v>
      </c>
      <c r="AO76" s="357"/>
      <c r="AP76" s="357"/>
      <c r="AQ76" s="101" t="s">
        <v>87</v>
      </c>
      <c r="AR76" s="56"/>
      <c r="AS76" s="102">
        <f>ROUND(SUM(AS77:AS83),2)</f>
        <v>0</v>
      </c>
      <c r="AT76" s="103">
        <f t="shared" si="1"/>
        <v>0</v>
      </c>
      <c r="AU76" s="104">
        <f>ROUND(SUM(AU77:AU83),5)</f>
        <v>0</v>
      </c>
      <c r="AV76" s="103">
        <f>ROUND(AZ76*L29,2)</f>
        <v>0</v>
      </c>
      <c r="AW76" s="103">
        <f>ROUND(BA76*L30,2)</f>
        <v>0</v>
      </c>
      <c r="AX76" s="103">
        <f>ROUND(BB76*L29,2)</f>
        <v>0</v>
      </c>
      <c r="AY76" s="103">
        <f>ROUND(BC76*L30,2)</f>
        <v>0</v>
      </c>
      <c r="AZ76" s="103">
        <f>ROUND(SUM(AZ77:AZ83),2)</f>
        <v>0</v>
      </c>
      <c r="BA76" s="103">
        <f>ROUND(SUM(BA77:BA83),2)</f>
        <v>0</v>
      </c>
      <c r="BB76" s="103">
        <f>ROUND(SUM(BB77:BB83),2)</f>
        <v>0</v>
      </c>
      <c r="BC76" s="103">
        <f>ROUND(SUM(BC77:BC83),2)</f>
        <v>0</v>
      </c>
      <c r="BD76" s="105">
        <f>ROUND(SUM(BD77:BD83),2)</f>
        <v>0</v>
      </c>
      <c r="BS76" s="106" t="s">
        <v>73</v>
      </c>
      <c r="BT76" s="106" t="s">
        <v>106</v>
      </c>
      <c r="BU76" s="106" t="s">
        <v>75</v>
      </c>
      <c r="BV76" s="106" t="s">
        <v>76</v>
      </c>
      <c r="BW76" s="106" t="s">
        <v>147</v>
      </c>
      <c r="BX76" s="106" t="s">
        <v>140</v>
      </c>
      <c r="CL76" s="106" t="s">
        <v>21</v>
      </c>
    </row>
    <row r="77" spans="1:91" s="4" customFormat="1" ht="16.5" customHeight="1">
      <c r="A77" s="99" t="s">
        <v>84</v>
      </c>
      <c r="B77" s="54"/>
      <c r="C77" s="100"/>
      <c r="D77" s="100"/>
      <c r="E77" s="100"/>
      <c r="F77" s="100"/>
      <c r="G77" s="354" t="s">
        <v>81</v>
      </c>
      <c r="H77" s="354"/>
      <c r="I77" s="354"/>
      <c r="J77" s="354"/>
      <c r="K77" s="354"/>
      <c r="L77" s="100"/>
      <c r="M77" s="354" t="s">
        <v>148</v>
      </c>
      <c r="N77" s="354"/>
      <c r="O77" s="354"/>
      <c r="P77" s="354"/>
      <c r="Q77" s="354"/>
      <c r="R77" s="354"/>
      <c r="S77" s="354"/>
      <c r="T77" s="354"/>
      <c r="U77" s="354"/>
      <c r="V77" s="354"/>
      <c r="W77" s="354"/>
      <c r="X77" s="354"/>
      <c r="Y77" s="354"/>
      <c r="Z77" s="354"/>
      <c r="AA77" s="354"/>
      <c r="AB77" s="354"/>
      <c r="AC77" s="354"/>
      <c r="AD77" s="354"/>
      <c r="AE77" s="354"/>
      <c r="AF77" s="354"/>
      <c r="AG77" s="358">
        <f>'1 - Zdravotní technika'!J34</f>
        <v>0</v>
      </c>
      <c r="AH77" s="357"/>
      <c r="AI77" s="357"/>
      <c r="AJ77" s="357"/>
      <c r="AK77" s="357"/>
      <c r="AL77" s="357"/>
      <c r="AM77" s="357"/>
      <c r="AN77" s="358">
        <f t="shared" si="0"/>
        <v>0</v>
      </c>
      <c r="AO77" s="357"/>
      <c r="AP77" s="357"/>
      <c r="AQ77" s="101" t="s">
        <v>87</v>
      </c>
      <c r="AR77" s="56"/>
      <c r="AS77" s="102">
        <v>0</v>
      </c>
      <c r="AT77" s="103">
        <f t="shared" si="1"/>
        <v>0</v>
      </c>
      <c r="AU77" s="104">
        <f>'1 - Zdravotní technika'!P94</f>
        <v>0</v>
      </c>
      <c r="AV77" s="103">
        <f>'1 - Zdravotní technika'!J37</f>
        <v>0</v>
      </c>
      <c r="AW77" s="103">
        <f>'1 - Zdravotní technika'!J38</f>
        <v>0</v>
      </c>
      <c r="AX77" s="103">
        <f>'1 - Zdravotní technika'!J39</f>
        <v>0</v>
      </c>
      <c r="AY77" s="103">
        <f>'1 - Zdravotní technika'!J40</f>
        <v>0</v>
      </c>
      <c r="AZ77" s="103">
        <f>'1 - Zdravotní technika'!F37</f>
        <v>0</v>
      </c>
      <c r="BA77" s="103">
        <f>'1 - Zdravotní technika'!F38</f>
        <v>0</v>
      </c>
      <c r="BB77" s="103">
        <f>'1 - Zdravotní technika'!F39</f>
        <v>0</v>
      </c>
      <c r="BC77" s="103">
        <f>'1 - Zdravotní technika'!F40</f>
        <v>0</v>
      </c>
      <c r="BD77" s="105">
        <f>'1 - Zdravotní technika'!F41</f>
        <v>0</v>
      </c>
      <c r="BT77" s="106" t="s">
        <v>149</v>
      </c>
      <c r="BV77" s="106" t="s">
        <v>76</v>
      </c>
      <c r="BW77" s="106" t="s">
        <v>150</v>
      </c>
      <c r="BX77" s="106" t="s">
        <v>147</v>
      </c>
      <c r="CL77" s="106" t="s">
        <v>21</v>
      </c>
    </row>
    <row r="78" spans="1:91" s="4" customFormat="1" ht="16.5" customHeight="1">
      <c r="A78" s="99" t="s">
        <v>84</v>
      </c>
      <c r="B78" s="54"/>
      <c r="C78" s="100"/>
      <c r="D78" s="100"/>
      <c r="E78" s="100"/>
      <c r="F78" s="100"/>
      <c r="G78" s="354" t="s">
        <v>151</v>
      </c>
      <c r="H78" s="354"/>
      <c r="I78" s="354"/>
      <c r="J78" s="354"/>
      <c r="K78" s="354"/>
      <c r="L78" s="100"/>
      <c r="M78" s="354" t="s">
        <v>152</v>
      </c>
      <c r="N78" s="354"/>
      <c r="O78" s="354"/>
      <c r="P78" s="354"/>
      <c r="Q78" s="354"/>
      <c r="R78" s="354"/>
      <c r="S78" s="354"/>
      <c r="T78" s="354"/>
      <c r="U78" s="354"/>
      <c r="V78" s="354"/>
      <c r="W78" s="354"/>
      <c r="X78" s="354"/>
      <c r="Y78" s="354"/>
      <c r="Z78" s="354"/>
      <c r="AA78" s="354"/>
      <c r="AB78" s="354"/>
      <c r="AC78" s="354"/>
      <c r="AD78" s="354"/>
      <c r="AE78" s="354"/>
      <c r="AF78" s="354"/>
      <c r="AG78" s="358">
        <f>'2.1 - Vzduchotechnika'!J34</f>
        <v>0</v>
      </c>
      <c r="AH78" s="357"/>
      <c r="AI78" s="357"/>
      <c r="AJ78" s="357"/>
      <c r="AK78" s="357"/>
      <c r="AL78" s="357"/>
      <c r="AM78" s="357"/>
      <c r="AN78" s="358">
        <f t="shared" si="0"/>
        <v>0</v>
      </c>
      <c r="AO78" s="357"/>
      <c r="AP78" s="357"/>
      <c r="AQ78" s="101" t="s">
        <v>87</v>
      </c>
      <c r="AR78" s="56"/>
      <c r="AS78" s="102">
        <v>0</v>
      </c>
      <c r="AT78" s="103">
        <f t="shared" si="1"/>
        <v>0</v>
      </c>
      <c r="AU78" s="104">
        <f>'2.1 - Vzduchotechnika'!P95</f>
        <v>0</v>
      </c>
      <c r="AV78" s="103">
        <f>'2.1 - Vzduchotechnika'!J37</f>
        <v>0</v>
      </c>
      <c r="AW78" s="103">
        <f>'2.1 - Vzduchotechnika'!J38</f>
        <v>0</v>
      </c>
      <c r="AX78" s="103">
        <f>'2.1 - Vzduchotechnika'!J39</f>
        <v>0</v>
      </c>
      <c r="AY78" s="103">
        <f>'2.1 - Vzduchotechnika'!J40</f>
        <v>0</v>
      </c>
      <c r="AZ78" s="103">
        <f>'2.1 - Vzduchotechnika'!F37</f>
        <v>0</v>
      </c>
      <c r="BA78" s="103">
        <f>'2.1 - Vzduchotechnika'!F38</f>
        <v>0</v>
      </c>
      <c r="BB78" s="103">
        <f>'2.1 - Vzduchotechnika'!F39</f>
        <v>0</v>
      </c>
      <c r="BC78" s="103">
        <f>'2.1 - Vzduchotechnika'!F40</f>
        <v>0</v>
      </c>
      <c r="BD78" s="105">
        <f>'2.1 - Vzduchotechnika'!F41</f>
        <v>0</v>
      </c>
      <c r="BT78" s="106" t="s">
        <v>149</v>
      </c>
      <c r="BV78" s="106" t="s">
        <v>76</v>
      </c>
      <c r="BW78" s="106" t="s">
        <v>153</v>
      </c>
      <c r="BX78" s="106" t="s">
        <v>147</v>
      </c>
      <c r="CL78" s="106" t="s">
        <v>21</v>
      </c>
    </row>
    <row r="79" spans="1:91" s="4" customFormat="1" ht="16.5" customHeight="1">
      <c r="A79" s="99" t="s">
        <v>84</v>
      </c>
      <c r="B79" s="54"/>
      <c r="C79" s="100"/>
      <c r="D79" s="100"/>
      <c r="E79" s="100"/>
      <c r="F79" s="100"/>
      <c r="G79" s="354" t="s">
        <v>154</v>
      </c>
      <c r="H79" s="354"/>
      <c r="I79" s="354"/>
      <c r="J79" s="354"/>
      <c r="K79" s="354"/>
      <c r="L79" s="100"/>
      <c r="M79" s="354" t="s">
        <v>155</v>
      </c>
      <c r="N79" s="354"/>
      <c r="O79" s="354"/>
      <c r="P79" s="354"/>
      <c r="Q79" s="354"/>
      <c r="R79" s="354"/>
      <c r="S79" s="354"/>
      <c r="T79" s="354"/>
      <c r="U79" s="354"/>
      <c r="V79" s="354"/>
      <c r="W79" s="354"/>
      <c r="X79" s="354"/>
      <c r="Y79" s="354"/>
      <c r="Z79" s="354"/>
      <c r="AA79" s="354"/>
      <c r="AB79" s="354"/>
      <c r="AC79" s="354"/>
      <c r="AD79" s="354"/>
      <c r="AE79" s="354"/>
      <c r="AF79" s="354"/>
      <c r="AG79" s="358">
        <f>'2.2 - Vytápění a chlazení'!J34</f>
        <v>0</v>
      </c>
      <c r="AH79" s="357"/>
      <c r="AI79" s="357"/>
      <c r="AJ79" s="357"/>
      <c r="AK79" s="357"/>
      <c r="AL79" s="357"/>
      <c r="AM79" s="357"/>
      <c r="AN79" s="358">
        <f t="shared" si="0"/>
        <v>0</v>
      </c>
      <c r="AO79" s="357"/>
      <c r="AP79" s="357"/>
      <c r="AQ79" s="101" t="s">
        <v>87</v>
      </c>
      <c r="AR79" s="56"/>
      <c r="AS79" s="102">
        <v>0</v>
      </c>
      <c r="AT79" s="103">
        <f t="shared" si="1"/>
        <v>0</v>
      </c>
      <c r="AU79" s="104">
        <f>'2.2 - Vytápění a chlazení'!P92</f>
        <v>0</v>
      </c>
      <c r="AV79" s="103">
        <f>'2.2 - Vytápění a chlazení'!J37</f>
        <v>0</v>
      </c>
      <c r="AW79" s="103">
        <f>'2.2 - Vytápění a chlazení'!J38</f>
        <v>0</v>
      </c>
      <c r="AX79" s="103">
        <f>'2.2 - Vytápění a chlazení'!J39</f>
        <v>0</v>
      </c>
      <c r="AY79" s="103">
        <f>'2.2 - Vytápění a chlazení'!J40</f>
        <v>0</v>
      </c>
      <c r="AZ79" s="103">
        <f>'2.2 - Vytápění a chlazení'!F37</f>
        <v>0</v>
      </c>
      <c r="BA79" s="103">
        <f>'2.2 - Vytápění a chlazení'!F38</f>
        <v>0</v>
      </c>
      <c r="BB79" s="103">
        <f>'2.2 - Vytápění a chlazení'!F39</f>
        <v>0</v>
      </c>
      <c r="BC79" s="103">
        <f>'2.2 - Vytápění a chlazení'!F40</f>
        <v>0</v>
      </c>
      <c r="BD79" s="105">
        <f>'2.2 - Vytápění a chlazení'!F41</f>
        <v>0</v>
      </c>
      <c r="BT79" s="106" t="s">
        <v>149</v>
      </c>
      <c r="BV79" s="106" t="s">
        <v>76</v>
      </c>
      <c r="BW79" s="106" t="s">
        <v>156</v>
      </c>
      <c r="BX79" s="106" t="s">
        <v>147</v>
      </c>
      <c r="CL79" s="106" t="s">
        <v>21</v>
      </c>
    </row>
    <row r="80" spans="1:91" s="4" customFormat="1" ht="16.5" customHeight="1">
      <c r="A80" s="99" t="s">
        <v>84</v>
      </c>
      <c r="B80" s="54"/>
      <c r="C80" s="100"/>
      <c r="D80" s="100"/>
      <c r="E80" s="100"/>
      <c r="F80" s="100"/>
      <c r="G80" s="354" t="s">
        <v>106</v>
      </c>
      <c r="H80" s="354"/>
      <c r="I80" s="354"/>
      <c r="J80" s="354"/>
      <c r="K80" s="354"/>
      <c r="L80" s="100"/>
      <c r="M80" s="354" t="s">
        <v>157</v>
      </c>
      <c r="N80" s="354"/>
      <c r="O80" s="354"/>
      <c r="P80" s="354"/>
      <c r="Q80" s="354"/>
      <c r="R80" s="354"/>
      <c r="S80" s="354"/>
      <c r="T80" s="354"/>
      <c r="U80" s="354"/>
      <c r="V80" s="354"/>
      <c r="W80" s="354"/>
      <c r="X80" s="354"/>
      <c r="Y80" s="354"/>
      <c r="Z80" s="354"/>
      <c r="AA80" s="354"/>
      <c r="AB80" s="354"/>
      <c r="AC80" s="354"/>
      <c r="AD80" s="354"/>
      <c r="AE80" s="354"/>
      <c r="AF80" s="354"/>
      <c r="AG80" s="358">
        <f>'3 - Elektroinstalace'!J34</f>
        <v>0</v>
      </c>
      <c r="AH80" s="357"/>
      <c r="AI80" s="357"/>
      <c r="AJ80" s="357"/>
      <c r="AK80" s="357"/>
      <c r="AL80" s="357"/>
      <c r="AM80" s="357"/>
      <c r="AN80" s="358">
        <f t="shared" si="0"/>
        <v>0</v>
      </c>
      <c r="AO80" s="357"/>
      <c r="AP80" s="357"/>
      <c r="AQ80" s="101" t="s">
        <v>87</v>
      </c>
      <c r="AR80" s="56"/>
      <c r="AS80" s="102">
        <v>0</v>
      </c>
      <c r="AT80" s="103">
        <f t="shared" si="1"/>
        <v>0</v>
      </c>
      <c r="AU80" s="104">
        <f>'3 - Elektroinstalace'!P94</f>
        <v>0</v>
      </c>
      <c r="AV80" s="103">
        <f>'3 - Elektroinstalace'!J37</f>
        <v>0</v>
      </c>
      <c r="AW80" s="103">
        <f>'3 - Elektroinstalace'!J38</f>
        <v>0</v>
      </c>
      <c r="AX80" s="103">
        <f>'3 - Elektroinstalace'!J39</f>
        <v>0</v>
      </c>
      <c r="AY80" s="103">
        <f>'3 - Elektroinstalace'!J40</f>
        <v>0</v>
      </c>
      <c r="AZ80" s="103">
        <f>'3 - Elektroinstalace'!F37</f>
        <v>0</v>
      </c>
      <c r="BA80" s="103">
        <f>'3 - Elektroinstalace'!F38</f>
        <v>0</v>
      </c>
      <c r="BB80" s="103">
        <f>'3 - Elektroinstalace'!F39</f>
        <v>0</v>
      </c>
      <c r="BC80" s="103">
        <f>'3 - Elektroinstalace'!F40</f>
        <v>0</v>
      </c>
      <c r="BD80" s="105">
        <f>'3 - Elektroinstalace'!F41</f>
        <v>0</v>
      </c>
      <c r="BT80" s="106" t="s">
        <v>149</v>
      </c>
      <c r="BV80" s="106" t="s">
        <v>76</v>
      </c>
      <c r="BW80" s="106" t="s">
        <v>158</v>
      </c>
      <c r="BX80" s="106" t="s">
        <v>147</v>
      </c>
      <c r="CL80" s="106" t="s">
        <v>21</v>
      </c>
    </row>
    <row r="81" spans="1:90" s="4" customFormat="1" ht="16.5" customHeight="1">
      <c r="A81" s="99" t="s">
        <v>84</v>
      </c>
      <c r="B81" s="54"/>
      <c r="C81" s="100"/>
      <c r="D81" s="100"/>
      <c r="E81" s="100"/>
      <c r="F81" s="100"/>
      <c r="G81" s="354" t="s">
        <v>149</v>
      </c>
      <c r="H81" s="354"/>
      <c r="I81" s="354"/>
      <c r="J81" s="354"/>
      <c r="K81" s="354"/>
      <c r="L81" s="100"/>
      <c r="M81" s="354" t="s">
        <v>159</v>
      </c>
      <c r="N81" s="354"/>
      <c r="O81" s="354"/>
      <c r="P81" s="354"/>
      <c r="Q81" s="354"/>
      <c r="R81" s="354"/>
      <c r="S81" s="354"/>
      <c r="T81" s="354"/>
      <c r="U81" s="354"/>
      <c r="V81" s="354"/>
      <c r="W81" s="354"/>
      <c r="X81" s="354"/>
      <c r="Y81" s="354"/>
      <c r="Z81" s="354"/>
      <c r="AA81" s="354"/>
      <c r="AB81" s="354"/>
      <c r="AC81" s="354"/>
      <c r="AD81" s="354"/>
      <c r="AE81" s="354"/>
      <c r="AF81" s="354"/>
      <c r="AG81" s="358">
        <f>'4 - Gastro'!J34</f>
        <v>0</v>
      </c>
      <c r="AH81" s="357"/>
      <c r="AI81" s="357"/>
      <c r="AJ81" s="357"/>
      <c r="AK81" s="357"/>
      <c r="AL81" s="357"/>
      <c r="AM81" s="357"/>
      <c r="AN81" s="358">
        <f t="shared" si="0"/>
        <v>0</v>
      </c>
      <c r="AO81" s="357"/>
      <c r="AP81" s="357"/>
      <c r="AQ81" s="101" t="s">
        <v>87</v>
      </c>
      <c r="AR81" s="56"/>
      <c r="AS81" s="102">
        <v>0</v>
      </c>
      <c r="AT81" s="103">
        <f t="shared" si="1"/>
        <v>0</v>
      </c>
      <c r="AU81" s="104">
        <f>'4 - Gastro'!P96</f>
        <v>0</v>
      </c>
      <c r="AV81" s="103">
        <f>'4 - Gastro'!J37</f>
        <v>0</v>
      </c>
      <c r="AW81" s="103">
        <f>'4 - Gastro'!J38</f>
        <v>0</v>
      </c>
      <c r="AX81" s="103">
        <f>'4 - Gastro'!J39</f>
        <v>0</v>
      </c>
      <c r="AY81" s="103">
        <f>'4 - Gastro'!J40</f>
        <v>0</v>
      </c>
      <c r="AZ81" s="103">
        <f>'4 - Gastro'!F37</f>
        <v>0</v>
      </c>
      <c r="BA81" s="103">
        <f>'4 - Gastro'!F38</f>
        <v>0</v>
      </c>
      <c r="BB81" s="103">
        <f>'4 - Gastro'!F39</f>
        <v>0</v>
      </c>
      <c r="BC81" s="103">
        <f>'4 - Gastro'!F40</f>
        <v>0</v>
      </c>
      <c r="BD81" s="105">
        <f>'4 - Gastro'!F41</f>
        <v>0</v>
      </c>
      <c r="BT81" s="106" t="s">
        <v>149</v>
      </c>
      <c r="BV81" s="106" t="s">
        <v>76</v>
      </c>
      <c r="BW81" s="106" t="s">
        <v>160</v>
      </c>
      <c r="BX81" s="106" t="s">
        <v>147</v>
      </c>
      <c r="CL81" s="106" t="s">
        <v>21</v>
      </c>
    </row>
    <row r="82" spans="1:90" s="4" customFormat="1" ht="16.5" customHeight="1">
      <c r="A82" s="99" t="s">
        <v>84</v>
      </c>
      <c r="B82" s="54"/>
      <c r="C82" s="100"/>
      <c r="D82" s="100"/>
      <c r="E82" s="100"/>
      <c r="F82" s="100"/>
      <c r="G82" s="354" t="s">
        <v>161</v>
      </c>
      <c r="H82" s="354"/>
      <c r="I82" s="354"/>
      <c r="J82" s="354"/>
      <c r="K82" s="354"/>
      <c r="L82" s="100"/>
      <c r="M82" s="354" t="s">
        <v>162</v>
      </c>
      <c r="N82" s="354"/>
      <c r="O82" s="354"/>
      <c r="P82" s="354"/>
      <c r="Q82" s="354"/>
      <c r="R82" s="354"/>
      <c r="S82" s="354"/>
      <c r="T82" s="354"/>
      <c r="U82" s="354"/>
      <c r="V82" s="354"/>
      <c r="W82" s="354"/>
      <c r="X82" s="354"/>
      <c r="Y82" s="354"/>
      <c r="Z82" s="354"/>
      <c r="AA82" s="354"/>
      <c r="AB82" s="354"/>
      <c r="AC82" s="354"/>
      <c r="AD82" s="354"/>
      <c r="AE82" s="354"/>
      <c r="AF82" s="354"/>
      <c r="AG82" s="358">
        <f>'5.1 - Systém strukturovan...'!J34</f>
        <v>0</v>
      </c>
      <c r="AH82" s="357"/>
      <c r="AI82" s="357"/>
      <c r="AJ82" s="357"/>
      <c r="AK82" s="357"/>
      <c r="AL82" s="357"/>
      <c r="AM82" s="357"/>
      <c r="AN82" s="358">
        <f t="shared" si="0"/>
        <v>0</v>
      </c>
      <c r="AO82" s="357"/>
      <c r="AP82" s="357"/>
      <c r="AQ82" s="101" t="s">
        <v>87</v>
      </c>
      <c r="AR82" s="56"/>
      <c r="AS82" s="102">
        <v>0</v>
      </c>
      <c r="AT82" s="103">
        <f t="shared" si="1"/>
        <v>0</v>
      </c>
      <c r="AU82" s="104">
        <f>'5.1 - Systém strukturovan...'!P95</f>
        <v>0</v>
      </c>
      <c r="AV82" s="103">
        <f>'5.1 - Systém strukturovan...'!J37</f>
        <v>0</v>
      </c>
      <c r="AW82" s="103">
        <f>'5.1 - Systém strukturovan...'!J38</f>
        <v>0</v>
      </c>
      <c r="AX82" s="103">
        <f>'5.1 - Systém strukturovan...'!J39</f>
        <v>0</v>
      </c>
      <c r="AY82" s="103">
        <f>'5.1 - Systém strukturovan...'!J40</f>
        <v>0</v>
      </c>
      <c r="AZ82" s="103">
        <f>'5.1 - Systém strukturovan...'!F37</f>
        <v>0</v>
      </c>
      <c r="BA82" s="103">
        <f>'5.1 - Systém strukturovan...'!F38</f>
        <v>0</v>
      </c>
      <c r="BB82" s="103">
        <f>'5.1 - Systém strukturovan...'!F39</f>
        <v>0</v>
      </c>
      <c r="BC82" s="103">
        <f>'5.1 - Systém strukturovan...'!F40</f>
        <v>0</v>
      </c>
      <c r="BD82" s="105">
        <f>'5.1 - Systém strukturovan...'!F41</f>
        <v>0</v>
      </c>
      <c r="BT82" s="106" t="s">
        <v>149</v>
      </c>
      <c r="BV82" s="106" t="s">
        <v>76</v>
      </c>
      <c r="BW82" s="106" t="s">
        <v>163</v>
      </c>
      <c r="BX82" s="106" t="s">
        <v>147</v>
      </c>
      <c r="CL82" s="106" t="s">
        <v>21</v>
      </c>
    </row>
    <row r="83" spans="1:90" s="4" customFormat="1" ht="16.5" customHeight="1">
      <c r="A83" s="99" t="s">
        <v>84</v>
      </c>
      <c r="B83" s="54"/>
      <c r="C83" s="100"/>
      <c r="D83" s="100"/>
      <c r="E83" s="100"/>
      <c r="F83" s="100"/>
      <c r="G83" s="354" t="s">
        <v>164</v>
      </c>
      <c r="H83" s="354"/>
      <c r="I83" s="354"/>
      <c r="J83" s="354"/>
      <c r="K83" s="354"/>
      <c r="L83" s="100"/>
      <c r="M83" s="354" t="s">
        <v>165</v>
      </c>
      <c r="N83" s="354"/>
      <c r="O83" s="354"/>
      <c r="P83" s="354"/>
      <c r="Q83" s="354"/>
      <c r="R83" s="354"/>
      <c r="S83" s="354"/>
      <c r="T83" s="354"/>
      <c r="U83" s="354"/>
      <c r="V83" s="354"/>
      <c r="W83" s="354"/>
      <c r="X83" s="354"/>
      <c r="Y83" s="354"/>
      <c r="Z83" s="354"/>
      <c r="AA83" s="354"/>
      <c r="AB83" s="354"/>
      <c r="AC83" s="354"/>
      <c r="AD83" s="354"/>
      <c r="AE83" s="354"/>
      <c r="AF83" s="354"/>
      <c r="AG83" s="358">
        <f>'5.2 - Poplachový zabezpeč...'!J34</f>
        <v>0</v>
      </c>
      <c r="AH83" s="357"/>
      <c r="AI83" s="357"/>
      <c r="AJ83" s="357"/>
      <c r="AK83" s="357"/>
      <c r="AL83" s="357"/>
      <c r="AM83" s="357"/>
      <c r="AN83" s="358">
        <f t="shared" si="0"/>
        <v>0</v>
      </c>
      <c r="AO83" s="357"/>
      <c r="AP83" s="357"/>
      <c r="AQ83" s="101" t="s">
        <v>87</v>
      </c>
      <c r="AR83" s="56"/>
      <c r="AS83" s="102">
        <v>0</v>
      </c>
      <c r="AT83" s="103">
        <f t="shared" si="1"/>
        <v>0</v>
      </c>
      <c r="AU83" s="104">
        <f>'5.2 - Poplachový zabezpeč...'!P95</f>
        <v>0</v>
      </c>
      <c r="AV83" s="103">
        <f>'5.2 - Poplachový zabezpeč...'!J37</f>
        <v>0</v>
      </c>
      <c r="AW83" s="103">
        <f>'5.2 - Poplachový zabezpeč...'!J38</f>
        <v>0</v>
      </c>
      <c r="AX83" s="103">
        <f>'5.2 - Poplachový zabezpeč...'!J39</f>
        <v>0</v>
      </c>
      <c r="AY83" s="103">
        <f>'5.2 - Poplachový zabezpeč...'!J40</f>
        <v>0</v>
      </c>
      <c r="AZ83" s="103">
        <f>'5.2 - Poplachový zabezpeč...'!F37</f>
        <v>0</v>
      </c>
      <c r="BA83" s="103">
        <f>'5.2 - Poplachový zabezpeč...'!F38</f>
        <v>0</v>
      </c>
      <c r="BB83" s="103">
        <f>'5.2 - Poplachový zabezpeč...'!F39</f>
        <v>0</v>
      </c>
      <c r="BC83" s="103">
        <f>'5.2 - Poplachový zabezpeč...'!F40</f>
        <v>0</v>
      </c>
      <c r="BD83" s="105">
        <f>'5.2 - Poplachový zabezpeč...'!F41</f>
        <v>0</v>
      </c>
      <c r="BT83" s="106" t="s">
        <v>149</v>
      </c>
      <c r="BV83" s="106" t="s">
        <v>76</v>
      </c>
      <c r="BW83" s="106" t="s">
        <v>166</v>
      </c>
      <c r="BX83" s="106" t="s">
        <v>147</v>
      </c>
      <c r="CL83" s="106" t="s">
        <v>21</v>
      </c>
    </row>
    <row r="84" spans="1:90" s="4" customFormat="1" ht="16.5" customHeight="1">
      <c r="A84" s="99" t="s">
        <v>84</v>
      </c>
      <c r="B84" s="54"/>
      <c r="C84" s="100"/>
      <c r="D84" s="100"/>
      <c r="E84" s="100"/>
      <c r="F84" s="354" t="s">
        <v>129</v>
      </c>
      <c r="G84" s="354"/>
      <c r="H84" s="354"/>
      <c r="I84" s="354"/>
      <c r="J84" s="354"/>
      <c r="K84" s="100"/>
      <c r="L84" s="354" t="s">
        <v>130</v>
      </c>
      <c r="M84" s="354"/>
      <c r="N84" s="354"/>
      <c r="O84" s="354"/>
      <c r="P84" s="354"/>
      <c r="Q84" s="354"/>
      <c r="R84" s="354"/>
      <c r="S84" s="354"/>
      <c r="T84" s="354"/>
      <c r="U84" s="354"/>
      <c r="V84" s="354"/>
      <c r="W84" s="354"/>
      <c r="X84" s="354"/>
      <c r="Y84" s="354"/>
      <c r="Z84" s="354"/>
      <c r="AA84" s="354"/>
      <c r="AB84" s="354"/>
      <c r="AC84" s="354"/>
      <c r="AD84" s="354"/>
      <c r="AE84" s="354"/>
      <c r="AF84" s="354"/>
      <c r="AG84" s="358">
        <f>'VRN - Vedlejší rozpočtové..._01'!J34</f>
        <v>0</v>
      </c>
      <c r="AH84" s="357"/>
      <c r="AI84" s="357"/>
      <c r="AJ84" s="357"/>
      <c r="AK84" s="357"/>
      <c r="AL84" s="357"/>
      <c r="AM84" s="357"/>
      <c r="AN84" s="358">
        <f t="shared" si="0"/>
        <v>0</v>
      </c>
      <c r="AO84" s="357"/>
      <c r="AP84" s="357"/>
      <c r="AQ84" s="101" t="s">
        <v>87</v>
      </c>
      <c r="AR84" s="56"/>
      <c r="AS84" s="107">
        <v>0</v>
      </c>
      <c r="AT84" s="108">
        <f t="shared" si="1"/>
        <v>0</v>
      </c>
      <c r="AU84" s="109">
        <f>'VRN - Vedlejší rozpočtové..._01'!P92</f>
        <v>0</v>
      </c>
      <c r="AV84" s="108">
        <f>'VRN - Vedlejší rozpočtové..._01'!J37</f>
        <v>0</v>
      </c>
      <c r="AW84" s="108">
        <f>'VRN - Vedlejší rozpočtové..._01'!J38</f>
        <v>0</v>
      </c>
      <c r="AX84" s="108">
        <f>'VRN - Vedlejší rozpočtové..._01'!J39</f>
        <v>0</v>
      </c>
      <c r="AY84" s="108">
        <f>'VRN - Vedlejší rozpočtové..._01'!J40</f>
        <v>0</v>
      </c>
      <c r="AZ84" s="108">
        <f>'VRN - Vedlejší rozpočtové..._01'!F37</f>
        <v>0</v>
      </c>
      <c r="BA84" s="108">
        <f>'VRN - Vedlejší rozpočtové..._01'!F38</f>
        <v>0</v>
      </c>
      <c r="BB84" s="108">
        <f>'VRN - Vedlejší rozpočtové..._01'!F39</f>
        <v>0</v>
      </c>
      <c r="BC84" s="108">
        <f>'VRN - Vedlejší rozpočtové..._01'!F40</f>
        <v>0</v>
      </c>
      <c r="BD84" s="110">
        <f>'VRN - Vedlejší rozpočtové..._01'!F41</f>
        <v>0</v>
      </c>
      <c r="BT84" s="106" t="s">
        <v>106</v>
      </c>
      <c r="BV84" s="106" t="s">
        <v>76</v>
      </c>
      <c r="BW84" s="106" t="s">
        <v>167</v>
      </c>
      <c r="BX84" s="106" t="s">
        <v>140</v>
      </c>
      <c r="CL84" s="106" t="s">
        <v>21</v>
      </c>
    </row>
    <row r="85" spans="1:90" s="2" customFormat="1" ht="30" customHeight="1">
      <c r="A85" s="37"/>
      <c r="B85" s="38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42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</row>
    <row r="86" spans="1:90" s="2" customFormat="1" ht="7" customHeight="1">
      <c r="A86" s="37"/>
      <c r="B86" s="50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42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</row>
  </sheetData>
  <sheetProtection algorithmName="SHA-512" hashValue="5htPwAKfdlsK/FcBZiRTkmRZRVm3uEa0hgPRoFItZXwdSRhgFURLpWtyJha/Gnnc9wZzN03qGrcVsB+RtNgJCQ==" saltValue="6tpvTa8I3rq/bla9st22LQIrtEjxtNWe+JPOrEWD3wFXZvZRS75PeG6pMniI4WRdm1s2AuQWVCPlOkSqFCEktw==" spinCount="100000" sheet="1" objects="1" scenarios="1" formatColumns="0" formatRows="0"/>
  <mergeCells count="158">
    <mergeCell ref="L33:P33"/>
    <mergeCell ref="AK33:AO33"/>
    <mergeCell ref="W33:AE33"/>
    <mergeCell ref="AK35:AO35"/>
    <mergeCell ref="X35:AB35"/>
    <mergeCell ref="AR2:BE2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62:AF62"/>
    <mergeCell ref="L63:AF63"/>
    <mergeCell ref="F63:J63"/>
    <mergeCell ref="AM47:AN47"/>
    <mergeCell ref="AM49:AP49"/>
    <mergeCell ref="AS49:AT51"/>
    <mergeCell ref="AM50:AP50"/>
    <mergeCell ref="AN52:AP52"/>
    <mergeCell ref="AG52:AM52"/>
    <mergeCell ref="AG55:AM55"/>
    <mergeCell ref="AN55:AP55"/>
    <mergeCell ref="AN56:AP56"/>
    <mergeCell ref="AG56:AM56"/>
    <mergeCell ref="AG57:AM57"/>
    <mergeCell ref="AN57:AP57"/>
    <mergeCell ref="AN58:AP58"/>
    <mergeCell ref="AG58:AM58"/>
    <mergeCell ref="AN59:AP59"/>
    <mergeCell ref="AG59:AM59"/>
    <mergeCell ref="AG60:AM60"/>
    <mergeCell ref="AN60:AP60"/>
    <mergeCell ref="AG54:AM54"/>
    <mergeCell ref="AN54:AP54"/>
    <mergeCell ref="AN82:AP82"/>
    <mergeCell ref="AG82:AM82"/>
    <mergeCell ref="AN83:AP83"/>
    <mergeCell ref="AG83:AM83"/>
    <mergeCell ref="AN84:AP84"/>
    <mergeCell ref="AG84:AM84"/>
    <mergeCell ref="L45:AO45"/>
    <mergeCell ref="AN78:AP78"/>
    <mergeCell ref="AG78:AM78"/>
    <mergeCell ref="AN79:AP79"/>
    <mergeCell ref="AG79:AM79"/>
    <mergeCell ref="AN80:AP80"/>
    <mergeCell ref="AG80:AM80"/>
    <mergeCell ref="AN81:AP81"/>
    <mergeCell ref="AG81:AM81"/>
    <mergeCell ref="L76:AF76"/>
    <mergeCell ref="K64:AF64"/>
    <mergeCell ref="C52:G52"/>
    <mergeCell ref="I52:AF52"/>
    <mergeCell ref="J55:AF55"/>
    <mergeCell ref="D55:H55"/>
    <mergeCell ref="K56:AF56"/>
    <mergeCell ref="E56:I56"/>
    <mergeCell ref="K57:AF57"/>
    <mergeCell ref="E57:I57"/>
    <mergeCell ref="K58:AF58"/>
    <mergeCell ref="E58:I58"/>
    <mergeCell ref="E59:I59"/>
    <mergeCell ref="K59:AF59"/>
    <mergeCell ref="K60:AF60"/>
    <mergeCell ref="E60:I60"/>
    <mergeCell ref="K61:AF61"/>
    <mergeCell ref="E61:I61"/>
    <mergeCell ref="F62:J62"/>
    <mergeCell ref="AN77:AP77"/>
    <mergeCell ref="AG77:AM77"/>
    <mergeCell ref="AG72:AM72"/>
    <mergeCell ref="AN72:AP72"/>
    <mergeCell ref="AG73:AM73"/>
    <mergeCell ref="AN73:AP73"/>
    <mergeCell ref="AN74:AP74"/>
    <mergeCell ref="AG74:AM74"/>
    <mergeCell ref="AG75:AM75"/>
    <mergeCell ref="AN75:AP75"/>
    <mergeCell ref="AN76:AP76"/>
    <mergeCell ref="AG76:AM76"/>
    <mergeCell ref="L74:AF74"/>
    <mergeCell ref="F74:J74"/>
    <mergeCell ref="F75:J75"/>
    <mergeCell ref="L75:AF75"/>
    <mergeCell ref="F76:J76"/>
    <mergeCell ref="F84:J84"/>
    <mergeCell ref="L84:AF84"/>
    <mergeCell ref="AG61:AM61"/>
    <mergeCell ref="AN61:AP61"/>
    <mergeCell ref="AG62:AM62"/>
    <mergeCell ref="AN62:AP62"/>
    <mergeCell ref="AG63:AM63"/>
    <mergeCell ref="AN63:AP63"/>
    <mergeCell ref="AG64:AM64"/>
    <mergeCell ref="AN64:AP64"/>
    <mergeCell ref="AN65:AP65"/>
    <mergeCell ref="AG65:AM65"/>
    <mergeCell ref="AN66:AP66"/>
    <mergeCell ref="AG66:AM66"/>
    <mergeCell ref="AG67:AM67"/>
    <mergeCell ref="AN67:AP67"/>
    <mergeCell ref="AN68:AP68"/>
    <mergeCell ref="AG68:AM68"/>
    <mergeCell ref="AN69:AP69"/>
    <mergeCell ref="AG69:AM69"/>
    <mergeCell ref="AG70:AM70"/>
    <mergeCell ref="AN70:AP70"/>
    <mergeCell ref="AG71:AM71"/>
    <mergeCell ref="AN71:AP71"/>
    <mergeCell ref="G79:K79"/>
    <mergeCell ref="M79:AF79"/>
    <mergeCell ref="G80:K80"/>
    <mergeCell ref="M80:AF80"/>
    <mergeCell ref="G81:K81"/>
    <mergeCell ref="M81:AF81"/>
    <mergeCell ref="G82:K82"/>
    <mergeCell ref="M82:AF82"/>
    <mergeCell ref="G83:K83"/>
    <mergeCell ref="M83:AF83"/>
    <mergeCell ref="G77:K77"/>
    <mergeCell ref="M77:AF77"/>
    <mergeCell ref="G78:K78"/>
    <mergeCell ref="M78:AF78"/>
    <mergeCell ref="E69:I69"/>
    <mergeCell ref="K69:AF69"/>
    <mergeCell ref="K70:AF70"/>
    <mergeCell ref="E70:I70"/>
    <mergeCell ref="J71:AF71"/>
    <mergeCell ref="D71:H71"/>
    <mergeCell ref="E72:I72"/>
    <mergeCell ref="K72:AF72"/>
    <mergeCell ref="K73:AF73"/>
    <mergeCell ref="E73:I73"/>
    <mergeCell ref="E64:I64"/>
    <mergeCell ref="E65:I65"/>
    <mergeCell ref="K65:AF65"/>
    <mergeCell ref="F66:J66"/>
    <mergeCell ref="L66:AF66"/>
    <mergeCell ref="L67:AF67"/>
    <mergeCell ref="F67:J67"/>
    <mergeCell ref="K68:AF68"/>
    <mergeCell ref="E68:I68"/>
  </mergeCells>
  <hyperlinks>
    <hyperlink ref="A56" location="'SO 01 - Komunikace a zpev...'!C2" display="/" xr:uid="{00000000-0004-0000-0000-000000000000}"/>
    <hyperlink ref="A57" location="'SO 01.2 - Schody a rampa'!C2" display="/" xr:uid="{00000000-0004-0000-0000-000001000000}"/>
    <hyperlink ref="A58" location="'SO 02 - Veřejné osvětlení'!C2" display="/" xr:uid="{00000000-0004-0000-0000-000002000000}"/>
    <hyperlink ref="A59" location="'SO 03.1a - Vodovodní příp...'!C2" display="/" xr:uid="{00000000-0004-0000-0000-000003000000}"/>
    <hyperlink ref="A60" location="'SO 03.2a - Kanalizační př...'!C2" display="/" xr:uid="{00000000-0004-0000-0000-000004000000}"/>
    <hyperlink ref="A62" location="'SO 03.b.1 - Odvodnění - z...'!C2" display="/" xr:uid="{00000000-0004-0000-0000-000005000000}"/>
    <hyperlink ref="A63" location="'SO 03.b.2 - Odvodnění - n...'!C2" display="/" xr:uid="{00000000-0004-0000-0000-000006000000}"/>
    <hyperlink ref="A64" location="'SO 05 - Drobná architektura'!C2" display="/" xr:uid="{00000000-0004-0000-0000-000007000000}"/>
    <hyperlink ref="A66" location="'SO 06.1 - Krajinářské úpr...'!C2" display="/" xr:uid="{00000000-0004-0000-0000-000008000000}"/>
    <hyperlink ref="A67" location="'SO 06.2 - Krajinářské úpr...'!C2" display="/" xr:uid="{00000000-0004-0000-0000-000009000000}"/>
    <hyperlink ref="A68" location="'SO 07 - Demolice'!C2" display="/" xr:uid="{00000000-0004-0000-0000-00000A000000}"/>
    <hyperlink ref="A69" location="'SO 08 - Úprava sousedního...'!C2" display="/" xr:uid="{00000000-0004-0000-0000-00000B000000}"/>
    <hyperlink ref="A70" location="'VRN - Vedlejší rozpočtové...'!C2" display="/" xr:uid="{00000000-0004-0000-0000-00000C000000}"/>
    <hyperlink ref="A72" location="'SO 01.3 - Dřevěná paluba'!C2" display="/" xr:uid="{00000000-0004-0000-0000-00000D000000}"/>
    <hyperlink ref="A74" location="'01 - Hlavní stavební úpravy'!C2" display="/" xr:uid="{00000000-0004-0000-0000-00000E000000}"/>
    <hyperlink ref="A75" location="'02 - Volný mobiliář'!C2" display="/" xr:uid="{00000000-0004-0000-0000-00000F000000}"/>
    <hyperlink ref="A77" location="'1 - Zdravotní technika'!C2" display="/" xr:uid="{00000000-0004-0000-0000-000010000000}"/>
    <hyperlink ref="A78" location="'2.1 - Vzduchotechnika'!C2" display="/" xr:uid="{00000000-0004-0000-0000-000011000000}"/>
    <hyperlink ref="A79" location="'2.2 - Vytápění a chlazení'!C2" display="/" xr:uid="{00000000-0004-0000-0000-000012000000}"/>
    <hyperlink ref="A80" location="'3 - Elektroinstalace'!C2" display="/" xr:uid="{00000000-0004-0000-0000-000013000000}"/>
    <hyperlink ref="A81" location="'4 - Gastro'!C2" display="/" xr:uid="{00000000-0004-0000-0000-000014000000}"/>
    <hyperlink ref="A82" location="'5.1 - Systém strukturovan...'!C2" display="/" xr:uid="{00000000-0004-0000-0000-000015000000}"/>
    <hyperlink ref="A83" location="'5.2 - Poplachový zabezpeč...'!C2" display="/" xr:uid="{00000000-0004-0000-0000-000016000000}"/>
    <hyperlink ref="A84" location="'VRN - Vedlejší rozpočtové..._01'!C2" display="/" xr:uid="{00000000-0004-0000-0000-000017000000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BM639"/>
  <sheetViews>
    <sheetView showGridLines="0" topLeftCell="A188" workbookViewId="0">
      <selection activeCell="X102" sqref="X102"/>
    </sheetView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88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s="1" customFormat="1" ht="12" customHeight="1">
      <c r="B8" s="23"/>
      <c r="D8" s="115" t="s">
        <v>169</v>
      </c>
      <c r="L8" s="23"/>
    </row>
    <row r="9" spans="1:46" s="2" customFormat="1" ht="16.5" customHeight="1">
      <c r="A9" s="37"/>
      <c r="B9" s="42"/>
      <c r="C9" s="37"/>
      <c r="D9" s="37"/>
      <c r="E9" s="402" t="s">
        <v>170</v>
      </c>
      <c r="F9" s="404"/>
      <c r="G9" s="404"/>
      <c r="H9" s="404"/>
      <c r="I9" s="37"/>
      <c r="J9" s="37"/>
      <c r="K9" s="37"/>
      <c r="L9" s="11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46" s="2" customFormat="1" ht="12" customHeight="1">
      <c r="A10" s="37"/>
      <c r="B10" s="42"/>
      <c r="C10" s="37"/>
      <c r="D10" s="115" t="s">
        <v>171</v>
      </c>
      <c r="E10" s="37"/>
      <c r="F10" s="37"/>
      <c r="G10" s="37"/>
      <c r="H10" s="37"/>
      <c r="I10" s="37"/>
      <c r="J10" s="37"/>
      <c r="K10" s="37"/>
      <c r="L10" s="11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46" s="2" customFormat="1" ht="16.5" customHeight="1">
      <c r="A11" s="37"/>
      <c r="B11" s="42"/>
      <c r="C11" s="37"/>
      <c r="D11" s="37"/>
      <c r="E11" s="405" t="s">
        <v>172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>
      <c r="A12" s="37"/>
      <c r="B12" s="42"/>
      <c r="C12" s="37"/>
      <c r="D12" s="37"/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2" customHeight="1">
      <c r="A13" s="37"/>
      <c r="B13" s="42"/>
      <c r="C13" s="37"/>
      <c r="D13" s="115" t="s">
        <v>18</v>
      </c>
      <c r="E13" s="37"/>
      <c r="F13" s="106" t="s">
        <v>21</v>
      </c>
      <c r="G13" s="37"/>
      <c r="H13" s="37"/>
      <c r="I13" s="115" t="s">
        <v>20</v>
      </c>
      <c r="J13" s="106" t="s">
        <v>21</v>
      </c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 ht="12" customHeight="1">
      <c r="A14" s="37"/>
      <c r="B14" s="42"/>
      <c r="C14" s="37"/>
      <c r="D14" s="115" t="s">
        <v>22</v>
      </c>
      <c r="E14" s="37"/>
      <c r="F14" s="106" t="s">
        <v>23</v>
      </c>
      <c r="G14" s="37"/>
      <c r="H14" s="37"/>
      <c r="I14" s="115" t="s">
        <v>24</v>
      </c>
      <c r="J14" s="117" t="str">
        <f>'Rekapitulace stavby'!AN8</f>
        <v>22. 5. 2024</v>
      </c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0.75" customHeight="1">
      <c r="A15" s="37"/>
      <c r="B15" s="42"/>
      <c r="C15" s="37"/>
      <c r="D15" s="37"/>
      <c r="E15" s="37"/>
      <c r="F15" s="37"/>
      <c r="G15" s="37"/>
      <c r="H15" s="37"/>
      <c r="I15" s="37"/>
      <c r="J15" s="37"/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26</v>
      </c>
      <c r="E16" s="37"/>
      <c r="F16" s="37"/>
      <c r="G16" s="37"/>
      <c r="H16" s="37"/>
      <c r="I16" s="115" t="s">
        <v>27</v>
      </c>
      <c r="J16" s="106" t="s">
        <v>21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8" customHeight="1">
      <c r="A17" s="37"/>
      <c r="B17" s="42"/>
      <c r="C17" s="37"/>
      <c r="D17" s="37"/>
      <c r="E17" s="106" t="s">
        <v>173</v>
      </c>
      <c r="F17" s="37"/>
      <c r="G17" s="37"/>
      <c r="H17" s="37"/>
      <c r="I17" s="115" t="s">
        <v>29</v>
      </c>
      <c r="J17" s="106" t="s">
        <v>21</v>
      </c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7" customHeight="1">
      <c r="A18" s="37"/>
      <c r="B18" s="42"/>
      <c r="C18" s="37"/>
      <c r="D18" s="37"/>
      <c r="E18" s="37"/>
      <c r="F18" s="37"/>
      <c r="G18" s="37"/>
      <c r="H18" s="37"/>
      <c r="I18" s="37"/>
      <c r="J18" s="37"/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2" customHeight="1">
      <c r="A19" s="37"/>
      <c r="B19" s="42"/>
      <c r="C19" s="37"/>
      <c r="D19" s="115" t="s">
        <v>30</v>
      </c>
      <c r="E19" s="37"/>
      <c r="F19" s="37"/>
      <c r="G19" s="37"/>
      <c r="H19" s="37"/>
      <c r="I19" s="115" t="s">
        <v>27</v>
      </c>
      <c r="J19" s="33" t="str">
        <f>'Rekapitulace stavby'!AN13</f>
        <v>Vyplň údaj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18" customHeight="1">
      <c r="A20" s="37"/>
      <c r="B20" s="42"/>
      <c r="C20" s="37"/>
      <c r="D20" s="37"/>
      <c r="E20" s="406" t="str">
        <f>'Rekapitulace stavby'!E14</f>
        <v>Vyplň údaj</v>
      </c>
      <c r="F20" s="407"/>
      <c r="G20" s="407"/>
      <c r="H20" s="407"/>
      <c r="I20" s="115" t="s">
        <v>29</v>
      </c>
      <c r="J20" s="33" t="str">
        <f>'Rekapitulace stavby'!AN14</f>
        <v>Vyplň údaj</v>
      </c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7" customHeight="1">
      <c r="A21" s="37"/>
      <c r="B21" s="42"/>
      <c r="C21" s="37"/>
      <c r="D21" s="37"/>
      <c r="E21" s="37"/>
      <c r="F21" s="37"/>
      <c r="G21" s="37"/>
      <c r="H21" s="37"/>
      <c r="I21" s="37"/>
      <c r="J21" s="37"/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2" customHeight="1">
      <c r="A22" s="37"/>
      <c r="B22" s="42"/>
      <c r="C22" s="37"/>
      <c r="D22" s="115" t="s">
        <v>32</v>
      </c>
      <c r="E22" s="37"/>
      <c r="F22" s="37"/>
      <c r="G22" s="37"/>
      <c r="H22" s="37"/>
      <c r="I22" s="115" t="s">
        <v>27</v>
      </c>
      <c r="J22" s="106" t="s">
        <v>21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18" customHeight="1">
      <c r="A23" s="37"/>
      <c r="B23" s="42"/>
      <c r="C23" s="37"/>
      <c r="D23" s="37"/>
      <c r="E23" s="106" t="s">
        <v>174</v>
      </c>
      <c r="F23" s="37"/>
      <c r="G23" s="37"/>
      <c r="H23" s="37"/>
      <c r="I23" s="115" t="s">
        <v>29</v>
      </c>
      <c r="J23" s="106" t="s">
        <v>21</v>
      </c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7" customHeight="1">
      <c r="A24" s="37"/>
      <c r="B24" s="42"/>
      <c r="C24" s="37"/>
      <c r="D24" s="37"/>
      <c r="E24" s="37"/>
      <c r="F24" s="37"/>
      <c r="G24" s="37"/>
      <c r="H24" s="37"/>
      <c r="I24" s="37"/>
      <c r="J24" s="37"/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2" customHeight="1">
      <c r="A25" s="37"/>
      <c r="B25" s="42"/>
      <c r="C25" s="37"/>
      <c r="D25" s="115" t="s">
        <v>35</v>
      </c>
      <c r="E25" s="37"/>
      <c r="F25" s="37"/>
      <c r="G25" s="37"/>
      <c r="H25" s="37"/>
      <c r="I25" s="115" t="s">
        <v>27</v>
      </c>
      <c r="J25" s="106" t="s">
        <v>36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18" customHeight="1">
      <c r="A26" s="37"/>
      <c r="B26" s="42"/>
      <c r="C26" s="37"/>
      <c r="D26" s="37"/>
      <c r="E26" s="106" t="s">
        <v>37</v>
      </c>
      <c r="F26" s="37"/>
      <c r="G26" s="37"/>
      <c r="H26" s="37"/>
      <c r="I26" s="115" t="s">
        <v>29</v>
      </c>
      <c r="J26" s="106" t="s">
        <v>21</v>
      </c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7" customHeight="1">
      <c r="A27" s="37"/>
      <c r="B27" s="42"/>
      <c r="C27" s="37"/>
      <c r="D27" s="37"/>
      <c r="E27" s="37"/>
      <c r="F27" s="37"/>
      <c r="G27" s="37"/>
      <c r="H27" s="37"/>
      <c r="I27" s="37"/>
      <c r="J27" s="37"/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2" customHeight="1">
      <c r="A28" s="37"/>
      <c r="B28" s="42"/>
      <c r="C28" s="37"/>
      <c r="D28" s="115" t="s">
        <v>38</v>
      </c>
      <c r="E28" s="37"/>
      <c r="F28" s="37"/>
      <c r="G28" s="37"/>
      <c r="H28" s="37"/>
      <c r="I28" s="37"/>
      <c r="J28" s="37"/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8" customFormat="1" ht="16.5" customHeight="1">
      <c r="A29" s="118"/>
      <c r="B29" s="119"/>
      <c r="C29" s="118"/>
      <c r="D29" s="118"/>
      <c r="E29" s="408" t="s">
        <v>21</v>
      </c>
      <c r="F29" s="408"/>
      <c r="G29" s="408"/>
      <c r="H29" s="408"/>
      <c r="I29" s="118"/>
      <c r="J29" s="118"/>
      <c r="K29" s="118"/>
      <c r="L29" s="120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</row>
    <row r="30" spans="1:31" s="2" customFormat="1" ht="7" customHeight="1">
      <c r="A30" s="37"/>
      <c r="B30" s="42"/>
      <c r="C30" s="37"/>
      <c r="D30" s="37"/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2" customFormat="1" ht="7" customHeight="1">
      <c r="A31" s="37"/>
      <c r="B31" s="42"/>
      <c r="C31" s="37"/>
      <c r="D31" s="121"/>
      <c r="E31" s="121"/>
      <c r="F31" s="121"/>
      <c r="G31" s="121"/>
      <c r="H31" s="121"/>
      <c r="I31" s="121"/>
      <c r="J31" s="121"/>
      <c r="K31" s="121"/>
      <c r="L31" s="11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pans="1:31" s="2" customFormat="1" ht="25.4" customHeight="1">
      <c r="A32" s="37"/>
      <c r="B32" s="42"/>
      <c r="C32" s="37"/>
      <c r="D32" s="122" t="s">
        <v>40</v>
      </c>
      <c r="E32" s="37"/>
      <c r="F32" s="37"/>
      <c r="G32" s="37"/>
      <c r="H32" s="37"/>
      <c r="I32" s="37"/>
      <c r="J32" s="123">
        <f>ROUND(J97, 2)</f>
        <v>0</v>
      </c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14.4" customHeight="1">
      <c r="A34" s="37"/>
      <c r="B34" s="42"/>
      <c r="C34" s="37"/>
      <c r="D34" s="37"/>
      <c r="E34" s="37"/>
      <c r="F34" s="124" t="s">
        <v>42</v>
      </c>
      <c r="G34" s="37"/>
      <c r="H34" s="37"/>
      <c r="I34" s="124" t="s">
        <v>41</v>
      </c>
      <c r="J34" s="124" t="s">
        <v>43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14.4" customHeight="1">
      <c r="A35" s="37"/>
      <c r="B35" s="42"/>
      <c r="C35" s="37"/>
      <c r="D35" s="125" t="s">
        <v>44</v>
      </c>
      <c r="E35" s="115" t="s">
        <v>45</v>
      </c>
      <c r="F35" s="126">
        <f>ROUND((SUM(BE97:BE638)),  2)</f>
        <v>0</v>
      </c>
      <c r="G35" s="37"/>
      <c r="H35" s="37"/>
      <c r="I35" s="127">
        <v>0.21</v>
      </c>
      <c r="J35" s="126">
        <f>ROUND(((SUM(BE97:BE638))*I35),  2)</f>
        <v>0</v>
      </c>
      <c r="K35" s="37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115" t="s">
        <v>46</v>
      </c>
      <c r="F36" s="126">
        <f>ROUND((SUM(BF97:BF638)),  2)</f>
        <v>0</v>
      </c>
      <c r="G36" s="37"/>
      <c r="H36" s="37"/>
      <c r="I36" s="127">
        <v>0.12</v>
      </c>
      <c r="J36" s="126">
        <f>ROUND(((SUM(BF97:BF638))*I36),  2)</f>
        <v>0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hidden="1" customHeight="1">
      <c r="A37" s="37"/>
      <c r="B37" s="42"/>
      <c r="C37" s="37"/>
      <c r="D37" s="37"/>
      <c r="E37" s="115" t="s">
        <v>47</v>
      </c>
      <c r="F37" s="126">
        <f>ROUND((SUM(BG97:BG638)),  2)</f>
        <v>0</v>
      </c>
      <c r="G37" s="37"/>
      <c r="H37" s="37"/>
      <c r="I37" s="127">
        <v>0.21</v>
      </c>
      <c r="J37" s="126">
        <f>0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hidden="1" customHeight="1">
      <c r="A38" s="37"/>
      <c r="B38" s="42"/>
      <c r="C38" s="37"/>
      <c r="D38" s="37"/>
      <c r="E38" s="115" t="s">
        <v>48</v>
      </c>
      <c r="F38" s="126">
        <f>ROUND((SUM(BH97:BH638)),  2)</f>
        <v>0</v>
      </c>
      <c r="G38" s="37"/>
      <c r="H38" s="37"/>
      <c r="I38" s="127">
        <v>0.12</v>
      </c>
      <c r="J38" s="126">
        <f>0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49</v>
      </c>
      <c r="F39" s="126">
        <f>ROUND((SUM(BI97:BI638)),  2)</f>
        <v>0</v>
      </c>
      <c r="G39" s="37"/>
      <c r="H39" s="37"/>
      <c r="I39" s="127">
        <v>0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7" customHeight="1">
      <c r="A40" s="37"/>
      <c r="B40" s="42"/>
      <c r="C40" s="37"/>
      <c r="D40" s="37"/>
      <c r="E40" s="37"/>
      <c r="F40" s="37"/>
      <c r="G40" s="37"/>
      <c r="H40" s="37"/>
      <c r="I40" s="37"/>
      <c r="J40" s="37"/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25.4" customHeight="1">
      <c r="A41" s="37"/>
      <c r="B41" s="42"/>
      <c r="C41" s="128"/>
      <c r="D41" s="129" t="s">
        <v>50</v>
      </c>
      <c r="E41" s="130"/>
      <c r="F41" s="130"/>
      <c r="G41" s="131" t="s">
        <v>51</v>
      </c>
      <c r="H41" s="132" t="s">
        <v>52</v>
      </c>
      <c r="I41" s="130"/>
      <c r="J41" s="133">
        <f>SUM(J32:J39)</f>
        <v>0</v>
      </c>
      <c r="K41" s="134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14.4" customHeight="1">
      <c r="A42" s="37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6" spans="1:31" s="2" customFormat="1" ht="7" customHeight="1">
      <c r="A46" s="37"/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1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pans="1:31" s="2" customFormat="1" ht="25" customHeight="1">
      <c r="A47" s="37"/>
      <c r="B47" s="38"/>
      <c r="C47" s="26" t="s">
        <v>175</v>
      </c>
      <c r="D47" s="39"/>
      <c r="E47" s="39"/>
      <c r="F47" s="39"/>
      <c r="G47" s="39"/>
      <c r="H47" s="39"/>
      <c r="I47" s="39"/>
      <c r="J47" s="39"/>
      <c r="K47" s="39"/>
      <c r="L47" s="11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pans="1:31" s="2" customFormat="1" ht="7" customHeight="1">
      <c r="A48" s="37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47" s="2" customFormat="1" ht="12" customHeight="1">
      <c r="A49" s="37"/>
      <c r="B49" s="38"/>
      <c r="C49" s="32" t="s">
        <v>16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47" s="2" customFormat="1" ht="16.5" customHeight="1">
      <c r="A50" s="37"/>
      <c r="B50" s="38"/>
      <c r="C50" s="39"/>
      <c r="D50" s="39"/>
      <c r="E50" s="400" t="str">
        <f>E7</f>
        <v>Lesopark Na Kolečku-DPS - revize</v>
      </c>
      <c r="F50" s="401"/>
      <c r="G50" s="401"/>
      <c r="H50" s="401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47" s="1" customFormat="1" ht="12" customHeight="1">
      <c r="B51" s="24"/>
      <c r="C51" s="32" t="s">
        <v>169</v>
      </c>
      <c r="D51" s="25"/>
      <c r="E51" s="25"/>
      <c r="F51" s="25"/>
      <c r="G51" s="25"/>
      <c r="H51" s="25"/>
      <c r="I51" s="25"/>
      <c r="J51" s="25"/>
      <c r="K51" s="25"/>
      <c r="L51" s="23"/>
    </row>
    <row r="52" spans="1:47" s="2" customFormat="1" ht="16.5" customHeight="1">
      <c r="A52" s="37"/>
      <c r="B52" s="38"/>
      <c r="C52" s="39"/>
      <c r="D52" s="39"/>
      <c r="E52" s="400" t="s">
        <v>170</v>
      </c>
      <c r="F52" s="399"/>
      <c r="G52" s="399"/>
      <c r="H52" s="399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47" s="2" customFormat="1" ht="12" customHeight="1">
      <c r="A53" s="37"/>
      <c r="B53" s="38"/>
      <c r="C53" s="32" t="s">
        <v>171</v>
      </c>
      <c r="D53" s="39"/>
      <c r="E53" s="39"/>
      <c r="F53" s="39"/>
      <c r="G53" s="39"/>
      <c r="H53" s="39"/>
      <c r="I53" s="39"/>
      <c r="J53" s="39"/>
      <c r="K53" s="39"/>
      <c r="L53" s="11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pans="1:47" s="2" customFormat="1" ht="16.5" customHeight="1">
      <c r="A54" s="37"/>
      <c r="B54" s="38"/>
      <c r="C54" s="39"/>
      <c r="D54" s="39"/>
      <c r="E54" s="367" t="str">
        <f>E11</f>
        <v>SO 01 - Komunikace a zpevněné plochy</v>
      </c>
      <c r="F54" s="399"/>
      <c r="G54" s="399"/>
      <c r="H54" s="399"/>
      <c r="I54" s="39"/>
      <c r="J54" s="39"/>
      <c r="K54" s="39"/>
      <c r="L54" s="11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pans="1:47" s="2" customFormat="1" ht="7" customHeight="1">
      <c r="A55" s="37"/>
      <c r="B55" s="38"/>
      <c r="C55" s="39"/>
      <c r="D55" s="39"/>
      <c r="E55" s="39"/>
      <c r="F55" s="39"/>
      <c r="G55" s="39"/>
      <c r="H55" s="39"/>
      <c r="I55" s="39"/>
      <c r="J55" s="39"/>
      <c r="K55" s="39"/>
      <c r="L55" s="11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pans="1:47" s="2" customFormat="1" ht="12" customHeight="1">
      <c r="A56" s="37"/>
      <c r="B56" s="38"/>
      <c r="C56" s="32" t="s">
        <v>22</v>
      </c>
      <c r="D56" s="39"/>
      <c r="E56" s="39"/>
      <c r="F56" s="30" t="str">
        <f>F14</f>
        <v>Roudnice nad Labem</v>
      </c>
      <c r="G56" s="39"/>
      <c r="H56" s="39"/>
      <c r="I56" s="32" t="s">
        <v>24</v>
      </c>
      <c r="J56" s="62" t="str">
        <f>IF(J14="","",J14)</f>
        <v>22. 5. 2024</v>
      </c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47" s="2" customFormat="1" ht="7" customHeight="1">
      <c r="A57" s="37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47" s="2" customFormat="1" ht="25.65" customHeight="1">
      <c r="A58" s="37"/>
      <c r="B58" s="38"/>
      <c r="C58" s="32" t="s">
        <v>26</v>
      </c>
      <c r="D58" s="39"/>
      <c r="E58" s="39"/>
      <c r="F58" s="30" t="str">
        <f>E17</f>
        <v>Město Roudnice nad Labem</v>
      </c>
      <c r="G58" s="39"/>
      <c r="H58" s="39"/>
      <c r="I58" s="32" t="s">
        <v>32</v>
      </c>
      <c r="J58" s="35" t="str">
        <f>E23</f>
        <v>MKdoprava - Ing. Miroslav Kalina</v>
      </c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47" s="2" customFormat="1" ht="15.15" customHeight="1">
      <c r="A59" s="37"/>
      <c r="B59" s="38"/>
      <c r="C59" s="32" t="s">
        <v>30</v>
      </c>
      <c r="D59" s="39"/>
      <c r="E59" s="39"/>
      <c r="F59" s="30" t="str">
        <f>IF(E20="","",E20)</f>
        <v>Vyplň údaj</v>
      </c>
      <c r="G59" s="39"/>
      <c r="H59" s="39"/>
      <c r="I59" s="32" t="s">
        <v>35</v>
      </c>
      <c r="J59" s="35" t="str">
        <f>E26</f>
        <v>Soloreal s.r.o.</v>
      </c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47" s="2" customFormat="1" ht="10.25" customHeight="1">
      <c r="A60" s="37"/>
      <c r="B60" s="38"/>
      <c r="C60" s="39"/>
      <c r="D60" s="39"/>
      <c r="E60" s="39"/>
      <c r="F60" s="39"/>
      <c r="G60" s="39"/>
      <c r="H60" s="39"/>
      <c r="I60" s="39"/>
      <c r="J60" s="39"/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47" s="2" customFormat="1" ht="29.25" customHeight="1">
      <c r="A61" s="37"/>
      <c r="B61" s="38"/>
      <c r="C61" s="139" t="s">
        <v>176</v>
      </c>
      <c r="D61" s="140"/>
      <c r="E61" s="140"/>
      <c r="F61" s="140"/>
      <c r="G61" s="140"/>
      <c r="H61" s="140"/>
      <c r="I61" s="140"/>
      <c r="J61" s="141" t="s">
        <v>177</v>
      </c>
      <c r="K61" s="140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47" s="2" customFormat="1" ht="10.25" customHeight="1">
      <c r="A62" s="37"/>
      <c r="B62" s="38"/>
      <c r="C62" s="39"/>
      <c r="D62" s="39"/>
      <c r="E62" s="39"/>
      <c r="F62" s="39"/>
      <c r="G62" s="39"/>
      <c r="H62" s="39"/>
      <c r="I62" s="39"/>
      <c r="J62" s="39"/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47" s="2" customFormat="1" ht="22.75" customHeight="1">
      <c r="A63" s="37"/>
      <c r="B63" s="38"/>
      <c r="C63" s="142" t="s">
        <v>72</v>
      </c>
      <c r="D63" s="39"/>
      <c r="E63" s="39"/>
      <c r="F63" s="39"/>
      <c r="G63" s="39"/>
      <c r="H63" s="39"/>
      <c r="I63" s="39"/>
      <c r="J63" s="80">
        <f>J97</f>
        <v>0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U63" s="20" t="s">
        <v>178</v>
      </c>
    </row>
    <row r="64" spans="1:47" s="9" customFormat="1" ht="25" customHeight="1">
      <c r="B64" s="143"/>
      <c r="C64" s="144"/>
      <c r="D64" s="145" t="s">
        <v>179</v>
      </c>
      <c r="E64" s="146"/>
      <c r="F64" s="146"/>
      <c r="G64" s="146"/>
      <c r="H64" s="146"/>
      <c r="I64" s="146"/>
      <c r="J64" s="147">
        <f>J98</f>
        <v>0</v>
      </c>
      <c r="K64" s="144"/>
      <c r="L64" s="148"/>
    </row>
    <row r="65" spans="1:31" s="10" customFormat="1" ht="19.899999999999999" customHeight="1">
      <c r="B65" s="149"/>
      <c r="C65" s="100"/>
      <c r="D65" s="150" t="s">
        <v>180</v>
      </c>
      <c r="E65" s="151"/>
      <c r="F65" s="151"/>
      <c r="G65" s="151"/>
      <c r="H65" s="151"/>
      <c r="I65" s="151"/>
      <c r="J65" s="152">
        <f>J99</f>
        <v>0</v>
      </c>
      <c r="K65" s="100"/>
      <c r="L65" s="153"/>
    </row>
    <row r="66" spans="1:31" s="10" customFormat="1" ht="19.899999999999999" customHeight="1">
      <c r="B66" s="149"/>
      <c r="C66" s="100"/>
      <c r="D66" s="150" t="s">
        <v>181</v>
      </c>
      <c r="E66" s="151"/>
      <c r="F66" s="151"/>
      <c r="G66" s="151"/>
      <c r="H66" s="151"/>
      <c r="I66" s="151"/>
      <c r="J66" s="152">
        <f>J208</f>
        <v>0</v>
      </c>
      <c r="K66" s="100"/>
      <c r="L66" s="153"/>
    </row>
    <row r="67" spans="1:31" s="10" customFormat="1" ht="19.899999999999999" customHeight="1">
      <c r="B67" s="149"/>
      <c r="C67" s="100"/>
      <c r="D67" s="150" t="s">
        <v>182</v>
      </c>
      <c r="E67" s="151"/>
      <c r="F67" s="151"/>
      <c r="G67" s="151"/>
      <c r="H67" s="151"/>
      <c r="I67" s="151"/>
      <c r="J67" s="152">
        <f>J231</f>
        <v>0</v>
      </c>
      <c r="K67" s="100"/>
      <c r="L67" s="153"/>
    </row>
    <row r="68" spans="1:31" s="10" customFormat="1" ht="19.899999999999999" customHeight="1">
      <c r="B68" s="149"/>
      <c r="C68" s="100"/>
      <c r="D68" s="150" t="s">
        <v>183</v>
      </c>
      <c r="E68" s="151"/>
      <c r="F68" s="151"/>
      <c r="G68" s="151"/>
      <c r="H68" s="151"/>
      <c r="I68" s="151"/>
      <c r="J68" s="152">
        <f>J451</f>
        <v>0</v>
      </c>
      <c r="K68" s="100"/>
      <c r="L68" s="153"/>
    </row>
    <row r="69" spans="1:31" s="10" customFormat="1" ht="19.899999999999999" customHeight="1">
      <c r="B69" s="149"/>
      <c r="C69" s="100"/>
      <c r="D69" s="150" t="s">
        <v>184</v>
      </c>
      <c r="E69" s="151"/>
      <c r="F69" s="151"/>
      <c r="G69" s="151"/>
      <c r="H69" s="151"/>
      <c r="I69" s="151"/>
      <c r="J69" s="152">
        <f>J593</f>
        <v>0</v>
      </c>
      <c r="K69" s="100"/>
      <c r="L69" s="153"/>
    </row>
    <row r="70" spans="1:31" s="9" customFormat="1" ht="25" customHeight="1">
      <c r="B70" s="143"/>
      <c r="C70" s="144"/>
      <c r="D70" s="145" t="s">
        <v>185</v>
      </c>
      <c r="E70" s="146"/>
      <c r="F70" s="146"/>
      <c r="G70" s="146"/>
      <c r="H70" s="146"/>
      <c r="I70" s="146"/>
      <c r="J70" s="147">
        <f>J598</f>
        <v>0</v>
      </c>
      <c r="K70" s="144"/>
      <c r="L70" s="148"/>
    </row>
    <row r="71" spans="1:31" s="10" customFormat="1" ht="19.899999999999999" customHeight="1">
      <c r="B71" s="149"/>
      <c r="C71" s="100"/>
      <c r="D71" s="150" t="s">
        <v>186</v>
      </c>
      <c r="E71" s="151"/>
      <c r="F71" s="151"/>
      <c r="G71" s="151"/>
      <c r="H71" s="151"/>
      <c r="I71" s="151"/>
      <c r="J71" s="152">
        <f>J599</f>
        <v>0</v>
      </c>
      <c r="K71" s="100"/>
      <c r="L71" s="153"/>
    </row>
    <row r="72" spans="1:31" s="9" customFormat="1" ht="25" customHeight="1">
      <c r="B72" s="143"/>
      <c r="C72" s="144"/>
      <c r="D72" s="145" t="s">
        <v>187</v>
      </c>
      <c r="E72" s="146"/>
      <c r="F72" s="146"/>
      <c r="G72" s="146"/>
      <c r="H72" s="146"/>
      <c r="I72" s="146"/>
      <c r="J72" s="147">
        <f>J610</f>
        <v>0</v>
      </c>
      <c r="K72" s="144"/>
      <c r="L72" s="148"/>
    </row>
    <row r="73" spans="1:31" s="10" customFormat="1" ht="19.899999999999999" customHeight="1">
      <c r="B73" s="149"/>
      <c r="C73" s="100"/>
      <c r="D73" s="150" t="s">
        <v>188</v>
      </c>
      <c r="E73" s="151"/>
      <c r="F73" s="151"/>
      <c r="G73" s="151"/>
      <c r="H73" s="151"/>
      <c r="I73" s="151"/>
      <c r="J73" s="152">
        <f>J611</f>
        <v>0</v>
      </c>
      <c r="K73" s="100"/>
      <c r="L73" s="153"/>
    </row>
    <row r="74" spans="1:31" s="10" customFormat="1" ht="19.899999999999999" customHeight="1">
      <c r="B74" s="149"/>
      <c r="C74" s="100"/>
      <c r="D74" s="150" t="s">
        <v>189</v>
      </c>
      <c r="E74" s="151"/>
      <c r="F74" s="151"/>
      <c r="G74" s="151"/>
      <c r="H74" s="151"/>
      <c r="I74" s="151"/>
      <c r="J74" s="152">
        <f>J620</f>
        <v>0</v>
      </c>
      <c r="K74" s="100"/>
      <c r="L74" s="153"/>
    </row>
    <row r="75" spans="1:31" s="10" customFormat="1" ht="19.899999999999999" customHeight="1">
      <c r="B75" s="149"/>
      <c r="C75" s="100"/>
      <c r="D75" s="150" t="s">
        <v>190</v>
      </c>
      <c r="E75" s="151"/>
      <c r="F75" s="151"/>
      <c r="G75" s="151"/>
      <c r="H75" s="151"/>
      <c r="I75" s="151"/>
      <c r="J75" s="152">
        <f>J629</f>
        <v>0</v>
      </c>
      <c r="K75" s="100"/>
      <c r="L75" s="153"/>
    </row>
    <row r="76" spans="1:31" s="2" customFormat="1" ht="21.75" customHeigh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116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pans="1:31" s="2" customFormat="1" ht="7" customHeight="1">
      <c r="A77" s="37"/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pans="1:31" s="2" customFormat="1" ht="7" customHeight="1">
      <c r="A81" s="37"/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31" s="2" customFormat="1" ht="25" customHeight="1">
      <c r="A82" s="37"/>
      <c r="B82" s="38"/>
      <c r="C82" s="26" t="s">
        <v>191</v>
      </c>
      <c r="D82" s="39"/>
      <c r="E82" s="39"/>
      <c r="F82" s="39"/>
      <c r="G82" s="39"/>
      <c r="H82" s="39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31" s="2" customFormat="1" ht="7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11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pans="1:31" s="2" customFormat="1" ht="12" customHeight="1">
      <c r="A84" s="37"/>
      <c r="B84" s="38"/>
      <c r="C84" s="32" t="s">
        <v>16</v>
      </c>
      <c r="D84" s="39"/>
      <c r="E84" s="39"/>
      <c r="F84" s="39"/>
      <c r="G84" s="39"/>
      <c r="H84" s="3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31" s="2" customFormat="1" ht="16.5" customHeight="1">
      <c r="A85" s="37"/>
      <c r="B85" s="38"/>
      <c r="C85" s="39"/>
      <c r="D85" s="39"/>
      <c r="E85" s="400" t="str">
        <f>E7</f>
        <v>Lesopark Na Kolečku-DPS - revize</v>
      </c>
      <c r="F85" s="401"/>
      <c r="G85" s="401"/>
      <c r="H85" s="401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31" s="1" customFormat="1" ht="12" customHeight="1">
      <c r="B86" s="24"/>
      <c r="C86" s="32" t="s">
        <v>169</v>
      </c>
      <c r="D86" s="25"/>
      <c r="E86" s="25"/>
      <c r="F86" s="25"/>
      <c r="G86" s="25"/>
      <c r="H86" s="25"/>
      <c r="I86" s="25"/>
      <c r="J86" s="25"/>
      <c r="K86" s="25"/>
      <c r="L86" s="23"/>
    </row>
    <row r="87" spans="1:31" s="2" customFormat="1" ht="16.5" customHeight="1">
      <c r="A87" s="37"/>
      <c r="B87" s="38"/>
      <c r="C87" s="39"/>
      <c r="D87" s="39"/>
      <c r="E87" s="400" t="s">
        <v>170</v>
      </c>
      <c r="F87" s="399"/>
      <c r="G87" s="399"/>
      <c r="H87" s="39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31" s="2" customFormat="1" ht="12" customHeight="1">
      <c r="A88" s="37"/>
      <c r="B88" s="38"/>
      <c r="C88" s="32" t="s">
        <v>171</v>
      </c>
      <c r="D88" s="39"/>
      <c r="E88" s="39"/>
      <c r="F88" s="39"/>
      <c r="G88" s="39"/>
      <c r="H88" s="3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31" s="2" customFormat="1" ht="16.5" customHeight="1">
      <c r="A89" s="37"/>
      <c r="B89" s="38"/>
      <c r="C89" s="39"/>
      <c r="D89" s="39"/>
      <c r="E89" s="367" t="str">
        <f>E11</f>
        <v>SO 01 - Komunikace a zpevněné plochy</v>
      </c>
      <c r="F89" s="399"/>
      <c r="G89" s="399"/>
      <c r="H89" s="399"/>
      <c r="I89" s="39"/>
      <c r="J89" s="39"/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31" s="2" customFormat="1" ht="7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31" s="2" customFormat="1" ht="12" customHeight="1">
      <c r="A91" s="37"/>
      <c r="B91" s="38"/>
      <c r="C91" s="32" t="s">
        <v>22</v>
      </c>
      <c r="D91" s="39"/>
      <c r="E91" s="39"/>
      <c r="F91" s="30" t="str">
        <f>F14</f>
        <v>Roudnice nad Labem</v>
      </c>
      <c r="G91" s="39"/>
      <c r="H91" s="39"/>
      <c r="I91" s="32" t="s">
        <v>24</v>
      </c>
      <c r="J91" s="62" t="str">
        <f>IF(J14="","",J14)</f>
        <v>22. 5. 2024</v>
      </c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31" s="2" customFormat="1" ht="7" customHeight="1">
      <c r="A92" s="37"/>
      <c r="B92" s="38"/>
      <c r="C92" s="39"/>
      <c r="D92" s="39"/>
      <c r="E92" s="39"/>
      <c r="F92" s="39"/>
      <c r="G92" s="39"/>
      <c r="H92" s="39"/>
      <c r="I92" s="39"/>
      <c r="J92" s="39"/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31" s="2" customFormat="1" ht="25.65" customHeight="1">
      <c r="A93" s="37"/>
      <c r="B93" s="38"/>
      <c r="C93" s="32" t="s">
        <v>26</v>
      </c>
      <c r="D93" s="39"/>
      <c r="E93" s="39"/>
      <c r="F93" s="30" t="str">
        <f>E17</f>
        <v>Město Roudnice nad Labem</v>
      </c>
      <c r="G93" s="39"/>
      <c r="H93" s="39"/>
      <c r="I93" s="32" t="s">
        <v>32</v>
      </c>
      <c r="J93" s="35" t="str">
        <f>E23</f>
        <v>MKdoprava - Ing. Miroslav Kalina</v>
      </c>
      <c r="K93" s="39"/>
      <c r="L93" s="116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pans="1:31" s="2" customFormat="1" ht="15.15" customHeight="1">
      <c r="A94" s="37"/>
      <c r="B94" s="38"/>
      <c r="C94" s="32" t="s">
        <v>30</v>
      </c>
      <c r="D94" s="39"/>
      <c r="E94" s="39"/>
      <c r="F94" s="30" t="str">
        <f>IF(E20="","",E20)</f>
        <v>Vyplň údaj</v>
      </c>
      <c r="G94" s="39"/>
      <c r="H94" s="39"/>
      <c r="I94" s="32" t="s">
        <v>35</v>
      </c>
      <c r="J94" s="35" t="str">
        <f>E26</f>
        <v>Soloreal s.r.o.</v>
      </c>
      <c r="K94" s="39"/>
      <c r="L94" s="116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pans="1:31" s="2" customFormat="1" ht="10.25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116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pans="1:31" s="11" customFormat="1" ht="29.25" customHeight="1">
      <c r="A96" s="154"/>
      <c r="B96" s="155"/>
      <c r="C96" s="156" t="s">
        <v>192</v>
      </c>
      <c r="D96" s="157" t="s">
        <v>59</v>
      </c>
      <c r="E96" s="157" t="s">
        <v>55</v>
      </c>
      <c r="F96" s="157" t="s">
        <v>56</v>
      </c>
      <c r="G96" s="157" t="s">
        <v>193</v>
      </c>
      <c r="H96" s="157" t="s">
        <v>194</v>
      </c>
      <c r="I96" s="157" t="s">
        <v>195</v>
      </c>
      <c r="J96" s="158" t="s">
        <v>177</v>
      </c>
      <c r="K96" s="159" t="s">
        <v>196</v>
      </c>
      <c r="L96" s="160"/>
      <c r="M96" s="71" t="s">
        <v>21</v>
      </c>
      <c r="N96" s="72" t="s">
        <v>44</v>
      </c>
      <c r="O96" s="72" t="s">
        <v>197</v>
      </c>
      <c r="P96" s="72" t="s">
        <v>198</v>
      </c>
      <c r="Q96" s="72" t="s">
        <v>199</v>
      </c>
      <c r="R96" s="72" t="s">
        <v>200</v>
      </c>
      <c r="S96" s="72" t="s">
        <v>201</v>
      </c>
      <c r="T96" s="73" t="s">
        <v>202</v>
      </c>
      <c r="U96" s="154"/>
      <c r="V96" s="154"/>
      <c r="W96" s="154"/>
      <c r="X96" s="154"/>
      <c r="Y96" s="154"/>
      <c r="Z96" s="154"/>
      <c r="AA96" s="154"/>
      <c r="AB96" s="154"/>
      <c r="AC96" s="154"/>
      <c r="AD96" s="154"/>
      <c r="AE96" s="154"/>
    </row>
    <row r="97" spans="1:65" s="2" customFormat="1" ht="22.75" customHeight="1">
      <c r="A97" s="37"/>
      <c r="B97" s="38"/>
      <c r="C97" s="78" t="s">
        <v>203</v>
      </c>
      <c r="D97" s="39"/>
      <c r="E97" s="39"/>
      <c r="F97" s="39"/>
      <c r="G97" s="39"/>
      <c r="H97" s="39"/>
      <c r="I97" s="39"/>
      <c r="J97" s="161">
        <f>BK97</f>
        <v>0</v>
      </c>
      <c r="K97" s="39"/>
      <c r="L97" s="42"/>
      <c r="M97" s="74"/>
      <c r="N97" s="162"/>
      <c r="O97" s="75"/>
      <c r="P97" s="163">
        <f>P98+P598+P610</f>
        <v>0</v>
      </c>
      <c r="Q97" s="75"/>
      <c r="R97" s="163">
        <f>R98+R598+R610</f>
        <v>1492.7147729999997</v>
      </c>
      <c r="S97" s="75"/>
      <c r="T97" s="164">
        <f>T98+T598+T610</f>
        <v>0</v>
      </c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20" t="s">
        <v>73</v>
      </c>
      <c r="AU97" s="20" t="s">
        <v>178</v>
      </c>
      <c r="BK97" s="165">
        <f>BK98+BK598+BK610</f>
        <v>0</v>
      </c>
    </row>
    <row r="98" spans="1:65" s="12" customFormat="1" ht="25.9" customHeight="1">
      <c r="B98" s="166"/>
      <c r="C98" s="167"/>
      <c r="D98" s="168" t="s">
        <v>73</v>
      </c>
      <c r="E98" s="169" t="s">
        <v>204</v>
      </c>
      <c r="F98" s="169" t="s">
        <v>205</v>
      </c>
      <c r="G98" s="167"/>
      <c r="H98" s="167"/>
      <c r="I98" s="170"/>
      <c r="J98" s="171">
        <f>BK98</f>
        <v>0</v>
      </c>
      <c r="K98" s="167"/>
      <c r="L98" s="172"/>
      <c r="M98" s="173"/>
      <c r="N98" s="174"/>
      <c r="O98" s="174"/>
      <c r="P98" s="175">
        <f>P99+P208+P231+P451+P593</f>
        <v>0</v>
      </c>
      <c r="Q98" s="174"/>
      <c r="R98" s="175">
        <f>R99+R208+R231+R451+R593</f>
        <v>1492.6988339999998</v>
      </c>
      <c r="S98" s="174"/>
      <c r="T98" s="176">
        <f>T99+T208+T231+T451+T593</f>
        <v>0</v>
      </c>
      <c r="AR98" s="177" t="s">
        <v>81</v>
      </c>
      <c r="AT98" s="178" t="s">
        <v>73</v>
      </c>
      <c r="AU98" s="178" t="s">
        <v>74</v>
      </c>
      <c r="AY98" s="177" t="s">
        <v>206</v>
      </c>
      <c r="BK98" s="179">
        <f>BK99+BK208+BK231+BK451+BK593</f>
        <v>0</v>
      </c>
    </row>
    <row r="99" spans="1:65" s="12" customFormat="1" ht="22.75" customHeight="1">
      <c r="B99" s="166"/>
      <c r="C99" s="167"/>
      <c r="D99" s="168" t="s">
        <v>73</v>
      </c>
      <c r="E99" s="180" t="s">
        <v>81</v>
      </c>
      <c r="F99" s="180" t="s">
        <v>207</v>
      </c>
      <c r="G99" s="167"/>
      <c r="H99" s="167"/>
      <c r="I99" s="170"/>
      <c r="J99" s="181">
        <f>BK99</f>
        <v>0</v>
      </c>
      <c r="K99" s="167"/>
      <c r="L99" s="172"/>
      <c r="M99" s="173"/>
      <c r="N99" s="174"/>
      <c r="O99" s="174"/>
      <c r="P99" s="175">
        <f>SUM(P100:P207)</f>
        <v>0</v>
      </c>
      <c r="Q99" s="174"/>
      <c r="R99" s="175">
        <f>SUM(R100:R207)</f>
        <v>365.43003399999998</v>
      </c>
      <c r="S99" s="174"/>
      <c r="T99" s="176">
        <f>SUM(T100:T207)</f>
        <v>0</v>
      </c>
      <c r="AR99" s="177" t="s">
        <v>81</v>
      </c>
      <c r="AT99" s="178" t="s">
        <v>73</v>
      </c>
      <c r="AU99" s="178" t="s">
        <v>81</v>
      </c>
      <c r="AY99" s="177" t="s">
        <v>206</v>
      </c>
      <c r="BK99" s="179">
        <f>SUM(BK100:BK207)</f>
        <v>0</v>
      </c>
    </row>
    <row r="100" spans="1:65" s="2" customFormat="1" ht="16.5" customHeight="1">
      <c r="A100" s="37"/>
      <c r="B100" s="38"/>
      <c r="C100" s="182" t="s">
        <v>81</v>
      </c>
      <c r="D100" s="182" t="s">
        <v>208</v>
      </c>
      <c r="E100" s="183" t="s">
        <v>209</v>
      </c>
      <c r="F100" s="184" t="s">
        <v>210</v>
      </c>
      <c r="G100" s="185" t="s">
        <v>211</v>
      </c>
      <c r="H100" s="186">
        <v>1</v>
      </c>
      <c r="I100" s="187"/>
      <c r="J100" s="188">
        <f>ROUND(I100*H100,2)</f>
        <v>0</v>
      </c>
      <c r="K100" s="189"/>
      <c r="L100" s="42"/>
      <c r="M100" s="190" t="s">
        <v>21</v>
      </c>
      <c r="N100" s="191" t="s">
        <v>45</v>
      </c>
      <c r="O100" s="67"/>
      <c r="P100" s="192">
        <f>O100*H100</f>
        <v>0</v>
      </c>
      <c r="Q100" s="192">
        <v>6.4999999999999997E-4</v>
      </c>
      <c r="R100" s="192">
        <f>Q100*H100</f>
        <v>6.4999999999999997E-4</v>
      </c>
      <c r="S100" s="192">
        <v>0</v>
      </c>
      <c r="T100" s="193">
        <f>S100*H100</f>
        <v>0</v>
      </c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R100" s="194" t="s">
        <v>149</v>
      </c>
      <c r="AT100" s="194" t="s">
        <v>208</v>
      </c>
      <c r="AU100" s="194" t="s">
        <v>83</v>
      </c>
      <c r="AY100" s="20" t="s">
        <v>206</v>
      </c>
      <c r="BE100" s="195">
        <f>IF(N100="základní",J100,0)</f>
        <v>0</v>
      </c>
      <c r="BF100" s="195">
        <f>IF(N100="snížená",J100,0)</f>
        <v>0</v>
      </c>
      <c r="BG100" s="195">
        <f>IF(N100="zákl. přenesená",J100,0)</f>
        <v>0</v>
      </c>
      <c r="BH100" s="195">
        <f>IF(N100="sníž. přenesená",J100,0)</f>
        <v>0</v>
      </c>
      <c r="BI100" s="195">
        <f>IF(N100="nulová",J100,0)</f>
        <v>0</v>
      </c>
      <c r="BJ100" s="20" t="s">
        <v>81</v>
      </c>
      <c r="BK100" s="195">
        <f>ROUND(I100*H100,2)</f>
        <v>0</v>
      </c>
      <c r="BL100" s="20" t="s">
        <v>149</v>
      </c>
      <c r="BM100" s="194" t="s">
        <v>212</v>
      </c>
    </row>
    <row r="101" spans="1:65" s="2" customFormat="1">
      <c r="A101" s="37"/>
      <c r="B101" s="38"/>
      <c r="C101" s="39"/>
      <c r="D101" s="196" t="s">
        <v>213</v>
      </c>
      <c r="E101" s="39"/>
      <c r="F101" s="197" t="s">
        <v>214</v>
      </c>
      <c r="G101" s="39"/>
      <c r="H101" s="39"/>
      <c r="I101" s="198"/>
      <c r="J101" s="39"/>
      <c r="K101" s="39"/>
      <c r="L101" s="42"/>
      <c r="M101" s="199"/>
      <c r="N101" s="200"/>
      <c r="O101" s="67"/>
      <c r="P101" s="67"/>
      <c r="Q101" s="67"/>
      <c r="R101" s="67"/>
      <c r="S101" s="67"/>
      <c r="T101" s="68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20" t="s">
        <v>213</v>
      </c>
      <c r="AU101" s="20" t="s">
        <v>83</v>
      </c>
    </row>
    <row r="102" spans="1:65" s="13" customFormat="1">
      <c r="B102" s="201"/>
      <c r="C102" s="202"/>
      <c r="D102" s="196" t="s">
        <v>215</v>
      </c>
      <c r="E102" s="203" t="s">
        <v>21</v>
      </c>
      <c r="F102" s="204" t="s">
        <v>216</v>
      </c>
      <c r="G102" s="202"/>
      <c r="H102" s="203" t="s">
        <v>21</v>
      </c>
      <c r="I102" s="205"/>
      <c r="J102" s="202"/>
      <c r="K102" s="202"/>
      <c r="L102" s="206"/>
      <c r="M102" s="207"/>
      <c r="N102" s="208"/>
      <c r="O102" s="208"/>
      <c r="P102" s="208"/>
      <c r="Q102" s="208"/>
      <c r="R102" s="208"/>
      <c r="S102" s="208"/>
      <c r="T102" s="209"/>
      <c r="AT102" s="210" t="s">
        <v>215</v>
      </c>
      <c r="AU102" s="210" t="s">
        <v>83</v>
      </c>
      <c r="AV102" s="13" t="s">
        <v>81</v>
      </c>
      <c r="AW102" s="13" t="s">
        <v>34</v>
      </c>
      <c r="AX102" s="13" t="s">
        <v>74</v>
      </c>
      <c r="AY102" s="210" t="s">
        <v>206</v>
      </c>
    </row>
    <row r="103" spans="1:65" s="13" customFormat="1">
      <c r="B103" s="201"/>
      <c r="C103" s="202"/>
      <c r="D103" s="196" t="s">
        <v>215</v>
      </c>
      <c r="E103" s="203" t="s">
        <v>21</v>
      </c>
      <c r="F103" s="204" t="s">
        <v>217</v>
      </c>
      <c r="G103" s="202"/>
      <c r="H103" s="203" t="s">
        <v>21</v>
      </c>
      <c r="I103" s="205"/>
      <c r="J103" s="202"/>
      <c r="K103" s="202"/>
      <c r="L103" s="206"/>
      <c r="M103" s="207"/>
      <c r="N103" s="208"/>
      <c r="O103" s="208"/>
      <c r="P103" s="208"/>
      <c r="Q103" s="208"/>
      <c r="R103" s="208"/>
      <c r="S103" s="208"/>
      <c r="T103" s="209"/>
      <c r="AT103" s="210" t="s">
        <v>215</v>
      </c>
      <c r="AU103" s="210" t="s">
        <v>83</v>
      </c>
      <c r="AV103" s="13" t="s">
        <v>81</v>
      </c>
      <c r="AW103" s="13" t="s">
        <v>34</v>
      </c>
      <c r="AX103" s="13" t="s">
        <v>74</v>
      </c>
      <c r="AY103" s="210" t="s">
        <v>206</v>
      </c>
    </row>
    <row r="104" spans="1:65" s="14" customFormat="1">
      <c r="B104" s="211"/>
      <c r="C104" s="212"/>
      <c r="D104" s="196" t="s">
        <v>215</v>
      </c>
      <c r="E104" s="213" t="s">
        <v>21</v>
      </c>
      <c r="F104" s="214" t="s">
        <v>218</v>
      </c>
      <c r="G104" s="212"/>
      <c r="H104" s="215">
        <v>1</v>
      </c>
      <c r="I104" s="216"/>
      <c r="J104" s="212"/>
      <c r="K104" s="212"/>
      <c r="L104" s="217"/>
      <c r="M104" s="218"/>
      <c r="N104" s="219"/>
      <c r="O104" s="219"/>
      <c r="P104" s="219"/>
      <c r="Q104" s="219"/>
      <c r="R104" s="219"/>
      <c r="S104" s="219"/>
      <c r="T104" s="220"/>
      <c r="AT104" s="221" t="s">
        <v>215</v>
      </c>
      <c r="AU104" s="221" t="s">
        <v>83</v>
      </c>
      <c r="AV104" s="14" t="s">
        <v>83</v>
      </c>
      <c r="AW104" s="14" t="s">
        <v>34</v>
      </c>
      <c r="AX104" s="14" t="s">
        <v>74</v>
      </c>
      <c r="AY104" s="221" t="s">
        <v>206</v>
      </c>
    </row>
    <row r="105" spans="1:65" s="15" customFormat="1">
      <c r="B105" s="222"/>
      <c r="C105" s="223"/>
      <c r="D105" s="196" t="s">
        <v>215</v>
      </c>
      <c r="E105" s="224" t="s">
        <v>21</v>
      </c>
      <c r="F105" s="225" t="s">
        <v>219</v>
      </c>
      <c r="G105" s="223"/>
      <c r="H105" s="226">
        <v>1</v>
      </c>
      <c r="I105" s="227"/>
      <c r="J105" s="223"/>
      <c r="K105" s="223"/>
      <c r="L105" s="228"/>
      <c r="M105" s="229"/>
      <c r="N105" s="230"/>
      <c r="O105" s="230"/>
      <c r="P105" s="230"/>
      <c r="Q105" s="230"/>
      <c r="R105" s="230"/>
      <c r="S105" s="230"/>
      <c r="T105" s="231"/>
      <c r="AT105" s="232" t="s">
        <v>215</v>
      </c>
      <c r="AU105" s="232" t="s">
        <v>83</v>
      </c>
      <c r="AV105" s="15" t="s">
        <v>149</v>
      </c>
      <c r="AW105" s="15" t="s">
        <v>34</v>
      </c>
      <c r="AX105" s="15" t="s">
        <v>81</v>
      </c>
      <c r="AY105" s="232" t="s">
        <v>206</v>
      </c>
    </row>
    <row r="106" spans="1:65" s="2" customFormat="1" ht="16.5" customHeight="1">
      <c r="A106" s="37"/>
      <c r="B106" s="38"/>
      <c r="C106" s="182" t="s">
        <v>83</v>
      </c>
      <c r="D106" s="182" t="s">
        <v>208</v>
      </c>
      <c r="E106" s="183" t="s">
        <v>220</v>
      </c>
      <c r="F106" s="184" t="s">
        <v>221</v>
      </c>
      <c r="G106" s="185" t="s">
        <v>211</v>
      </c>
      <c r="H106" s="186">
        <v>1</v>
      </c>
      <c r="I106" s="187"/>
      <c r="J106" s="188">
        <f>ROUND(I106*H106,2)</f>
        <v>0</v>
      </c>
      <c r="K106" s="189"/>
      <c r="L106" s="42"/>
      <c r="M106" s="190" t="s">
        <v>21</v>
      </c>
      <c r="N106" s="191" t="s">
        <v>45</v>
      </c>
      <c r="O106" s="67"/>
      <c r="P106" s="192">
        <f>O106*H106</f>
        <v>0</v>
      </c>
      <c r="Q106" s="192">
        <v>0</v>
      </c>
      <c r="R106" s="192">
        <f>Q106*H106</f>
        <v>0</v>
      </c>
      <c r="S106" s="192">
        <v>0</v>
      </c>
      <c r="T106" s="193">
        <f>S106*H106</f>
        <v>0</v>
      </c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R106" s="194" t="s">
        <v>149</v>
      </c>
      <c r="AT106" s="194" t="s">
        <v>208</v>
      </c>
      <c r="AU106" s="194" t="s">
        <v>83</v>
      </c>
      <c r="AY106" s="20" t="s">
        <v>206</v>
      </c>
      <c r="BE106" s="195">
        <f>IF(N106="základní",J106,0)</f>
        <v>0</v>
      </c>
      <c r="BF106" s="195">
        <f>IF(N106="snížená",J106,0)</f>
        <v>0</v>
      </c>
      <c r="BG106" s="195">
        <f>IF(N106="zákl. přenesená",J106,0)</f>
        <v>0</v>
      </c>
      <c r="BH106" s="195">
        <f>IF(N106="sníž. přenesená",J106,0)</f>
        <v>0</v>
      </c>
      <c r="BI106" s="195">
        <f>IF(N106="nulová",J106,0)</f>
        <v>0</v>
      </c>
      <c r="BJ106" s="20" t="s">
        <v>81</v>
      </c>
      <c r="BK106" s="195">
        <f>ROUND(I106*H106,2)</f>
        <v>0</v>
      </c>
      <c r="BL106" s="20" t="s">
        <v>149</v>
      </c>
      <c r="BM106" s="194" t="s">
        <v>222</v>
      </c>
    </row>
    <row r="107" spans="1:65" s="2" customFormat="1">
      <c r="A107" s="37"/>
      <c r="B107" s="38"/>
      <c r="C107" s="39"/>
      <c r="D107" s="196" t="s">
        <v>213</v>
      </c>
      <c r="E107" s="39"/>
      <c r="F107" s="197" t="s">
        <v>223</v>
      </c>
      <c r="G107" s="39"/>
      <c r="H107" s="39"/>
      <c r="I107" s="198"/>
      <c r="J107" s="39"/>
      <c r="K107" s="39"/>
      <c r="L107" s="42"/>
      <c r="M107" s="199"/>
      <c r="N107" s="200"/>
      <c r="O107" s="67"/>
      <c r="P107" s="67"/>
      <c r="Q107" s="67"/>
      <c r="R107" s="67"/>
      <c r="S107" s="67"/>
      <c r="T107" s="6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213</v>
      </c>
      <c r="AU107" s="20" t="s">
        <v>83</v>
      </c>
    </row>
    <row r="108" spans="1:65" s="2" customFormat="1" ht="16.5" customHeight="1">
      <c r="A108" s="37"/>
      <c r="B108" s="38"/>
      <c r="C108" s="182" t="s">
        <v>106</v>
      </c>
      <c r="D108" s="182" t="s">
        <v>208</v>
      </c>
      <c r="E108" s="183" t="s">
        <v>224</v>
      </c>
      <c r="F108" s="184" t="s">
        <v>225</v>
      </c>
      <c r="G108" s="185" t="s">
        <v>226</v>
      </c>
      <c r="H108" s="186">
        <v>6</v>
      </c>
      <c r="I108" s="187"/>
      <c r="J108" s="188">
        <f>ROUND(I108*H108,2)</f>
        <v>0</v>
      </c>
      <c r="K108" s="189"/>
      <c r="L108" s="42"/>
      <c r="M108" s="190" t="s">
        <v>21</v>
      </c>
      <c r="N108" s="191" t="s">
        <v>45</v>
      </c>
      <c r="O108" s="67"/>
      <c r="P108" s="192">
        <f>O108*H108</f>
        <v>0</v>
      </c>
      <c r="Q108" s="192">
        <v>1.3999999999999999E-4</v>
      </c>
      <c r="R108" s="192">
        <f>Q108*H108</f>
        <v>8.3999999999999993E-4</v>
      </c>
      <c r="S108" s="192">
        <v>0</v>
      </c>
      <c r="T108" s="193">
        <f>S108*H108</f>
        <v>0</v>
      </c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R108" s="194" t="s">
        <v>149</v>
      </c>
      <c r="AT108" s="194" t="s">
        <v>208</v>
      </c>
      <c r="AU108" s="194" t="s">
        <v>83</v>
      </c>
      <c r="AY108" s="20" t="s">
        <v>206</v>
      </c>
      <c r="BE108" s="195">
        <f>IF(N108="základní",J108,0)</f>
        <v>0</v>
      </c>
      <c r="BF108" s="195">
        <f>IF(N108="snížená",J108,0)</f>
        <v>0</v>
      </c>
      <c r="BG108" s="195">
        <f>IF(N108="zákl. přenesená",J108,0)</f>
        <v>0</v>
      </c>
      <c r="BH108" s="195">
        <f>IF(N108="sníž. přenesená",J108,0)</f>
        <v>0</v>
      </c>
      <c r="BI108" s="195">
        <f>IF(N108="nulová",J108,0)</f>
        <v>0</v>
      </c>
      <c r="BJ108" s="20" t="s">
        <v>81</v>
      </c>
      <c r="BK108" s="195">
        <f>ROUND(I108*H108,2)</f>
        <v>0</v>
      </c>
      <c r="BL108" s="20" t="s">
        <v>149</v>
      </c>
      <c r="BM108" s="194" t="s">
        <v>227</v>
      </c>
    </row>
    <row r="109" spans="1:65" s="2" customFormat="1">
      <c r="A109" s="37"/>
      <c r="B109" s="38"/>
      <c r="C109" s="39"/>
      <c r="D109" s="196" t="s">
        <v>213</v>
      </c>
      <c r="E109" s="39"/>
      <c r="F109" s="197" t="s">
        <v>228</v>
      </c>
      <c r="G109" s="39"/>
      <c r="H109" s="39"/>
      <c r="I109" s="198"/>
      <c r="J109" s="39"/>
      <c r="K109" s="39"/>
      <c r="L109" s="42"/>
      <c r="M109" s="199"/>
      <c r="N109" s="200"/>
      <c r="O109" s="67"/>
      <c r="P109" s="67"/>
      <c r="Q109" s="67"/>
      <c r="R109" s="67"/>
      <c r="S109" s="67"/>
      <c r="T109" s="68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T109" s="20" t="s">
        <v>213</v>
      </c>
      <c r="AU109" s="20" t="s">
        <v>83</v>
      </c>
    </row>
    <row r="110" spans="1:65" s="13" customFormat="1">
      <c r="B110" s="201"/>
      <c r="C110" s="202"/>
      <c r="D110" s="196" t="s">
        <v>215</v>
      </c>
      <c r="E110" s="203" t="s">
        <v>21</v>
      </c>
      <c r="F110" s="204" t="s">
        <v>216</v>
      </c>
      <c r="G110" s="202"/>
      <c r="H110" s="203" t="s">
        <v>21</v>
      </c>
      <c r="I110" s="205"/>
      <c r="J110" s="202"/>
      <c r="K110" s="202"/>
      <c r="L110" s="206"/>
      <c r="M110" s="207"/>
      <c r="N110" s="208"/>
      <c r="O110" s="208"/>
      <c r="P110" s="208"/>
      <c r="Q110" s="208"/>
      <c r="R110" s="208"/>
      <c r="S110" s="208"/>
      <c r="T110" s="209"/>
      <c r="AT110" s="210" t="s">
        <v>215</v>
      </c>
      <c r="AU110" s="210" t="s">
        <v>83</v>
      </c>
      <c r="AV110" s="13" t="s">
        <v>81</v>
      </c>
      <c r="AW110" s="13" t="s">
        <v>34</v>
      </c>
      <c r="AX110" s="13" t="s">
        <v>74</v>
      </c>
      <c r="AY110" s="210" t="s">
        <v>206</v>
      </c>
    </row>
    <row r="111" spans="1:65" s="13" customFormat="1">
      <c r="B111" s="201"/>
      <c r="C111" s="202"/>
      <c r="D111" s="196" t="s">
        <v>215</v>
      </c>
      <c r="E111" s="203" t="s">
        <v>21</v>
      </c>
      <c r="F111" s="204" t="s">
        <v>229</v>
      </c>
      <c r="G111" s="202"/>
      <c r="H111" s="203" t="s">
        <v>21</v>
      </c>
      <c r="I111" s="205"/>
      <c r="J111" s="202"/>
      <c r="K111" s="202"/>
      <c r="L111" s="206"/>
      <c r="M111" s="207"/>
      <c r="N111" s="208"/>
      <c r="O111" s="208"/>
      <c r="P111" s="208"/>
      <c r="Q111" s="208"/>
      <c r="R111" s="208"/>
      <c r="S111" s="208"/>
      <c r="T111" s="209"/>
      <c r="AT111" s="210" t="s">
        <v>215</v>
      </c>
      <c r="AU111" s="210" t="s">
        <v>83</v>
      </c>
      <c r="AV111" s="13" t="s">
        <v>81</v>
      </c>
      <c r="AW111" s="13" t="s">
        <v>34</v>
      </c>
      <c r="AX111" s="13" t="s">
        <v>74</v>
      </c>
      <c r="AY111" s="210" t="s">
        <v>206</v>
      </c>
    </row>
    <row r="112" spans="1:65" s="14" customFormat="1">
      <c r="B112" s="211"/>
      <c r="C112" s="212"/>
      <c r="D112" s="196" t="s">
        <v>215</v>
      </c>
      <c r="E112" s="213" t="s">
        <v>21</v>
      </c>
      <c r="F112" s="214" t="s">
        <v>230</v>
      </c>
      <c r="G112" s="212"/>
      <c r="H112" s="215">
        <v>6</v>
      </c>
      <c r="I112" s="216"/>
      <c r="J112" s="212"/>
      <c r="K112" s="212"/>
      <c r="L112" s="217"/>
      <c r="M112" s="218"/>
      <c r="N112" s="219"/>
      <c r="O112" s="219"/>
      <c r="P112" s="219"/>
      <c r="Q112" s="219"/>
      <c r="R112" s="219"/>
      <c r="S112" s="219"/>
      <c r="T112" s="220"/>
      <c r="AT112" s="221" t="s">
        <v>215</v>
      </c>
      <c r="AU112" s="221" t="s">
        <v>83</v>
      </c>
      <c r="AV112" s="14" t="s">
        <v>83</v>
      </c>
      <c r="AW112" s="14" t="s">
        <v>34</v>
      </c>
      <c r="AX112" s="14" t="s">
        <v>74</v>
      </c>
      <c r="AY112" s="221" t="s">
        <v>206</v>
      </c>
    </row>
    <row r="113" spans="1:65" s="15" customFormat="1">
      <c r="B113" s="222"/>
      <c r="C113" s="223"/>
      <c r="D113" s="196" t="s">
        <v>215</v>
      </c>
      <c r="E113" s="224" t="s">
        <v>21</v>
      </c>
      <c r="F113" s="225" t="s">
        <v>219</v>
      </c>
      <c r="G113" s="223"/>
      <c r="H113" s="226">
        <v>6</v>
      </c>
      <c r="I113" s="227"/>
      <c r="J113" s="223"/>
      <c r="K113" s="223"/>
      <c r="L113" s="228"/>
      <c r="M113" s="229"/>
      <c r="N113" s="230"/>
      <c r="O113" s="230"/>
      <c r="P113" s="230"/>
      <c r="Q113" s="230"/>
      <c r="R113" s="230"/>
      <c r="S113" s="230"/>
      <c r="T113" s="231"/>
      <c r="AT113" s="232" t="s">
        <v>215</v>
      </c>
      <c r="AU113" s="232" t="s">
        <v>83</v>
      </c>
      <c r="AV113" s="15" t="s">
        <v>149</v>
      </c>
      <c r="AW113" s="15" t="s">
        <v>34</v>
      </c>
      <c r="AX113" s="15" t="s">
        <v>81</v>
      </c>
      <c r="AY113" s="232" t="s">
        <v>206</v>
      </c>
    </row>
    <row r="114" spans="1:65" s="2" customFormat="1" ht="16.5" customHeight="1">
      <c r="A114" s="37"/>
      <c r="B114" s="38"/>
      <c r="C114" s="182" t="s">
        <v>149</v>
      </c>
      <c r="D114" s="182" t="s">
        <v>208</v>
      </c>
      <c r="E114" s="183" t="s">
        <v>231</v>
      </c>
      <c r="F114" s="184" t="s">
        <v>232</v>
      </c>
      <c r="G114" s="185" t="s">
        <v>226</v>
      </c>
      <c r="H114" s="186">
        <v>6</v>
      </c>
      <c r="I114" s="187"/>
      <c r="J114" s="188">
        <f>ROUND(I114*H114,2)</f>
        <v>0</v>
      </c>
      <c r="K114" s="189"/>
      <c r="L114" s="42"/>
      <c r="M114" s="190" t="s">
        <v>21</v>
      </c>
      <c r="N114" s="191" t="s">
        <v>45</v>
      </c>
      <c r="O114" s="67"/>
      <c r="P114" s="192">
        <f>O114*H114</f>
        <v>0</v>
      </c>
      <c r="Q114" s="192">
        <v>0</v>
      </c>
      <c r="R114" s="192">
        <f>Q114*H114</f>
        <v>0</v>
      </c>
      <c r="S114" s="192">
        <v>0</v>
      </c>
      <c r="T114" s="193">
        <f>S114*H114</f>
        <v>0</v>
      </c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R114" s="194" t="s">
        <v>149</v>
      </c>
      <c r="AT114" s="194" t="s">
        <v>208</v>
      </c>
      <c r="AU114" s="194" t="s">
        <v>83</v>
      </c>
      <c r="AY114" s="20" t="s">
        <v>206</v>
      </c>
      <c r="BE114" s="195">
        <f>IF(N114="základní",J114,0)</f>
        <v>0</v>
      </c>
      <c r="BF114" s="195">
        <f>IF(N114="snížená",J114,0)</f>
        <v>0</v>
      </c>
      <c r="BG114" s="195">
        <f>IF(N114="zákl. přenesená",J114,0)</f>
        <v>0</v>
      </c>
      <c r="BH114" s="195">
        <f>IF(N114="sníž. přenesená",J114,0)</f>
        <v>0</v>
      </c>
      <c r="BI114" s="195">
        <f>IF(N114="nulová",J114,0)</f>
        <v>0</v>
      </c>
      <c r="BJ114" s="20" t="s">
        <v>81</v>
      </c>
      <c r="BK114" s="195">
        <f>ROUND(I114*H114,2)</f>
        <v>0</v>
      </c>
      <c r="BL114" s="20" t="s">
        <v>149</v>
      </c>
      <c r="BM114" s="194" t="s">
        <v>233</v>
      </c>
    </row>
    <row r="115" spans="1:65" s="2" customFormat="1">
      <c r="A115" s="37"/>
      <c r="B115" s="38"/>
      <c r="C115" s="39"/>
      <c r="D115" s="196" t="s">
        <v>213</v>
      </c>
      <c r="E115" s="39"/>
      <c r="F115" s="197" t="s">
        <v>234</v>
      </c>
      <c r="G115" s="39"/>
      <c r="H115" s="39"/>
      <c r="I115" s="198"/>
      <c r="J115" s="39"/>
      <c r="K115" s="39"/>
      <c r="L115" s="42"/>
      <c r="M115" s="199"/>
      <c r="N115" s="200"/>
      <c r="O115" s="67"/>
      <c r="P115" s="67"/>
      <c r="Q115" s="67"/>
      <c r="R115" s="67"/>
      <c r="S115" s="67"/>
      <c r="T115" s="68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T115" s="20" t="s">
        <v>213</v>
      </c>
      <c r="AU115" s="20" t="s">
        <v>83</v>
      </c>
    </row>
    <row r="116" spans="1:65" s="2" customFormat="1" ht="16.5" customHeight="1">
      <c r="A116" s="37"/>
      <c r="B116" s="38"/>
      <c r="C116" s="182" t="s">
        <v>235</v>
      </c>
      <c r="D116" s="182" t="s">
        <v>208</v>
      </c>
      <c r="E116" s="183" t="s">
        <v>236</v>
      </c>
      <c r="F116" s="184" t="s">
        <v>237</v>
      </c>
      <c r="G116" s="185" t="s">
        <v>238</v>
      </c>
      <c r="H116" s="186">
        <v>8016.3339999999998</v>
      </c>
      <c r="I116" s="187"/>
      <c r="J116" s="188">
        <f>ROUND(I116*H116,2)</f>
        <v>0</v>
      </c>
      <c r="K116" s="189"/>
      <c r="L116" s="42"/>
      <c r="M116" s="190" t="s">
        <v>21</v>
      </c>
      <c r="N116" s="191" t="s">
        <v>45</v>
      </c>
      <c r="O116" s="67"/>
      <c r="P116" s="192">
        <f>O116*H116</f>
        <v>0</v>
      </c>
      <c r="Q116" s="192">
        <v>0</v>
      </c>
      <c r="R116" s="192">
        <f>Q116*H116</f>
        <v>0</v>
      </c>
      <c r="S116" s="192">
        <v>0</v>
      </c>
      <c r="T116" s="193">
        <f>S116*H116</f>
        <v>0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R116" s="194" t="s">
        <v>149</v>
      </c>
      <c r="AT116" s="194" t="s">
        <v>208</v>
      </c>
      <c r="AU116" s="194" t="s">
        <v>83</v>
      </c>
      <c r="AY116" s="20" t="s">
        <v>206</v>
      </c>
      <c r="BE116" s="195">
        <f>IF(N116="základní",J116,0)</f>
        <v>0</v>
      </c>
      <c r="BF116" s="195">
        <f>IF(N116="snížená",J116,0)</f>
        <v>0</v>
      </c>
      <c r="BG116" s="195">
        <f>IF(N116="zákl. přenesená",J116,0)</f>
        <v>0</v>
      </c>
      <c r="BH116" s="195">
        <f>IF(N116="sníž. přenesená",J116,0)</f>
        <v>0</v>
      </c>
      <c r="BI116" s="195">
        <f>IF(N116="nulová",J116,0)</f>
        <v>0</v>
      </c>
      <c r="BJ116" s="20" t="s">
        <v>81</v>
      </c>
      <c r="BK116" s="195">
        <f>ROUND(I116*H116,2)</f>
        <v>0</v>
      </c>
      <c r="BL116" s="20" t="s">
        <v>149</v>
      </c>
      <c r="BM116" s="194" t="s">
        <v>239</v>
      </c>
    </row>
    <row r="117" spans="1:65" s="2" customFormat="1">
      <c r="A117" s="37"/>
      <c r="B117" s="38"/>
      <c r="C117" s="39"/>
      <c r="D117" s="196" t="s">
        <v>213</v>
      </c>
      <c r="E117" s="39"/>
      <c r="F117" s="197" t="s">
        <v>240</v>
      </c>
      <c r="G117" s="39"/>
      <c r="H117" s="39"/>
      <c r="I117" s="198"/>
      <c r="J117" s="39"/>
      <c r="K117" s="39"/>
      <c r="L117" s="42"/>
      <c r="M117" s="199"/>
      <c r="N117" s="200"/>
      <c r="O117" s="67"/>
      <c r="P117" s="67"/>
      <c r="Q117" s="67"/>
      <c r="R117" s="67"/>
      <c r="S117" s="67"/>
      <c r="T117" s="68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T117" s="20" t="s">
        <v>213</v>
      </c>
      <c r="AU117" s="20" t="s">
        <v>83</v>
      </c>
    </row>
    <row r="118" spans="1:65" s="13" customFormat="1">
      <c r="B118" s="201"/>
      <c r="C118" s="202"/>
      <c r="D118" s="196" t="s">
        <v>215</v>
      </c>
      <c r="E118" s="203" t="s">
        <v>21</v>
      </c>
      <c r="F118" s="204" t="s">
        <v>241</v>
      </c>
      <c r="G118" s="202"/>
      <c r="H118" s="203" t="s">
        <v>21</v>
      </c>
      <c r="I118" s="205"/>
      <c r="J118" s="202"/>
      <c r="K118" s="202"/>
      <c r="L118" s="206"/>
      <c r="M118" s="207"/>
      <c r="N118" s="208"/>
      <c r="O118" s="208"/>
      <c r="P118" s="208"/>
      <c r="Q118" s="208"/>
      <c r="R118" s="208"/>
      <c r="S118" s="208"/>
      <c r="T118" s="209"/>
      <c r="AT118" s="210" t="s">
        <v>215</v>
      </c>
      <c r="AU118" s="210" t="s">
        <v>83</v>
      </c>
      <c r="AV118" s="13" t="s">
        <v>81</v>
      </c>
      <c r="AW118" s="13" t="s">
        <v>34</v>
      </c>
      <c r="AX118" s="13" t="s">
        <v>74</v>
      </c>
      <c r="AY118" s="210" t="s">
        <v>206</v>
      </c>
    </row>
    <row r="119" spans="1:65" s="13" customFormat="1">
      <c r="B119" s="201"/>
      <c r="C119" s="202"/>
      <c r="D119" s="196" t="s">
        <v>215</v>
      </c>
      <c r="E119" s="203" t="s">
        <v>21</v>
      </c>
      <c r="F119" s="204" t="s">
        <v>242</v>
      </c>
      <c r="G119" s="202"/>
      <c r="H119" s="203" t="s">
        <v>21</v>
      </c>
      <c r="I119" s="205"/>
      <c r="J119" s="202"/>
      <c r="K119" s="202"/>
      <c r="L119" s="206"/>
      <c r="M119" s="207"/>
      <c r="N119" s="208"/>
      <c r="O119" s="208"/>
      <c r="P119" s="208"/>
      <c r="Q119" s="208"/>
      <c r="R119" s="208"/>
      <c r="S119" s="208"/>
      <c r="T119" s="209"/>
      <c r="AT119" s="210" t="s">
        <v>215</v>
      </c>
      <c r="AU119" s="210" t="s">
        <v>83</v>
      </c>
      <c r="AV119" s="13" t="s">
        <v>81</v>
      </c>
      <c r="AW119" s="13" t="s">
        <v>34</v>
      </c>
      <c r="AX119" s="13" t="s">
        <v>74</v>
      </c>
      <c r="AY119" s="210" t="s">
        <v>206</v>
      </c>
    </row>
    <row r="120" spans="1:65" s="14" customFormat="1">
      <c r="B120" s="211"/>
      <c r="C120" s="212"/>
      <c r="D120" s="196" t="s">
        <v>215</v>
      </c>
      <c r="E120" s="213" t="s">
        <v>21</v>
      </c>
      <c r="F120" s="214" t="s">
        <v>243</v>
      </c>
      <c r="G120" s="212"/>
      <c r="H120" s="215">
        <v>470</v>
      </c>
      <c r="I120" s="216"/>
      <c r="J120" s="212"/>
      <c r="K120" s="212"/>
      <c r="L120" s="217"/>
      <c r="M120" s="218"/>
      <c r="N120" s="219"/>
      <c r="O120" s="219"/>
      <c r="P120" s="219"/>
      <c r="Q120" s="219"/>
      <c r="R120" s="219"/>
      <c r="S120" s="219"/>
      <c r="T120" s="220"/>
      <c r="AT120" s="221" t="s">
        <v>215</v>
      </c>
      <c r="AU120" s="221" t="s">
        <v>83</v>
      </c>
      <c r="AV120" s="14" t="s">
        <v>83</v>
      </c>
      <c r="AW120" s="14" t="s">
        <v>34</v>
      </c>
      <c r="AX120" s="14" t="s">
        <v>74</v>
      </c>
      <c r="AY120" s="221" t="s">
        <v>206</v>
      </c>
    </row>
    <row r="121" spans="1:65" s="14" customFormat="1">
      <c r="B121" s="211"/>
      <c r="C121" s="212"/>
      <c r="D121" s="196" t="s">
        <v>215</v>
      </c>
      <c r="E121" s="213" t="s">
        <v>21</v>
      </c>
      <c r="F121" s="214" t="s">
        <v>244</v>
      </c>
      <c r="G121" s="212"/>
      <c r="H121" s="215">
        <v>900</v>
      </c>
      <c r="I121" s="216"/>
      <c r="J121" s="212"/>
      <c r="K121" s="212"/>
      <c r="L121" s="217"/>
      <c r="M121" s="218"/>
      <c r="N121" s="219"/>
      <c r="O121" s="219"/>
      <c r="P121" s="219"/>
      <c r="Q121" s="219"/>
      <c r="R121" s="219"/>
      <c r="S121" s="219"/>
      <c r="T121" s="220"/>
      <c r="AT121" s="221" t="s">
        <v>215</v>
      </c>
      <c r="AU121" s="221" t="s">
        <v>83</v>
      </c>
      <c r="AV121" s="14" t="s">
        <v>83</v>
      </c>
      <c r="AW121" s="14" t="s">
        <v>34</v>
      </c>
      <c r="AX121" s="14" t="s">
        <v>74</v>
      </c>
      <c r="AY121" s="221" t="s">
        <v>206</v>
      </c>
    </row>
    <row r="122" spans="1:65" s="14" customFormat="1">
      <c r="B122" s="211"/>
      <c r="C122" s="212"/>
      <c r="D122" s="196" t="s">
        <v>215</v>
      </c>
      <c r="E122" s="213" t="s">
        <v>21</v>
      </c>
      <c r="F122" s="214" t="s">
        <v>245</v>
      </c>
      <c r="G122" s="212"/>
      <c r="H122" s="215">
        <v>1966.6669999999999</v>
      </c>
      <c r="I122" s="216"/>
      <c r="J122" s="212"/>
      <c r="K122" s="212"/>
      <c r="L122" s="217"/>
      <c r="M122" s="218"/>
      <c r="N122" s="219"/>
      <c r="O122" s="219"/>
      <c r="P122" s="219"/>
      <c r="Q122" s="219"/>
      <c r="R122" s="219"/>
      <c r="S122" s="219"/>
      <c r="T122" s="220"/>
      <c r="AT122" s="221" t="s">
        <v>215</v>
      </c>
      <c r="AU122" s="221" t="s">
        <v>83</v>
      </c>
      <c r="AV122" s="14" t="s">
        <v>83</v>
      </c>
      <c r="AW122" s="14" t="s">
        <v>34</v>
      </c>
      <c r="AX122" s="14" t="s">
        <v>74</v>
      </c>
      <c r="AY122" s="221" t="s">
        <v>206</v>
      </c>
    </row>
    <row r="123" spans="1:65" s="14" customFormat="1">
      <c r="B123" s="211"/>
      <c r="C123" s="212"/>
      <c r="D123" s="196" t="s">
        <v>215</v>
      </c>
      <c r="E123" s="213" t="s">
        <v>21</v>
      </c>
      <c r="F123" s="214" t="s">
        <v>246</v>
      </c>
      <c r="G123" s="212"/>
      <c r="H123" s="215">
        <v>83</v>
      </c>
      <c r="I123" s="216"/>
      <c r="J123" s="212"/>
      <c r="K123" s="212"/>
      <c r="L123" s="217"/>
      <c r="M123" s="218"/>
      <c r="N123" s="219"/>
      <c r="O123" s="219"/>
      <c r="P123" s="219"/>
      <c r="Q123" s="219"/>
      <c r="R123" s="219"/>
      <c r="S123" s="219"/>
      <c r="T123" s="220"/>
      <c r="AT123" s="221" t="s">
        <v>215</v>
      </c>
      <c r="AU123" s="221" t="s">
        <v>83</v>
      </c>
      <c r="AV123" s="14" t="s">
        <v>83</v>
      </c>
      <c r="AW123" s="14" t="s">
        <v>34</v>
      </c>
      <c r="AX123" s="14" t="s">
        <v>74</v>
      </c>
      <c r="AY123" s="221" t="s">
        <v>206</v>
      </c>
    </row>
    <row r="124" spans="1:65" s="14" customFormat="1">
      <c r="B124" s="211"/>
      <c r="C124" s="212"/>
      <c r="D124" s="196" t="s">
        <v>215</v>
      </c>
      <c r="E124" s="213" t="s">
        <v>21</v>
      </c>
      <c r="F124" s="214" t="s">
        <v>247</v>
      </c>
      <c r="G124" s="212"/>
      <c r="H124" s="215">
        <v>1390</v>
      </c>
      <c r="I124" s="216"/>
      <c r="J124" s="212"/>
      <c r="K124" s="212"/>
      <c r="L124" s="217"/>
      <c r="M124" s="218"/>
      <c r="N124" s="219"/>
      <c r="O124" s="219"/>
      <c r="P124" s="219"/>
      <c r="Q124" s="219"/>
      <c r="R124" s="219"/>
      <c r="S124" s="219"/>
      <c r="T124" s="220"/>
      <c r="AT124" s="221" t="s">
        <v>215</v>
      </c>
      <c r="AU124" s="221" t="s">
        <v>83</v>
      </c>
      <c r="AV124" s="14" t="s">
        <v>83</v>
      </c>
      <c r="AW124" s="14" t="s">
        <v>34</v>
      </c>
      <c r="AX124" s="14" t="s">
        <v>74</v>
      </c>
      <c r="AY124" s="221" t="s">
        <v>206</v>
      </c>
    </row>
    <row r="125" spans="1:65" s="14" customFormat="1">
      <c r="B125" s="211"/>
      <c r="C125" s="212"/>
      <c r="D125" s="196" t="s">
        <v>215</v>
      </c>
      <c r="E125" s="213" t="s">
        <v>21</v>
      </c>
      <c r="F125" s="214" t="s">
        <v>248</v>
      </c>
      <c r="G125" s="212"/>
      <c r="H125" s="215">
        <v>970</v>
      </c>
      <c r="I125" s="216"/>
      <c r="J125" s="212"/>
      <c r="K125" s="212"/>
      <c r="L125" s="217"/>
      <c r="M125" s="218"/>
      <c r="N125" s="219"/>
      <c r="O125" s="219"/>
      <c r="P125" s="219"/>
      <c r="Q125" s="219"/>
      <c r="R125" s="219"/>
      <c r="S125" s="219"/>
      <c r="T125" s="220"/>
      <c r="AT125" s="221" t="s">
        <v>215</v>
      </c>
      <c r="AU125" s="221" t="s">
        <v>83</v>
      </c>
      <c r="AV125" s="14" t="s">
        <v>83</v>
      </c>
      <c r="AW125" s="14" t="s">
        <v>34</v>
      </c>
      <c r="AX125" s="14" t="s">
        <v>74</v>
      </c>
      <c r="AY125" s="221" t="s">
        <v>206</v>
      </c>
    </row>
    <row r="126" spans="1:65" s="14" customFormat="1">
      <c r="B126" s="211"/>
      <c r="C126" s="212"/>
      <c r="D126" s="196" t="s">
        <v>215</v>
      </c>
      <c r="E126" s="213" t="s">
        <v>21</v>
      </c>
      <c r="F126" s="214" t="s">
        <v>249</v>
      </c>
      <c r="G126" s="212"/>
      <c r="H126" s="215">
        <v>1590</v>
      </c>
      <c r="I126" s="216"/>
      <c r="J126" s="212"/>
      <c r="K126" s="212"/>
      <c r="L126" s="217"/>
      <c r="M126" s="218"/>
      <c r="N126" s="219"/>
      <c r="O126" s="219"/>
      <c r="P126" s="219"/>
      <c r="Q126" s="219"/>
      <c r="R126" s="219"/>
      <c r="S126" s="219"/>
      <c r="T126" s="220"/>
      <c r="AT126" s="221" t="s">
        <v>215</v>
      </c>
      <c r="AU126" s="221" t="s">
        <v>83</v>
      </c>
      <c r="AV126" s="14" t="s">
        <v>83</v>
      </c>
      <c r="AW126" s="14" t="s">
        <v>34</v>
      </c>
      <c r="AX126" s="14" t="s">
        <v>74</v>
      </c>
      <c r="AY126" s="221" t="s">
        <v>206</v>
      </c>
    </row>
    <row r="127" spans="1:65" s="14" customFormat="1">
      <c r="B127" s="211"/>
      <c r="C127" s="212"/>
      <c r="D127" s="196" t="s">
        <v>215</v>
      </c>
      <c r="E127" s="213" t="s">
        <v>21</v>
      </c>
      <c r="F127" s="214" t="s">
        <v>250</v>
      </c>
      <c r="G127" s="212"/>
      <c r="H127" s="215">
        <v>290</v>
      </c>
      <c r="I127" s="216"/>
      <c r="J127" s="212"/>
      <c r="K127" s="212"/>
      <c r="L127" s="217"/>
      <c r="M127" s="218"/>
      <c r="N127" s="219"/>
      <c r="O127" s="219"/>
      <c r="P127" s="219"/>
      <c r="Q127" s="219"/>
      <c r="R127" s="219"/>
      <c r="S127" s="219"/>
      <c r="T127" s="220"/>
      <c r="AT127" s="221" t="s">
        <v>215</v>
      </c>
      <c r="AU127" s="221" t="s">
        <v>83</v>
      </c>
      <c r="AV127" s="14" t="s">
        <v>83</v>
      </c>
      <c r="AW127" s="14" t="s">
        <v>34</v>
      </c>
      <c r="AX127" s="14" t="s">
        <v>74</v>
      </c>
      <c r="AY127" s="221" t="s">
        <v>206</v>
      </c>
    </row>
    <row r="128" spans="1:65" s="14" customFormat="1">
      <c r="B128" s="211"/>
      <c r="C128" s="212"/>
      <c r="D128" s="196" t="s">
        <v>215</v>
      </c>
      <c r="E128" s="213" t="s">
        <v>21</v>
      </c>
      <c r="F128" s="214" t="s">
        <v>251</v>
      </c>
      <c r="G128" s="212"/>
      <c r="H128" s="215">
        <v>180</v>
      </c>
      <c r="I128" s="216"/>
      <c r="J128" s="212"/>
      <c r="K128" s="212"/>
      <c r="L128" s="217"/>
      <c r="M128" s="218"/>
      <c r="N128" s="219"/>
      <c r="O128" s="219"/>
      <c r="P128" s="219"/>
      <c r="Q128" s="219"/>
      <c r="R128" s="219"/>
      <c r="S128" s="219"/>
      <c r="T128" s="220"/>
      <c r="AT128" s="221" t="s">
        <v>215</v>
      </c>
      <c r="AU128" s="221" t="s">
        <v>83</v>
      </c>
      <c r="AV128" s="14" t="s">
        <v>83</v>
      </c>
      <c r="AW128" s="14" t="s">
        <v>34</v>
      </c>
      <c r="AX128" s="14" t="s">
        <v>74</v>
      </c>
      <c r="AY128" s="221" t="s">
        <v>206</v>
      </c>
    </row>
    <row r="129" spans="1:65" s="14" customFormat="1">
      <c r="B129" s="211"/>
      <c r="C129" s="212"/>
      <c r="D129" s="196" t="s">
        <v>215</v>
      </c>
      <c r="E129" s="213" t="s">
        <v>21</v>
      </c>
      <c r="F129" s="214" t="s">
        <v>252</v>
      </c>
      <c r="G129" s="212"/>
      <c r="H129" s="215">
        <v>30</v>
      </c>
      <c r="I129" s="216"/>
      <c r="J129" s="212"/>
      <c r="K129" s="212"/>
      <c r="L129" s="217"/>
      <c r="M129" s="218"/>
      <c r="N129" s="219"/>
      <c r="O129" s="219"/>
      <c r="P129" s="219"/>
      <c r="Q129" s="219"/>
      <c r="R129" s="219"/>
      <c r="S129" s="219"/>
      <c r="T129" s="220"/>
      <c r="AT129" s="221" t="s">
        <v>215</v>
      </c>
      <c r="AU129" s="221" t="s">
        <v>83</v>
      </c>
      <c r="AV129" s="14" t="s">
        <v>83</v>
      </c>
      <c r="AW129" s="14" t="s">
        <v>34</v>
      </c>
      <c r="AX129" s="14" t="s">
        <v>74</v>
      </c>
      <c r="AY129" s="221" t="s">
        <v>206</v>
      </c>
    </row>
    <row r="130" spans="1:65" s="14" customFormat="1">
      <c r="B130" s="211"/>
      <c r="C130" s="212"/>
      <c r="D130" s="196" t="s">
        <v>215</v>
      </c>
      <c r="E130" s="213" t="s">
        <v>21</v>
      </c>
      <c r="F130" s="214" t="s">
        <v>253</v>
      </c>
      <c r="G130" s="212"/>
      <c r="H130" s="215">
        <v>146.667</v>
      </c>
      <c r="I130" s="216"/>
      <c r="J130" s="212"/>
      <c r="K130" s="212"/>
      <c r="L130" s="217"/>
      <c r="M130" s="218"/>
      <c r="N130" s="219"/>
      <c r="O130" s="219"/>
      <c r="P130" s="219"/>
      <c r="Q130" s="219"/>
      <c r="R130" s="219"/>
      <c r="S130" s="219"/>
      <c r="T130" s="220"/>
      <c r="AT130" s="221" t="s">
        <v>215</v>
      </c>
      <c r="AU130" s="221" t="s">
        <v>83</v>
      </c>
      <c r="AV130" s="14" t="s">
        <v>83</v>
      </c>
      <c r="AW130" s="14" t="s">
        <v>34</v>
      </c>
      <c r="AX130" s="14" t="s">
        <v>74</v>
      </c>
      <c r="AY130" s="221" t="s">
        <v>206</v>
      </c>
    </row>
    <row r="131" spans="1:65" s="15" customFormat="1">
      <c r="B131" s="222"/>
      <c r="C131" s="223"/>
      <c r="D131" s="196" t="s">
        <v>215</v>
      </c>
      <c r="E131" s="224" t="s">
        <v>21</v>
      </c>
      <c r="F131" s="225" t="s">
        <v>219</v>
      </c>
      <c r="G131" s="223"/>
      <c r="H131" s="226">
        <v>8016.3339999999998</v>
      </c>
      <c r="I131" s="227"/>
      <c r="J131" s="223"/>
      <c r="K131" s="223"/>
      <c r="L131" s="228"/>
      <c r="M131" s="229"/>
      <c r="N131" s="230"/>
      <c r="O131" s="230"/>
      <c r="P131" s="230"/>
      <c r="Q131" s="230"/>
      <c r="R131" s="230"/>
      <c r="S131" s="230"/>
      <c r="T131" s="231"/>
      <c r="AT131" s="232" t="s">
        <v>215</v>
      </c>
      <c r="AU131" s="232" t="s">
        <v>83</v>
      </c>
      <c r="AV131" s="15" t="s">
        <v>149</v>
      </c>
      <c r="AW131" s="15" t="s">
        <v>34</v>
      </c>
      <c r="AX131" s="15" t="s">
        <v>81</v>
      </c>
      <c r="AY131" s="232" t="s">
        <v>206</v>
      </c>
    </row>
    <row r="132" spans="1:65" s="2" customFormat="1" ht="24.15" customHeight="1">
      <c r="A132" s="37"/>
      <c r="B132" s="38"/>
      <c r="C132" s="182" t="s">
        <v>254</v>
      </c>
      <c r="D132" s="182" t="s">
        <v>208</v>
      </c>
      <c r="E132" s="183" t="s">
        <v>255</v>
      </c>
      <c r="F132" s="184" t="s">
        <v>256</v>
      </c>
      <c r="G132" s="185" t="s">
        <v>257</v>
      </c>
      <c r="H132" s="186">
        <v>770</v>
      </c>
      <c r="I132" s="187"/>
      <c r="J132" s="188">
        <f>ROUND(I132*H132,2)</f>
        <v>0</v>
      </c>
      <c r="K132" s="189"/>
      <c r="L132" s="42"/>
      <c r="M132" s="190" t="s">
        <v>21</v>
      </c>
      <c r="N132" s="191" t="s">
        <v>45</v>
      </c>
      <c r="O132" s="67"/>
      <c r="P132" s="192">
        <f>O132*H132</f>
        <v>0</v>
      </c>
      <c r="Q132" s="192">
        <v>0</v>
      </c>
      <c r="R132" s="192">
        <f>Q132*H132</f>
        <v>0</v>
      </c>
      <c r="S132" s="192">
        <v>0</v>
      </c>
      <c r="T132" s="193">
        <f>S132*H132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R132" s="194" t="s">
        <v>149</v>
      </c>
      <c r="AT132" s="194" t="s">
        <v>208</v>
      </c>
      <c r="AU132" s="194" t="s">
        <v>83</v>
      </c>
      <c r="AY132" s="20" t="s">
        <v>206</v>
      </c>
      <c r="BE132" s="195">
        <f>IF(N132="základní",J132,0)</f>
        <v>0</v>
      </c>
      <c r="BF132" s="195">
        <f>IF(N132="snížená",J132,0)</f>
        <v>0</v>
      </c>
      <c r="BG132" s="195">
        <f>IF(N132="zákl. přenesená",J132,0)</f>
        <v>0</v>
      </c>
      <c r="BH132" s="195">
        <f>IF(N132="sníž. přenesená",J132,0)</f>
        <v>0</v>
      </c>
      <c r="BI132" s="195">
        <f>IF(N132="nulová",J132,0)</f>
        <v>0</v>
      </c>
      <c r="BJ132" s="20" t="s">
        <v>81</v>
      </c>
      <c r="BK132" s="195">
        <f>ROUND(I132*H132,2)</f>
        <v>0</v>
      </c>
      <c r="BL132" s="20" t="s">
        <v>149</v>
      </c>
      <c r="BM132" s="194" t="s">
        <v>258</v>
      </c>
    </row>
    <row r="133" spans="1:65" s="2" customFormat="1">
      <c r="A133" s="37"/>
      <c r="B133" s="38"/>
      <c r="C133" s="39"/>
      <c r="D133" s="196" t="s">
        <v>213</v>
      </c>
      <c r="E133" s="39"/>
      <c r="F133" s="197" t="s">
        <v>259</v>
      </c>
      <c r="G133" s="39"/>
      <c r="H133" s="39"/>
      <c r="I133" s="198"/>
      <c r="J133" s="39"/>
      <c r="K133" s="39"/>
      <c r="L133" s="42"/>
      <c r="M133" s="199"/>
      <c r="N133" s="200"/>
      <c r="O133" s="67"/>
      <c r="P133" s="67"/>
      <c r="Q133" s="67"/>
      <c r="R133" s="67"/>
      <c r="S133" s="67"/>
      <c r="T133" s="68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20" t="s">
        <v>213</v>
      </c>
      <c r="AU133" s="20" t="s">
        <v>83</v>
      </c>
    </row>
    <row r="134" spans="1:65" s="13" customFormat="1">
      <c r="B134" s="201"/>
      <c r="C134" s="202"/>
      <c r="D134" s="196" t="s">
        <v>215</v>
      </c>
      <c r="E134" s="203" t="s">
        <v>21</v>
      </c>
      <c r="F134" s="204" t="s">
        <v>241</v>
      </c>
      <c r="G134" s="202"/>
      <c r="H134" s="203" t="s">
        <v>21</v>
      </c>
      <c r="I134" s="205"/>
      <c r="J134" s="202"/>
      <c r="K134" s="202"/>
      <c r="L134" s="206"/>
      <c r="M134" s="207"/>
      <c r="N134" s="208"/>
      <c r="O134" s="208"/>
      <c r="P134" s="208"/>
      <c r="Q134" s="208"/>
      <c r="R134" s="208"/>
      <c r="S134" s="208"/>
      <c r="T134" s="209"/>
      <c r="AT134" s="210" t="s">
        <v>215</v>
      </c>
      <c r="AU134" s="210" t="s">
        <v>83</v>
      </c>
      <c r="AV134" s="13" t="s">
        <v>81</v>
      </c>
      <c r="AW134" s="13" t="s">
        <v>34</v>
      </c>
      <c r="AX134" s="13" t="s">
        <v>74</v>
      </c>
      <c r="AY134" s="210" t="s">
        <v>206</v>
      </c>
    </row>
    <row r="135" spans="1:65" s="13" customFormat="1">
      <c r="B135" s="201"/>
      <c r="C135" s="202"/>
      <c r="D135" s="196" t="s">
        <v>215</v>
      </c>
      <c r="E135" s="203" t="s">
        <v>21</v>
      </c>
      <c r="F135" s="204" t="s">
        <v>260</v>
      </c>
      <c r="G135" s="202"/>
      <c r="H135" s="203" t="s">
        <v>21</v>
      </c>
      <c r="I135" s="205"/>
      <c r="J135" s="202"/>
      <c r="K135" s="202"/>
      <c r="L135" s="206"/>
      <c r="M135" s="207"/>
      <c r="N135" s="208"/>
      <c r="O135" s="208"/>
      <c r="P135" s="208"/>
      <c r="Q135" s="208"/>
      <c r="R135" s="208"/>
      <c r="S135" s="208"/>
      <c r="T135" s="209"/>
      <c r="AT135" s="210" t="s">
        <v>215</v>
      </c>
      <c r="AU135" s="210" t="s">
        <v>83</v>
      </c>
      <c r="AV135" s="13" t="s">
        <v>81</v>
      </c>
      <c r="AW135" s="13" t="s">
        <v>34</v>
      </c>
      <c r="AX135" s="13" t="s">
        <v>74</v>
      </c>
      <c r="AY135" s="210" t="s">
        <v>206</v>
      </c>
    </row>
    <row r="136" spans="1:65" s="14" customFormat="1">
      <c r="B136" s="211"/>
      <c r="C136" s="212"/>
      <c r="D136" s="196" t="s">
        <v>215</v>
      </c>
      <c r="E136" s="213" t="s">
        <v>21</v>
      </c>
      <c r="F136" s="214" t="s">
        <v>261</v>
      </c>
      <c r="G136" s="212"/>
      <c r="H136" s="215">
        <v>45</v>
      </c>
      <c r="I136" s="216"/>
      <c r="J136" s="212"/>
      <c r="K136" s="212"/>
      <c r="L136" s="217"/>
      <c r="M136" s="218"/>
      <c r="N136" s="219"/>
      <c r="O136" s="219"/>
      <c r="P136" s="219"/>
      <c r="Q136" s="219"/>
      <c r="R136" s="219"/>
      <c r="S136" s="219"/>
      <c r="T136" s="220"/>
      <c r="AT136" s="221" t="s">
        <v>215</v>
      </c>
      <c r="AU136" s="221" t="s">
        <v>83</v>
      </c>
      <c r="AV136" s="14" t="s">
        <v>83</v>
      </c>
      <c r="AW136" s="14" t="s">
        <v>34</v>
      </c>
      <c r="AX136" s="14" t="s">
        <v>74</v>
      </c>
      <c r="AY136" s="221" t="s">
        <v>206</v>
      </c>
    </row>
    <row r="137" spans="1:65" s="14" customFormat="1">
      <c r="B137" s="211"/>
      <c r="C137" s="212"/>
      <c r="D137" s="196" t="s">
        <v>215</v>
      </c>
      <c r="E137" s="213" t="s">
        <v>21</v>
      </c>
      <c r="F137" s="214" t="s">
        <v>262</v>
      </c>
      <c r="G137" s="212"/>
      <c r="H137" s="215">
        <v>175</v>
      </c>
      <c r="I137" s="216"/>
      <c r="J137" s="212"/>
      <c r="K137" s="212"/>
      <c r="L137" s="217"/>
      <c r="M137" s="218"/>
      <c r="N137" s="219"/>
      <c r="O137" s="219"/>
      <c r="P137" s="219"/>
      <c r="Q137" s="219"/>
      <c r="R137" s="219"/>
      <c r="S137" s="219"/>
      <c r="T137" s="220"/>
      <c r="AT137" s="221" t="s">
        <v>215</v>
      </c>
      <c r="AU137" s="221" t="s">
        <v>83</v>
      </c>
      <c r="AV137" s="14" t="s">
        <v>83</v>
      </c>
      <c r="AW137" s="14" t="s">
        <v>34</v>
      </c>
      <c r="AX137" s="14" t="s">
        <v>74</v>
      </c>
      <c r="AY137" s="221" t="s">
        <v>206</v>
      </c>
    </row>
    <row r="138" spans="1:65" s="14" customFormat="1">
      <c r="B138" s="211"/>
      <c r="C138" s="212"/>
      <c r="D138" s="196" t="s">
        <v>215</v>
      </c>
      <c r="E138" s="213" t="s">
        <v>21</v>
      </c>
      <c r="F138" s="214" t="s">
        <v>263</v>
      </c>
      <c r="G138" s="212"/>
      <c r="H138" s="215">
        <v>143</v>
      </c>
      <c r="I138" s="216"/>
      <c r="J138" s="212"/>
      <c r="K138" s="212"/>
      <c r="L138" s="217"/>
      <c r="M138" s="218"/>
      <c r="N138" s="219"/>
      <c r="O138" s="219"/>
      <c r="P138" s="219"/>
      <c r="Q138" s="219"/>
      <c r="R138" s="219"/>
      <c r="S138" s="219"/>
      <c r="T138" s="220"/>
      <c r="AT138" s="221" t="s">
        <v>215</v>
      </c>
      <c r="AU138" s="221" t="s">
        <v>83</v>
      </c>
      <c r="AV138" s="14" t="s">
        <v>83</v>
      </c>
      <c r="AW138" s="14" t="s">
        <v>34</v>
      </c>
      <c r="AX138" s="14" t="s">
        <v>74</v>
      </c>
      <c r="AY138" s="221" t="s">
        <v>206</v>
      </c>
    </row>
    <row r="139" spans="1:65" s="14" customFormat="1">
      <c r="B139" s="211"/>
      <c r="C139" s="212"/>
      <c r="D139" s="196" t="s">
        <v>215</v>
      </c>
      <c r="E139" s="213" t="s">
        <v>21</v>
      </c>
      <c r="F139" s="214" t="s">
        <v>264</v>
      </c>
      <c r="G139" s="212"/>
      <c r="H139" s="215">
        <v>35</v>
      </c>
      <c r="I139" s="216"/>
      <c r="J139" s="212"/>
      <c r="K139" s="212"/>
      <c r="L139" s="217"/>
      <c r="M139" s="218"/>
      <c r="N139" s="219"/>
      <c r="O139" s="219"/>
      <c r="P139" s="219"/>
      <c r="Q139" s="219"/>
      <c r="R139" s="219"/>
      <c r="S139" s="219"/>
      <c r="T139" s="220"/>
      <c r="AT139" s="221" t="s">
        <v>215</v>
      </c>
      <c r="AU139" s="221" t="s">
        <v>83</v>
      </c>
      <c r="AV139" s="14" t="s">
        <v>83</v>
      </c>
      <c r="AW139" s="14" t="s">
        <v>34</v>
      </c>
      <c r="AX139" s="14" t="s">
        <v>74</v>
      </c>
      <c r="AY139" s="221" t="s">
        <v>206</v>
      </c>
    </row>
    <row r="140" spans="1:65" s="14" customFormat="1">
      <c r="B140" s="211"/>
      <c r="C140" s="212"/>
      <c r="D140" s="196" t="s">
        <v>215</v>
      </c>
      <c r="E140" s="213" t="s">
        <v>21</v>
      </c>
      <c r="F140" s="214" t="s">
        <v>265</v>
      </c>
      <c r="G140" s="212"/>
      <c r="H140" s="215">
        <v>318</v>
      </c>
      <c r="I140" s="216"/>
      <c r="J140" s="212"/>
      <c r="K140" s="212"/>
      <c r="L140" s="217"/>
      <c r="M140" s="218"/>
      <c r="N140" s="219"/>
      <c r="O140" s="219"/>
      <c r="P140" s="219"/>
      <c r="Q140" s="219"/>
      <c r="R140" s="219"/>
      <c r="S140" s="219"/>
      <c r="T140" s="220"/>
      <c r="AT140" s="221" t="s">
        <v>215</v>
      </c>
      <c r="AU140" s="221" t="s">
        <v>83</v>
      </c>
      <c r="AV140" s="14" t="s">
        <v>83</v>
      </c>
      <c r="AW140" s="14" t="s">
        <v>34</v>
      </c>
      <c r="AX140" s="14" t="s">
        <v>74</v>
      </c>
      <c r="AY140" s="221" t="s">
        <v>206</v>
      </c>
    </row>
    <row r="141" spans="1:65" s="14" customFormat="1">
      <c r="B141" s="211"/>
      <c r="C141" s="212"/>
      <c r="D141" s="196" t="s">
        <v>215</v>
      </c>
      <c r="E141" s="213" t="s">
        <v>21</v>
      </c>
      <c r="F141" s="214" t="s">
        <v>266</v>
      </c>
      <c r="G141" s="212"/>
      <c r="H141" s="215">
        <v>46</v>
      </c>
      <c r="I141" s="216"/>
      <c r="J141" s="212"/>
      <c r="K141" s="212"/>
      <c r="L141" s="217"/>
      <c r="M141" s="218"/>
      <c r="N141" s="219"/>
      <c r="O141" s="219"/>
      <c r="P141" s="219"/>
      <c r="Q141" s="219"/>
      <c r="R141" s="219"/>
      <c r="S141" s="219"/>
      <c r="T141" s="220"/>
      <c r="AT141" s="221" t="s">
        <v>215</v>
      </c>
      <c r="AU141" s="221" t="s">
        <v>83</v>
      </c>
      <c r="AV141" s="14" t="s">
        <v>83</v>
      </c>
      <c r="AW141" s="14" t="s">
        <v>34</v>
      </c>
      <c r="AX141" s="14" t="s">
        <v>74</v>
      </c>
      <c r="AY141" s="221" t="s">
        <v>206</v>
      </c>
    </row>
    <row r="142" spans="1:65" s="14" customFormat="1">
      <c r="B142" s="211"/>
      <c r="C142" s="212"/>
      <c r="D142" s="196" t="s">
        <v>215</v>
      </c>
      <c r="E142" s="213" t="s">
        <v>21</v>
      </c>
      <c r="F142" s="214" t="s">
        <v>267</v>
      </c>
      <c r="G142" s="212"/>
      <c r="H142" s="215">
        <v>1</v>
      </c>
      <c r="I142" s="216"/>
      <c r="J142" s="212"/>
      <c r="K142" s="212"/>
      <c r="L142" s="217"/>
      <c r="M142" s="218"/>
      <c r="N142" s="219"/>
      <c r="O142" s="219"/>
      <c r="P142" s="219"/>
      <c r="Q142" s="219"/>
      <c r="R142" s="219"/>
      <c r="S142" s="219"/>
      <c r="T142" s="220"/>
      <c r="AT142" s="221" t="s">
        <v>215</v>
      </c>
      <c r="AU142" s="221" t="s">
        <v>83</v>
      </c>
      <c r="AV142" s="14" t="s">
        <v>83</v>
      </c>
      <c r="AW142" s="14" t="s">
        <v>34</v>
      </c>
      <c r="AX142" s="14" t="s">
        <v>74</v>
      </c>
      <c r="AY142" s="221" t="s">
        <v>206</v>
      </c>
    </row>
    <row r="143" spans="1:65" s="14" customFormat="1">
      <c r="B143" s="211"/>
      <c r="C143" s="212"/>
      <c r="D143" s="196" t="s">
        <v>215</v>
      </c>
      <c r="E143" s="213" t="s">
        <v>21</v>
      </c>
      <c r="F143" s="214" t="s">
        <v>268</v>
      </c>
      <c r="G143" s="212"/>
      <c r="H143" s="215">
        <v>3</v>
      </c>
      <c r="I143" s="216"/>
      <c r="J143" s="212"/>
      <c r="K143" s="212"/>
      <c r="L143" s="217"/>
      <c r="M143" s="218"/>
      <c r="N143" s="219"/>
      <c r="O143" s="219"/>
      <c r="P143" s="219"/>
      <c r="Q143" s="219"/>
      <c r="R143" s="219"/>
      <c r="S143" s="219"/>
      <c r="T143" s="220"/>
      <c r="AT143" s="221" t="s">
        <v>215</v>
      </c>
      <c r="AU143" s="221" t="s">
        <v>83</v>
      </c>
      <c r="AV143" s="14" t="s">
        <v>83</v>
      </c>
      <c r="AW143" s="14" t="s">
        <v>34</v>
      </c>
      <c r="AX143" s="14" t="s">
        <v>74</v>
      </c>
      <c r="AY143" s="221" t="s">
        <v>206</v>
      </c>
    </row>
    <row r="144" spans="1:65" s="14" customFormat="1">
      <c r="B144" s="211"/>
      <c r="C144" s="212"/>
      <c r="D144" s="196" t="s">
        <v>215</v>
      </c>
      <c r="E144" s="213" t="s">
        <v>21</v>
      </c>
      <c r="F144" s="214" t="s">
        <v>269</v>
      </c>
      <c r="G144" s="212"/>
      <c r="H144" s="215">
        <v>4</v>
      </c>
      <c r="I144" s="216"/>
      <c r="J144" s="212"/>
      <c r="K144" s="212"/>
      <c r="L144" s="217"/>
      <c r="M144" s="218"/>
      <c r="N144" s="219"/>
      <c r="O144" s="219"/>
      <c r="P144" s="219"/>
      <c r="Q144" s="219"/>
      <c r="R144" s="219"/>
      <c r="S144" s="219"/>
      <c r="T144" s="220"/>
      <c r="AT144" s="221" t="s">
        <v>215</v>
      </c>
      <c r="AU144" s="221" t="s">
        <v>83</v>
      </c>
      <c r="AV144" s="14" t="s">
        <v>83</v>
      </c>
      <c r="AW144" s="14" t="s">
        <v>34</v>
      </c>
      <c r="AX144" s="14" t="s">
        <v>74</v>
      </c>
      <c r="AY144" s="221" t="s">
        <v>206</v>
      </c>
    </row>
    <row r="145" spans="1:65" s="15" customFormat="1">
      <c r="B145" s="222"/>
      <c r="C145" s="223"/>
      <c r="D145" s="196" t="s">
        <v>215</v>
      </c>
      <c r="E145" s="224" t="s">
        <v>21</v>
      </c>
      <c r="F145" s="225" t="s">
        <v>219</v>
      </c>
      <c r="G145" s="223"/>
      <c r="H145" s="226">
        <v>770</v>
      </c>
      <c r="I145" s="227"/>
      <c r="J145" s="223"/>
      <c r="K145" s="223"/>
      <c r="L145" s="228"/>
      <c r="M145" s="229"/>
      <c r="N145" s="230"/>
      <c r="O145" s="230"/>
      <c r="P145" s="230"/>
      <c r="Q145" s="230"/>
      <c r="R145" s="230"/>
      <c r="S145" s="230"/>
      <c r="T145" s="231"/>
      <c r="AT145" s="232" t="s">
        <v>215</v>
      </c>
      <c r="AU145" s="232" t="s">
        <v>83</v>
      </c>
      <c r="AV145" s="15" t="s">
        <v>149</v>
      </c>
      <c r="AW145" s="15" t="s">
        <v>34</v>
      </c>
      <c r="AX145" s="15" t="s">
        <v>81</v>
      </c>
      <c r="AY145" s="232" t="s">
        <v>206</v>
      </c>
    </row>
    <row r="146" spans="1:65" s="2" customFormat="1" ht="21.75" customHeight="1">
      <c r="A146" s="37"/>
      <c r="B146" s="38"/>
      <c r="C146" s="182" t="s">
        <v>270</v>
      </c>
      <c r="D146" s="182" t="s">
        <v>208</v>
      </c>
      <c r="E146" s="183" t="s">
        <v>271</v>
      </c>
      <c r="F146" s="184" t="s">
        <v>272</v>
      </c>
      <c r="G146" s="185" t="s">
        <v>257</v>
      </c>
      <c r="H146" s="186">
        <v>3606.25</v>
      </c>
      <c r="I146" s="187"/>
      <c r="J146" s="188">
        <f>ROUND(I146*H146,2)</f>
        <v>0</v>
      </c>
      <c r="K146" s="189"/>
      <c r="L146" s="42"/>
      <c r="M146" s="190" t="s">
        <v>21</v>
      </c>
      <c r="N146" s="191" t="s">
        <v>45</v>
      </c>
      <c r="O146" s="67"/>
      <c r="P146" s="192">
        <f>O146*H146</f>
        <v>0</v>
      </c>
      <c r="Q146" s="192">
        <v>0</v>
      </c>
      <c r="R146" s="192">
        <f>Q146*H146</f>
        <v>0</v>
      </c>
      <c r="S146" s="192">
        <v>0</v>
      </c>
      <c r="T146" s="193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194" t="s">
        <v>149</v>
      </c>
      <c r="AT146" s="194" t="s">
        <v>208</v>
      </c>
      <c r="AU146" s="194" t="s">
        <v>83</v>
      </c>
      <c r="AY146" s="20" t="s">
        <v>206</v>
      </c>
      <c r="BE146" s="195">
        <f>IF(N146="základní",J146,0)</f>
        <v>0</v>
      </c>
      <c r="BF146" s="195">
        <f>IF(N146="snížená",J146,0)</f>
        <v>0</v>
      </c>
      <c r="BG146" s="195">
        <f>IF(N146="zákl. přenesená",J146,0)</f>
        <v>0</v>
      </c>
      <c r="BH146" s="195">
        <f>IF(N146="sníž. přenesená",J146,0)</f>
        <v>0</v>
      </c>
      <c r="BI146" s="195">
        <f>IF(N146="nulová",J146,0)</f>
        <v>0</v>
      </c>
      <c r="BJ146" s="20" t="s">
        <v>81</v>
      </c>
      <c r="BK146" s="195">
        <f>ROUND(I146*H146,2)</f>
        <v>0</v>
      </c>
      <c r="BL146" s="20" t="s">
        <v>149</v>
      </c>
      <c r="BM146" s="194" t="s">
        <v>273</v>
      </c>
    </row>
    <row r="147" spans="1:65" s="2" customFormat="1" ht="18">
      <c r="A147" s="37"/>
      <c r="B147" s="38"/>
      <c r="C147" s="39"/>
      <c r="D147" s="196" t="s">
        <v>213</v>
      </c>
      <c r="E147" s="39"/>
      <c r="F147" s="197" t="s">
        <v>274</v>
      </c>
      <c r="G147" s="39"/>
      <c r="H147" s="39"/>
      <c r="I147" s="198"/>
      <c r="J147" s="39"/>
      <c r="K147" s="39"/>
      <c r="L147" s="42"/>
      <c r="M147" s="199"/>
      <c r="N147" s="200"/>
      <c r="O147" s="67"/>
      <c r="P147" s="67"/>
      <c r="Q147" s="67"/>
      <c r="R147" s="67"/>
      <c r="S147" s="67"/>
      <c r="T147" s="68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T147" s="20" t="s">
        <v>213</v>
      </c>
      <c r="AU147" s="20" t="s">
        <v>83</v>
      </c>
    </row>
    <row r="148" spans="1:65" s="2" customFormat="1" ht="18">
      <c r="A148" s="37"/>
      <c r="B148" s="38"/>
      <c r="C148" s="39"/>
      <c r="D148" s="196" t="s">
        <v>275</v>
      </c>
      <c r="E148" s="39"/>
      <c r="F148" s="233" t="s">
        <v>276</v>
      </c>
      <c r="G148" s="39"/>
      <c r="H148" s="39"/>
      <c r="I148" s="198"/>
      <c r="J148" s="39"/>
      <c r="K148" s="39"/>
      <c r="L148" s="42"/>
      <c r="M148" s="199"/>
      <c r="N148" s="200"/>
      <c r="O148" s="67"/>
      <c r="P148" s="67"/>
      <c r="Q148" s="67"/>
      <c r="R148" s="67"/>
      <c r="S148" s="67"/>
      <c r="T148" s="68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20" t="s">
        <v>275</v>
      </c>
      <c r="AU148" s="20" t="s">
        <v>83</v>
      </c>
    </row>
    <row r="149" spans="1:65" s="13" customFormat="1">
      <c r="B149" s="201"/>
      <c r="C149" s="202"/>
      <c r="D149" s="196" t="s">
        <v>215</v>
      </c>
      <c r="E149" s="203" t="s">
        <v>21</v>
      </c>
      <c r="F149" s="204" t="s">
        <v>277</v>
      </c>
      <c r="G149" s="202"/>
      <c r="H149" s="203" t="s">
        <v>21</v>
      </c>
      <c r="I149" s="205"/>
      <c r="J149" s="202"/>
      <c r="K149" s="202"/>
      <c r="L149" s="206"/>
      <c r="M149" s="207"/>
      <c r="N149" s="208"/>
      <c r="O149" s="208"/>
      <c r="P149" s="208"/>
      <c r="Q149" s="208"/>
      <c r="R149" s="208"/>
      <c r="S149" s="208"/>
      <c r="T149" s="209"/>
      <c r="AT149" s="210" t="s">
        <v>215</v>
      </c>
      <c r="AU149" s="210" t="s">
        <v>83</v>
      </c>
      <c r="AV149" s="13" t="s">
        <v>81</v>
      </c>
      <c r="AW149" s="13" t="s">
        <v>34</v>
      </c>
      <c r="AX149" s="13" t="s">
        <v>74</v>
      </c>
      <c r="AY149" s="210" t="s">
        <v>206</v>
      </c>
    </row>
    <row r="150" spans="1:65" s="14" customFormat="1">
      <c r="B150" s="211"/>
      <c r="C150" s="212"/>
      <c r="D150" s="196" t="s">
        <v>215</v>
      </c>
      <c r="E150" s="213" t="s">
        <v>21</v>
      </c>
      <c r="F150" s="214" t="s">
        <v>278</v>
      </c>
      <c r="G150" s="212"/>
      <c r="H150" s="215">
        <v>2404.9</v>
      </c>
      <c r="I150" s="216"/>
      <c r="J150" s="212"/>
      <c r="K150" s="212"/>
      <c r="L150" s="217"/>
      <c r="M150" s="218"/>
      <c r="N150" s="219"/>
      <c r="O150" s="219"/>
      <c r="P150" s="219"/>
      <c r="Q150" s="219"/>
      <c r="R150" s="219"/>
      <c r="S150" s="219"/>
      <c r="T150" s="220"/>
      <c r="AT150" s="221" t="s">
        <v>215</v>
      </c>
      <c r="AU150" s="221" t="s">
        <v>83</v>
      </c>
      <c r="AV150" s="14" t="s">
        <v>83</v>
      </c>
      <c r="AW150" s="14" t="s">
        <v>34</v>
      </c>
      <c r="AX150" s="14" t="s">
        <v>74</v>
      </c>
      <c r="AY150" s="221" t="s">
        <v>206</v>
      </c>
    </row>
    <row r="151" spans="1:65" s="14" customFormat="1">
      <c r="B151" s="211"/>
      <c r="C151" s="212"/>
      <c r="D151" s="196" t="s">
        <v>215</v>
      </c>
      <c r="E151" s="213" t="s">
        <v>21</v>
      </c>
      <c r="F151" s="214" t="s">
        <v>279</v>
      </c>
      <c r="G151" s="212"/>
      <c r="H151" s="215">
        <v>770</v>
      </c>
      <c r="I151" s="216"/>
      <c r="J151" s="212"/>
      <c r="K151" s="212"/>
      <c r="L151" s="217"/>
      <c r="M151" s="218"/>
      <c r="N151" s="219"/>
      <c r="O151" s="219"/>
      <c r="P151" s="219"/>
      <c r="Q151" s="219"/>
      <c r="R151" s="219"/>
      <c r="S151" s="219"/>
      <c r="T151" s="220"/>
      <c r="AT151" s="221" t="s">
        <v>215</v>
      </c>
      <c r="AU151" s="221" t="s">
        <v>83</v>
      </c>
      <c r="AV151" s="14" t="s">
        <v>83</v>
      </c>
      <c r="AW151" s="14" t="s">
        <v>34</v>
      </c>
      <c r="AX151" s="14" t="s">
        <v>74</v>
      </c>
      <c r="AY151" s="221" t="s">
        <v>206</v>
      </c>
    </row>
    <row r="152" spans="1:65" s="13" customFormat="1">
      <c r="B152" s="201"/>
      <c r="C152" s="202"/>
      <c r="D152" s="196" t="s">
        <v>215</v>
      </c>
      <c r="E152" s="203" t="s">
        <v>21</v>
      </c>
      <c r="F152" s="204" t="s">
        <v>280</v>
      </c>
      <c r="G152" s="202"/>
      <c r="H152" s="203" t="s">
        <v>21</v>
      </c>
      <c r="I152" s="205"/>
      <c r="J152" s="202"/>
      <c r="K152" s="202"/>
      <c r="L152" s="206"/>
      <c r="M152" s="207"/>
      <c r="N152" s="208"/>
      <c r="O152" s="208"/>
      <c r="P152" s="208"/>
      <c r="Q152" s="208"/>
      <c r="R152" s="208"/>
      <c r="S152" s="208"/>
      <c r="T152" s="209"/>
      <c r="AT152" s="210" t="s">
        <v>215</v>
      </c>
      <c r="AU152" s="210" t="s">
        <v>83</v>
      </c>
      <c r="AV152" s="13" t="s">
        <v>81</v>
      </c>
      <c r="AW152" s="13" t="s">
        <v>34</v>
      </c>
      <c r="AX152" s="13" t="s">
        <v>74</v>
      </c>
      <c r="AY152" s="210" t="s">
        <v>206</v>
      </c>
    </row>
    <row r="153" spans="1:65" s="14" customFormat="1">
      <c r="B153" s="211"/>
      <c r="C153" s="212"/>
      <c r="D153" s="196" t="s">
        <v>215</v>
      </c>
      <c r="E153" s="213" t="s">
        <v>21</v>
      </c>
      <c r="F153" s="214" t="s">
        <v>281</v>
      </c>
      <c r="G153" s="212"/>
      <c r="H153" s="215">
        <v>228.35</v>
      </c>
      <c r="I153" s="216"/>
      <c r="J153" s="212"/>
      <c r="K153" s="212"/>
      <c r="L153" s="217"/>
      <c r="M153" s="218"/>
      <c r="N153" s="219"/>
      <c r="O153" s="219"/>
      <c r="P153" s="219"/>
      <c r="Q153" s="219"/>
      <c r="R153" s="219"/>
      <c r="S153" s="219"/>
      <c r="T153" s="220"/>
      <c r="AT153" s="221" t="s">
        <v>215</v>
      </c>
      <c r="AU153" s="221" t="s">
        <v>83</v>
      </c>
      <c r="AV153" s="14" t="s">
        <v>83</v>
      </c>
      <c r="AW153" s="14" t="s">
        <v>34</v>
      </c>
      <c r="AX153" s="14" t="s">
        <v>74</v>
      </c>
      <c r="AY153" s="221" t="s">
        <v>206</v>
      </c>
    </row>
    <row r="154" spans="1:65" s="14" customFormat="1">
      <c r="B154" s="211"/>
      <c r="C154" s="212"/>
      <c r="D154" s="196" t="s">
        <v>215</v>
      </c>
      <c r="E154" s="213" t="s">
        <v>21</v>
      </c>
      <c r="F154" s="214" t="s">
        <v>282</v>
      </c>
      <c r="G154" s="212"/>
      <c r="H154" s="215">
        <v>203</v>
      </c>
      <c r="I154" s="216"/>
      <c r="J154" s="212"/>
      <c r="K154" s="212"/>
      <c r="L154" s="217"/>
      <c r="M154" s="218"/>
      <c r="N154" s="219"/>
      <c r="O154" s="219"/>
      <c r="P154" s="219"/>
      <c r="Q154" s="219"/>
      <c r="R154" s="219"/>
      <c r="S154" s="219"/>
      <c r="T154" s="220"/>
      <c r="AT154" s="221" t="s">
        <v>215</v>
      </c>
      <c r="AU154" s="221" t="s">
        <v>83</v>
      </c>
      <c r="AV154" s="14" t="s">
        <v>83</v>
      </c>
      <c r="AW154" s="14" t="s">
        <v>34</v>
      </c>
      <c r="AX154" s="14" t="s">
        <v>74</v>
      </c>
      <c r="AY154" s="221" t="s">
        <v>206</v>
      </c>
    </row>
    <row r="155" spans="1:65" s="15" customFormat="1">
      <c r="B155" s="222"/>
      <c r="C155" s="223"/>
      <c r="D155" s="196" t="s">
        <v>215</v>
      </c>
      <c r="E155" s="224" t="s">
        <v>21</v>
      </c>
      <c r="F155" s="225" t="s">
        <v>219</v>
      </c>
      <c r="G155" s="223"/>
      <c r="H155" s="226">
        <v>3606.25</v>
      </c>
      <c r="I155" s="227"/>
      <c r="J155" s="223"/>
      <c r="K155" s="223"/>
      <c r="L155" s="228"/>
      <c r="M155" s="229"/>
      <c r="N155" s="230"/>
      <c r="O155" s="230"/>
      <c r="P155" s="230"/>
      <c r="Q155" s="230"/>
      <c r="R155" s="230"/>
      <c r="S155" s="230"/>
      <c r="T155" s="231"/>
      <c r="AT155" s="232" t="s">
        <v>215</v>
      </c>
      <c r="AU155" s="232" t="s">
        <v>83</v>
      </c>
      <c r="AV155" s="15" t="s">
        <v>149</v>
      </c>
      <c r="AW155" s="15" t="s">
        <v>34</v>
      </c>
      <c r="AX155" s="15" t="s">
        <v>81</v>
      </c>
      <c r="AY155" s="232" t="s">
        <v>206</v>
      </c>
    </row>
    <row r="156" spans="1:65" s="2" customFormat="1" ht="16.5" customHeight="1">
      <c r="A156" s="37"/>
      <c r="B156" s="38"/>
      <c r="C156" s="182" t="s">
        <v>283</v>
      </c>
      <c r="D156" s="182" t="s">
        <v>208</v>
      </c>
      <c r="E156" s="183" t="s">
        <v>284</v>
      </c>
      <c r="F156" s="184" t="s">
        <v>285</v>
      </c>
      <c r="G156" s="185" t="s">
        <v>257</v>
      </c>
      <c r="H156" s="186">
        <v>431.35</v>
      </c>
      <c r="I156" s="187"/>
      <c r="J156" s="188">
        <f>ROUND(I156*H156,2)</f>
        <v>0</v>
      </c>
      <c r="K156" s="189"/>
      <c r="L156" s="42"/>
      <c r="M156" s="190" t="s">
        <v>21</v>
      </c>
      <c r="N156" s="191" t="s">
        <v>45</v>
      </c>
      <c r="O156" s="67"/>
      <c r="P156" s="192">
        <f>O156*H156</f>
        <v>0</v>
      </c>
      <c r="Q156" s="192">
        <v>0</v>
      </c>
      <c r="R156" s="192">
        <f>Q156*H156</f>
        <v>0</v>
      </c>
      <c r="S156" s="192">
        <v>0</v>
      </c>
      <c r="T156" s="193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194" t="s">
        <v>149</v>
      </c>
      <c r="AT156" s="194" t="s">
        <v>208</v>
      </c>
      <c r="AU156" s="194" t="s">
        <v>83</v>
      </c>
      <c r="AY156" s="20" t="s">
        <v>206</v>
      </c>
      <c r="BE156" s="195">
        <f>IF(N156="základní",J156,0)</f>
        <v>0</v>
      </c>
      <c r="BF156" s="195">
        <f>IF(N156="snížená",J156,0)</f>
        <v>0</v>
      </c>
      <c r="BG156" s="195">
        <f>IF(N156="zákl. přenesená",J156,0)</f>
        <v>0</v>
      </c>
      <c r="BH156" s="195">
        <f>IF(N156="sníž. přenesená",J156,0)</f>
        <v>0</v>
      </c>
      <c r="BI156" s="195">
        <f>IF(N156="nulová",J156,0)</f>
        <v>0</v>
      </c>
      <c r="BJ156" s="20" t="s">
        <v>81</v>
      </c>
      <c r="BK156" s="195">
        <f>ROUND(I156*H156,2)</f>
        <v>0</v>
      </c>
      <c r="BL156" s="20" t="s">
        <v>149</v>
      </c>
      <c r="BM156" s="194" t="s">
        <v>286</v>
      </c>
    </row>
    <row r="157" spans="1:65" s="2" customFormat="1" ht="18">
      <c r="A157" s="37"/>
      <c r="B157" s="38"/>
      <c r="C157" s="39"/>
      <c r="D157" s="196" t="s">
        <v>213</v>
      </c>
      <c r="E157" s="39"/>
      <c r="F157" s="197" t="s">
        <v>287</v>
      </c>
      <c r="G157" s="39"/>
      <c r="H157" s="39"/>
      <c r="I157" s="198"/>
      <c r="J157" s="39"/>
      <c r="K157" s="39"/>
      <c r="L157" s="42"/>
      <c r="M157" s="199"/>
      <c r="N157" s="200"/>
      <c r="O157" s="67"/>
      <c r="P157" s="67"/>
      <c r="Q157" s="67"/>
      <c r="R157" s="67"/>
      <c r="S157" s="67"/>
      <c r="T157" s="68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T157" s="20" t="s">
        <v>213</v>
      </c>
      <c r="AU157" s="20" t="s">
        <v>83</v>
      </c>
    </row>
    <row r="158" spans="1:65" s="13" customFormat="1">
      <c r="B158" s="201"/>
      <c r="C158" s="202"/>
      <c r="D158" s="196" t="s">
        <v>215</v>
      </c>
      <c r="E158" s="203" t="s">
        <v>21</v>
      </c>
      <c r="F158" s="204" t="s">
        <v>288</v>
      </c>
      <c r="G158" s="202"/>
      <c r="H158" s="203" t="s">
        <v>21</v>
      </c>
      <c r="I158" s="205"/>
      <c r="J158" s="202"/>
      <c r="K158" s="202"/>
      <c r="L158" s="206"/>
      <c r="M158" s="207"/>
      <c r="N158" s="208"/>
      <c r="O158" s="208"/>
      <c r="P158" s="208"/>
      <c r="Q158" s="208"/>
      <c r="R158" s="208"/>
      <c r="S158" s="208"/>
      <c r="T158" s="209"/>
      <c r="AT158" s="210" t="s">
        <v>215</v>
      </c>
      <c r="AU158" s="210" t="s">
        <v>83</v>
      </c>
      <c r="AV158" s="13" t="s">
        <v>81</v>
      </c>
      <c r="AW158" s="13" t="s">
        <v>34</v>
      </c>
      <c r="AX158" s="13" t="s">
        <v>74</v>
      </c>
      <c r="AY158" s="210" t="s">
        <v>206</v>
      </c>
    </row>
    <row r="159" spans="1:65" s="14" customFormat="1">
      <c r="B159" s="211"/>
      <c r="C159" s="212"/>
      <c r="D159" s="196" t="s">
        <v>215</v>
      </c>
      <c r="E159" s="213" t="s">
        <v>21</v>
      </c>
      <c r="F159" s="214" t="s">
        <v>281</v>
      </c>
      <c r="G159" s="212"/>
      <c r="H159" s="215">
        <v>228.35</v>
      </c>
      <c r="I159" s="216"/>
      <c r="J159" s="212"/>
      <c r="K159" s="212"/>
      <c r="L159" s="217"/>
      <c r="M159" s="218"/>
      <c r="N159" s="219"/>
      <c r="O159" s="219"/>
      <c r="P159" s="219"/>
      <c r="Q159" s="219"/>
      <c r="R159" s="219"/>
      <c r="S159" s="219"/>
      <c r="T159" s="220"/>
      <c r="AT159" s="221" t="s">
        <v>215</v>
      </c>
      <c r="AU159" s="221" t="s">
        <v>83</v>
      </c>
      <c r="AV159" s="14" t="s">
        <v>83</v>
      </c>
      <c r="AW159" s="14" t="s">
        <v>34</v>
      </c>
      <c r="AX159" s="14" t="s">
        <v>74</v>
      </c>
      <c r="AY159" s="221" t="s">
        <v>206</v>
      </c>
    </row>
    <row r="160" spans="1:65" s="14" customFormat="1">
      <c r="B160" s="211"/>
      <c r="C160" s="212"/>
      <c r="D160" s="196" t="s">
        <v>215</v>
      </c>
      <c r="E160" s="213" t="s">
        <v>21</v>
      </c>
      <c r="F160" s="214" t="s">
        <v>282</v>
      </c>
      <c r="G160" s="212"/>
      <c r="H160" s="215">
        <v>203</v>
      </c>
      <c r="I160" s="216"/>
      <c r="J160" s="212"/>
      <c r="K160" s="212"/>
      <c r="L160" s="217"/>
      <c r="M160" s="218"/>
      <c r="N160" s="219"/>
      <c r="O160" s="219"/>
      <c r="P160" s="219"/>
      <c r="Q160" s="219"/>
      <c r="R160" s="219"/>
      <c r="S160" s="219"/>
      <c r="T160" s="220"/>
      <c r="AT160" s="221" t="s">
        <v>215</v>
      </c>
      <c r="AU160" s="221" t="s">
        <v>83</v>
      </c>
      <c r="AV160" s="14" t="s">
        <v>83</v>
      </c>
      <c r="AW160" s="14" t="s">
        <v>34</v>
      </c>
      <c r="AX160" s="14" t="s">
        <v>74</v>
      </c>
      <c r="AY160" s="221" t="s">
        <v>206</v>
      </c>
    </row>
    <row r="161" spans="1:65" s="15" customFormat="1">
      <c r="B161" s="222"/>
      <c r="C161" s="223"/>
      <c r="D161" s="196" t="s">
        <v>215</v>
      </c>
      <c r="E161" s="224" t="s">
        <v>21</v>
      </c>
      <c r="F161" s="225" t="s">
        <v>219</v>
      </c>
      <c r="G161" s="223"/>
      <c r="H161" s="226">
        <v>431.35</v>
      </c>
      <c r="I161" s="227"/>
      <c r="J161" s="223"/>
      <c r="K161" s="223"/>
      <c r="L161" s="228"/>
      <c r="M161" s="229"/>
      <c r="N161" s="230"/>
      <c r="O161" s="230"/>
      <c r="P161" s="230"/>
      <c r="Q161" s="230"/>
      <c r="R161" s="230"/>
      <c r="S161" s="230"/>
      <c r="T161" s="231"/>
      <c r="AT161" s="232" t="s">
        <v>215</v>
      </c>
      <c r="AU161" s="232" t="s">
        <v>83</v>
      </c>
      <c r="AV161" s="15" t="s">
        <v>149</v>
      </c>
      <c r="AW161" s="15" t="s">
        <v>34</v>
      </c>
      <c r="AX161" s="15" t="s">
        <v>81</v>
      </c>
      <c r="AY161" s="232" t="s">
        <v>206</v>
      </c>
    </row>
    <row r="162" spans="1:65" s="2" customFormat="1" ht="16.5" customHeight="1">
      <c r="A162" s="37"/>
      <c r="B162" s="38"/>
      <c r="C162" s="182" t="s">
        <v>289</v>
      </c>
      <c r="D162" s="182" t="s">
        <v>208</v>
      </c>
      <c r="E162" s="183" t="s">
        <v>290</v>
      </c>
      <c r="F162" s="184" t="s">
        <v>291</v>
      </c>
      <c r="G162" s="185" t="s">
        <v>257</v>
      </c>
      <c r="H162" s="186">
        <v>406</v>
      </c>
      <c r="I162" s="187"/>
      <c r="J162" s="188">
        <f>ROUND(I162*H162,2)</f>
        <v>0</v>
      </c>
      <c r="K162" s="189"/>
      <c r="L162" s="42"/>
      <c r="M162" s="190" t="s">
        <v>21</v>
      </c>
      <c r="N162" s="191" t="s">
        <v>45</v>
      </c>
      <c r="O162" s="67"/>
      <c r="P162" s="192">
        <f>O162*H162</f>
        <v>0</v>
      </c>
      <c r="Q162" s="192">
        <v>0</v>
      </c>
      <c r="R162" s="192">
        <f>Q162*H162</f>
        <v>0</v>
      </c>
      <c r="S162" s="192">
        <v>0</v>
      </c>
      <c r="T162" s="193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194" t="s">
        <v>149</v>
      </c>
      <c r="AT162" s="194" t="s">
        <v>208</v>
      </c>
      <c r="AU162" s="194" t="s">
        <v>83</v>
      </c>
      <c r="AY162" s="20" t="s">
        <v>206</v>
      </c>
      <c r="BE162" s="195">
        <f>IF(N162="základní",J162,0)</f>
        <v>0</v>
      </c>
      <c r="BF162" s="195">
        <f>IF(N162="snížená",J162,0)</f>
        <v>0</v>
      </c>
      <c r="BG162" s="195">
        <f>IF(N162="zákl. přenesená",J162,0)</f>
        <v>0</v>
      </c>
      <c r="BH162" s="195">
        <f>IF(N162="sníž. přenesená",J162,0)</f>
        <v>0</v>
      </c>
      <c r="BI162" s="195">
        <f>IF(N162="nulová",J162,0)</f>
        <v>0</v>
      </c>
      <c r="BJ162" s="20" t="s">
        <v>81</v>
      </c>
      <c r="BK162" s="195">
        <f>ROUND(I162*H162,2)</f>
        <v>0</v>
      </c>
      <c r="BL162" s="20" t="s">
        <v>149</v>
      </c>
      <c r="BM162" s="194" t="s">
        <v>292</v>
      </c>
    </row>
    <row r="163" spans="1:65" s="2" customFormat="1" ht="18">
      <c r="A163" s="37"/>
      <c r="B163" s="38"/>
      <c r="C163" s="39"/>
      <c r="D163" s="196" t="s">
        <v>213</v>
      </c>
      <c r="E163" s="39"/>
      <c r="F163" s="197" t="s">
        <v>293</v>
      </c>
      <c r="G163" s="39"/>
      <c r="H163" s="39"/>
      <c r="I163" s="198"/>
      <c r="J163" s="39"/>
      <c r="K163" s="39"/>
      <c r="L163" s="42"/>
      <c r="M163" s="199"/>
      <c r="N163" s="200"/>
      <c r="O163" s="67"/>
      <c r="P163" s="67"/>
      <c r="Q163" s="67"/>
      <c r="R163" s="67"/>
      <c r="S163" s="67"/>
      <c r="T163" s="68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T163" s="20" t="s">
        <v>213</v>
      </c>
      <c r="AU163" s="20" t="s">
        <v>83</v>
      </c>
    </row>
    <row r="164" spans="1:65" s="13" customFormat="1">
      <c r="B164" s="201"/>
      <c r="C164" s="202"/>
      <c r="D164" s="196" t="s">
        <v>215</v>
      </c>
      <c r="E164" s="203" t="s">
        <v>21</v>
      </c>
      <c r="F164" s="204" t="s">
        <v>241</v>
      </c>
      <c r="G164" s="202"/>
      <c r="H164" s="203" t="s">
        <v>21</v>
      </c>
      <c r="I164" s="205"/>
      <c r="J164" s="202"/>
      <c r="K164" s="202"/>
      <c r="L164" s="206"/>
      <c r="M164" s="207"/>
      <c r="N164" s="208"/>
      <c r="O164" s="208"/>
      <c r="P164" s="208"/>
      <c r="Q164" s="208"/>
      <c r="R164" s="208"/>
      <c r="S164" s="208"/>
      <c r="T164" s="209"/>
      <c r="AT164" s="210" t="s">
        <v>215</v>
      </c>
      <c r="AU164" s="210" t="s">
        <v>83</v>
      </c>
      <c r="AV164" s="13" t="s">
        <v>81</v>
      </c>
      <c r="AW164" s="13" t="s">
        <v>34</v>
      </c>
      <c r="AX164" s="13" t="s">
        <v>74</v>
      </c>
      <c r="AY164" s="210" t="s">
        <v>206</v>
      </c>
    </row>
    <row r="165" spans="1:65" s="13" customFormat="1">
      <c r="B165" s="201"/>
      <c r="C165" s="202"/>
      <c r="D165" s="196" t="s">
        <v>215</v>
      </c>
      <c r="E165" s="203" t="s">
        <v>21</v>
      </c>
      <c r="F165" s="204" t="s">
        <v>294</v>
      </c>
      <c r="G165" s="202"/>
      <c r="H165" s="203" t="s">
        <v>21</v>
      </c>
      <c r="I165" s="205"/>
      <c r="J165" s="202"/>
      <c r="K165" s="202"/>
      <c r="L165" s="206"/>
      <c r="M165" s="207"/>
      <c r="N165" s="208"/>
      <c r="O165" s="208"/>
      <c r="P165" s="208"/>
      <c r="Q165" s="208"/>
      <c r="R165" s="208"/>
      <c r="S165" s="208"/>
      <c r="T165" s="209"/>
      <c r="AT165" s="210" t="s">
        <v>215</v>
      </c>
      <c r="AU165" s="210" t="s">
        <v>83</v>
      </c>
      <c r="AV165" s="13" t="s">
        <v>81</v>
      </c>
      <c r="AW165" s="13" t="s">
        <v>34</v>
      </c>
      <c r="AX165" s="13" t="s">
        <v>74</v>
      </c>
      <c r="AY165" s="210" t="s">
        <v>206</v>
      </c>
    </row>
    <row r="166" spans="1:65" s="14" customFormat="1">
      <c r="B166" s="211"/>
      <c r="C166" s="212"/>
      <c r="D166" s="196" t="s">
        <v>215</v>
      </c>
      <c r="E166" s="213" t="s">
        <v>21</v>
      </c>
      <c r="F166" s="214" t="s">
        <v>295</v>
      </c>
      <c r="G166" s="212"/>
      <c r="H166" s="215">
        <v>5</v>
      </c>
      <c r="I166" s="216"/>
      <c r="J166" s="212"/>
      <c r="K166" s="212"/>
      <c r="L166" s="217"/>
      <c r="M166" s="218"/>
      <c r="N166" s="219"/>
      <c r="O166" s="219"/>
      <c r="P166" s="219"/>
      <c r="Q166" s="219"/>
      <c r="R166" s="219"/>
      <c r="S166" s="219"/>
      <c r="T166" s="220"/>
      <c r="AT166" s="221" t="s">
        <v>215</v>
      </c>
      <c r="AU166" s="221" t="s">
        <v>83</v>
      </c>
      <c r="AV166" s="14" t="s">
        <v>83</v>
      </c>
      <c r="AW166" s="14" t="s">
        <v>34</v>
      </c>
      <c r="AX166" s="14" t="s">
        <v>74</v>
      </c>
      <c r="AY166" s="221" t="s">
        <v>206</v>
      </c>
    </row>
    <row r="167" spans="1:65" s="14" customFormat="1">
      <c r="B167" s="211"/>
      <c r="C167" s="212"/>
      <c r="D167" s="196" t="s">
        <v>215</v>
      </c>
      <c r="E167" s="213" t="s">
        <v>21</v>
      </c>
      <c r="F167" s="214" t="s">
        <v>296</v>
      </c>
      <c r="G167" s="212"/>
      <c r="H167" s="215">
        <v>11</v>
      </c>
      <c r="I167" s="216"/>
      <c r="J167" s="212"/>
      <c r="K167" s="212"/>
      <c r="L167" s="217"/>
      <c r="M167" s="218"/>
      <c r="N167" s="219"/>
      <c r="O167" s="219"/>
      <c r="P167" s="219"/>
      <c r="Q167" s="219"/>
      <c r="R167" s="219"/>
      <c r="S167" s="219"/>
      <c r="T167" s="220"/>
      <c r="AT167" s="221" t="s">
        <v>215</v>
      </c>
      <c r="AU167" s="221" t="s">
        <v>83</v>
      </c>
      <c r="AV167" s="14" t="s">
        <v>83</v>
      </c>
      <c r="AW167" s="14" t="s">
        <v>34</v>
      </c>
      <c r="AX167" s="14" t="s">
        <v>74</v>
      </c>
      <c r="AY167" s="221" t="s">
        <v>206</v>
      </c>
    </row>
    <row r="168" spans="1:65" s="14" customFormat="1">
      <c r="B168" s="211"/>
      <c r="C168" s="212"/>
      <c r="D168" s="196" t="s">
        <v>215</v>
      </c>
      <c r="E168" s="213" t="s">
        <v>21</v>
      </c>
      <c r="F168" s="214" t="s">
        <v>297</v>
      </c>
      <c r="G168" s="212"/>
      <c r="H168" s="215">
        <v>161</v>
      </c>
      <c r="I168" s="216"/>
      <c r="J168" s="212"/>
      <c r="K168" s="212"/>
      <c r="L168" s="217"/>
      <c r="M168" s="218"/>
      <c r="N168" s="219"/>
      <c r="O168" s="219"/>
      <c r="P168" s="219"/>
      <c r="Q168" s="219"/>
      <c r="R168" s="219"/>
      <c r="S168" s="219"/>
      <c r="T168" s="220"/>
      <c r="AT168" s="221" t="s">
        <v>215</v>
      </c>
      <c r="AU168" s="221" t="s">
        <v>83</v>
      </c>
      <c r="AV168" s="14" t="s">
        <v>83</v>
      </c>
      <c r="AW168" s="14" t="s">
        <v>34</v>
      </c>
      <c r="AX168" s="14" t="s">
        <v>74</v>
      </c>
      <c r="AY168" s="221" t="s">
        <v>206</v>
      </c>
    </row>
    <row r="169" spans="1:65" s="14" customFormat="1">
      <c r="B169" s="211"/>
      <c r="C169" s="212"/>
      <c r="D169" s="196" t="s">
        <v>215</v>
      </c>
      <c r="E169" s="213" t="s">
        <v>21</v>
      </c>
      <c r="F169" s="214" t="s">
        <v>298</v>
      </c>
      <c r="G169" s="212"/>
      <c r="H169" s="215">
        <v>14</v>
      </c>
      <c r="I169" s="216"/>
      <c r="J169" s="212"/>
      <c r="K169" s="212"/>
      <c r="L169" s="217"/>
      <c r="M169" s="218"/>
      <c r="N169" s="219"/>
      <c r="O169" s="219"/>
      <c r="P169" s="219"/>
      <c r="Q169" s="219"/>
      <c r="R169" s="219"/>
      <c r="S169" s="219"/>
      <c r="T169" s="220"/>
      <c r="AT169" s="221" t="s">
        <v>215</v>
      </c>
      <c r="AU169" s="221" t="s">
        <v>83</v>
      </c>
      <c r="AV169" s="14" t="s">
        <v>83</v>
      </c>
      <c r="AW169" s="14" t="s">
        <v>34</v>
      </c>
      <c r="AX169" s="14" t="s">
        <v>74</v>
      </c>
      <c r="AY169" s="221" t="s">
        <v>206</v>
      </c>
    </row>
    <row r="170" spans="1:65" s="14" customFormat="1">
      <c r="B170" s="211"/>
      <c r="C170" s="212"/>
      <c r="D170" s="196" t="s">
        <v>215</v>
      </c>
      <c r="E170" s="213" t="s">
        <v>21</v>
      </c>
      <c r="F170" s="214" t="s">
        <v>299</v>
      </c>
      <c r="G170" s="212"/>
      <c r="H170" s="215">
        <v>95</v>
      </c>
      <c r="I170" s="216"/>
      <c r="J170" s="212"/>
      <c r="K170" s="212"/>
      <c r="L170" s="217"/>
      <c r="M170" s="218"/>
      <c r="N170" s="219"/>
      <c r="O170" s="219"/>
      <c r="P170" s="219"/>
      <c r="Q170" s="219"/>
      <c r="R170" s="219"/>
      <c r="S170" s="219"/>
      <c r="T170" s="220"/>
      <c r="AT170" s="221" t="s">
        <v>215</v>
      </c>
      <c r="AU170" s="221" t="s">
        <v>83</v>
      </c>
      <c r="AV170" s="14" t="s">
        <v>83</v>
      </c>
      <c r="AW170" s="14" t="s">
        <v>34</v>
      </c>
      <c r="AX170" s="14" t="s">
        <v>74</v>
      </c>
      <c r="AY170" s="221" t="s">
        <v>206</v>
      </c>
    </row>
    <row r="171" spans="1:65" s="14" customFormat="1">
      <c r="B171" s="211"/>
      <c r="C171" s="212"/>
      <c r="D171" s="196" t="s">
        <v>215</v>
      </c>
      <c r="E171" s="213" t="s">
        <v>21</v>
      </c>
      <c r="F171" s="214" t="s">
        <v>300</v>
      </c>
      <c r="G171" s="212"/>
      <c r="H171" s="215">
        <v>49</v>
      </c>
      <c r="I171" s="216"/>
      <c r="J171" s="212"/>
      <c r="K171" s="212"/>
      <c r="L171" s="217"/>
      <c r="M171" s="218"/>
      <c r="N171" s="219"/>
      <c r="O171" s="219"/>
      <c r="P171" s="219"/>
      <c r="Q171" s="219"/>
      <c r="R171" s="219"/>
      <c r="S171" s="219"/>
      <c r="T171" s="220"/>
      <c r="AT171" s="221" t="s">
        <v>215</v>
      </c>
      <c r="AU171" s="221" t="s">
        <v>83</v>
      </c>
      <c r="AV171" s="14" t="s">
        <v>83</v>
      </c>
      <c r="AW171" s="14" t="s">
        <v>34</v>
      </c>
      <c r="AX171" s="14" t="s">
        <v>74</v>
      </c>
      <c r="AY171" s="221" t="s">
        <v>206</v>
      </c>
    </row>
    <row r="172" spans="1:65" s="14" customFormat="1">
      <c r="B172" s="211"/>
      <c r="C172" s="212"/>
      <c r="D172" s="196" t="s">
        <v>215</v>
      </c>
      <c r="E172" s="213" t="s">
        <v>21</v>
      </c>
      <c r="F172" s="214" t="s">
        <v>301</v>
      </c>
      <c r="G172" s="212"/>
      <c r="H172" s="215">
        <v>21</v>
      </c>
      <c r="I172" s="216"/>
      <c r="J172" s="212"/>
      <c r="K172" s="212"/>
      <c r="L172" s="217"/>
      <c r="M172" s="218"/>
      <c r="N172" s="219"/>
      <c r="O172" s="219"/>
      <c r="P172" s="219"/>
      <c r="Q172" s="219"/>
      <c r="R172" s="219"/>
      <c r="S172" s="219"/>
      <c r="T172" s="220"/>
      <c r="AT172" s="221" t="s">
        <v>215</v>
      </c>
      <c r="AU172" s="221" t="s">
        <v>83</v>
      </c>
      <c r="AV172" s="14" t="s">
        <v>83</v>
      </c>
      <c r="AW172" s="14" t="s">
        <v>34</v>
      </c>
      <c r="AX172" s="14" t="s">
        <v>74</v>
      </c>
      <c r="AY172" s="221" t="s">
        <v>206</v>
      </c>
    </row>
    <row r="173" spans="1:65" s="14" customFormat="1">
      <c r="B173" s="211"/>
      <c r="C173" s="212"/>
      <c r="D173" s="196" t="s">
        <v>215</v>
      </c>
      <c r="E173" s="213" t="s">
        <v>21</v>
      </c>
      <c r="F173" s="214" t="s">
        <v>302</v>
      </c>
      <c r="G173" s="212"/>
      <c r="H173" s="215">
        <v>25</v>
      </c>
      <c r="I173" s="216"/>
      <c r="J173" s="212"/>
      <c r="K173" s="212"/>
      <c r="L173" s="217"/>
      <c r="M173" s="218"/>
      <c r="N173" s="219"/>
      <c r="O173" s="219"/>
      <c r="P173" s="219"/>
      <c r="Q173" s="219"/>
      <c r="R173" s="219"/>
      <c r="S173" s="219"/>
      <c r="T173" s="220"/>
      <c r="AT173" s="221" t="s">
        <v>215</v>
      </c>
      <c r="AU173" s="221" t="s">
        <v>83</v>
      </c>
      <c r="AV173" s="14" t="s">
        <v>83</v>
      </c>
      <c r="AW173" s="14" t="s">
        <v>34</v>
      </c>
      <c r="AX173" s="14" t="s">
        <v>74</v>
      </c>
      <c r="AY173" s="221" t="s">
        <v>206</v>
      </c>
    </row>
    <row r="174" spans="1:65" s="14" customFormat="1">
      <c r="B174" s="211"/>
      <c r="C174" s="212"/>
      <c r="D174" s="196" t="s">
        <v>215</v>
      </c>
      <c r="E174" s="213" t="s">
        <v>21</v>
      </c>
      <c r="F174" s="214" t="s">
        <v>303</v>
      </c>
      <c r="G174" s="212"/>
      <c r="H174" s="215">
        <v>25</v>
      </c>
      <c r="I174" s="216"/>
      <c r="J174" s="212"/>
      <c r="K174" s="212"/>
      <c r="L174" s="217"/>
      <c r="M174" s="218"/>
      <c r="N174" s="219"/>
      <c r="O174" s="219"/>
      <c r="P174" s="219"/>
      <c r="Q174" s="219"/>
      <c r="R174" s="219"/>
      <c r="S174" s="219"/>
      <c r="T174" s="220"/>
      <c r="AT174" s="221" t="s">
        <v>215</v>
      </c>
      <c r="AU174" s="221" t="s">
        <v>83</v>
      </c>
      <c r="AV174" s="14" t="s">
        <v>83</v>
      </c>
      <c r="AW174" s="14" t="s">
        <v>34</v>
      </c>
      <c r="AX174" s="14" t="s">
        <v>74</v>
      </c>
      <c r="AY174" s="221" t="s">
        <v>206</v>
      </c>
    </row>
    <row r="175" spans="1:65" s="15" customFormat="1">
      <c r="B175" s="222"/>
      <c r="C175" s="223"/>
      <c r="D175" s="196" t="s">
        <v>215</v>
      </c>
      <c r="E175" s="224" t="s">
        <v>21</v>
      </c>
      <c r="F175" s="225" t="s">
        <v>219</v>
      </c>
      <c r="G175" s="223"/>
      <c r="H175" s="226">
        <v>406</v>
      </c>
      <c r="I175" s="227"/>
      <c r="J175" s="223"/>
      <c r="K175" s="223"/>
      <c r="L175" s="228"/>
      <c r="M175" s="229"/>
      <c r="N175" s="230"/>
      <c r="O175" s="230"/>
      <c r="P175" s="230"/>
      <c r="Q175" s="230"/>
      <c r="R175" s="230"/>
      <c r="S175" s="230"/>
      <c r="T175" s="231"/>
      <c r="AT175" s="232" t="s">
        <v>215</v>
      </c>
      <c r="AU175" s="232" t="s">
        <v>83</v>
      </c>
      <c r="AV175" s="15" t="s">
        <v>149</v>
      </c>
      <c r="AW175" s="15" t="s">
        <v>34</v>
      </c>
      <c r="AX175" s="15" t="s">
        <v>81</v>
      </c>
      <c r="AY175" s="232" t="s">
        <v>206</v>
      </c>
    </row>
    <row r="176" spans="1:65" s="2" customFormat="1" ht="16.5" customHeight="1">
      <c r="A176" s="37"/>
      <c r="B176" s="38"/>
      <c r="C176" s="234" t="s">
        <v>304</v>
      </c>
      <c r="D176" s="234" t="s">
        <v>305</v>
      </c>
      <c r="E176" s="235" t="s">
        <v>306</v>
      </c>
      <c r="F176" s="236" t="s">
        <v>307</v>
      </c>
      <c r="G176" s="237" t="s">
        <v>308</v>
      </c>
      <c r="H176" s="238">
        <v>365.4</v>
      </c>
      <c r="I176" s="239"/>
      <c r="J176" s="240">
        <f>ROUND(I176*H176,2)</f>
        <v>0</v>
      </c>
      <c r="K176" s="241"/>
      <c r="L176" s="242"/>
      <c r="M176" s="243" t="s">
        <v>21</v>
      </c>
      <c r="N176" s="244" t="s">
        <v>45</v>
      </c>
      <c r="O176" s="67"/>
      <c r="P176" s="192">
        <f>O176*H176</f>
        <v>0</v>
      </c>
      <c r="Q176" s="192">
        <v>1</v>
      </c>
      <c r="R176" s="192">
        <f>Q176*H176</f>
        <v>365.4</v>
      </c>
      <c r="S176" s="192">
        <v>0</v>
      </c>
      <c r="T176" s="193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194" t="s">
        <v>283</v>
      </c>
      <c r="AT176" s="194" t="s">
        <v>305</v>
      </c>
      <c r="AU176" s="194" t="s">
        <v>83</v>
      </c>
      <c r="AY176" s="20" t="s">
        <v>206</v>
      </c>
      <c r="BE176" s="195">
        <f>IF(N176="základní",J176,0)</f>
        <v>0</v>
      </c>
      <c r="BF176" s="195">
        <f>IF(N176="snížená",J176,0)</f>
        <v>0</v>
      </c>
      <c r="BG176" s="195">
        <f>IF(N176="zákl. přenesená",J176,0)</f>
        <v>0</v>
      </c>
      <c r="BH176" s="195">
        <f>IF(N176="sníž. přenesená",J176,0)</f>
        <v>0</v>
      </c>
      <c r="BI176" s="195">
        <f>IF(N176="nulová",J176,0)</f>
        <v>0</v>
      </c>
      <c r="BJ176" s="20" t="s">
        <v>81</v>
      </c>
      <c r="BK176" s="195">
        <f>ROUND(I176*H176,2)</f>
        <v>0</v>
      </c>
      <c r="BL176" s="20" t="s">
        <v>149</v>
      </c>
      <c r="BM176" s="194" t="s">
        <v>309</v>
      </c>
    </row>
    <row r="177" spans="1:65" s="2" customFormat="1">
      <c r="A177" s="37"/>
      <c r="B177" s="38"/>
      <c r="C177" s="39"/>
      <c r="D177" s="196" t="s">
        <v>213</v>
      </c>
      <c r="E177" s="39"/>
      <c r="F177" s="197" t="s">
        <v>307</v>
      </c>
      <c r="G177" s="39"/>
      <c r="H177" s="39"/>
      <c r="I177" s="198"/>
      <c r="J177" s="39"/>
      <c r="K177" s="39"/>
      <c r="L177" s="42"/>
      <c r="M177" s="199"/>
      <c r="N177" s="200"/>
      <c r="O177" s="67"/>
      <c r="P177" s="67"/>
      <c r="Q177" s="67"/>
      <c r="R177" s="67"/>
      <c r="S177" s="67"/>
      <c r="T177" s="68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T177" s="20" t="s">
        <v>213</v>
      </c>
      <c r="AU177" s="20" t="s">
        <v>83</v>
      </c>
    </row>
    <row r="178" spans="1:65" s="13" customFormat="1">
      <c r="B178" s="201"/>
      <c r="C178" s="202"/>
      <c r="D178" s="196" t="s">
        <v>215</v>
      </c>
      <c r="E178" s="203" t="s">
        <v>21</v>
      </c>
      <c r="F178" s="204" t="s">
        <v>241</v>
      </c>
      <c r="G178" s="202"/>
      <c r="H178" s="203" t="s">
        <v>21</v>
      </c>
      <c r="I178" s="205"/>
      <c r="J178" s="202"/>
      <c r="K178" s="202"/>
      <c r="L178" s="206"/>
      <c r="M178" s="207"/>
      <c r="N178" s="208"/>
      <c r="O178" s="208"/>
      <c r="P178" s="208"/>
      <c r="Q178" s="208"/>
      <c r="R178" s="208"/>
      <c r="S178" s="208"/>
      <c r="T178" s="209"/>
      <c r="AT178" s="210" t="s">
        <v>215</v>
      </c>
      <c r="AU178" s="210" t="s">
        <v>83</v>
      </c>
      <c r="AV178" s="13" t="s">
        <v>81</v>
      </c>
      <c r="AW178" s="13" t="s">
        <v>34</v>
      </c>
      <c r="AX178" s="13" t="s">
        <v>74</v>
      </c>
      <c r="AY178" s="210" t="s">
        <v>206</v>
      </c>
    </row>
    <row r="179" spans="1:65" s="13" customFormat="1">
      <c r="B179" s="201"/>
      <c r="C179" s="202"/>
      <c r="D179" s="196" t="s">
        <v>215</v>
      </c>
      <c r="E179" s="203" t="s">
        <v>21</v>
      </c>
      <c r="F179" s="204" t="s">
        <v>310</v>
      </c>
      <c r="G179" s="202"/>
      <c r="H179" s="203" t="s">
        <v>21</v>
      </c>
      <c r="I179" s="205"/>
      <c r="J179" s="202"/>
      <c r="K179" s="202"/>
      <c r="L179" s="206"/>
      <c r="M179" s="207"/>
      <c r="N179" s="208"/>
      <c r="O179" s="208"/>
      <c r="P179" s="208"/>
      <c r="Q179" s="208"/>
      <c r="R179" s="208"/>
      <c r="S179" s="208"/>
      <c r="T179" s="209"/>
      <c r="AT179" s="210" t="s">
        <v>215</v>
      </c>
      <c r="AU179" s="210" t="s">
        <v>83</v>
      </c>
      <c r="AV179" s="13" t="s">
        <v>81</v>
      </c>
      <c r="AW179" s="13" t="s">
        <v>34</v>
      </c>
      <c r="AX179" s="13" t="s">
        <v>74</v>
      </c>
      <c r="AY179" s="210" t="s">
        <v>206</v>
      </c>
    </row>
    <row r="180" spans="1:65" s="14" customFormat="1">
      <c r="B180" s="211"/>
      <c r="C180" s="212"/>
      <c r="D180" s="196" t="s">
        <v>215</v>
      </c>
      <c r="E180" s="213" t="s">
        <v>21</v>
      </c>
      <c r="F180" s="214" t="s">
        <v>311</v>
      </c>
      <c r="G180" s="212"/>
      <c r="H180" s="215">
        <v>203</v>
      </c>
      <c r="I180" s="216"/>
      <c r="J180" s="212"/>
      <c r="K180" s="212"/>
      <c r="L180" s="217"/>
      <c r="M180" s="218"/>
      <c r="N180" s="219"/>
      <c r="O180" s="219"/>
      <c r="P180" s="219"/>
      <c r="Q180" s="219"/>
      <c r="R180" s="219"/>
      <c r="S180" s="219"/>
      <c r="T180" s="220"/>
      <c r="AT180" s="221" t="s">
        <v>215</v>
      </c>
      <c r="AU180" s="221" t="s">
        <v>83</v>
      </c>
      <c r="AV180" s="14" t="s">
        <v>83</v>
      </c>
      <c r="AW180" s="14" t="s">
        <v>34</v>
      </c>
      <c r="AX180" s="14" t="s">
        <v>74</v>
      </c>
      <c r="AY180" s="221" t="s">
        <v>206</v>
      </c>
    </row>
    <row r="181" spans="1:65" s="14" customFormat="1">
      <c r="B181" s="211"/>
      <c r="C181" s="212"/>
      <c r="D181" s="196" t="s">
        <v>215</v>
      </c>
      <c r="E181" s="213" t="s">
        <v>21</v>
      </c>
      <c r="F181" s="214" t="s">
        <v>312</v>
      </c>
      <c r="G181" s="212"/>
      <c r="H181" s="215">
        <v>365.4</v>
      </c>
      <c r="I181" s="216"/>
      <c r="J181" s="212"/>
      <c r="K181" s="212"/>
      <c r="L181" s="217"/>
      <c r="M181" s="218"/>
      <c r="N181" s="219"/>
      <c r="O181" s="219"/>
      <c r="P181" s="219"/>
      <c r="Q181" s="219"/>
      <c r="R181" s="219"/>
      <c r="S181" s="219"/>
      <c r="T181" s="220"/>
      <c r="AT181" s="221" t="s">
        <v>215</v>
      </c>
      <c r="AU181" s="221" t="s">
        <v>83</v>
      </c>
      <c r="AV181" s="14" t="s">
        <v>83</v>
      </c>
      <c r="AW181" s="14" t="s">
        <v>34</v>
      </c>
      <c r="AX181" s="14" t="s">
        <v>81</v>
      </c>
      <c r="AY181" s="221" t="s">
        <v>206</v>
      </c>
    </row>
    <row r="182" spans="1:65" s="2" customFormat="1" ht="16.5" customHeight="1">
      <c r="A182" s="37"/>
      <c r="B182" s="38"/>
      <c r="C182" s="182" t="s">
        <v>313</v>
      </c>
      <c r="D182" s="182" t="s">
        <v>208</v>
      </c>
      <c r="E182" s="183" t="s">
        <v>314</v>
      </c>
      <c r="F182" s="184" t="s">
        <v>315</v>
      </c>
      <c r="G182" s="185" t="s">
        <v>238</v>
      </c>
      <c r="H182" s="186">
        <v>5655.9</v>
      </c>
      <c r="I182" s="187"/>
      <c r="J182" s="188">
        <f>ROUND(I182*H182,2)</f>
        <v>0</v>
      </c>
      <c r="K182" s="189"/>
      <c r="L182" s="42"/>
      <c r="M182" s="190" t="s">
        <v>21</v>
      </c>
      <c r="N182" s="191" t="s">
        <v>45</v>
      </c>
      <c r="O182" s="67"/>
      <c r="P182" s="192">
        <f>O182*H182</f>
        <v>0</v>
      </c>
      <c r="Q182" s="192">
        <v>0</v>
      </c>
      <c r="R182" s="192">
        <f>Q182*H182</f>
        <v>0</v>
      </c>
      <c r="S182" s="192">
        <v>0</v>
      </c>
      <c r="T182" s="193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194" t="s">
        <v>149</v>
      </c>
      <c r="AT182" s="194" t="s">
        <v>208</v>
      </c>
      <c r="AU182" s="194" t="s">
        <v>83</v>
      </c>
      <c r="AY182" s="20" t="s">
        <v>206</v>
      </c>
      <c r="BE182" s="195">
        <f>IF(N182="základní",J182,0)</f>
        <v>0</v>
      </c>
      <c r="BF182" s="195">
        <f>IF(N182="snížená",J182,0)</f>
        <v>0</v>
      </c>
      <c r="BG182" s="195">
        <f>IF(N182="zákl. přenesená",J182,0)</f>
        <v>0</v>
      </c>
      <c r="BH182" s="195">
        <f>IF(N182="sníž. přenesená",J182,0)</f>
        <v>0</v>
      </c>
      <c r="BI182" s="195">
        <f>IF(N182="nulová",J182,0)</f>
        <v>0</v>
      </c>
      <c r="BJ182" s="20" t="s">
        <v>81</v>
      </c>
      <c r="BK182" s="195">
        <f>ROUND(I182*H182,2)</f>
        <v>0</v>
      </c>
      <c r="BL182" s="20" t="s">
        <v>149</v>
      </c>
      <c r="BM182" s="194" t="s">
        <v>316</v>
      </c>
    </row>
    <row r="183" spans="1:65" s="2" customFormat="1">
      <c r="A183" s="37"/>
      <c r="B183" s="38"/>
      <c r="C183" s="39"/>
      <c r="D183" s="196" t="s">
        <v>213</v>
      </c>
      <c r="E183" s="39"/>
      <c r="F183" s="197" t="s">
        <v>317</v>
      </c>
      <c r="G183" s="39"/>
      <c r="H183" s="39"/>
      <c r="I183" s="198"/>
      <c r="J183" s="39"/>
      <c r="K183" s="39"/>
      <c r="L183" s="42"/>
      <c r="M183" s="199"/>
      <c r="N183" s="200"/>
      <c r="O183" s="67"/>
      <c r="P183" s="67"/>
      <c r="Q183" s="67"/>
      <c r="R183" s="67"/>
      <c r="S183" s="67"/>
      <c r="T183" s="68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T183" s="20" t="s">
        <v>213</v>
      </c>
      <c r="AU183" s="20" t="s">
        <v>83</v>
      </c>
    </row>
    <row r="184" spans="1:65" s="13" customFormat="1">
      <c r="B184" s="201"/>
      <c r="C184" s="202"/>
      <c r="D184" s="196" t="s">
        <v>215</v>
      </c>
      <c r="E184" s="203" t="s">
        <v>21</v>
      </c>
      <c r="F184" s="204" t="s">
        <v>318</v>
      </c>
      <c r="G184" s="202"/>
      <c r="H184" s="203" t="s">
        <v>21</v>
      </c>
      <c r="I184" s="205"/>
      <c r="J184" s="202"/>
      <c r="K184" s="202"/>
      <c r="L184" s="206"/>
      <c r="M184" s="207"/>
      <c r="N184" s="208"/>
      <c r="O184" s="208"/>
      <c r="P184" s="208"/>
      <c r="Q184" s="208"/>
      <c r="R184" s="208"/>
      <c r="S184" s="208"/>
      <c r="T184" s="209"/>
      <c r="AT184" s="210" t="s">
        <v>215</v>
      </c>
      <c r="AU184" s="210" t="s">
        <v>83</v>
      </c>
      <c r="AV184" s="13" t="s">
        <v>81</v>
      </c>
      <c r="AW184" s="13" t="s">
        <v>34</v>
      </c>
      <c r="AX184" s="13" t="s">
        <v>74</v>
      </c>
      <c r="AY184" s="210" t="s">
        <v>206</v>
      </c>
    </row>
    <row r="185" spans="1:65" s="14" customFormat="1">
      <c r="B185" s="211"/>
      <c r="C185" s="212"/>
      <c r="D185" s="196" t="s">
        <v>215</v>
      </c>
      <c r="E185" s="213" t="s">
        <v>21</v>
      </c>
      <c r="F185" s="214" t="s">
        <v>319</v>
      </c>
      <c r="G185" s="212"/>
      <c r="H185" s="215">
        <v>4887.8999999999996</v>
      </c>
      <c r="I185" s="216"/>
      <c r="J185" s="212"/>
      <c r="K185" s="212"/>
      <c r="L185" s="217"/>
      <c r="M185" s="218"/>
      <c r="N185" s="219"/>
      <c r="O185" s="219"/>
      <c r="P185" s="219"/>
      <c r="Q185" s="219"/>
      <c r="R185" s="219"/>
      <c r="S185" s="219"/>
      <c r="T185" s="220"/>
      <c r="AT185" s="221" t="s">
        <v>215</v>
      </c>
      <c r="AU185" s="221" t="s">
        <v>83</v>
      </c>
      <c r="AV185" s="14" t="s">
        <v>83</v>
      </c>
      <c r="AW185" s="14" t="s">
        <v>34</v>
      </c>
      <c r="AX185" s="14" t="s">
        <v>74</v>
      </c>
      <c r="AY185" s="221" t="s">
        <v>206</v>
      </c>
    </row>
    <row r="186" spans="1:65" s="14" customFormat="1">
      <c r="B186" s="211"/>
      <c r="C186" s="212"/>
      <c r="D186" s="196" t="s">
        <v>215</v>
      </c>
      <c r="E186" s="213" t="s">
        <v>21</v>
      </c>
      <c r="F186" s="214" t="s">
        <v>320</v>
      </c>
      <c r="G186" s="212"/>
      <c r="H186" s="215">
        <v>768</v>
      </c>
      <c r="I186" s="216"/>
      <c r="J186" s="212"/>
      <c r="K186" s="212"/>
      <c r="L186" s="217"/>
      <c r="M186" s="218"/>
      <c r="N186" s="219"/>
      <c r="O186" s="219"/>
      <c r="P186" s="219"/>
      <c r="Q186" s="219"/>
      <c r="R186" s="219"/>
      <c r="S186" s="219"/>
      <c r="T186" s="220"/>
      <c r="AT186" s="221" t="s">
        <v>215</v>
      </c>
      <c r="AU186" s="221" t="s">
        <v>83</v>
      </c>
      <c r="AV186" s="14" t="s">
        <v>83</v>
      </c>
      <c r="AW186" s="14" t="s">
        <v>34</v>
      </c>
      <c r="AX186" s="14" t="s">
        <v>74</v>
      </c>
      <c r="AY186" s="221" t="s">
        <v>206</v>
      </c>
    </row>
    <row r="187" spans="1:65" s="15" customFormat="1">
      <c r="B187" s="222"/>
      <c r="C187" s="223"/>
      <c r="D187" s="196" t="s">
        <v>215</v>
      </c>
      <c r="E187" s="224" t="s">
        <v>21</v>
      </c>
      <c r="F187" s="225" t="s">
        <v>219</v>
      </c>
      <c r="G187" s="223"/>
      <c r="H187" s="226">
        <v>5655.9</v>
      </c>
      <c r="I187" s="227"/>
      <c r="J187" s="223"/>
      <c r="K187" s="223"/>
      <c r="L187" s="228"/>
      <c r="M187" s="229"/>
      <c r="N187" s="230"/>
      <c r="O187" s="230"/>
      <c r="P187" s="230"/>
      <c r="Q187" s="230"/>
      <c r="R187" s="230"/>
      <c r="S187" s="230"/>
      <c r="T187" s="231"/>
      <c r="AT187" s="232" t="s">
        <v>215</v>
      </c>
      <c r="AU187" s="232" t="s">
        <v>83</v>
      </c>
      <c r="AV187" s="15" t="s">
        <v>149</v>
      </c>
      <c r="AW187" s="15" t="s">
        <v>34</v>
      </c>
      <c r="AX187" s="15" t="s">
        <v>81</v>
      </c>
      <c r="AY187" s="232" t="s">
        <v>206</v>
      </c>
    </row>
    <row r="188" spans="1:65" s="2" customFormat="1" ht="21.75" customHeight="1">
      <c r="A188" s="37"/>
      <c r="B188" s="38"/>
      <c r="C188" s="182" t="s">
        <v>8</v>
      </c>
      <c r="D188" s="182" t="s">
        <v>208</v>
      </c>
      <c r="E188" s="183" t="s">
        <v>321</v>
      </c>
      <c r="F188" s="184" t="s">
        <v>322</v>
      </c>
      <c r="G188" s="185" t="s">
        <v>238</v>
      </c>
      <c r="H188" s="186">
        <v>1141.75</v>
      </c>
      <c r="I188" s="187"/>
      <c r="J188" s="188">
        <f>ROUND(I188*H188,2)</f>
        <v>0</v>
      </c>
      <c r="K188" s="189"/>
      <c r="L188" s="42"/>
      <c r="M188" s="190" t="s">
        <v>21</v>
      </c>
      <c r="N188" s="191" t="s">
        <v>45</v>
      </c>
      <c r="O188" s="67"/>
      <c r="P188" s="192">
        <f>O188*H188</f>
        <v>0</v>
      </c>
      <c r="Q188" s="192">
        <v>0</v>
      </c>
      <c r="R188" s="192">
        <f>Q188*H188</f>
        <v>0</v>
      </c>
      <c r="S188" s="192">
        <v>0</v>
      </c>
      <c r="T188" s="193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194" t="s">
        <v>149</v>
      </c>
      <c r="AT188" s="194" t="s">
        <v>208</v>
      </c>
      <c r="AU188" s="194" t="s">
        <v>83</v>
      </c>
      <c r="AY188" s="20" t="s">
        <v>206</v>
      </c>
      <c r="BE188" s="195">
        <f>IF(N188="základní",J188,0)</f>
        <v>0</v>
      </c>
      <c r="BF188" s="195">
        <f>IF(N188="snížená",J188,0)</f>
        <v>0</v>
      </c>
      <c r="BG188" s="195">
        <f>IF(N188="zákl. přenesená",J188,0)</f>
        <v>0</v>
      </c>
      <c r="BH188" s="195">
        <f>IF(N188="sníž. přenesená",J188,0)</f>
        <v>0</v>
      </c>
      <c r="BI188" s="195">
        <f>IF(N188="nulová",J188,0)</f>
        <v>0</v>
      </c>
      <c r="BJ188" s="20" t="s">
        <v>81</v>
      </c>
      <c r="BK188" s="195">
        <f>ROUND(I188*H188,2)</f>
        <v>0</v>
      </c>
      <c r="BL188" s="20" t="s">
        <v>149</v>
      </c>
      <c r="BM188" s="194" t="s">
        <v>323</v>
      </c>
    </row>
    <row r="189" spans="1:65" s="2" customFormat="1">
      <c r="A189" s="37"/>
      <c r="B189" s="38"/>
      <c r="C189" s="39"/>
      <c r="D189" s="196" t="s">
        <v>213</v>
      </c>
      <c r="E189" s="39"/>
      <c r="F189" s="197" t="s">
        <v>324</v>
      </c>
      <c r="G189" s="39"/>
      <c r="H189" s="39"/>
      <c r="I189" s="198"/>
      <c r="J189" s="39"/>
      <c r="K189" s="39"/>
      <c r="L189" s="42"/>
      <c r="M189" s="199"/>
      <c r="N189" s="200"/>
      <c r="O189" s="67"/>
      <c r="P189" s="67"/>
      <c r="Q189" s="67"/>
      <c r="R189" s="67"/>
      <c r="S189" s="67"/>
      <c r="T189" s="68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T189" s="20" t="s">
        <v>213</v>
      </c>
      <c r="AU189" s="20" t="s">
        <v>83</v>
      </c>
    </row>
    <row r="190" spans="1:65" s="13" customFormat="1">
      <c r="B190" s="201"/>
      <c r="C190" s="202"/>
      <c r="D190" s="196" t="s">
        <v>215</v>
      </c>
      <c r="E190" s="203" t="s">
        <v>21</v>
      </c>
      <c r="F190" s="204" t="s">
        <v>241</v>
      </c>
      <c r="G190" s="202"/>
      <c r="H190" s="203" t="s">
        <v>21</v>
      </c>
      <c r="I190" s="205"/>
      <c r="J190" s="202"/>
      <c r="K190" s="202"/>
      <c r="L190" s="206"/>
      <c r="M190" s="207"/>
      <c r="N190" s="208"/>
      <c r="O190" s="208"/>
      <c r="P190" s="208"/>
      <c r="Q190" s="208"/>
      <c r="R190" s="208"/>
      <c r="S190" s="208"/>
      <c r="T190" s="209"/>
      <c r="AT190" s="210" t="s">
        <v>215</v>
      </c>
      <c r="AU190" s="210" t="s">
        <v>83</v>
      </c>
      <c r="AV190" s="13" t="s">
        <v>81</v>
      </c>
      <c r="AW190" s="13" t="s">
        <v>34</v>
      </c>
      <c r="AX190" s="13" t="s">
        <v>74</v>
      </c>
      <c r="AY190" s="210" t="s">
        <v>206</v>
      </c>
    </row>
    <row r="191" spans="1:65" s="13" customFormat="1" ht="20">
      <c r="B191" s="201"/>
      <c r="C191" s="202"/>
      <c r="D191" s="196" t="s">
        <v>215</v>
      </c>
      <c r="E191" s="203" t="s">
        <v>21</v>
      </c>
      <c r="F191" s="204" t="s">
        <v>325</v>
      </c>
      <c r="G191" s="202"/>
      <c r="H191" s="203" t="s">
        <v>21</v>
      </c>
      <c r="I191" s="205"/>
      <c r="J191" s="202"/>
      <c r="K191" s="202"/>
      <c r="L191" s="206"/>
      <c r="M191" s="207"/>
      <c r="N191" s="208"/>
      <c r="O191" s="208"/>
      <c r="P191" s="208"/>
      <c r="Q191" s="208"/>
      <c r="R191" s="208"/>
      <c r="S191" s="208"/>
      <c r="T191" s="209"/>
      <c r="AT191" s="210" t="s">
        <v>215</v>
      </c>
      <c r="AU191" s="210" t="s">
        <v>83</v>
      </c>
      <c r="AV191" s="13" t="s">
        <v>81</v>
      </c>
      <c r="AW191" s="13" t="s">
        <v>34</v>
      </c>
      <c r="AX191" s="13" t="s">
        <v>74</v>
      </c>
      <c r="AY191" s="210" t="s">
        <v>206</v>
      </c>
    </row>
    <row r="192" spans="1:65" s="14" customFormat="1">
      <c r="B192" s="211"/>
      <c r="C192" s="212"/>
      <c r="D192" s="196" t="s">
        <v>215</v>
      </c>
      <c r="E192" s="213" t="s">
        <v>21</v>
      </c>
      <c r="F192" s="214" t="s">
        <v>326</v>
      </c>
      <c r="G192" s="212"/>
      <c r="H192" s="215">
        <v>61.75</v>
      </c>
      <c r="I192" s="216"/>
      <c r="J192" s="212"/>
      <c r="K192" s="212"/>
      <c r="L192" s="217"/>
      <c r="M192" s="218"/>
      <c r="N192" s="219"/>
      <c r="O192" s="219"/>
      <c r="P192" s="219"/>
      <c r="Q192" s="219"/>
      <c r="R192" s="219"/>
      <c r="S192" s="219"/>
      <c r="T192" s="220"/>
      <c r="AT192" s="221" t="s">
        <v>215</v>
      </c>
      <c r="AU192" s="221" t="s">
        <v>83</v>
      </c>
      <c r="AV192" s="14" t="s">
        <v>83</v>
      </c>
      <c r="AW192" s="14" t="s">
        <v>34</v>
      </c>
      <c r="AX192" s="14" t="s">
        <v>74</v>
      </c>
      <c r="AY192" s="221" t="s">
        <v>206</v>
      </c>
    </row>
    <row r="193" spans="1:65" s="14" customFormat="1">
      <c r="B193" s="211"/>
      <c r="C193" s="212"/>
      <c r="D193" s="196" t="s">
        <v>215</v>
      </c>
      <c r="E193" s="213" t="s">
        <v>21</v>
      </c>
      <c r="F193" s="214" t="s">
        <v>327</v>
      </c>
      <c r="G193" s="212"/>
      <c r="H193" s="215">
        <v>435</v>
      </c>
      <c r="I193" s="216"/>
      <c r="J193" s="212"/>
      <c r="K193" s="212"/>
      <c r="L193" s="217"/>
      <c r="M193" s="218"/>
      <c r="N193" s="219"/>
      <c r="O193" s="219"/>
      <c r="P193" s="219"/>
      <c r="Q193" s="219"/>
      <c r="R193" s="219"/>
      <c r="S193" s="219"/>
      <c r="T193" s="220"/>
      <c r="AT193" s="221" t="s">
        <v>215</v>
      </c>
      <c r="AU193" s="221" t="s">
        <v>83</v>
      </c>
      <c r="AV193" s="14" t="s">
        <v>83</v>
      </c>
      <c r="AW193" s="14" t="s">
        <v>34</v>
      </c>
      <c r="AX193" s="14" t="s">
        <v>74</v>
      </c>
      <c r="AY193" s="221" t="s">
        <v>206</v>
      </c>
    </row>
    <row r="194" spans="1:65" s="14" customFormat="1">
      <c r="B194" s="211"/>
      <c r="C194" s="212"/>
      <c r="D194" s="196" t="s">
        <v>215</v>
      </c>
      <c r="E194" s="213" t="s">
        <v>21</v>
      </c>
      <c r="F194" s="214" t="s">
        <v>328</v>
      </c>
      <c r="G194" s="212"/>
      <c r="H194" s="215">
        <v>195</v>
      </c>
      <c r="I194" s="216"/>
      <c r="J194" s="212"/>
      <c r="K194" s="212"/>
      <c r="L194" s="217"/>
      <c r="M194" s="218"/>
      <c r="N194" s="219"/>
      <c r="O194" s="219"/>
      <c r="P194" s="219"/>
      <c r="Q194" s="219"/>
      <c r="R194" s="219"/>
      <c r="S194" s="219"/>
      <c r="T194" s="220"/>
      <c r="AT194" s="221" t="s">
        <v>215</v>
      </c>
      <c r="AU194" s="221" t="s">
        <v>83</v>
      </c>
      <c r="AV194" s="14" t="s">
        <v>83</v>
      </c>
      <c r="AW194" s="14" t="s">
        <v>34</v>
      </c>
      <c r="AX194" s="14" t="s">
        <v>74</v>
      </c>
      <c r="AY194" s="221" t="s">
        <v>206</v>
      </c>
    </row>
    <row r="195" spans="1:65" s="14" customFormat="1">
      <c r="B195" s="211"/>
      <c r="C195" s="212"/>
      <c r="D195" s="196" t="s">
        <v>215</v>
      </c>
      <c r="E195" s="213" t="s">
        <v>21</v>
      </c>
      <c r="F195" s="214" t="s">
        <v>329</v>
      </c>
      <c r="G195" s="212"/>
      <c r="H195" s="215">
        <v>315</v>
      </c>
      <c r="I195" s="216"/>
      <c r="J195" s="212"/>
      <c r="K195" s="212"/>
      <c r="L195" s="217"/>
      <c r="M195" s="218"/>
      <c r="N195" s="219"/>
      <c r="O195" s="219"/>
      <c r="P195" s="219"/>
      <c r="Q195" s="219"/>
      <c r="R195" s="219"/>
      <c r="S195" s="219"/>
      <c r="T195" s="220"/>
      <c r="AT195" s="221" t="s">
        <v>215</v>
      </c>
      <c r="AU195" s="221" t="s">
        <v>83</v>
      </c>
      <c r="AV195" s="14" t="s">
        <v>83</v>
      </c>
      <c r="AW195" s="14" t="s">
        <v>34</v>
      </c>
      <c r="AX195" s="14" t="s">
        <v>74</v>
      </c>
      <c r="AY195" s="221" t="s">
        <v>206</v>
      </c>
    </row>
    <row r="196" spans="1:65" s="14" customFormat="1">
      <c r="B196" s="211"/>
      <c r="C196" s="212"/>
      <c r="D196" s="196" t="s">
        <v>215</v>
      </c>
      <c r="E196" s="213" t="s">
        <v>21</v>
      </c>
      <c r="F196" s="214" t="s">
        <v>330</v>
      </c>
      <c r="G196" s="212"/>
      <c r="H196" s="215">
        <v>60</v>
      </c>
      <c r="I196" s="216"/>
      <c r="J196" s="212"/>
      <c r="K196" s="212"/>
      <c r="L196" s="217"/>
      <c r="M196" s="218"/>
      <c r="N196" s="219"/>
      <c r="O196" s="219"/>
      <c r="P196" s="219"/>
      <c r="Q196" s="219"/>
      <c r="R196" s="219"/>
      <c r="S196" s="219"/>
      <c r="T196" s="220"/>
      <c r="AT196" s="221" t="s">
        <v>215</v>
      </c>
      <c r="AU196" s="221" t="s">
        <v>83</v>
      </c>
      <c r="AV196" s="14" t="s">
        <v>83</v>
      </c>
      <c r="AW196" s="14" t="s">
        <v>34</v>
      </c>
      <c r="AX196" s="14" t="s">
        <v>74</v>
      </c>
      <c r="AY196" s="221" t="s">
        <v>206</v>
      </c>
    </row>
    <row r="197" spans="1:65" s="14" customFormat="1">
      <c r="B197" s="211"/>
      <c r="C197" s="212"/>
      <c r="D197" s="196" t="s">
        <v>215</v>
      </c>
      <c r="E197" s="213" t="s">
        <v>21</v>
      </c>
      <c r="F197" s="214" t="s">
        <v>331</v>
      </c>
      <c r="G197" s="212"/>
      <c r="H197" s="215">
        <v>30</v>
      </c>
      <c r="I197" s="216"/>
      <c r="J197" s="212"/>
      <c r="K197" s="212"/>
      <c r="L197" s="217"/>
      <c r="M197" s="218"/>
      <c r="N197" s="219"/>
      <c r="O197" s="219"/>
      <c r="P197" s="219"/>
      <c r="Q197" s="219"/>
      <c r="R197" s="219"/>
      <c r="S197" s="219"/>
      <c r="T197" s="220"/>
      <c r="AT197" s="221" t="s">
        <v>215</v>
      </c>
      <c r="AU197" s="221" t="s">
        <v>83</v>
      </c>
      <c r="AV197" s="14" t="s">
        <v>83</v>
      </c>
      <c r="AW197" s="14" t="s">
        <v>34</v>
      </c>
      <c r="AX197" s="14" t="s">
        <v>74</v>
      </c>
      <c r="AY197" s="221" t="s">
        <v>206</v>
      </c>
    </row>
    <row r="198" spans="1:65" s="14" customFormat="1">
      <c r="B198" s="211"/>
      <c r="C198" s="212"/>
      <c r="D198" s="196" t="s">
        <v>215</v>
      </c>
      <c r="E198" s="213" t="s">
        <v>21</v>
      </c>
      <c r="F198" s="214" t="s">
        <v>332</v>
      </c>
      <c r="G198" s="212"/>
      <c r="H198" s="215">
        <v>5</v>
      </c>
      <c r="I198" s="216"/>
      <c r="J198" s="212"/>
      <c r="K198" s="212"/>
      <c r="L198" s="217"/>
      <c r="M198" s="218"/>
      <c r="N198" s="219"/>
      <c r="O198" s="219"/>
      <c r="P198" s="219"/>
      <c r="Q198" s="219"/>
      <c r="R198" s="219"/>
      <c r="S198" s="219"/>
      <c r="T198" s="220"/>
      <c r="AT198" s="221" t="s">
        <v>215</v>
      </c>
      <c r="AU198" s="221" t="s">
        <v>83</v>
      </c>
      <c r="AV198" s="14" t="s">
        <v>83</v>
      </c>
      <c r="AW198" s="14" t="s">
        <v>34</v>
      </c>
      <c r="AX198" s="14" t="s">
        <v>74</v>
      </c>
      <c r="AY198" s="221" t="s">
        <v>206</v>
      </c>
    </row>
    <row r="199" spans="1:65" s="14" customFormat="1">
      <c r="B199" s="211"/>
      <c r="C199" s="212"/>
      <c r="D199" s="196" t="s">
        <v>215</v>
      </c>
      <c r="E199" s="213" t="s">
        <v>21</v>
      </c>
      <c r="F199" s="214" t="s">
        <v>333</v>
      </c>
      <c r="G199" s="212"/>
      <c r="H199" s="215">
        <v>40</v>
      </c>
      <c r="I199" s="216"/>
      <c r="J199" s="212"/>
      <c r="K199" s="212"/>
      <c r="L199" s="217"/>
      <c r="M199" s="218"/>
      <c r="N199" s="219"/>
      <c r="O199" s="219"/>
      <c r="P199" s="219"/>
      <c r="Q199" s="219"/>
      <c r="R199" s="219"/>
      <c r="S199" s="219"/>
      <c r="T199" s="220"/>
      <c r="AT199" s="221" t="s">
        <v>215</v>
      </c>
      <c r="AU199" s="221" t="s">
        <v>83</v>
      </c>
      <c r="AV199" s="14" t="s">
        <v>83</v>
      </c>
      <c r="AW199" s="14" t="s">
        <v>34</v>
      </c>
      <c r="AX199" s="14" t="s">
        <v>74</v>
      </c>
      <c r="AY199" s="221" t="s">
        <v>206</v>
      </c>
    </row>
    <row r="200" spans="1:65" s="15" customFormat="1">
      <c r="B200" s="222"/>
      <c r="C200" s="223"/>
      <c r="D200" s="196" t="s">
        <v>215</v>
      </c>
      <c r="E200" s="224" t="s">
        <v>21</v>
      </c>
      <c r="F200" s="225" t="s">
        <v>219</v>
      </c>
      <c r="G200" s="223"/>
      <c r="H200" s="226">
        <v>1141.75</v>
      </c>
      <c r="I200" s="227"/>
      <c r="J200" s="223"/>
      <c r="K200" s="223"/>
      <c r="L200" s="228"/>
      <c r="M200" s="229"/>
      <c r="N200" s="230"/>
      <c r="O200" s="230"/>
      <c r="P200" s="230"/>
      <c r="Q200" s="230"/>
      <c r="R200" s="230"/>
      <c r="S200" s="230"/>
      <c r="T200" s="231"/>
      <c r="AT200" s="232" t="s">
        <v>215</v>
      </c>
      <c r="AU200" s="232" t="s">
        <v>83</v>
      </c>
      <c r="AV200" s="15" t="s">
        <v>149</v>
      </c>
      <c r="AW200" s="15" t="s">
        <v>34</v>
      </c>
      <c r="AX200" s="15" t="s">
        <v>81</v>
      </c>
      <c r="AY200" s="232" t="s">
        <v>206</v>
      </c>
    </row>
    <row r="201" spans="1:65" s="2" customFormat="1" ht="37.75" customHeight="1">
      <c r="A201" s="37"/>
      <c r="B201" s="38"/>
      <c r="C201" s="182" t="s">
        <v>334</v>
      </c>
      <c r="D201" s="182" t="s">
        <v>208</v>
      </c>
      <c r="E201" s="183" t="s">
        <v>335</v>
      </c>
      <c r="F201" s="184" t="s">
        <v>336</v>
      </c>
      <c r="G201" s="185" t="s">
        <v>238</v>
      </c>
      <c r="H201" s="186">
        <v>1141.75</v>
      </c>
      <c r="I201" s="187"/>
      <c r="J201" s="188">
        <f>ROUND(I201*H201,2)</f>
        <v>0</v>
      </c>
      <c r="K201" s="189"/>
      <c r="L201" s="42"/>
      <c r="M201" s="190" t="s">
        <v>21</v>
      </c>
      <c r="N201" s="191" t="s">
        <v>45</v>
      </c>
      <c r="O201" s="67"/>
      <c r="P201" s="192">
        <f>O201*H201</f>
        <v>0</v>
      </c>
      <c r="Q201" s="192">
        <v>0</v>
      </c>
      <c r="R201" s="192">
        <f>Q201*H201</f>
        <v>0</v>
      </c>
      <c r="S201" s="192">
        <v>0</v>
      </c>
      <c r="T201" s="193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194" t="s">
        <v>149</v>
      </c>
      <c r="AT201" s="194" t="s">
        <v>208</v>
      </c>
      <c r="AU201" s="194" t="s">
        <v>83</v>
      </c>
      <c r="AY201" s="20" t="s">
        <v>206</v>
      </c>
      <c r="BE201" s="195">
        <f>IF(N201="základní",J201,0)</f>
        <v>0</v>
      </c>
      <c r="BF201" s="195">
        <f>IF(N201="snížená",J201,0)</f>
        <v>0</v>
      </c>
      <c r="BG201" s="195">
        <f>IF(N201="zákl. přenesená",J201,0)</f>
        <v>0</v>
      </c>
      <c r="BH201" s="195">
        <f>IF(N201="sníž. přenesená",J201,0)</f>
        <v>0</v>
      </c>
      <c r="BI201" s="195">
        <f>IF(N201="nulová",J201,0)</f>
        <v>0</v>
      </c>
      <c r="BJ201" s="20" t="s">
        <v>81</v>
      </c>
      <c r="BK201" s="195">
        <f>ROUND(I201*H201,2)</f>
        <v>0</v>
      </c>
      <c r="BL201" s="20" t="s">
        <v>149</v>
      </c>
      <c r="BM201" s="194" t="s">
        <v>337</v>
      </c>
    </row>
    <row r="202" spans="1:65" s="2" customFormat="1" ht="18">
      <c r="A202" s="37"/>
      <c r="B202" s="38"/>
      <c r="C202" s="39"/>
      <c r="D202" s="196" t="s">
        <v>213</v>
      </c>
      <c r="E202" s="39"/>
      <c r="F202" s="197" t="s">
        <v>336</v>
      </c>
      <c r="G202" s="39"/>
      <c r="H202" s="39"/>
      <c r="I202" s="198"/>
      <c r="J202" s="39"/>
      <c r="K202" s="39"/>
      <c r="L202" s="42"/>
      <c r="M202" s="199"/>
      <c r="N202" s="200"/>
      <c r="O202" s="67"/>
      <c r="P202" s="67"/>
      <c r="Q202" s="67"/>
      <c r="R202" s="67"/>
      <c r="S202" s="67"/>
      <c r="T202" s="68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T202" s="20" t="s">
        <v>213</v>
      </c>
      <c r="AU202" s="20" t="s">
        <v>83</v>
      </c>
    </row>
    <row r="203" spans="1:65" s="14" customFormat="1">
      <c r="B203" s="211"/>
      <c r="C203" s="212"/>
      <c r="D203" s="196" t="s">
        <v>215</v>
      </c>
      <c r="E203" s="213" t="s">
        <v>21</v>
      </c>
      <c r="F203" s="214" t="s">
        <v>338</v>
      </c>
      <c r="G203" s="212"/>
      <c r="H203" s="215">
        <v>1141.75</v>
      </c>
      <c r="I203" s="216"/>
      <c r="J203" s="212"/>
      <c r="K203" s="212"/>
      <c r="L203" s="217"/>
      <c r="M203" s="218"/>
      <c r="N203" s="219"/>
      <c r="O203" s="219"/>
      <c r="P203" s="219"/>
      <c r="Q203" s="219"/>
      <c r="R203" s="219"/>
      <c r="S203" s="219"/>
      <c r="T203" s="220"/>
      <c r="AT203" s="221" t="s">
        <v>215</v>
      </c>
      <c r="AU203" s="221" t="s">
        <v>83</v>
      </c>
      <c r="AV203" s="14" t="s">
        <v>83</v>
      </c>
      <c r="AW203" s="14" t="s">
        <v>34</v>
      </c>
      <c r="AX203" s="14" t="s">
        <v>74</v>
      </c>
      <c r="AY203" s="221" t="s">
        <v>206</v>
      </c>
    </row>
    <row r="204" spans="1:65" s="15" customFormat="1">
      <c r="B204" s="222"/>
      <c r="C204" s="223"/>
      <c r="D204" s="196" t="s">
        <v>215</v>
      </c>
      <c r="E204" s="224" t="s">
        <v>21</v>
      </c>
      <c r="F204" s="225" t="s">
        <v>219</v>
      </c>
      <c r="G204" s="223"/>
      <c r="H204" s="226">
        <v>1141.75</v>
      </c>
      <c r="I204" s="227"/>
      <c r="J204" s="223"/>
      <c r="K204" s="223"/>
      <c r="L204" s="228"/>
      <c r="M204" s="229"/>
      <c r="N204" s="230"/>
      <c r="O204" s="230"/>
      <c r="P204" s="230"/>
      <c r="Q204" s="230"/>
      <c r="R204" s="230"/>
      <c r="S204" s="230"/>
      <c r="T204" s="231"/>
      <c r="AT204" s="232" t="s">
        <v>215</v>
      </c>
      <c r="AU204" s="232" t="s">
        <v>83</v>
      </c>
      <c r="AV204" s="15" t="s">
        <v>149</v>
      </c>
      <c r="AW204" s="15" t="s">
        <v>34</v>
      </c>
      <c r="AX204" s="15" t="s">
        <v>81</v>
      </c>
      <c r="AY204" s="232" t="s">
        <v>206</v>
      </c>
    </row>
    <row r="205" spans="1:65" s="2" customFormat="1" ht="16.5" customHeight="1">
      <c r="A205" s="37"/>
      <c r="B205" s="38"/>
      <c r="C205" s="234" t="s">
        <v>339</v>
      </c>
      <c r="D205" s="234" t="s">
        <v>305</v>
      </c>
      <c r="E205" s="235" t="s">
        <v>340</v>
      </c>
      <c r="F205" s="236" t="s">
        <v>341</v>
      </c>
      <c r="G205" s="237" t="s">
        <v>342</v>
      </c>
      <c r="H205" s="238">
        <v>28.544</v>
      </c>
      <c r="I205" s="239"/>
      <c r="J205" s="240">
        <f>ROUND(I205*H205,2)</f>
        <v>0</v>
      </c>
      <c r="K205" s="241"/>
      <c r="L205" s="242"/>
      <c r="M205" s="243" t="s">
        <v>21</v>
      </c>
      <c r="N205" s="244" t="s">
        <v>45</v>
      </c>
      <c r="O205" s="67"/>
      <c r="P205" s="192">
        <f>O205*H205</f>
        <v>0</v>
      </c>
      <c r="Q205" s="192">
        <v>1E-3</v>
      </c>
      <c r="R205" s="192">
        <f>Q205*H205</f>
        <v>2.8544E-2</v>
      </c>
      <c r="S205" s="192">
        <v>0</v>
      </c>
      <c r="T205" s="193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194" t="s">
        <v>283</v>
      </c>
      <c r="AT205" s="194" t="s">
        <v>305</v>
      </c>
      <c r="AU205" s="194" t="s">
        <v>83</v>
      </c>
      <c r="AY205" s="20" t="s">
        <v>206</v>
      </c>
      <c r="BE205" s="195">
        <f>IF(N205="základní",J205,0)</f>
        <v>0</v>
      </c>
      <c r="BF205" s="195">
        <f>IF(N205="snížená",J205,0)</f>
        <v>0</v>
      </c>
      <c r="BG205" s="195">
        <f>IF(N205="zákl. přenesená",J205,0)</f>
        <v>0</v>
      </c>
      <c r="BH205" s="195">
        <f>IF(N205="sníž. přenesená",J205,0)</f>
        <v>0</v>
      </c>
      <c r="BI205" s="195">
        <f>IF(N205="nulová",J205,0)</f>
        <v>0</v>
      </c>
      <c r="BJ205" s="20" t="s">
        <v>81</v>
      </c>
      <c r="BK205" s="195">
        <f>ROUND(I205*H205,2)</f>
        <v>0</v>
      </c>
      <c r="BL205" s="20" t="s">
        <v>149</v>
      </c>
      <c r="BM205" s="194" t="s">
        <v>343</v>
      </c>
    </row>
    <row r="206" spans="1:65" s="2" customFormat="1">
      <c r="A206" s="37"/>
      <c r="B206" s="38"/>
      <c r="C206" s="39"/>
      <c r="D206" s="196" t="s">
        <v>213</v>
      </c>
      <c r="E206" s="39"/>
      <c r="F206" s="197" t="s">
        <v>341</v>
      </c>
      <c r="G206" s="39"/>
      <c r="H206" s="39"/>
      <c r="I206" s="198"/>
      <c r="J206" s="39"/>
      <c r="K206" s="39"/>
      <c r="L206" s="42"/>
      <c r="M206" s="199"/>
      <c r="N206" s="200"/>
      <c r="O206" s="67"/>
      <c r="P206" s="67"/>
      <c r="Q206" s="67"/>
      <c r="R206" s="67"/>
      <c r="S206" s="67"/>
      <c r="T206" s="68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T206" s="20" t="s">
        <v>213</v>
      </c>
      <c r="AU206" s="20" t="s">
        <v>83</v>
      </c>
    </row>
    <row r="207" spans="1:65" s="14" customFormat="1">
      <c r="B207" s="211"/>
      <c r="C207" s="212"/>
      <c r="D207" s="196" t="s">
        <v>215</v>
      </c>
      <c r="E207" s="213" t="s">
        <v>21</v>
      </c>
      <c r="F207" s="214" t="s">
        <v>344</v>
      </c>
      <c r="G207" s="212"/>
      <c r="H207" s="215">
        <v>28.544</v>
      </c>
      <c r="I207" s="216"/>
      <c r="J207" s="212"/>
      <c r="K207" s="212"/>
      <c r="L207" s="217"/>
      <c r="M207" s="218"/>
      <c r="N207" s="219"/>
      <c r="O207" s="219"/>
      <c r="P207" s="219"/>
      <c r="Q207" s="219"/>
      <c r="R207" s="219"/>
      <c r="S207" s="219"/>
      <c r="T207" s="220"/>
      <c r="AT207" s="221" t="s">
        <v>215</v>
      </c>
      <c r="AU207" s="221" t="s">
        <v>83</v>
      </c>
      <c r="AV207" s="14" t="s">
        <v>83</v>
      </c>
      <c r="AW207" s="14" t="s">
        <v>34</v>
      </c>
      <c r="AX207" s="14" t="s">
        <v>81</v>
      </c>
      <c r="AY207" s="221" t="s">
        <v>206</v>
      </c>
    </row>
    <row r="208" spans="1:65" s="12" customFormat="1" ht="22.75" customHeight="1">
      <c r="B208" s="166"/>
      <c r="C208" s="167"/>
      <c r="D208" s="168" t="s">
        <v>73</v>
      </c>
      <c r="E208" s="180" t="s">
        <v>83</v>
      </c>
      <c r="F208" s="180" t="s">
        <v>345</v>
      </c>
      <c r="G208" s="167"/>
      <c r="H208" s="167"/>
      <c r="I208" s="170"/>
      <c r="J208" s="181">
        <f>BK208</f>
        <v>0</v>
      </c>
      <c r="K208" s="167"/>
      <c r="L208" s="172"/>
      <c r="M208" s="173"/>
      <c r="N208" s="174"/>
      <c r="O208" s="174"/>
      <c r="P208" s="175">
        <f>SUM(P209:P230)</f>
        <v>0</v>
      </c>
      <c r="Q208" s="174"/>
      <c r="R208" s="175">
        <f>SUM(R209:R230)</f>
        <v>62.893950000000004</v>
      </c>
      <c r="S208" s="174"/>
      <c r="T208" s="176">
        <f>SUM(T209:T230)</f>
        <v>0</v>
      </c>
      <c r="AR208" s="177" t="s">
        <v>81</v>
      </c>
      <c r="AT208" s="178" t="s">
        <v>73</v>
      </c>
      <c r="AU208" s="178" t="s">
        <v>81</v>
      </c>
      <c r="AY208" s="177" t="s">
        <v>206</v>
      </c>
      <c r="BK208" s="179">
        <f>SUM(BK209:BK230)</f>
        <v>0</v>
      </c>
    </row>
    <row r="209" spans="1:65" s="2" customFormat="1" ht="16.5" customHeight="1">
      <c r="A209" s="37"/>
      <c r="B209" s="38"/>
      <c r="C209" s="182" t="s">
        <v>346</v>
      </c>
      <c r="D209" s="182" t="s">
        <v>208</v>
      </c>
      <c r="E209" s="183" t="s">
        <v>347</v>
      </c>
      <c r="F209" s="184" t="s">
        <v>348</v>
      </c>
      <c r="G209" s="185" t="s">
        <v>238</v>
      </c>
      <c r="H209" s="186">
        <v>298.5</v>
      </c>
      <c r="I209" s="187"/>
      <c r="J209" s="188">
        <f>ROUND(I209*H209,2)</f>
        <v>0</v>
      </c>
      <c r="K209" s="189"/>
      <c r="L209" s="42"/>
      <c r="M209" s="190" t="s">
        <v>21</v>
      </c>
      <c r="N209" s="191" t="s">
        <v>45</v>
      </c>
      <c r="O209" s="67"/>
      <c r="P209" s="192">
        <f>O209*H209</f>
        <v>0</v>
      </c>
      <c r="Q209" s="192">
        <v>3.1E-4</v>
      </c>
      <c r="R209" s="192">
        <f>Q209*H209</f>
        <v>9.2535000000000006E-2</v>
      </c>
      <c r="S209" s="192">
        <v>0</v>
      </c>
      <c r="T209" s="193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194" t="s">
        <v>149</v>
      </c>
      <c r="AT209" s="194" t="s">
        <v>208</v>
      </c>
      <c r="AU209" s="194" t="s">
        <v>83</v>
      </c>
      <c r="AY209" s="20" t="s">
        <v>206</v>
      </c>
      <c r="BE209" s="195">
        <f>IF(N209="základní",J209,0)</f>
        <v>0</v>
      </c>
      <c r="BF209" s="195">
        <f>IF(N209="snížená",J209,0)</f>
        <v>0</v>
      </c>
      <c r="BG209" s="195">
        <f>IF(N209="zákl. přenesená",J209,0)</f>
        <v>0</v>
      </c>
      <c r="BH209" s="195">
        <f>IF(N209="sníž. přenesená",J209,0)</f>
        <v>0</v>
      </c>
      <c r="BI209" s="195">
        <f>IF(N209="nulová",J209,0)</f>
        <v>0</v>
      </c>
      <c r="BJ209" s="20" t="s">
        <v>81</v>
      </c>
      <c r="BK209" s="195">
        <f>ROUND(I209*H209,2)</f>
        <v>0</v>
      </c>
      <c r="BL209" s="20" t="s">
        <v>149</v>
      </c>
      <c r="BM209" s="194" t="s">
        <v>349</v>
      </c>
    </row>
    <row r="210" spans="1:65" s="2" customFormat="1" ht="18">
      <c r="A210" s="37"/>
      <c r="B210" s="38"/>
      <c r="C210" s="39"/>
      <c r="D210" s="196" t="s">
        <v>213</v>
      </c>
      <c r="E210" s="39"/>
      <c r="F210" s="197" t="s">
        <v>350</v>
      </c>
      <c r="G210" s="39"/>
      <c r="H210" s="39"/>
      <c r="I210" s="198"/>
      <c r="J210" s="39"/>
      <c r="K210" s="39"/>
      <c r="L210" s="42"/>
      <c r="M210" s="199"/>
      <c r="N210" s="200"/>
      <c r="O210" s="67"/>
      <c r="P210" s="67"/>
      <c r="Q210" s="67"/>
      <c r="R210" s="67"/>
      <c r="S210" s="67"/>
      <c r="T210" s="68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T210" s="20" t="s">
        <v>213</v>
      </c>
      <c r="AU210" s="20" t="s">
        <v>83</v>
      </c>
    </row>
    <row r="211" spans="1:65" s="13" customFormat="1">
      <c r="B211" s="201"/>
      <c r="C211" s="202"/>
      <c r="D211" s="196" t="s">
        <v>215</v>
      </c>
      <c r="E211" s="203" t="s">
        <v>21</v>
      </c>
      <c r="F211" s="204" t="s">
        <v>351</v>
      </c>
      <c r="G211" s="202"/>
      <c r="H211" s="203" t="s">
        <v>21</v>
      </c>
      <c r="I211" s="205"/>
      <c r="J211" s="202"/>
      <c r="K211" s="202"/>
      <c r="L211" s="206"/>
      <c r="M211" s="207"/>
      <c r="N211" s="208"/>
      <c r="O211" s="208"/>
      <c r="P211" s="208"/>
      <c r="Q211" s="208"/>
      <c r="R211" s="208"/>
      <c r="S211" s="208"/>
      <c r="T211" s="209"/>
      <c r="AT211" s="210" t="s">
        <v>215</v>
      </c>
      <c r="AU211" s="210" t="s">
        <v>83</v>
      </c>
      <c r="AV211" s="13" t="s">
        <v>81</v>
      </c>
      <c r="AW211" s="13" t="s">
        <v>34</v>
      </c>
      <c r="AX211" s="13" t="s">
        <v>74</v>
      </c>
      <c r="AY211" s="210" t="s">
        <v>206</v>
      </c>
    </row>
    <row r="212" spans="1:65" s="13" customFormat="1">
      <c r="B212" s="201"/>
      <c r="C212" s="202"/>
      <c r="D212" s="196" t="s">
        <v>215</v>
      </c>
      <c r="E212" s="203" t="s">
        <v>21</v>
      </c>
      <c r="F212" s="204" t="s">
        <v>352</v>
      </c>
      <c r="G212" s="202"/>
      <c r="H212" s="203" t="s">
        <v>21</v>
      </c>
      <c r="I212" s="205"/>
      <c r="J212" s="202"/>
      <c r="K212" s="202"/>
      <c r="L212" s="206"/>
      <c r="M212" s="207"/>
      <c r="N212" s="208"/>
      <c r="O212" s="208"/>
      <c r="P212" s="208"/>
      <c r="Q212" s="208"/>
      <c r="R212" s="208"/>
      <c r="S212" s="208"/>
      <c r="T212" s="209"/>
      <c r="AT212" s="210" t="s">
        <v>215</v>
      </c>
      <c r="AU212" s="210" t="s">
        <v>83</v>
      </c>
      <c r="AV212" s="13" t="s">
        <v>81</v>
      </c>
      <c r="AW212" s="13" t="s">
        <v>34</v>
      </c>
      <c r="AX212" s="13" t="s">
        <v>74</v>
      </c>
      <c r="AY212" s="210" t="s">
        <v>206</v>
      </c>
    </row>
    <row r="213" spans="1:65" s="14" customFormat="1">
      <c r="B213" s="211"/>
      <c r="C213" s="212"/>
      <c r="D213" s="196" t="s">
        <v>215</v>
      </c>
      <c r="E213" s="213" t="s">
        <v>21</v>
      </c>
      <c r="F213" s="214" t="s">
        <v>353</v>
      </c>
      <c r="G213" s="212"/>
      <c r="H213" s="215">
        <v>138</v>
      </c>
      <c r="I213" s="216"/>
      <c r="J213" s="212"/>
      <c r="K213" s="212"/>
      <c r="L213" s="217"/>
      <c r="M213" s="218"/>
      <c r="N213" s="219"/>
      <c r="O213" s="219"/>
      <c r="P213" s="219"/>
      <c r="Q213" s="219"/>
      <c r="R213" s="219"/>
      <c r="S213" s="219"/>
      <c r="T213" s="220"/>
      <c r="AT213" s="221" t="s">
        <v>215</v>
      </c>
      <c r="AU213" s="221" t="s">
        <v>83</v>
      </c>
      <c r="AV213" s="14" t="s">
        <v>83</v>
      </c>
      <c r="AW213" s="14" t="s">
        <v>34</v>
      </c>
      <c r="AX213" s="14" t="s">
        <v>74</v>
      </c>
      <c r="AY213" s="221" t="s">
        <v>206</v>
      </c>
    </row>
    <row r="214" spans="1:65" s="14" customFormat="1">
      <c r="B214" s="211"/>
      <c r="C214" s="212"/>
      <c r="D214" s="196" t="s">
        <v>215</v>
      </c>
      <c r="E214" s="213" t="s">
        <v>21</v>
      </c>
      <c r="F214" s="214" t="s">
        <v>354</v>
      </c>
      <c r="G214" s="212"/>
      <c r="H214" s="215">
        <v>118.5</v>
      </c>
      <c r="I214" s="216"/>
      <c r="J214" s="212"/>
      <c r="K214" s="212"/>
      <c r="L214" s="217"/>
      <c r="M214" s="218"/>
      <c r="N214" s="219"/>
      <c r="O214" s="219"/>
      <c r="P214" s="219"/>
      <c r="Q214" s="219"/>
      <c r="R214" s="219"/>
      <c r="S214" s="219"/>
      <c r="T214" s="220"/>
      <c r="AT214" s="221" t="s">
        <v>215</v>
      </c>
      <c r="AU214" s="221" t="s">
        <v>83</v>
      </c>
      <c r="AV214" s="14" t="s">
        <v>83</v>
      </c>
      <c r="AW214" s="14" t="s">
        <v>34</v>
      </c>
      <c r="AX214" s="14" t="s">
        <v>74</v>
      </c>
      <c r="AY214" s="221" t="s">
        <v>206</v>
      </c>
    </row>
    <row r="215" spans="1:65" s="14" customFormat="1">
      <c r="B215" s="211"/>
      <c r="C215" s="212"/>
      <c r="D215" s="196" t="s">
        <v>215</v>
      </c>
      <c r="E215" s="213" t="s">
        <v>21</v>
      </c>
      <c r="F215" s="214" t="s">
        <v>355</v>
      </c>
      <c r="G215" s="212"/>
      <c r="H215" s="215">
        <v>42</v>
      </c>
      <c r="I215" s="216"/>
      <c r="J215" s="212"/>
      <c r="K215" s="212"/>
      <c r="L215" s="217"/>
      <c r="M215" s="218"/>
      <c r="N215" s="219"/>
      <c r="O215" s="219"/>
      <c r="P215" s="219"/>
      <c r="Q215" s="219"/>
      <c r="R215" s="219"/>
      <c r="S215" s="219"/>
      <c r="T215" s="220"/>
      <c r="AT215" s="221" t="s">
        <v>215</v>
      </c>
      <c r="AU215" s="221" t="s">
        <v>83</v>
      </c>
      <c r="AV215" s="14" t="s">
        <v>83</v>
      </c>
      <c r="AW215" s="14" t="s">
        <v>34</v>
      </c>
      <c r="AX215" s="14" t="s">
        <v>74</v>
      </c>
      <c r="AY215" s="221" t="s">
        <v>206</v>
      </c>
    </row>
    <row r="216" spans="1:65" s="15" customFormat="1">
      <c r="B216" s="222"/>
      <c r="C216" s="223"/>
      <c r="D216" s="196" t="s">
        <v>215</v>
      </c>
      <c r="E216" s="224" t="s">
        <v>21</v>
      </c>
      <c r="F216" s="225" t="s">
        <v>219</v>
      </c>
      <c r="G216" s="223"/>
      <c r="H216" s="226">
        <v>298.5</v>
      </c>
      <c r="I216" s="227"/>
      <c r="J216" s="223"/>
      <c r="K216" s="223"/>
      <c r="L216" s="228"/>
      <c r="M216" s="229"/>
      <c r="N216" s="230"/>
      <c r="O216" s="230"/>
      <c r="P216" s="230"/>
      <c r="Q216" s="230"/>
      <c r="R216" s="230"/>
      <c r="S216" s="230"/>
      <c r="T216" s="231"/>
      <c r="AT216" s="232" t="s">
        <v>215</v>
      </c>
      <c r="AU216" s="232" t="s">
        <v>83</v>
      </c>
      <c r="AV216" s="15" t="s">
        <v>149</v>
      </c>
      <c r="AW216" s="15" t="s">
        <v>34</v>
      </c>
      <c r="AX216" s="15" t="s">
        <v>81</v>
      </c>
      <c r="AY216" s="232" t="s">
        <v>206</v>
      </c>
    </row>
    <row r="217" spans="1:65" s="2" customFormat="1" ht="16.5" customHeight="1">
      <c r="A217" s="37"/>
      <c r="B217" s="38"/>
      <c r="C217" s="234" t="s">
        <v>356</v>
      </c>
      <c r="D217" s="234" t="s">
        <v>305</v>
      </c>
      <c r="E217" s="235" t="s">
        <v>357</v>
      </c>
      <c r="F217" s="236" t="s">
        <v>358</v>
      </c>
      <c r="G217" s="237" t="s">
        <v>238</v>
      </c>
      <c r="H217" s="238">
        <v>343.27499999999998</v>
      </c>
      <c r="I217" s="239"/>
      <c r="J217" s="240">
        <f>ROUND(I217*H217,2)</f>
        <v>0</v>
      </c>
      <c r="K217" s="241"/>
      <c r="L217" s="242"/>
      <c r="M217" s="243" t="s">
        <v>21</v>
      </c>
      <c r="N217" s="244" t="s">
        <v>45</v>
      </c>
      <c r="O217" s="67"/>
      <c r="P217" s="192">
        <f>O217*H217</f>
        <v>0</v>
      </c>
      <c r="Q217" s="192">
        <v>2.0000000000000001E-4</v>
      </c>
      <c r="R217" s="192">
        <f>Q217*H217</f>
        <v>6.8654999999999994E-2</v>
      </c>
      <c r="S217" s="192">
        <v>0</v>
      </c>
      <c r="T217" s="193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194" t="s">
        <v>283</v>
      </c>
      <c r="AT217" s="194" t="s">
        <v>305</v>
      </c>
      <c r="AU217" s="194" t="s">
        <v>83</v>
      </c>
      <c r="AY217" s="20" t="s">
        <v>206</v>
      </c>
      <c r="BE217" s="195">
        <f>IF(N217="základní",J217,0)</f>
        <v>0</v>
      </c>
      <c r="BF217" s="195">
        <f>IF(N217="snížená",J217,0)</f>
        <v>0</v>
      </c>
      <c r="BG217" s="195">
        <f>IF(N217="zákl. přenesená",J217,0)</f>
        <v>0</v>
      </c>
      <c r="BH217" s="195">
        <f>IF(N217="sníž. přenesená",J217,0)</f>
        <v>0</v>
      </c>
      <c r="BI217" s="195">
        <f>IF(N217="nulová",J217,0)</f>
        <v>0</v>
      </c>
      <c r="BJ217" s="20" t="s">
        <v>81</v>
      </c>
      <c r="BK217" s="195">
        <f>ROUND(I217*H217,2)</f>
        <v>0</v>
      </c>
      <c r="BL217" s="20" t="s">
        <v>149</v>
      </c>
      <c r="BM217" s="194" t="s">
        <v>359</v>
      </c>
    </row>
    <row r="218" spans="1:65" s="2" customFormat="1">
      <c r="A218" s="37"/>
      <c r="B218" s="38"/>
      <c r="C218" s="39"/>
      <c r="D218" s="196" t="s">
        <v>213</v>
      </c>
      <c r="E218" s="39"/>
      <c r="F218" s="197" t="s">
        <v>358</v>
      </c>
      <c r="G218" s="39"/>
      <c r="H218" s="39"/>
      <c r="I218" s="198"/>
      <c r="J218" s="39"/>
      <c r="K218" s="39"/>
      <c r="L218" s="42"/>
      <c r="M218" s="199"/>
      <c r="N218" s="200"/>
      <c r="O218" s="67"/>
      <c r="P218" s="67"/>
      <c r="Q218" s="67"/>
      <c r="R218" s="67"/>
      <c r="S218" s="67"/>
      <c r="T218" s="68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T218" s="20" t="s">
        <v>213</v>
      </c>
      <c r="AU218" s="20" t="s">
        <v>83</v>
      </c>
    </row>
    <row r="219" spans="1:65" s="14" customFormat="1">
      <c r="B219" s="211"/>
      <c r="C219" s="212"/>
      <c r="D219" s="196" t="s">
        <v>215</v>
      </c>
      <c r="E219" s="213" t="s">
        <v>21</v>
      </c>
      <c r="F219" s="214" t="s">
        <v>360</v>
      </c>
      <c r="G219" s="212"/>
      <c r="H219" s="215">
        <v>343.27499999999998</v>
      </c>
      <c r="I219" s="216"/>
      <c r="J219" s="212"/>
      <c r="K219" s="212"/>
      <c r="L219" s="217"/>
      <c r="M219" s="218"/>
      <c r="N219" s="219"/>
      <c r="O219" s="219"/>
      <c r="P219" s="219"/>
      <c r="Q219" s="219"/>
      <c r="R219" s="219"/>
      <c r="S219" s="219"/>
      <c r="T219" s="220"/>
      <c r="AT219" s="221" t="s">
        <v>215</v>
      </c>
      <c r="AU219" s="221" t="s">
        <v>83</v>
      </c>
      <c r="AV219" s="14" t="s">
        <v>83</v>
      </c>
      <c r="AW219" s="14" t="s">
        <v>34</v>
      </c>
      <c r="AX219" s="14" t="s">
        <v>81</v>
      </c>
      <c r="AY219" s="221" t="s">
        <v>206</v>
      </c>
    </row>
    <row r="220" spans="1:65" s="2" customFormat="1" ht="24.15" customHeight="1">
      <c r="A220" s="37"/>
      <c r="B220" s="38"/>
      <c r="C220" s="182" t="s">
        <v>361</v>
      </c>
      <c r="D220" s="182" t="s">
        <v>208</v>
      </c>
      <c r="E220" s="183" t="s">
        <v>362</v>
      </c>
      <c r="F220" s="184" t="s">
        <v>363</v>
      </c>
      <c r="G220" s="185" t="s">
        <v>226</v>
      </c>
      <c r="H220" s="186">
        <v>199</v>
      </c>
      <c r="I220" s="187"/>
      <c r="J220" s="188">
        <f>ROUND(I220*H220,2)</f>
        <v>0</v>
      </c>
      <c r="K220" s="189"/>
      <c r="L220" s="42"/>
      <c r="M220" s="190" t="s">
        <v>21</v>
      </c>
      <c r="N220" s="191" t="s">
        <v>45</v>
      </c>
      <c r="O220" s="67"/>
      <c r="P220" s="192">
        <f>O220*H220</f>
        <v>0</v>
      </c>
      <c r="Q220" s="192">
        <v>0.31524000000000002</v>
      </c>
      <c r="R220" s="192">
        <f>Q220*H220</f>
        <v>62.732760000000006</v>
      </c>
      <c r="S220" s="192">
        <v>0</v>
      </c>
      <c r="T220" s="193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194" t="s">
        <v>149</v>
      </c>
      <c r="AT220" s="194" t="s">
        <v>208</v>
      </c>
      <c r="AU220" s="194" t="s">
        <v>83</v>
      </c>
      <c r="AY220" s="20" t="s">
        <v>206</v>
      </c>
      <c r="BE220" s="195">
        <f>IF(N220="základní",J220,0)</f>
        <v>0</v>
      </c>
      <c r="BF220" s="195">
        <f>IF(N220="snížená",J220,0)</f>
        <v>0</v>
      </c>
      <c r="BG220" s="195">
        <f>IF(N220="zákl. přenesená",J220,0)</f>
        <v>0</v>
      </c>
      <c r="BH220" s="195">
        <f>IF(N220="sníž. přenesená",J220,0)</f>
        <v>0</v>
      </c>
      <c r="BI220" s="195">
        <f>IF(N220="nulová",J220,0)</f>
        <v>0</v>
      </c>
      <c r="BJ220" s="20" t="s">
        <v>81</v>
      </c>
      <c r="BK220" s="195">
        <f>ROUND(I220*H220,2)</f>
        <v>0</v>
      </c>
      <c r="BL220" s="20" t="s">
        <v>149</v>
      </c>
      <c r="BM220" s="194" t="s">
        <v>364</v>
      </c>
    </row>
    <row r="221" spans="1:65" s="2" customFormat="1" ht="18">
      <c r="A221" s="37"/>
      <c r="B221" s="38"/>
      <c r="C221" s="39"/>
      <c r="D221" s="196" t="s">
        <v>213</v>
      </c>
      <c r="E221" s="39"/>
      <c r="F221" s="197" t="s">
        <v>365</v>
      </c>
      <c r="G221" s="39"/>
      <c r="H221" s="39"/>
      <c r="I221" s="198"/>
      <c r="J221" s="39"/>
      <c r="K221" s="39"/>
      <c r="L221" s="42"/>
      <c r="M221" s="199"/>
      <c r="N221" s="200"/>
      <c r="O221" s="67"/>
      <c r="P221" s="67"/>
      <c r="Q221" s="67"/>
      <c r="R221" s="67"/>
      <c r="S221" s="67"/>
      <c r="T221" s="68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T221" s="20" t="s">
        <v>213</v>
      </c>
      <c r="AU221" s="20" t="s">
        <v>83</v>
      </c>
    </row>
    <row r="222" spans="1:65" s="13" customFormat="1">
      <c r="B222" s="201"/>
      <c r="C222" s="202"/>
      <c r="D222" s="196" t="s">
        <v>215</v>
      </c>
      <c r="E222" s="203" t="s">
        <v>21</v>
      </c>
      <c r="F222" s="204" t="s">
        <v>351</v>
      </c>
      <c r="G222" s="202"/>
      <c r="H222" s="203" t="s">
        <v>21</v>
      </c>
      <c r="I222" s="205"/>
      <c r="J222" s="202"/>
      <c r="K222" s="202"/>
      <c r="L222" s="206"/>
      <c r="M222" s="207"/>
      <c r="N222" s="208"/>
      <c r="O222" s="208"/>
      <c r="P222" s="208"/>
      <c r="Q222" s="208"/>
      <c r="R222" s="208"/>
      <c r="S222" s="208"/>
      <c r="T222" s="209"/>
      <c r="AT222" s="210" t="s">
        <v>215</v>
      </c>
      <c r="AU222" s="210" t="s">
        <v>83</v>
      </c>
      <c r="AV222" s="13" t="s">
        <v>81</v>
      </c>
      <c r="AW222" s="13" t="s">
        <v>34</v>
      </c>
      <c r="AX222" s="13" t="s">
        <v>74</v>
      </c>
      <c r="AY222" s="210" t="s">
        <v>206</v>
      </c>
    </row>
    <row r="223" spans="1:65" s="13" customFormat="1">
      <c r="B223" s="201"/>
      <c r="C223" s="202"/>
      <c r="D223" s="196" t="s">
        <v>215</v>
      </c>
      <c r="E223" s="203" t="s">
        <v>21</v>
      </c>
      <c r="F223" s="204" t="s">
        <v>366</v>
      </c>
      <c r="G223" s="202"/>
      <c r="H223" s="203" t="s">
        <v>21</v>
      </c>
      <c r="I223" s="205"/>
      <c r="J223" s="202"/>
      <c r="K223" s="202"/>
      <c r="L223" s="206"/>
      <c r="M223" s="207"/>
      <c r="N223" s="208"/>
      <c r="O223" s="208"/>
      <c r="P223" s="208"/>
      <c r="Q223" s="208"/>
      <c r="R223" s="208"/>
      <c r="S223" s="208"/>
      <c r="T223" s="209"/>
      <c r="AT223" s="210" t="s">
        <v>215</v>
      </c>
      <c r="AU223" s="210" t="s">
        <v>83</v>
      </c>
      <c r="AV223" s="13" t="s">
        <v>81</v>
      </c>
      <c r="AW223" s="13" t="s">
        <v>34</v>
      </c>
      <c r="AX223" s="13" t="s">
        <v>74</v>
      </c>
      <c r="AY223" s="210" t="s">
        <v>206</v>
      </c>
    </row>
    <row r="224" spans="1:65" s="13" customFormat="1">
      <c r="B224" s="201"/>
      <c r="C224" s="202"/>
      <c r="D224" s="196" t="s">
        <v>215</v>
      </c>
      <c r="E224" s="203" t="s">
        <v>21</v>
      </c>
      <c r="F224" s="204" t="s">
        <v>367</v>
      </c>
      <c r="G224" s="202"/>
      <c r="H224" s="203" t="s">
        <v>21</v>
      </c>
      <c r="I224" s="205"/>
      <c r="J224" s="202"/>
      <c r="K224" s="202"/>
      <c r="L224" s="206"/>
      <c r="M224" s="207"/>
      <c r="N224" s="208"/>
      <c r="O224" s="208"/>
      <c r="P224" s="208"/>
      <c r="Q224" s="208"/>
      <c r="R224" s="208"/>
      <c r="S224" s="208"/>
      <c r="T224" s="209"/>
      <c r="AT224" s="210" t="s">
        <v>215</v>
      </c>
      <c r="AU224" s="210" t="s">
        <v>83</v>
      </c>
      <c r="AV224" s="13" t="s">
        <v>81</v>
      </c>
      <c r="AW224" s="13" t="s">
        <v>34</v>
      </c>
      <c r="AX224" s="13" t="s">
        <v>74</v>
      </c>
      <c r="AY224" s="210" t="s">
        <v>206</v>
      </c>
    </row>
    <row r="225" spans="1:65" s="13" customFormat="1">
      <c r="B225" s="201"/>
      <c r="C225" s="202"/>
      <c r="D225" s="196" t="s">
        <v>215</v>
      </c>
      <c r="E225" s="203" t="s">
        <v>21</v>
      </c>
      <c r="F225" s="204" t="s">
        <v>368</v>
      </c>
      <c r="G225" s="202"/>
      <c r="H225" s="203" t="s">
        <v>21</v>
      </c>
      <c r="I225" s="205"/>
      <c r="J225" s="202"/>
      <c r="K225" s="202"/>
      <c r="L225" s="206"/>
      <c r="M225" s="207"/>
      <c r="N225" s="208"/>
      <c r="O225" s="208"/>
      <c r="P225" s="208"/>
      <c r="Q225" s="208"/>
      <c r="R225" s="208"/>
      <c r="S225" s="208"/>
      <c r="T225" s="209"/>
      <c r="AT225" s="210" t="s">
        <v>215</v>
      </c>
      <c r="AU225" s="210" t="s">
        <v>83</v>
      </c>
      <c r="AV225" s="13" t="s">
        <v>81</v>
      </c>
      <c r="AW225" s="13" t="s">
        <v>34</v>
      </c>
      <c r="AX225" s="13" t="s">
        <v>74</v>
      </c>
      <c r="AY225" s="210" t="s">
        <v>206</v>
      </c>
    </row>
    <row r="226" spans="1:65" s="13" customFormat="1">
      <c r="B226" s="201"/>
      <c r="C226" s="202"/>
      <c r="D226" s="196" t="s">
        <v>215</v>
      </c>
      <c r="E226" s="203" t="s">
        <v>21</v>
      </c>
      <c r="F226" s="204" t="s">
        <v>369</v>
      </c>
      <c r="G226" s="202"/>
      <c r="H226" s="203" t="s">
        <v>21</v>
      </c>
      <c r="I226" s="205"/>
      <c r="J226" s="202"/>
      <c r="K226" s="202"/>
      <c r="L226" s="206"/>
      <c r="M226" s="207"/>
      <c r="N226" s="208"/>
      <c r="O226" s="208"/>
      <c r="P226" s="208"/>
      <c r="Q226" s="208"/>
      <c r="R226" s="208"/>
      <c r="S226" s="208"/>
      <c r="T226" s="209"/>
      <c r="AT226" s="210" t="s">
        <v>215</v>
      </c>
      <c r="AU226" s="210" t="s">
        <v>83</v>
      </c>
      <c r="AV226" s="13" t="s">
        <v>81</v>
      </c>
      <c r="AW226" s="13" t="s">
        <v>34</v>
      </c>
      <c r="AX226" s="13" t="s">
        <v>74</v>
      </c>
      <c r="AY226" s="210" t="s">
        <v>206</v>
      </c>
    </row>
    <row r="227" spans="1:65" s="14" customFormat="1">
      <c r="B227" s="211"/>
      <c r="C227" s="212"/>
      <c r="D227" s="196" t="s">
        <v>215</v>
      </c>
      <c r="E227" s="213" t="s">
        <v>21</v>
      </c>
      <c r="F227" s="214" t="s">
        <v>370</v>
      </c>
      <c r="G227" s="212"/>
      <c r="H227" s="215">
        <v>92</v>
      </c>
      <c r="I227" s="216"/>
      <c r="J227" s="212"/>
      <c r="K227" s="212"/>
      <c r="L227" s="217"/>
      <c r="M227" s="218"/>
      <c r="N227" s="219"/>
      <c r="O227" s="219"/>
      <c r="P227" s="219"/>
      <c r="Q227" s="219"/>
      <c r="R227" s="219"/>
      <c r="S227" s="219"/>
      <c r="T227" s="220"/>
      <c r="AT227" s="221" t="s">
        <v>215</v>
      </c>
      <c r="AU227" s="221" t="s">
        <v>83</v>
      </c>
      <c r="AV227" s="14" t="s">
        <v>83</v>
      </c>
      <c r="AW227" s="14" t="s">
        <v>34</v>
      </c>
      <c r="AX227" s="14" t="s">
        <v>74</v>
      </c>
      <c r="AY227" s="221" t="s">
        <v>206</v>
      </c>
    </row>
    <row r="228" spans="1:65" s="14" customFormat="1">
      <c r="B228" s="211"/>
      <c r="C228" s="212"/>
      <c r="D228" s="196" t="s">
        <v>215</v>
      </c>
      <c r="E228" s="213" t="s">
        <v>21</v>
      </c>
      <c r="F228" s="214" t="s">
        <v>371</v>
      </c>
      <c r="G228" s="212"/>
      <c r="H228" s="215">
        <v>79</v>
      </c>
      <c r="I228" s="216"/>
      <c r="J228" s="212"/>
      <c r="K228" s="212"/>
      <c r="L228" s="217"/>
      <c r="M228" s="218"/>
      <c r="N228" s="219"/>
      <c r="O228" s="219"/>
      <c r="P228" s="219"/>
      <c r="Q228" s="219"/>
      <c r="R228" s="219"/>
      <c r="S228" s="219"/>
      <c r="T228" s="220"/>
      <c r="AT228" s="221" t="s">
        <v>215</v>
      </c>
      <c r="AU228" s="221" t="s">
        <v>83</v>
      </c>
      <c r="AV228" s="14" t="s">
        <v>83</v>
      </c>
      <c r="AW228" s="14" t="s">
        <v>34</v>
      </c>
      <c r="AX228" s="14" t="s">
        <v>74</v>
      </c>
      <c r="AY228" s="221" t="s">
        <v>206</v>
      </c>
    </row>
    <row r="229" spans="1:65" s="14" customFormat="1">
      <c r="B229" s="211"/>
      <c r="C229" s="212"/>
      <c r="D229" s="196" t="s">
        <v>215</v>
      </c>
      <c r="E229" s="213" t="s">
        <v>21</v>
      </c>
      <c r="F229" s="214" t="s">
        <v>372</v>
      </c>
      <c r="G229" s="212"/>
      <c r="H229" s="215">
        <v>28</v>
      </c>
      <c r="I229" s="216"/>
      <c r="J229" s="212"/>
      <c r="K229" s="212"/>
      <c r="L229" s="217"/>
      <c r="M229" s="218"/>
      <c r="N229" s="219"/>
      <c r="O229" s="219"/>
      <c r="P229" s="219"/>
      <c r="Q229" s="219"/>
      <c r="R229" s="219"/>
      <c r="S229" s="219"/>
      <c r="T229" s="220"/>
      <c r="AT229" s="221" t="s">
        <v>215</v>
      </c>
      <c r="AU229" s="221" t="s">
        <v>83</v>
      </c>
      <c r="AV229" s="14" t="s">
        <v>83</v>
      </c>
      <c r="AW229" s="14" t="s">
        <v>34</v>
      </c>
      <c r="AX229" s="14" t="s">
        <v>74</v>
      </c>
      <c r="AY229" s="221" t="s">
        <v>206</v>
      </c>
    </row>
    <row r="230" spans="1:65" s="15" customFormat="1">
      <c r="B230" s="222"/>
      <c r="C230" s="223"/>
      <c r="D230" s="196" t="s">
        <v>215</v>
      </c>
      <c r="E230" s="224" t="s">
        <v>21</v>
      </c>
      <c r="F230" s="225" t="s">
        <v>219</v>
      </c>
      <c r="G230" s="223"/>
      <c r="H230" s="226">
        <v>199</v>
      </c>
      <c r="I230" s="227"/>
      <c r="J230" s="223"/>
      <c r="K230" s="223"/>
      <c r="L230" s="228"/>
      <c r="M230" s="229"/>
      <c r="N230" s="230"/>
      <c r="O230" s="230"/>
      <c r="P230" s="230"/>
      <c r="Q230" s="230"/>
      <c r="R230" s="230"/>
      <c r="S230" s="230"/>
      <c r="T230" s="231"/>
      <c r="AT230" s="232" t="s">
        <v>215</v>
      </c>
      <c r="AU230" s="232" t="s">
        <v>83</v>
      </c>
      <c r="AV230" s="15" t="s">
        <v>149</v>
      </c>
      <c r="AW230" s="15" t="s">
        <v>34</v>
      </c>
      <c r="AX230" s="15" t="s">
        <v>81</v>
      </c>
      <c r="AY230" s="232" t="s">
        <v>206</v>
      </c>
    </row>
    <row r="231" spans="1:65" s="12" customFormat="1" ht="22.75" customHeight="1">
      <c r="B231" s="166"/>
      <c r="C231" s="167"/>
      <c r="D231" s="168" t="s">
        <v>73</v>
      </c>
      <c r="E231" s="180" t="s">
        <v>235</v>
      </c>
      <c r="F231" s="180" t="s">
        <v>373</v>
      </c>
      <c r="G231" s="167"/>
      <c r="H231" s="167"/>
      <c r="I231" s="170"/>
      <c r="J231" s="181">
        <f>BK231</f>
        <v>0</v>
      </c>
      <c r="K231" s="167"/>
      <c r="L231" s="172"/>
      <c r="M231" s="173"/>
      <c r="N231" s="174"/>
      <c r="O231" s="174"/>
      <c r="P231" s="175">
        <f>SUM(P232:P450)</f>
        <v>0</v>
      </c>
      <c r="Q231" s="174"/>
      <c r="R231" s="175">
        <f>SUM(R232:R450)</f>
        <v>400.8902700000001</v>
      </c>
      <c r="S231" s="174"/>
      <c r="T231" s="176">
        <f>SUM(T232:T450)</f>
        <v>0</v>
      </c>
      <c r="AR231" s="177" t="s">
        <v>81</v>
      </c>
      <c r="AT231" s="178" t="s">
        <v>73</v>
      </c>
      <c r="AU231" s="178" t="s">
        <v>81</v>
      </c>
      <c r="AY231" s="177" t="s">
        <v>206</v>
      </c>
      <c r="BK231" s="179">
        <f>SUM(BK232:BK450)</f>
        <v>0</v>
      </c>
    </row>
    <row r="232" spans="1:65" s="2" customFormat="1" ht="21.75" customHeight="1">
      <c r="A232" s="37"/>
      <c r="B232" s="38"/>
      <c r="C232" s="182" t="s">
        <v>374</v>
      </c>
      <c r="D232" s="182" t="s">
        <v>208</v>
      </c>
      <c r="E232" s="183" t="s">
        <v>375</v>
      </c>
      <c r="F232" s="184" t="s">
        <v>376</v>
      </c>
      <c r="G232" s="185" t="s">
        <v>238</v>
      </c>
      <c r="H232" s="186">
        <v>405</v>
      </c>
      <c r="I232" s="187"/>
      <c r="J232" s="188">
        <f>ROUND(I232*H232,2)</f>
        <v>0</v>
      </c>
      <c r="K232" s="189"/>
      <c r="L232" s="42"/>
      <c r="M232" s="190" t="s">
        <v>21</v>
      </c>
      <c r="N232" s="191" t="s">
        <v>45</v>
      </c>
      <c r="O232" s="67"/>
      <c r="P232" s="192">
        <f>O232*H232</f>
        <v>0</v>
      </c>
      <c r="Q232" s="192">
        <v>0</v>
      </c>
      <c r="R232" s="192">
        <f>Q232*H232</f>
        <v>0</v>
      </c>
      <c r="S232" s="192">
        <v>0</v>
      </c>
      <c r="T232" s="193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194" t="s">
        <v>149</v>
      </c>
      <c r="AT232" s="194" t="s">
        <v>208</v>
      </c>
      <c r="AU232" s="194" t="s">
        <v>83</v>
      </c>
      <c r="AY232" s="20" t="s">
        <v>206</v>
      </c>
      <c r="BE232" s="195">
        <f>IF(N232="základní",J232,0)</f>
        <v>0</v>
      </c>
      <c r="BF232" s="195">
        <f>IF(N232="snížená",J232,0)</f>
        <v>0</v>
      </c>
      <c r="BG232" s="195">
        <f>IF(N232="zákl. přenesená",J232,0)</f>
        <v>0</v>
      </c>
      <c r="BH232" s="195">
        <f>IF(N232="sníž. přenesená",J232,0)</f>
        <v>0</v>
      </c>
      <c r="BI232" s="195">
        <f>IF(N232="nulová",J232,0)</f>
        <v>0</v>
      </c>
      <c r="BJ232" s="20" t="s">
        <v>81</v>
      </c>
      <c r="BK232" s="195">
        <f>ROUND(I232*H232,2)</f>
        <v>0</v>
      </c>
      <c r="BL232" s="20" t="s">
        <v>149</v>
      </c>
      <c r="BM232" s="194" t="s">
        <v>377</v>
      </c>
    </row>
    <row r="233" spans="1:65" s="2" customFormat="1">
      <c r="A233" s="37"/>
      <c r="B233" s="38"/>
      <c r="C233" s="39"/>
      <c r="D233" s="196" t="s">
        <v>213</v>
      </c>
      <c r="E233" s="39"/>
      <c r="F233" s="197" t="s">
        <v>376</v>
      </c>
      <c r="G233" s="39"/>
      <c r="H233" s="39"/>
      <c r="I233" s="198"/>
      <c r="J233" s="39"/>
      <c r="K233" s="39"/>
      <c r="L233" s="42"/>
      <c r="M233" s="199"/>
      <c r="N233" s="200"/>
      <c r="O233" s="67"/>
      <c r="P233" s="67"/>
      <c r="Q233" s="67"/>
      <c r="R233" s="67"/>
      <c r="S233" s="67"/>
      <c r="T233" s="68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T233" s="20" t="s">
        <v>213</v>
      </c>
      <c r="AU233" s="20" t="s">
        <v>83</v>
      </c>
    </row>
    <row r="234" spans="1:65" s="13" customFormat="1">
      <c r="B234" s="201"/>
      <c r="C234" s="202"/>
      <c r="D234" s="196" t="s">
        <v>215</v>
      </c>
      <c r="E234" s="203" t="s">
        <v>21</v>
      </c>
      <c r="F234" s="204" t="s">
        <v>351</v>
      </c>
      <c r="G234" s="202"/>
      <c r="H234" s="203" t="s">
        <v>21</v>
      </c>
      <c r="I234" s="205"/>
      <c r="J234" s="202"/>
      <c r="K234" s="202"/>
      <c r="L234" s="206"/>
      <c r="M234" s="207"/>
      <c r="N234" s="208"/>
      <c r="O234" s="208"/>
      <c r="P234" s="208"/>
      <c r="Q234" s="208"/>
      <c r="R234" s="208"/>
      <c r="S234" s="208"/>
      <c r="T234" s="209"/>
      <c r="AT234" s="210" t="s">
        <v>215</v>
      </c>
      <c r="AU234" s="210" t="s">
        <v>83</v>
      </c>
      <c r="AV234" s="13" t="s">
        <v>81</v>
      </c>
      <c r="AW234" s="13" t="s">
        <v>34</v>
      </c>
      <c r="AX234" s="13" t="s">
        <v>74</v>
      </c>
      <c r="AY234" s="210" t="s">
        <v>206</v>
      </c>
    </row>
    <row r="235" spans="1:65" s="13" customFormat="1">
      <c r="B235" s="201"/>
      <c r="C235" s="202"/>
      <c r="D235" s="196" t="s">
        <v>215</v>
      </c>
      <c r="E235" s="203" t="s">
        <v>21</v>
      </c>
      <c r="F235" s="204" t="s">
        <v>378</v>
      </c>
      <c r="G235" s="202"/>
      <c r="H235" s="203" t="s">
        <v>21</v>
      </c>
      <c r="I235" s="205"/>
      <c r="J235" s="202"/>
      <c r="K235" s="202"/>
      <c r="L235" s="206"/>
      <c r="M235" s="207"/>
      <c r="N235" s="208"/>
      <c r="O235" s="208"/>
      <c r="P235" s="208"/>
      <c r="Q235" s="208"/>
      <c r="R235" s="208"/>
      <c r="S235" s="208"/>
      <c r="T235" s="209"/>
      <c r="AT235" s="210" t="s">
        <v>215</v>
      </c>
      <c r="AU235" s="210" t="s">
        <v>83</v>
      </c>
      <c r="AV235" s="13" t="s">
        <v>81</v>
      </c>
      <c r="AW235" s="13" t="s">
        <v>34</v>
      </c>
      <c r="AX235" s="13" t="s">
        <v>74</v>
      </c>
      <c r="AY235" s="210" t="s">
        <v>206</v>
      </c>
    </row>
    <row r="236" spans="1:65" s="14" customFormat="1">
      <c r="B236" s="211"/>
      <c r="C236" s="212"/>
      <c r="D236" s="196" t="s">
        <v>215</v>
      </c>
      <c r="E236" s="213" t="s">
        <v>21</v>
      </c>
      <c r="F236" s="214" t="s">
        <v>379</v>
      </c>
      <c r="G236" s="212"/>
      <c r="H236" s="215">
        <v>47</v>
      </c>
      <c r="I236" s="216"/>
      <c r="J236" s="212"/>
      <c r="K236" s="212"/>
      <c r="L236" s="217"/>
      <c r="M236" s="218"/>
      <c r="N236" s="219"/>
      <c r="O236" s="219"/>
      <c r="P236" s="219"/>
      <c r="Q236" s="219"/>
      <c r="R236" s="219"/>
      <c r="S236" s="219"/>
      <c r="T236" s="220"/>
      <c r="AT236" s="221" t="s">
        <v>215</v>
      </c>
      <c r="AU236" s="221" t="s">
        <v>83</v>
      </c>
      <c r="AV236" s="14" t="s">
        <v>83</v>
      </c>
      <c r="AW236" s="14" t="s">
        <v>34</v>
      </c>
      <c r="AX236" s="14" t="s">
        <v>74</v>
      </c>
      <c r="AY236" s="221" t="s">
        <v>206</v>
      </c>
    </row>
    <row r="237" spans="1:65" s="14" customFormat="1">
      <c r="B237" s="211"/>
      <c r="C237" s="212"/>
      <c r="D237" s="196" t="s">
        <v>215</v>
      </c>
      <c r="E237" s="213" t="s">
        <v>21</v>
      </c>
      <c r="F237" s="214" t="s">
        <v>380</v>
      </c>
      <c r="G237" s="212"/>
      <c r="H237" s="215">
        <v>358</v>
      </c>
      <c r="I237" s="216"/>
      <c r="J237" s="212"/>
      <c r="K237" s="212"/>
      <c r="L237" s="217"/>
      <c r="M237" s="218"/>
      <c r="N237" s="219"/>
      <c r="O237" s="219"/>
      <c r="P237" s="219"/>
      <c r="Q237" s="219"/>
      <c r="R237" s="219"/>
      <c r="S237" s="219"/>
      <c r="T237" s="220"/>
      <c r="AT237" s="221" t="s">
        <v>215</v>
      </c>
      <c r="AU237" s="221" t="s">
        <v>83</v>
      </c>
      <c r="AV237" s="14" t="s">
        <v>83</v>
      </c>
      <c r="AW237" s="14" t="s">
        <v>34</v>
      </c>
      <c r="AX237" s="14" t="s">
        <v>74</v>
      </c>
      <c r="AY237" s="221" t="s">
        <v>206</v>
      </c>
    </row>
    <row r="238" spans="1:65" s="15" customFormat="1">
      <c r="B238" s="222"/>
      <c r="C238" s="223"/>
      <c r="D238" s="196" t="s">
        <v>215</v>
      </c>
      <c r="E238" s="224" t="s">
        <v>21</v>
      </c>
      <c r="F238" s="225" t="s">
        <v>219</v>
      </c>
      <c r="G238" s="223"/>
      <c r="H238" s="226">
        <v>405</v>
      </c>
      <c r="I238" s="227"/>
      <c r="J238" s="223"/>
      <c r="K238" s="223"/>
      <c r="L238" s="228"/>
      <c r="M238" s="229"/>
      <c r="N238" s="230"/>
      <c r="O238" s="230"/>
      <c r="P238" s="230"/>
      <c r="Q238" s="230"/>
      <c r="R238" s="230"/>
      <c r="S238" s="230"/>
      <c r="T238" s="231"/>
      <c r="AT238" s="232" t="s">
        <v>215</v>
      </c>
      <c r="AU238" s="232" t="s">
        <v>83</v>
      </c>
      <c r="AV238" s="15" t="s">
        <v>149</v>
      </c>
      <c r="AW238" s="15" t="s">
        <v>34</v>
      </c>
      <c r="AX238" s="15" t="s">
        <v>81</v>
      </c>
      <c r="AY238" s="232" t="s">
        <v>206</v>
      </c>
    </row>
    <row r="239" spans="1:65" s="2" customFormat="1" ht="21.75" customHeight="1">
      <c r="A239" s="37"/>
      <c r="B239" s="38"/>
      <c r="C239" s="182" t="s">
        <v>381</v>
      </c>
      <c r="D239" s="182" t="s">
        <v>208</v>
      </c>
      <c r="E239" s="183" t="s">
        <v>382</v>
      </c>
      <c r="F239" s="184" t="s">
        <v>383</v>
      </c>
      <c r="G239" s="185" t="s">
        <v>238</v>
      </c>
      <c r="H239" s="186">
        <v>405</v>
      </c>
      <c r="I239" s="187"/>
      <c r="J239" s="188">
        <f>ROUND(I239*H239,2)</f>
        <v>0</v>
      </c>
      <c r="K239" s="189"/>
      <c r="L239" s="42"/>
      <c r="M239" s="190" t="s">
        <v>21</v>
      </c>
      <c r="N239" s="191" t="s">
        <v>45</v>
      </c>
      <c r="O239" s="67"/>
      <c r="P239" s="192">
        <f>O239*H239</f>
        <v>0</v>
      </c>
      <c r="Q239" s="192">
        <v>0</v>
      </c>
      <c r="R239" s="192">
        <f>Q239*H239</f>
        <v>0</v>
      </c>
      <c r="S239" s="192">
        <v>0</v>
      </c>
      <c r="T239" s="193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194" t="s">
        <v>149</v>
      </c>
      <c r="AT239" s="194" t="s">
        <v>208</v>
      </c>
      <c r="AU239" s="194" t="s">
        <v>83</v>
      </c>
      <c r="AY239" s="20" t="s">
        <v>206</v>
      </c>
      <c r="BE239" s="195">
        <f>IF(N239="základní",J239,0)</f>
        <v>0</v>
      </c>
      <c r="BF239" s="195">
        <f>IF(N239="snížená",J239,0)</f>
        <v>0</v>
      </c>
      <c r="BG239" s="195">
        <f>IF(N239="zákl. přenesená",J239,0)</f>
        <v>0</v>
      </c>
      <c r="BH239" s="195">
        <f>IF(N239="sníž. přenesená",J239,0)</f>
        <v>0</v>
      </c>
      <c r="BI239" s="195">
        <f>IF(N239="nulová",J239,0)</f>
        <v>0</v>
      </c>
      <c r="BJ239" s="20" t="s">
        <v>81</v>
      </c>
      <c r="BK239" s="195">
        <f>ROUND(I239*H239,2)</f>
        <v>0</v>
      </c>
      <c r="BL239" s="20" t="s">
        <v>149</v>
      </c>
      <c r="BM239" s="194" t="s">
        <v>384</v>
      </c>
    </row>
    <row r="240" spans="1:65" s="2" customFormat="1">
      <c r="A240" s="37"/>
      <c r="B240" s="38"/>
      <c r="C240" s="39"/>
      <c r="D240" s="196" t="s">
        <v>213</v>
      </c>
      <c r="E240" s="39"/>
      <c r="F240" s="197" t="s">
        <v>383</v>
      </c>
      <c r="G240" s="39"/>
      <c r="H240" s="39"/>
      <c r="I240" s="198"/>
      <c r="J240" s="39"/>
      <c r="K240" s="39"/>
      <c r="L240" s="42"/>
      <c r="M240" s="199"/>
      <c r="N240" s="200"/>
      <c r="O240" s="67"/>
      <c r="P240" s="67"/>
      <c r="Q240" s="67"/>
      <c r="R240" s="67"/>
      <c r="S240" s="67"/>
      <c r="T240" s="68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T240" s="20" t="s">
        <v>213</v>
      </c>
      <c r="AU240" s="20" t="s">
        <v>83</v>
      </c>
    </row>
    <row r="241" spans="1:65" s="13" customFormat="1">
      <c r="B241" s="201"/>
      <c r="C241" s="202"/>
      <c r="D241" s="196" t="s">
        <v>215</v>
      </c>
      <c r="E241" s="203" t="s">
        <v>21</v>
      </c>
      <c r="F241" s="204" t="s">
        <v>351</v>
      </c>
      <c r="G241" s="202"/>
      <c r="H241" s="203" t="s">
        <v>21</v>
      </c>
      <c r="I241" s="205"/>
      <c r="J241" s="202"/>
      <c r="K241" s="202"/>
      <c r="L241" s="206"/>
      <c r="M241" s="207"/>
      <c r="N241" s="208"/>
      <c r="O241" s="208"/>
      <c r="P241" s="208"/>
      <c r="Q241" s="208"/>
      <c r="R241" s="208"/>
      <c r="S241" s="208"/>
      <c r="T241" s="209"/>
      <c r="AT241" s="210" t="s">
        <v>215</v>
      </c>
      <c r="AU241" s="210" t="s">
        <v>83</v>
      </c>
      <c r="AV241" s="13" t="s">
        <v>81</v>
      </c>
      <c r="AW241" s="13" t="s">
        <v>34</v>
      </c>
      <c r="AX241" s="13" t="s">
        <v>74</v>
      </c>
      <c r="AY241" s="210" t="s">
        <v>206</v>
      </c>
    </row>
    <row r="242" spans="1:65" s="13" customFormat="1">
      <c r="B242" s="201"/>
      <c r="C242" s="202"/>
      <c r="D242" s="196" t="s">
        <v>215</v>
      </c>
      <c r="E242" s="203" t="s">
        <v>21</v>
      </c>
      <c r="F242" s="204" t="s">
        <v>385</v>
      </c>
      <c r="G242" s="202"/>
      <c r="H242" s="203" t="s">
        <v>21</v>
      </c>
      <c r="I242" s="205"/>
      <c r="J242" s="202"/>
      <c r="K242" s="202"/>
      <c r="L242" s="206"/>
      <c r="M242" s="207"/>
      <c r="N242" s="208"/>
      <c r="O242" s="208"/>
      <c r="P242" s="208"/>
      <c r="Q242" s="208"/>
      <c r="R242" s="208"/>
      <c r="S242" s="208"/>
      <c r="T242" s="209"/>
      <c r="AT242" s="210" t="s">
        <v>215</v>
      </c>
      <c r="AU242" s="210" t="s">
        <v>83</v>
      </c>
      <c r="AV242" s="13" t="s">
        <v>81</v>
      </c>
      <c r="AW242" s="13" t="s">
        <v>34</v>
      </c>
      <c r="AX242" s="13" t="s">
        <v>74</v>
      </c>
      <c r="AY242" s="210" t="s">
        <v>206</v>
      </c>
    </row>
    <row r="243" spans="1:65" s="14" customFormat="1">
      <c r="B243" s="211"/>
      <c r="C243" s="212"/>
      <c r="D243" s="196" t="s">
        <v>215</v>
      </c>
      <c r="E243" s="213" t="s">
        <v>21</v>
      </c>
      <c r="F243" s="214" t="s">
        <v>379</v>
      </c>
      <c r="G243" s="212"/>
      <c r="H243" s="215">
        <v>47</v>
      </c>
      <c r="I243" s="216"/>
      <c r="J243" s="212"/>
      <c r="K243" s="212"/>
      <c r="L243" s="217"/>
      <c r="M243" s="218"/>
      <c r="N243" s="219"/>
      <c r="O243" s="219"/>
      <c r="P243" s="219"/>
      <c r="Q243" s="219"/>
      <c r="R243" s="219"/>
      <c r="S243" s="219"/>
      <c r="T243" s="220"/>
      <c r="AT243" s="221" t="s">
        <v>215</v>
      </c>
      <c r="AU243" s="221" t="s">
        <v>83</v>
      </c>
      <c r="AV243" s="14" t="s">
        <v>83</v>
      </c>
      <c r="AW243" s="14" t="s">
        <v>34</v>
      </c>
      <c r="AX243" s="14" t="s">
        <v>74</v>
      </c>
      <c r="AY243" s="221" t="s">
        <v>206</v>
      </c>
    </row>
    <row r="244" spans="1:65" s="14" customFormat="1">
      <c r="B244" s="211"/>
      <c r="C244" s="212"/>
      <c r="D244" s="196" t="s">
        <v>215</v>
      </c>
      <c r="E244" s="213" t="s">
        <v>21</v>
      </c>
      <c r="F244" s="214" t="s">
        <v>380</v>
      </c>
      <c r="G244" s="212"/>
      <c r="H244" s="215">
        <v>358</v>
      </c>
      <c r="I244" s="216"/>
      <c r="J244" s="212"/>
      <c r="K244" s="212"/>
      <c r="L244" s="217"/>
      <c r="M244" s="218"/>
      <c r="N244" s="219"/>
      <c r="O244" s="219"/>
      <c r="P244" s="219"/>
      <c r="Q244" s="219"/>
      <c r="R244" s="219"/>
      <c r="S244" s="219"/>
      <c r="T244" s="220"/>
      <c r="AT244" s="221" t="s">
        <v>215</v>
      </c>
      <c r="AU244" s="221" t="s">
        <v>83</v>
      </c>
      <c r="AV244" s="14" t="s">
        <v>83</v>
      </c>
      <c r="AW244" s="14" t="s">
        <v>34</v>
      </c>
      <c r="AX244" s="14" t="s">
        <v>74</v>
      </c>
      <c r="AY244" s="221" t="s">
        <v>206</v>
      </c>
    </row>
    <row r="245" spans="1:65" s="15" customFormat="1">
      <c r="B245" s="222"/>
      <c r="C245" s="223"/>
      <c r="D245" s="196" t="s">
        <v>215</v>
      </c>
      <c r="E245" s="224" t="s">
        <v>21</v>
      </c>
      <c r="F245" s="225" t="s">
        <v>219</v>
      </c>
      <c r="G245" s="223"/>
      <c r="H245" s="226">
        <v>405</v>
      </c>
      <c r="I245" s="227"/>
      <c r="J245" s="223"/>
      <c r="K245" s="223"/>
      <c r="L245" s="228"/>
      <c r="M245" s="229"/>
      <c r="N245" s="230"/>
      <c r="O245" s="230"/>
      <c r="P245" s="230"/>
      <c r="Q245" s="230"/>
      <c r="R245" s="230"/>
      <c r="S245" s="230"/>
      <c r="T245" s="231"/>
      <c r="AT245" s="232" t="s">
        <v>215</v>
      </c>
      <c r="AU245" s="232" t="s">
        <v>83</v>
      </c>
      <c r="AV245" s="15" t="s">
        <v>149</v>
      </c>
      <c r="AW245" s="15" t="s">
        <v>34</v>
      </c>
      <c r="AX245" s="15" t="s">
        <v>81</v>
      </c>
      <c r="AY245" s="232" t="s">
        <v>206</v>
      </c>
    </row>
    <row r="246" spans="1:65" s="2" customFormat="1" ht="16.5" customHeight="1">
      <c r="A246" s="37"/>
      <c r="B246" s="38"/>
      <c r="C246" s="182" t="s">
        <v>386</v>
      </c>
      <c r="D246" s="182" t="s">
        <v>208</v>
      </c>
      <c r="E246" s="183" t="s">
        <v>387</v>
      </c>
      <c r="F246" s="184" t="s">
        <v>388</v>
      </c>
      <c r="G246" s="185" t="s">
        <v>238</v>
      </c>
      <c r="H246" s="186">
        <v>486</v>
      </c>
      <c r="I246" s="187"/>
      <c r="J246" s="188">
        <f>ROUND(I246*H246,2)</f>
        <v>0</v>
      </c>
      <c r="K246" s="189"/>
      <c r="L246" s="42"/>
      <c r="M246" s="190" t="s">
        <v>21</v>
      </c>
      <c r="N246" s="191" t="s">
        <v>45</v>
      </c>
      <c r="O246" s="67"/>
      <c r="P246" s="192">
        <f>O246*H246</f>
        <v>0</v>
      </c>
      <c r="Q246" s="192">
        <v>0</v>
      </c>
      <c r="R246" s="192">
        <f>Q246*H246</f>
        <v>0</v>
      </c>
      <c r="S246" s="192">
        <v>0</v>
      </c>
      <c r="T246" s="193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194" t="s">
        <v>149</v>
      </c>
      <c r="AT246" s="194" t="s">
        <v>208</v>
      </c>
      <c r="AU246" s="194" t="s">
        <v>83</v>
      </c>
      <c r="AY246" s="20" t="s">
        <v>206</v>
      </c>
      <c r="BE246" s="195">
        <f>IF(N246="základní",J246,0)</f>
        <v>0</v>
      </c>
      <c r="BF246" s="195">
        <f>IF(N246="snížená",J246,0)</f>
        <v>0</v>
      </c>
      <c r="BG246" s="195">
        <f>IF(N246="zákl. přenesená",J246,0)</f>
        <v>0</v>
      </c>
      <c r="BH246" s="195">
        <f>IF(N246="sníž. přenesená",J246,0)</f>
        <v>0</v>
      </c>
      <c r="BI246" s="195">
        <f>IF(N246="nulová",J246,0)</f>
        <v>0</v>
      </c>
      <c r="BJ246" s="20" t="s">
        <v>81</v>
      </c>
      <c r="BK246" s="195">
        <f>ROUND(I246*H246,2)</f>
        <v>0</v>
      </c>
      <c r="BL246" s="20" t="s">
        <v>149</v>
      </c>
      <c r="BM246" s="194" t="s">
        <v>389</v>
      </c>
    </row>
    <row r="247" spans="1:65" s="2" customFormat="1">
      <c r="A247" s="37"/>
      <c r="B247" s="38"/>
      <c r="C247" s="39"/>
      <c r="D247" s="196" t="s">
        <v>213</v>
      </c>
      <c r="E247" s="39"/>
      <c r="F247" s="197" t="s">
        <v>390</v>
      </c>
      <c r="G247" s="39"/>
      <c r="H247" s="39"/>
      <c r="I247" s="198"/>
      <c r="J247" s="39"/>
      <c r="K247" s="39"/>
      <c r="L247" s="42"/>
      <c r="M247" s="199"/>
      <c r="N247" s="200"/>
      <c r="O247" s="67"/>
      <c r="P247" s="67"/>
      <c r="Q247" s="67"/>
      <c r="R247" s="67"/>
      <c r="S247" s="67"/>
      <c r="T247" s="68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T247" s="20" t="s">
        <v>213</v>
      </c>
      <c r="AU247" s="20" t="s">
        <v>83</v>
      </c>
    </row>
    <row r="248" spans="1:65" s="13" customFormat="1">
      <c r="B248" s="201"/>
      <c r="C248" s="202"/>
      <c r="D248" s="196" t="s">
        <v>215</v>
      </c>
      <c r="E248" s="203" t="s">
        <v>21</v>
      </c>
      <c r="F248" s="204" t="s">
        <v>351</v>
      </c>
      <c r="G248" s="202"/>
      <c r="H248" s="203" t="s">
        <v>21</v>
      </c>
      <c r="I248" s="205"/>
      <c r="J248" s="202"/>
      <c r="K248" s="202"/>
      <c r="L248" s="206"/>
      <c r="M248" s="207"/>
      <c r="N248" s="208"/>
      <c r="O248" s="208"/>
      <c r="P248" s="208"/>
      <c r="Q248" s="208"/>
      <c r="R248" s="208"/>
      <c r="S248" s="208"/>
      <c r="T248" s="209"/>
      <c r="AT248" s="210" t="s">
        <v>215</v>
      </c>
      <c r="AU248" s="210" t="s">
        <v>83</v>
      </c>
      <c r="AV248" s="13" t="s">
        <v>81</v>
      </c>
      <c r="AW248" s="13" t="s">
        <v>34</v>
      </c>
      <c r="AX248" s="13" t="s">
        <v>74</v>
      </c>
      <c r="AY248" s="210" t="s">
        <v>206</v>
      </c>
    </row>
    <row r="249" spans="1:65" s="13" customFormat="1">
      <c r="B249" s="201"/>
      <c r="C249" s="202"/>
      <c r="D249" s="196" t="s">
        <v>215</v>
      </c>
      <c r="E249" s="203" t="s">
        <v>21</v>
      </c>
      <c r="F249" s="204" t="s">
        <v>391</v>
      </c>
      <c r="G249" s="202"/>
      <c r="H249" s="203" t="s">
        <v>21</v>
      </c>
      <c r="I249" s="205"/>
      <c r="J249" s="202"/>
      <c r="K249" s="202"/>
      <c r="L249" s="206"/>
      <c r="M249" s="207"/>
      <c r="N249" s="208"/>
      <c r="O249" s="208"/>
      <c r="P249" s="208"/>
      <c r="Q249" s="208"/>
      <c r="R249" s="208"/>
      <c r="S249" s="208"/>
      <c r="T249" s="209"/>
      <c r="AT249" s="210" t="s">
        <v>215</v>
      </c>
      <c r="AU249" s="210" t="s">
        <v>83</v>
      </c>
      <c r="AV249" s="13" t="s">
        <v>81</v>
      </c>
      <c r="AW249" s="13" t="s">
        <v>34</v>
      </c>
      <c r="AX249" s="13" t="s">
        <v>74</v>
      </c>
      <c r="AY249" s="210" t="s">
        <v>206</v>
      </c>
    </row>
    <row r="250" spans="1:65" s="14" customFormat="1">
      <c r="B250" s="211"/>
      <c r="C250" s="212"/>
      <c r="D250" s="196" t="s">
        <v>215</v>
      </c>
      <c r="E250" s="213" t="s">
        <v>21</v>
      </c>
      <c r="F250" s="214" t="s">
        <v>392</v>
      </c>
      <c r="G250" s="212"/>
      <c r="H250" s="215">
        <v>56.4</v>
      </c>
      <c r="I250" s="216"/>
      <c r="J250" s="212"/>
      <c r="K250" s="212"/>
      <c r="L250" s="217"/>
      <c r="M250" s="218"/>
      <c r="N250" s="219"/>
      <c r="O250" s="219"/>
      <c r="P250" s="219"/>
      <c r="Q250" s="219"/>
      <c r="R250" s="219"/>
      <c r="S250" s="219"/>
      <c r="T250" s="220"/>
      <c r="AT250" s="221" t="s">
        <v>215</v>
      </c>
      <c r="AU250" s="221" t="s">
        <v>83</v>
      </c>
      <c r="AV250" s="14" t="s">
        <v>83</v>
      </c>
      <c r="AW250" s="14" t="s">
        <v>34</v>
      </c>
      <c r="AX250" s="14" t="s">
        <v>74</v>
      </c>
      <c r="AY250" s="221" t="s">
        <v>206</v>
      </c>
    </row>
    <row r="251" spans="1:65" s="14" customFormat="1">
      <c r="B251" s="211"/>
      <c r="C251" s="212"/>
      <c r="D251" s="196" t="s">
        <v>215</v>
      </c>
      <c r="E251" s="213" t="s">
        <v>21</v>
      </c>
      <c r="F251" s="214" t="s">
        <v>393</v>
      </c>
      <c r="G251" s="212"/>
      <c r="H251" s="215">
        <v>429.6</v>
      </c>
      <c r="I251" s="216"/>
      <c r="J251" s="212"/>
      <c r="K251" s="212"/>
      <c r="L251" s="217"/>
      <c r="M251" s="218"/>
      <c r="N251" s="219"/>
      <c r="O251" s="219"/>
      <c r="P251" s="219"/>
      <c r="Q251" s="219"/>
      <c r="R251" s="219"/>
      <c r="S251" s="219"/>
      <c r="T251" s="220"/>
      <c r="AT251" s="221" t="s">
        <v>215</v>
      </c>
      <c r="AU251" s="221" t="s">
        <v>83</v>
      </c>
      <c r="AV251" s="14" t="s">
        <v>83</v>
      </c>
      <c r="AW251" s="14" t="s">
        <v>34</v>
      </c>
      <c r="AX251" s="14" t="s">
        <v>74</v>
      </c>
      <c r="AY251" s="221" t="s">
        <v>206</v>
      </c>
    </row>
    <row r="252" spans="1:65" s="15" customFormat="1">
      <c r="B252" s="222"/>
      <c r="C252" s="223"/>
      <c r="D252" s="196" t="s">
        <v>215</v>
      </c>
      <c r="E252" s="224" t="s">
        <v>21</v>
      </c>
      <c r="F252" s="225" t="s">
        <v>219</v>
      </c>
      <c r="G252" s="223"/>
      <c r="H252" s="226">
        <v>486</v>
      </c>
      <c r="I252" s="227"/>
      <c r="J252" s="223"/>
      <c r="K252" s="223"/>
      <c r="L252" s="228"/>
      <c r="M252" s="229"/>
      <c r="N252" s="230"/>
      <c r="O252" s="230"/>
      <c r="P252" s="230"/>
      <c r="Q252" s="230"/>
      <c r="R252" s="230"/>
      <c r="S252" s="230"/>
      <c r="T252" s="231"/>
      <c r="AT252" s="232" t="s">
        <v>215</v>
      </c>
      <c r="AU252" s="232" t="s">
        <v>83</v>
      </c>
      <c r="AV252" s="15" t="s">
        <v>149</v>
      </c>
      <c r="AW252" s="15" t="s">
        <v>34</v>
      </c>
      <c r="AX252" s="15" t="s">
        <v>81</v>
      </c>
      <c r="AY252" s="232" t="s">
        <v>206</v>
      </c>
    </row>
    <row r="253" spans="1:65" s="2" customFormat="1" ht="16.5" customHeight="1">
      <c r="A253" s="37"/>
      <c r="B253" s="38"/>
      <c r="C253" s="182" t="s">
        <v>7</v>
      </c>
      <c r="D253" s="182" t="s">
        <v>208</v>
      </c>
      <c r="E253" s="183" t="s">
        <v>394</v>
      </c>
      <c r="F253" s="184" t="s">
        <v>395</v>
      </c>
      <c r="G253" s="185" t="s">
        <v>238</v>
      </c>
      <c r="H253" s="186">
        <v>912</v>
      </c>
      <c r="I253" s="187"/>
      <c r="J253" s="188">
        <f>ROUND(I253*H253,2)</f>
        <v>0</v>
      </c>
      <c r="K253" s="189"/>
      <c r="L253" s="42"/>
      <c r="M253" s="190" t="s">
        <v>21</v>
      </c>
      <c r="N253" s="191" t="s">
        <v>45</v>
      </c>
      <c r="O253" s="67"/>
      <c r="P253" s="192">
        <f>O253*H253</f>
        <v>0</v>
      </c>
      <c r="Q253" s="192">
        <v>0</v>
      </c>
      <c r="R253" s="192">
        <f>Q253*H253</f>
        <v>0</v>
      </c>
      <c r="S253" s="192">
        <v>0</v>
      </c>
      <c r="T253" s="193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194" t="s">
        <v>149</v>
      </c>
      <c r="AT253" s="194" t="s">
        <v>208</v>
      </c>
      <c r="AU253" s="194" t="s">
        <v>83</v>
      </c>
      <c r="AY253" s="20" t="s">
        <v>206</v>
      </c>
      <c r="BE253" s="195">
        <f>IF(N253="základní",J253,0)</f>
        <v>0</v>
      </c>
      <c r="BF253" s="195">
        <f>IF(N253="snížená",J253,0)</f>
        <v>0</v>
      </c>
      <c r="BG253" s="195">
        <f>IF(N253="zákl. přenesená",J253,0)</f>
        <v>0</v>
      </c>
      <c r="BH253" s="195">
        <f>IF(N253="sníž. přenesená",J253,0)</f>
        <v>0</v>
      </c>
      <c r="BI253" s="195">
        <f>IF(N253="nulová",J253,0)</f>
        <v>0</v>
      </c>
      <c r="BJ253" s="20" t="s">
        <v>81</v>
      </c>
      <c r="BK253" s="195">
        <f>ROUND(I253*H253,2)</f>
        <v>0</v>
      </c>
      <c r="BL253" s="20" t="s">
        <v>149</v>
      </c>
      <c r="BM253" s="194" t="s">
        <v>396</v>
      </c>
    </row>
    <row r="254" spans="1:65" s="2" customFormat="1">
      <c r="A254" s="37"/>
      <c r="B254" s="38"/>
      <c r="C254" s="39"/>
      <c r="D254" s="196" t="s">
        <v>213</v>
      </c>
      <c r="E254" s="39"/>
      <c r="F254" s="197" t="s">
        <v>397</v>
      </c>
      <c r="G254" s="39"/>
      <c r="H254" s="39"/>
      <c r="I254" s="198"/>
      <c r="J254" s="39"/>
      <c r="K254" s="39"/>
      <c r="L254" s="42"/>
      <c r="M254" s="199"/>
      <c r="N254" s="200"/>
      <c r="O254" s="67"/>
      <c r="P254" s="67"/>
      <c r="Q254" s="67"/>
      <c r="R254" s="67"/>
      <c r="S254" s="67"/>
      <c r="T254" s="68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T254" s="20" t="s">
        <v>213</v>
      </c>
      <c r="AU254" s="20" t="s">
        <v>83</v>
      </c>
    </row>
    <row r="255" spans="1:65" s="13" customFormat="1">
      <c r="B255" s="201"/>
      <c r="C255" s="202"/>
      <c r="D255" s="196" t="s">
        <v>215</v>
      </c>
      <c r="E255" s="203" t="s">
        <v>21</v>
      </c>
      <c r="F255" s="204" t="s">
        <v>351</v>
      </c>
      <c r="G255" s="202"/>
      <c r="H255" s="203" t="s">
        <v>21</v>
      </c>
      <c r="I255" s="205"/>
      <c r="J255" s="202"/>
      <c r="K255" s="202"/>
      <c r="L255" s="206"/>
      <c r="M255" s="207"/>
      <c r="N255" s="208"/>
      <c r="O255" s="208"/>
      <c r="P255" s="208"/>
      <c r="Q255" s="208"/>
      <c r="R255" s="208"/>
      <c r="S255" s="208"/>
      <c r="T255" s="209"/>
      <c r="AT255" s="210" t="s">
        <v>215</v>
      </c>
      <c r="AU255" s="210" t="s">
        <v>83</v>
      </c>
      <c r="AV255" s="13" t="s">
        <v>81</v>
      </c>
      <c r="AW255" s="13" t="s">
        <v>34</v>
      </c>
      <c r="AX255" s="13" t="s">
        <v>74</v>
      </c>
      <c r="AY255" s="210" t="s">
        <v>206</v>
      </c>
    </row>
    <row r="256" spans="1:65" s="13" customFormat="1">
      <c r="B256" s="201"/>
      <c r="C256" s="202"/>
      <c r="D256" s="196" t="s">
        <v>215</v>
      </c>
      <c r="E256" s="203" t="s">
        <v>21</v>
      </c>
      <c r="F256" s="204" t="s">
        <v>398</v>
      </c>
      <c r="G256" s="202"/>
      <c r="H256" s="203" t="s">
        <v>21</v>
      </c>
      <c r="I256" s="205"/>
      <c r="J256" s="202"/>
      <c r="K256" s="202"/>
      <c r="L256" s="206"/>
      <c r="M256" s="207"/>
      <c r="N256" s="208"/>
      <c r="O256" s="208"/>
      <c r="P256" s="208"/>
      <c r="Q256" s="208"/>
      <c r="R256" s="208"/>
      <c r="S256" s="208"/>
      <c r="T256" s="209"/>
      <c r="AT256" s="210" t="s">
        <v>215</v>
      </c>
      <c r="AU256" s="210" t="s">
        <v>83</v>
      </c>
      <c r="AV256" s="13" t="s">
        <v>81</v>
      </c>
      <c r="AW256" s="13" t="s">
        <v>34</v>
      </c>
      <c r="AX256" s="13" t="s">
        <v>74</v>
      </c>
      <c r="AY256" s="210" t="s">
        <v>206</v>
      </c>
    </row>
    <row r="257" spans="1:65" s="14" customFormat="1">
      <c r="B257" s="211"/>
      <c r="C257" s="212"/>
      <c r="D257" s="196" t="s">
        <v>215</v>
      </c>
      <c r="E257" s="213" t="s">
        <v>21</v>
      </c>
      <c r="F257" s="214" t="s">
        <v>399</v>
      </c>
      <c r="G257" s="212"/>
      <c r="H257" s="215">
        <v>912</v>
      </c>
      <c r="I257" s="216"/>
      <c r="J257" s="212"/>
      <c r="K257" s="212"/>
      <c r="L257" s="217"/>
      <c r="M257" s="218"/>
      <c r="N257" s="219"/>
      <c r="O257" s="219"/>
      <c r="P257" s="219"/>
      <c r="Q257" s="219"/>
      <c r="R257" s="219"/>
      <c r="S257" s="219"/>
      <c r="T257" s="220"/>
      <c r="AT257" s="221" t="s">
        <v>215</v>
      </c>
      <c r="AU257" s="221" t="s">
        <v>83</v>
      </c>
      <c r="AV257" s="14" t="s">
        <v>83</v>
      </c>
      <c r="AW257" s="14" t="s">
        <v>34</v>
      </c>
      <c r="AX257" s="14" t="s">
        <v>74</v>
      </c>
      <c r="AY257" s="221" t="s">
        <v>206</v>
      </c>
    </row>
    <row r="258" spans="1:65" s="15" customFormat="1">
      <c r="B258" s="222"/>
      <c r="C258" s="223"/>
      <c r="D258" s="196" t="s">
        <v>215</v>
      </c>
      <c r="E258" s="224" t="s">
        <v>21</v>
      </c>
      <c r="F258" s="225" t="s">
        <v>219</v>
      </c>
      <c r="G258" s="223"/>
      <c r="H258" s="226">
        <v>912</v>
      </c>
      <c r="I258" s="227"/>
      <c r="J258" s="223"/>
      <c r="K258" s="223"/>
      <c r="L258" s="228"/>
      <c r="M258" s="229"/>
      <c r="N258" s="230"/>
      <c r="O258" s="230"/>
      <c r="P258" s="230"/>
      <c r="Q258" s="230"/>
      <c r="R258" s="230"/>
      <c r="S258" s="230"/>
      <c r="T258" s="231"/>
      <c r="AT258" s="232" t="s">
        <v>215</v>
      </c>
      <c r="AU258" s="232" t="s">
        <v>83</v>
      </c>
      <c r="AV258" s="15" t="s">
        <v>149</v>
      </c>
      <c r="AW258" s="15" t="s">
        <v>34</v>
      </c>
      <c r="AX258" s="15" t="s">
        <v>81</v>
      </c>
      <c r="AY258" s="232" t="s">
        <v>206</v>
      </c>
    </row>
    <row r="259" spans="1:65" s="2" customFormat="1" ht="16.5" customHeight="1">
      <c r="A259" s="37"/>
      <c r="B259" s="38"/>
      <c r="C259" s="182" t="s">
        <v>400</v>
      </c>
      <c r="D259" s="182" t="s">
        <v>208</v>
      </c>
      <c r="E259" s="183" t="s">
        <v>401</v>
      </c>
      <c r="F259" s="184" t="s">
        <v>395</v>
      </c>
      <c r="G259" s="185" t="s">
        <v>238</v>
      </c>
      <c r="H259" s="186">
        <v>4630.75</v>
      </c>
      <c r="I259" s="187"/>
      <c r="J259" s="188">
        <f>ROUND(I259*H259,2)</f>
        <v>0</v>
      </c>
      <c r="K259" s="189"/>
      <c r="L259" s="42"/>
      <c r="M259" s="190" t="s">
        <v>21</v>
      </c>
      <c r="N259" s="191" t="s">
        <v>45</v>
      </c>
      <c r="O259" s="67"/>
      <c r="P259" s="192">
        <f>O259*H259</f>
        <v>0</v>
      </c>
      <c r="Q259" s="192">
        <v>0</v>
      </c>
      <c r="R259" s="192">
        <f>Q259*H259</f>
        <v>0</v>
      </c>
      <c r="S259" s="192">
        <v>0</v>
      </c>
      <c r="T259" s="193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194" t="s">
        <v>149</v>
      </c>
      <c r="AT259" s="194" t="s">
        <v>208</v>
      </c>
      <c r="AU259" s="194" t="s">
        <v>83</v>
      </c>
      <c r="AY259" s="20" t="s">
        <v>206</v>
      </c>
      <c r="BE259" s="195">
        <f>IF(N259="základní",J259,0)</f>
        <v>0</v>
      </c>
      <c r="BF259" s="195">
        <f>IF(N259="snížená",J259,0)</f>
        <v>0</v>
      </c>
      <c r="BG259" s="195">
        <f>IF(N259="zákl. přenesená",J259,0)</f>
        <v>0</v>
      </c>
      <c r="BH259" s="195">
        <f>IF(N259="sníž. přenesená",J259,0)</f>
        <v>0</v>
      </c>
      <c r="BI259" s="195">
        <f>IF(N259="nulová",J259,0)</f>
        <v>0</v>
      </c>
      <c r="BJ259" s="20" t="s">
        <v>81</v>
      </c>
      <c r="BK259" s="195">
        <f>ROUND(I259*H259,2)</f>
        <v>0</v>
      </c>
      <c r="BL259" s="20" t="s">
        <v>149</v>
      </c>
      <c r="BM259" s="194" t="s">
        <v>402</v>
      </c>
    </row>
    <row r="260" spans="1:65" s="2" customFormat="1">
      <c r="A260" s="37"/>
      <c r="B260" s="38"/>
      <c r="C260" s="39"/>
      <c r="D260" s="196" t="s">
        <v>213</v>
      </c>
      <c r="E260" s="39"/>
      <c r="F260" s="197" t="s">
        <v>397</v>
      </c>
      <c r="G260" s="39"/>
      <c r="H260" s="39"/>
      <c r="I260" s="198"/>
      <c r="J260" s="39"/>
      <c r="K260" s="39"/>
      <c r="L260" s="42"/>
      <c r="M260" s="199"/>
      <c r="N260" s="200"/>
      <c r="O260" s="67"/>
      <c r="P260" s="67"/>
      <c r="Q260" s="67"/>
      <c r="R260" s="67"/>
      <c r="S260" s="67"/>
      <c r="T260" s="68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T260" s="20" t="s">
        <v>213</v>
      </c>
      <c r="AU260" s="20" t="s">
        <v>83</v>
      </c>
    </row>
    <row r="261" spans="1:65" s="13" customFormat="1">
      <c r="B261" s="201"/>
      <c r="C261" s="202"/>
      <c r="D261" s="196" t="s">
        <v>215</v>
      </c>
      <c r="E261" s="203" t="s">
        <v>21</v>
      </c>
      <c r="F261" s="204" t="s">
        <v>351</v>
      </c>
      <c r="G261" s="202"/>
      <c r="H261" s="203" t="s">
        <v>21</v>
      </c>
      <c r="I261" s="205"/>
      <c r="J261" s="202"/>
      <c r="K261" s="202"/>
      <c r="L261" s="206"/>
      <c r="M261" s="207"/>
      <c r="N261" s="208"/>
      <c r="O261" s="208"/>
      <c r="P261" s="208"/>
      <c r="Q261" s="208"/>
      <c r="R261" s="208"/>
      <c r="S261" s="208"/>
      <c r="T261" s="209"/>
      <c r="AT261" s="210" t="s">
        <v>215</v>
      </c>
      <c r="AU261" s="210" t="s">
        <v>83</v>
      </c>
      <c r="AV261" s="13" t="s">
        <v>81</v>
      </c>
      <c r="AW261" s="13" t="s">
        <v>34</v>
      </c>
      <c r="AX261" s="13" t="s">
        <v>74</v>
      </c>
      <c r="AY261" s="210" t="s">
        <v>206</v>
      </c>
    </row>
    <row r="262" spans="1:65" s="13" customFormat="1">
      <c r="B262" s="201"/>
      <c r="C262" s="202"/>
      <c r="D262" s="196" t="s">
        <v>215</v>
      </c>
      <c r="E262" s="203" t="s">
        <v>21</v>
      </c>
      <c r="F262" s="204" t="s">
        <v>403</v>
      </c>
      <c r="G262" s="202"/>
      <c r="H262" s="203" t="s">
        <v>21</v>
      </c>
      <c r="I262" s="205"/>
      <c r="J262" s="202"/>
      <c r="K262" s="202"/>
      <c r="L262" s="206"/>
      <c r="M262" s="207"/>
      <c r="N262" s="208"/>
      <c r="O262" s="208"/>
      <c r="P262" s="208"/>
      <c r="Q262" s="208"/>
      <c r="R262" s="208"/>
      <c r="S262" s="208"/>
      <c r="T262" s="209"/>
      <c r="AT262" s="210" t="s">
        <v>215</v>
      </c>
      <c r="AU262" s="210" t="s">
        <v>83</v>
      </c>
      <c r="AV262" s="13" t="s">
        <v>81</v>
      </c>
      <c r="AW262" s="13" t="s">
        <v>34</v>
      </c>
      <c r="AX262" s="13" t="s">
        <v>74</v>
      </c>
      <c r="AY262" s="210" t="s">
        <v>206</v>
      </c>
    </row>
    <row r="263" spans="1:65" s="14" customFormat="1">
      <c r="B263" s="211"/>
      <c r="C263" s="212"/>
      <c r="D263" s="196" t="s">
        <v>215</v>
      </c>
      <c r="E263" s="213" t="s">
        <v>21</v>
      </c>
      <c r="F263" s="214" t="s">
        <v>404</v>
      </c>
      <c r="G263" s="212"/>
      <c r="H263" s="215">
        <v>2168.75</v>
      </c>
      <c r="I263" s="216"/>
      <c r="J263" s="212"/>
      <c r="K263" s="212"/>
      <c r="L263" s="217"/>
      <c r="M263" s="218"/>
      <c r="N263" s="219"/>
      <c r="O263" s="219"/>
      <c r="P263" s="219"/>
      <c r="Q263" s="219"/>
      <c r="R263" s="219"/>
      <c r="S263" s="219"/>
      <c r="T263" s="220"/>
      <c r="AT263" s="221" t="s">
        <v>215</v>
      </c>
      <c r="AU263" s="221" t="s">
        <v>83</v>
      </c>
      <c r="AV263" s="14" t="s">
        <v>83</v>
      </c>
      <c r="AW263" s="14" t="s">
        <v>34</v>
      </c>
      <c r="AX263" s="14" t="s">
        <v>74</v>
      </c>
      <c r="AY263" s="221" t="s">
        <v>206</v>
      </c>
    </row>
    <row r="264" spans="1:65" s="14" customFormat="1">
      <c r="B264" s="211"/>
      <c r="C264" s="212"/>
      <c r="D264" s="196" t="s">
        <v>215</v>
      </c>
      <c r="E264" s="213" t="s">
        <v>21</v>
      </c>
      <c r="F264" s="214" t="s">
        <v>405</v>
      </c>
      <c r="G264" s="212"/>
      <c r="H264" s="215">
        <v>1383.2</v>
      </c>
      <c r="I264" s="216"/>
      <c r="J264" s="212"/>
      <c r="K264" s="212"/>
      <c r="L264" s="217"/>
      <c r="M264" s="218"/>
      <c r="N264" s="219"/>
      <c r="O264" s="219"/>
      <c r="P264" s="219"/>
      <c r="Q264" s="219"/>
      <c r="R264" s="219"/>
      <c r="S264" s="219"/>
      <c r="T264" s="220"/>
      <c r="AT264" s="221" t="s">
        <v>215</v>
      </c>
      <c r="AU264" s="221" t="s">
        <v>83</v>
      </c>
      <c r="AV264" s="14" t="s">
        <v>83</v>
      </c>
      <c r="AW264" s="14" t="s">
        <v>34</v>
      </c>
      <c r="AX264" s="14" t="s">
        <v>74</v>
      </c>
      <c r="AY264" s="221" t="s">
        <v>206</v>
      </c>
    </row>
    <row r="265" spans="1:65" s="14" customFormat="1">
      <c r="B265" s="211"/>
      <c r="C265" s="212"/>
      <c r="D265" s="196" t="s">
        <v>215</v>
      </c>
      <c r="E265" s="213" t="s">
        <v>21</v>
      </c>
      <c r="F265" s="214" t="s">
        <v>406</v>
      </c>
      <c r="G265" s="212"/>
      <c r="H265" s="215">
        <v>525</v>
      </c>
      <c r="I265" s="216"/>
      <c r="J265" s="212"/>
      <c r="K265" s="212"/>
      <c r="L265" s="217"/>
      <c r="M265" s="218"/>
      <c r="N265" s="219"/>
      <c r="O265" s="219"/>
      <c r="P265" s="219"/>
      <c r="Q265" s="219"/>
      <c r="R265" s="219"/>
      <c r="S265" s="219"/>
      <c r="T265" s="220"/>
      <c r="AT265" s="221" t="s">
        <v>215</v>
      </c>
      <c r="AU265" s="221" t="s">
        <v>83</v>
      </c>
      <c r="AV265" s="14" t="s">
        <v>83</v>
      </c>
      <c r="AW265" s="14" t="s">
        <v>34</v>
      </c>
      <c r="AX265" s="14" t="s">
        <v>74</v>
      </c>
      <c r="AY265" s="221" t="s">
        <v>206</v>
      </c>
    </row>
    <row r="266" spans="1:65" s="14" customFormat="1">
      <c r="B266" s="211"/>
      <c r="C266" s="212"/>
      <c r="D266" s="196" t="s">
        <v>215</v>
      </c>
      <c r="E266" s="213" t="s">
        <v>21</v>
      </c>
      <c r="F266" s="214" t="s">
        <v>407</v>
      </c>
      <c r="G266" s="212"/>
      <c r="H266" s="215">
        <v>224.9</v>
      </c>
      <c r="I266" s="216"/>
      <c r="J266" s="212"/>
      <c r="K266" s="212"/>
      <c r="L266" s="217"/>
      <c r="M266" s="218"/>
      <c r="N266" s="219"/>
      <c r="O266" s="219"/>
      <c r="P266" s="219"/>
      <c r="Q266" s="219"/>
      <c r="R266" s="219"/>
      <c r="S266" s="219"/>
      <c r="T266" s="220"/>
      <c r="AT266" s="221" t="s">
        <v>215</v>
      </c>
      <c r="AU266" s="221" t="s">
        <v>83</v>
      </c>
      <c r="AV266" s="14" t="s">
        <v>83</v>
      </c>
      <c r="AW266" s="14" t="s">
        <v>34</v>
      </c>
      <c r="AX266" s="14" t="s">
        <v>74</v>
      </c>
      <c r="AY266" s="221" t="s">
        <v>206</v>
      </c>
    </row>
    <row r="267" spans="1:65" s="14" customFormat="1">
      <c r="B267" s="211"/>
      <c r="C267" s="212"/>
      <c r="D267" s="196" t="s">
        <v>215</v>
      </c>
      <c r="E267" s="213" t="s">
        <v>21</v>
      </c>
      <c r="F267" s="214" t="s">
        <v>408</v>
      </c>
      <c r="G267" s="212"/>
      <c r="H267" s="215">
        <v>162.5</v>
      </c>
      <c r="I267" s="216"/>
      <c r="J267" s="212"/>
      <c r="K267" s="212"/>
      <c r="L267" s="217"/>
      <c r="M267" s="218"/>
      <c r="N267" s="219"/>
      <c r="O267" s="219"/>
      <c r="P267" s="219"/>
      <c r="Q267" s="219"/>
      <c r="R267" s="219"/>
      <c r="S267" s="219"/>
      <c r="T267" s="220"/>
      <c r="AT267" s="221" t="s">
        <v>215</v>
      </c>
      <c r="AU267" s="221" t="s">
        <v>83</v>
      </c>
      <c r="AV267" s="14" t="s">
        <v>83</v>
      </c>
      <c r="AW267" s="14" t="s">
        <v>34</v>
      </c>
      <c r="AX267" s="14" t="s">
        <v>74</v>
      </c>
      <c r="AY267" s="221" t="s">
        <v>206</v>
      </c>
    </row>
    <row r="268" spans="1:65" s="14" customFormat="1">
      <c r="B268" s="211"/>
      <c r="C268" s="212"/>
      <c r="D268" s="196" t="s">
        <v>215</v>
      </c>
      <c r="E268" s="213" t="s">
        <v>21</v>
      </c>
      <c r="F268" s="214" t="s">
        <v>409</v>
      </c>
      <c r="G268" s="212"/>
      <c r="H268" s="215">
        <v>29.9</v>
      </c>
      <c r="I268" s="216"/>
      <c r="J268" s="212"/>
      <c r="K268" s="212"/>
      <c r="L268" s="217"/>
      <c r="M268" s="218"/>
      <c r="N268" s="219"/>
      <c r="O268" s="219"/>
      <c r="P268" s="219"/>
      <c r="Q268" s="219"/>
      <c r="R268" s="219"/>
      <c r="S268" s="219"/>
      <c r="T268" s="220"/>
      <c r="AT268" s="221" t="s">
        <v>215</v>
      </c>
      <c r="AU268" s="221" t="s">
        <v>83</v>
      </c>
      <c r="AV268" s="14" t="s">
        <v>83</v>
      </c>
      <c r="AW268" s="14" t="s">
        <v>34</v>
      </c>
      <c r="AX268" s="14" t="s">
        <v>74</v>
      </c>
      <c r="AY268" s="221" t="s">
        <v>206</v>
      </c>
    </row>
    <row r="269" spans="1:65" s="14" customFormat="1">
      <c r="B269" s="211"/>
      <c r="C269" s="212"/>
      <c r="D269" s="196" t="s">
        <v>215</v>
      </c>
      <c r="E269" s="213" t="s">
        <v>21</v>
      </c>
      <c r="F269" s="214" t="s">
        <v>410</v>
      </c>
      <c r="G269" s="212"/>
      <c r="H269" s="215">
        <v>136.5</v>
      </c>
      <c r="I269" s="216"/>
      <c r="J269" s="212"/>
      <c r="K269" s="212"/>
      <c r="L269" s="217"/>
      <c r="M269" s="218"/>
      <c r="N269" s="219"/>
      <c r="O269" s="219"/>
      <c r="P269" s="219"/>
      <c r="Q269" s="219"/>
      <c r="R269" s="219"/>
      <c r="S269" s="219"/>
      <c r="T269" s="220"/>
      <c r="AT269" s="221" t="s">
        <v>215</v>
      </c>
      <c r="AU269" s="221" t="s">
        <v>83</v>
      </c>
      <c r="AV269" s="14" t="s">
        <v>83</v>
      </c>
      <c r="AW269" s="14" t="s">
        <v>34</v>
      </c>
      <c r="AX269" s="14" t="s">
        <v>74</v>
      </c>
      <c r="AY269" s="221" t="s">
        <v>206</v>
      </c>
    </row>
    <row r="270" spans="1:65" s="15" customFormat="1">
      <c r="B270" s="222"/>
      <c r="C270" s="223"/>
      <c r="D270" s="196" t="s">
        <v>215</v>
      </c>
      <c r="E270" s="224" t="s">
        <v>21</v>
      </c>
      <c r="F270" s="225" t="s">
        <v>219</v>
      </c>
      <c r="G270" s="223"/>
      <c r="H270" s="226">
        <v>4630.75</v>
      </c>
      <c r="I270" s="227"/>
      <c r="J270" s="223"/>
      <c r="K270" s="223"/>
      <c r="L270" s="228"/>
      <c r="M270" s="229"/>
      <c r="N270" s="230"/>
      <c r="O270" s="230"/>
      <c r="P270" s="230"/>
      <c r="Q270" s="230"/>
      <c r="R270" s="230"/>
      <c r="S270" s="230"/>
      <c r="T270" s="231"/>
      <c r="AT270" s="232" t="s">
        <v>215</v>
      </c>
      <c r="AU270" s="232" t="s">
        <v>83</v>
      </c>
      <c r="AV270" s="15" t="s">
        <v>149</v>
      </c>
      <c r="AW270" s="15" t="s">
        <v>34</v>
      </c>
      <c r="AX270" s="15" t="s">
        <v>81</v>
      </c>
      <c r="AY270" s="232" t="s">
        <v>206</v>
      </c>
    </row>
    <row r="271" spans="1:65" s="2" customFormat="1" ht="16.5" customHeight="1">
      <c r="A271" s="37"/>
      <c r="B271" s="38"/>
      <c r="C271" s="182" t="s">
        <v>411</v>
      </c>
      <c r="D271" s="182" t="s">
        <v>208</v>
      </c>
      <c r="E271" s="183" t="s">
        <v>412</v>
      </c>
      <c r="F271" s="184" t="s">
        <v>413</v>
      </c>
      <c r="G271" s="185" t="s">
        <v>238</v>
      </c>
      <c r="H271" s="186">
        <v>329.3</v>
      </c>
      <c r="I271" s="187"/>
      <c r="J271" s="188">
        <f>ROUND(I271*H271,2)</f>
        <v>0</v>
      </c>
      <c r="K271" s="189"/>
      <c r="L271" s="42"/>
      <c r="M271" s="190" t="s">
        <v>21</v>
      </c>
      <c r="N271" s="191" t="s">
        <v>45</v>
      </c>
      <c r="O271" s="67"/>
      <c r="P271" s="192">
        <f>O271*H271</f>
        <v>0</v>
      </c>
      <c r="Q271" s="192">
        <v>0</v>
      </c>
      <c r="R271" s="192">
        <f>Q271*H271</f>
        <v>0</v>
      </c>
      <c r="S271" s="192">
        <v>0</v>
      </c>
      <c r="T271" s="193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194" t="s">
        <v>149</v>
      </c>
      <c r="AT271" s="194" t="s">
        <v>208</v>
      </c>
      <c r="AU271" s="194" t="s">
        <v>83</v>
      </c>
      <c r="AY271" s="20" t="s">
        <v>206</v>
      </c>
      <c r="BE271" s="195">
        <f>IF(N271="základní",J271,0)</f>
        <v>0</v>
      </c>
      <c r="BF271" s="195">
        <f>IF(N271="snížená",J271,0)</f>
        <v>0</v>
      </c>
      <c r="BG271" s="195">
        <f>IF(N271="zákl. přenesená",J271,0)</f>
        <v>0</v>
      </c>
      <c r="BH271" s="195">
        <f>IF(N271="sníž. přenesená",J271,0)</f>
        <v>0</v>
      </c>
      <c r="BI271" s="195">
        <f>IF(N271="nulová",J271,0)</f>
        <v>0</v>
      </c>
      <c r="BJ271" s="20" t="s">
        <v>81</v>
      </c>
      <c r="BK271" s="195">
        <f>ROUND(I271*H271,2)</f>
        <v>0</v>
      </c>
      <c r="BL271" s="20" t="s">
        <v>149</v>
      </c>
      <c r="BM271" s="194" t="s">
        <v>414</v>
      </c>
    </row>
    <row r="272" spans="1:65" s="2" customFormat="1">
      <c r="A272" s="37"/>
      <c r="B272" s="38"/>
      <c r="C272" s="39"/>
      <c r="D272" s="196" t="s">
        <v>213</v>
      </c>
      <c r="E272" s="39"/>
      <c r="F272" s="197" t="s">
        <v>415</v>
      </c>
      <c r="G272" s="39"/>
      <c r="H272" s="39"/>
      <c r="I272" s="198"/>
      <c r="J272" s="39"/>
      <c r="K272" s="39"/>
      <c r="L272" s="42"/>
      <c r="M272" s="199"/>
      <c r="N272" s="200"/>
      <c r="O272" s="67"/>
      <c r="P272" s="67"/>
      <c r="Q272" s="67"/>
      <c r="R272" s="67"/>
      <c r="S272" s="67"/>
      <c r="T272" s="68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T272" s="20" t="s">
        <v>213</v>
      </c>
      <c r="AU272" s="20" t="s">
        <v>83</v>
      </c>
    </row>
    <row r="273" spans="1:65" s="13" customFormat="1">
      <c r="B273" s="201"/>
      <c r="C273" s="202"/>
      <c r="D273" s="196" t="s">
        <v>215</v>
      </c>
      <c r="E273" s="203" t="s">
        <v>21</v>
      </c>
      <c r="F273" s="204" t="s">
        <v>351</v>
      </c>
      <c r="G273" s="202"/>
      <c r="H273" s="203" t="s">
        <v>21</v>
      </c>
      <c r="I273" s="205"/>
      <c r="J273" s="202"/>
      <c r="K273" s="202"/>
      <c r="L273" s="206"/>
      <c r="M273" s="207"/>
      <c r="N273" s="208"/>
      <c r="O273" s="208"/>
      <c r="P273" s="208"/>
      <c r="Q273" s="208"/>
      <c r="R273" s="208"/>
      <c r="S273" s="208"/>
      <c r="T273" s="209"/>
      <c r="AT273" s="210" t="s">
        <v>215</v>
      </c>
      <c r="AU273" s="210" t="s">
        <v>83</v>
      </c>
      <c r="AV273" s="13" t="s">
        <v>81</v>
      </c>
      <c r="AW273" s="13" t="s">
        <v>34</v>
      </c>
      <c r="AX273" s="13" t="s">
        <v>74</v>
      </c>
      <c r="AY273" s="210" t="s">
        <v>206</v>
      </c>
    </row>
    <row r="274" spans="1:65" s="13" customFormat="1">
      <c r="B274" s="201"/>
      <c r="C274" s="202"/>
      <c r="D274" s="196" t="s">
        <v>215</v>
      </c>
      <c r="E274" s="203" t="s">
        <v>21</v>
      </c>
      <c r="F274" s="204" t="s">
        <v>416</v>
      </c>
      <c r="G274" s="202"/>
      <c r="H274" s="203" t="s">
        <v>21</v>
      </c>
      <c r="I274" s="205"/>
      <c r="J274" s="202"/>
      <c r="K274" s="202"/>
      <c r="L274" s="206"/>
      <c r="M274" s="207"/>
      <c r="N274" s="208"/>
      <c r="O274" s="208"/>
      <c r="P274" s="208"/>
      <c r="Q274" s="208"/>
      <c r="R274" s="208"/>
      <c r="S274" s="208"/>
      <c r="T274" s="209"/>
      <c r="AT274" s="210" t="s">
        <v>215</v>
      </c>
      <c r="AU274" s="210" t="s">
        <v>83</v>
      </c>
      <c r="AV274" s="13" t="s">
        <v>81</v>
      </c>
      <c r="AW274" s="13" t="s">
        <v>34</v>
      </c>
      <c r="AX274" s="13" t="s">
        <v>74</v>
      </c>
      <c r="AY274" s="210" t="s">
        <v>206</v>
      </c>
    </row>
    <row r="275" spans="1:65" s="14" customFormat="1">
      <c r="B275" s="211"/>
      <c r="C275" s="212"/>
      <c r="D275" s="196" t="s">
        <v>215</v>
      </c>
      <c r="E275" s="213" t="s">
        <v>21</v>
      </c>
      <c r="F275" s="214" t="s">
        <v>417</v>
      </c>
      <c r="G275" s="212"/>
      <c r="H275" s="215">
        <v>191.1</v>
      </c>
      <c r="I275" s="216"/>
      <c r="J275" s="212"/>
      <c r="K275" s="212"/>
      <c r="L275" s="217"/>
      <c r="M275" s="218"/>
      <c r="N275" s="219"/>
      <c r="O275" s="219"/>
      <c r="P275" s="219"/>
      <c r="Q275" s="219"/>
      <c r="R275" s="219"/>
      <c r="S275" s="219"/>
      <c r="T275" s="220"/>
      <c r="AT275" s="221" t="s">
        <v>215</v>
      </c>
      <c r="AU275" s="221" t="s">
        <v>83</v>
      </c>
      <c r="AV275" s="14" t="s">
        <v>83</v>
      </c>
      <c r="AW275" s="14" t="s">
        <v>34</v>
      </c>
      <c r="AX275" s="14" t="s">
        <v>74</v>
      </c>
      <c r="AY275" s="221" t="s">
        <v>206</v>
      </c>
    </row>
    <row r="276" spans="1:65" s="14" customFormat="1">
      <c r="B276" s="211"/>
      <c r="C276" s="212"/>
      <c r="D276" s="196" t="s">
        <v>215</v>
      </c>
      <c r="E276" s="213" t="s">
        <v>21</v>
      </c>
      <c r="F276" s="214" t="s">
        <v>418</v>
      </c>
      <c r="G276" s="212"/>
      <c r="H276" s="215">
        <v>130.19999999999999</v>
      </c>
      <c r="I276" s="216"/>
      <c r="J276" s="212"/>
      <c r="K276" s="212"/>
      <c r="L276" s="217"/>
      <c r="M276" s="218"/>
      <c r="N276" s="219"/>
      <c r="O276" s="219"/>
      <c r="P276" s="219"/>
      <c r="Q276" s="219"/>
      <c r="R276" s="219"/>
      <c r="S276" s="219"/>
      <c r="T276" s="220"/>
      <c r="AT276" s="221" t="s">
        <v>215</v>
      </c>
      <c r="AU276" s="221" t="s">
        <v>83</v>
      </c>
      <c r="AV276" s="14" t="s">
        <v>83</v>
      </c>
      <c r="AW276" s="14" t="s">
        <v>34</v>
      </c>
      <c r="AX276" s="14" t="s">
        <v>74</v>
      </c>
      <c r="AY276" s="221" t="s">
        <v>206</v>
      </c>
    </row>
    <row r="277" spans="1:65" s="14" customFormat="1">
      <c r="B277" s="211"/>
      <c r="C277" s="212"/>
      <c r="D277" s="196" t="s">
        <v>215</v>
      </c>
      <c r="E277" s="213" t="s">
        <v>21</v>
      </c>
      <c r="F277" s="214" t="s">
        <v>419</v>
      </c>
      <c r="G277" s="212"/>
      <c r="H277" s="215">
        <v>8</v>
      </c>
      <c r="I277" s="216"/>
      <c r="J277" s="212"/>
      <c r="K277" s="212"/>
      <c r="L277" s="217"/>
      <c r="M277" s="218"/>
      <c r="N277" s="219"/>
      <c r="O277" s="219"/>
      <c r="P277" s="219"/>
      <c r="Q277" s="219"/>
      <c r="R277" s="219"/>
      <c r="S277" s="219"/>
      <c r="T277" s="220"/>
      <c r="AT277" s="221" t="s">
        <v>215</v>
      </c>
      <c r="AU277" s="221" t="s">
        <v>83</v>
      </c>
      <c r="AV277" s="14" t="s">
        <v>83</v>
      </c>
      <c r="AW277" s="14" t="s">
        <v>34</v>
      </c>
      <c r="AX277" s="14" t="s">
        <v>74</v>
      </c>
      <c r="AY277" s="221" t="s">
        <v>206</v>
      </c>
    </row>
    <row r="278" spans="1:65" s="15" customFormat="1">
      <c r="B278" s="222"/>
      <c r="C278" s="223"/>
      <c r="D278" s="196" t="s">
        <v>215</v>
      </c>
      <c r="E278" s="224" t="s">
        <v>21</v>
      </c>
      <c r="F278" s="225" t="s">
        <v>219</v>
      </c>
      <c r="G278" s="223"/>
      <c r="H278" s="226">
        <v>329.3</v>
      </c>
      <c r="I278" s="227"/>
      <c r="J278" s="223"/>
      <c r="K278" s="223"/>
      <c r="L278" s="228"/>
      <c r="M278" s="229"/>
      <c r="N278" s="230"/>
      <c r="O278" s="230"/>
      <c r="P278" s="230"/>
      <c r="Q278" s="230"/>
      <c r="R278" s="230"/>
      <c r="S278" s="230"/>
      <c r="T278" s="231"/>
      <c r="AT278" s="232" t="s">
        <v>215</v>
      </c>
      <c r="AU278" s="232" t="s">
        <v>83</v>
      </c>
      <c r="AV278" s="15" t="s">
        <v>149</v>
      </c>
      <c r="AW278" s="15" t="s">
        <v>34</v>
      </c>
      <c r="AX278" s="15" t="s">
        <v>81</v>
      </c>
      <c r="AY278" s="232" t="s">
        <v>206</v>
      </c>
    </row>
    <row r="279" spans="1:65" s="2" customFormat="1" ht="16.5" customHeight="1">
      <c r="A279" s="37"/>
      <c r="B279" s="38"/>
      <c r="C279" s="182" t="s">
        <v>420</v>
      </c>
      <c r="D279" s="182" t="s">
        <v>208</v>
      </c>
      <c r="E279" s="183" t="s">
        <v>421</v>
      </c>
      <c r="F279" s="184" t="s">
        <v>422</v>
      </c>
      <c r="G279" s="185" t="s">
        <v>257</v>
      </c>
      <c r="H279" s="186">
        <v>3</v>
      </c>
      <c r="I279" s="187"/>
      <c r="J279" s="188">
        <f>ROUND(I279*H279,2)</f>
        <v>0</v>
      </c>
      <c r="K279" s="189"/>
      <c r="L279" s="42"/>
      <c r="M279" s="190" t="s">
        <v>21</v>
      </c>
      <c r="N279" s="191" t="s">
        <v>45</v>
      </c>
      <c r="O279" s="67"/>
      <c r="P279" s="192">
        <f>O279*H279</f>
        <v>0</v>
      </c>
      <c r="Q279" s="192">
        <v>0</v>
      </c>
      <c r="R279" s="192">
        <f>Q279*H279</f>
        <v>0</v>
      </c>
      <c r="S279" s="192">
        <v>0</v>
      </c>
      <c r="T279" s="193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194" t="s">
        <v>149</v>
      </c>
      <c r="AT279" s="194" t="s">
        <v>208</v>
      </c>
      <c r="AU279" s="194" t="s">
        <v>83</v>
      </c>
      <c r="AY279" s="20" t="s">
        <v>206</v>
      </c>
      <c r="BE279" s="195">
        <f>IF(N279="základní",J279,0)</f>
        <v>0</v>
      </c>
      <c r="BF279" s="195">
        <f>IF(N279="snížená",J279,0)</f>
        <v>0</v>
      </c>
      <c r="BG279" s="195">
        <f>IF(N279="zákl. přenesená",J279,0)</f>
        <v>0</v>
      </c>
      <c r="BH279" s="195">
        <f>IF(N279="sníž. přenesená",J279,0)</f>
        <v>0</v>
      </c>
      <c r="BI279" s="195">
        <f>IF(N279="nulová",J279,0)</f>
        <v>0</v>
      </c>
      <c r="BJ279" s="20" t="s">
        <v>81</v>
      </c>
      <c r="BK279" s="195">
        <f>ROUND(I279*H279,2)</f>
        <v>0</v>
      </c>
      <c r="BL279" s="20" t="s">
        <v>149</v>
      </c>
      <c r="BM279" s="194" t="s">
        <v>423</v>
      </c>
    </row>
    <row r="280" spans="1:65" s="2" customFormat="1">
      <c r="A280" s="37"/>
      <c r="B280" s="38"/>
      <c r="C280" s="39"/>
      <c r="D280" s="196" t="s">
        <v>213</v>
      </c>
      <c r="E280" s="39"/>
      <c r="F280" s="197" t="s">
        <v>422</v>
      </c>
      <c r="G280" s="39"/>
      <c r="H280" s="39"/>
      <c r="I280" s="198"/>
      <c r="J280" s="39"/>
      <c r="K280" s="39"/>
      <c r="L280" s="42"/>
      <c r="M280" s="199"/>
      <c r="N280" s="200"/>
      <c r="O280" s="67"/>
      <c r="P280" s="67"/>
      <c r="Q280" s="67"/>
      <c r="R280" s="67"/>
      <c r="S280" s="67"/>
      <c r="T280" s="68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T280" s="20" t="s">
        <v>213</v>
      </c>
      <c r="AU280" s="20" t="s">
        <v>83</v>
      </c>
    </row>
    <row r="281" spans="1:65" s="13" customFormat="1">
      <c r="B281" s="201"/>
      <c r="C281" s="202"/>
      <c r="D281" s="196" t="s">
        <v>215</v>
      </c>
      <c r="E281" s="203" t="s">
        <v>21</v>
      </c>
      <c r="F281" s="204" t="s">
        <v>216</v>
      </c>
      <c r="G281" s="202"/>
      <c r="H281" s="203" t="s">
        <v>21</v>
      </c>
      <c r="I281" s="205"/>
      <c r="J281" s="202"/>
      <c r="K281" s="202"/>
      <c r="L281" s="206"/>
      <c r="M281" s="207"/>
      <c r="N281" s="208"/>
      <c r="O281" s="208"/>
      <c r="P281" s="208"/>
      <c r="Q281" s="208"/>
      <c r="R281" s="208"/>
      <c r="S281" s="208"/>
      <c r="T281" s="209"/>
      <c r="AT281" s="210" t="s">
        <v>215</v>
      </c>
      <c r="AU281" s="210" t="s">
        <v>83</v>
      </c>
      <c r="AV281" s="13" t="s">
        <v>81</v>
      </c>
      <c r="AW281" s="13" t="s">
        <v>34</v>
      </c>
      <c r="AX281" s="13" t="s">
        <v>74</v>
      </c>
      <c r="AY281" s="210" t="s">
        <v>206</v>
      </c>
    </row>
    <row r="282" spans="1:65" s="13" customFormat="1">
      <c r="B282" s="201"/>
      <c r="C282" s="202"/>
      <c r="D282" s="196" t="s">
        <v>215</v>
      </c>
      <c r="E282" s="203" t="s">
        <v>21</v>
      </c>
      <c r="F282" s="204" t="s">
        <v>424</v>
      </c>
      <c r="G282" s="202"/>
      <c r="H282" s="203" t="s">
        <v>21</v>
      </c>
      <c r="I282" s="205"/>
      <c r="J282" s="202"/>
      <c r="K282" s="202"/>
      <c r="L282" s="206"/>
      <c r="M282" s="207"/>
      <c r="N282" s="208"/>
      <c r="O282" s="208"/>
      <c r="P282" s="208"/>
      <c r="Q282" s="208"/>
      <c r="R282" s="208"/>
      <c r="S282" s="208"/>
      <c r="T282" s="209"/>
      <c r="AT282" s="210" t="s">
        <v>215</v>
      </c>
      <c r="AU282" s="210" t="s">
        <v>83</v>
      </c>
      <c r="AV282" s="13" t="s">
        <v>81</v>
      </c>
      <c r="AW282" s="13" t="s">
        <v>34</v>
      </c>
      <c r="AX282" s="13" t="s">
        <v>74</v>
      </c>
      <c r="AY282" s="210" t="s">
        <v>206</v>
      </c>
    </row>
    <row r="283" spans="1:65" s="14" customFormat="1">
      <c r="B283" s="211"/>
      <c r="C283" s="212"/>
      <c r="D283" s="196" t="s">
        <v>215</v>
      </c>
      <c r="E283" s="213" t="s">
        <v>21</v>
      </c>
      <c r="F283" s="214" t="s">
        <v>425</v>
      </c>
      <c r="G283" s="212"/>
      <c r="H283" s="215">
        <v>3</v>
      </c>
      <c r="I283" s="216"/>
      <c r="J283" s="212"/>
      <c r="K283" s="212"/>
      <c r="L283" s="217"/>
      <c r="M283" s="218"/>
      <c r="N283" s="219"/>
      <c r="O283" s="219"/>
      <c r="P283" s="219"/>
      <c r="Q283" s="219"/>
      <c r="R283" s="219"/>
      <c r="S283" s="219"/>
      <c r="T283" s="220"/>
      <c r="AT283" s="221" t="s">
        <v>215</v>
      </c>
      <c r="AU283" s="221" t="s">
        <v>83</v>
      </c>
      <c r="AV283" s="14" t="s">
        <v>83</v>
      </c>
      <c r="AW283" s="14" t="s">
        <v>34</v>
      </c>
      <c r="AX283" s="14" t="s">
        <v>74</v>
      </c>
      <c r="AY283" s="221" t="s">
        <v>206</v>
      </c>
    </row>
    <row r="284" spans="1:65" s="15" customFormat="1">
      <c r="B284" s="222"/>
      <c r="C284" s="223"/>
      <c r="D284" s="196" t="s">
        <v>215</v>
      </c>
      <c r="E284" s="224" t="s">
        <v>21</v>
      </c>
      <c r="F284" s="225" t="s">
        <v>219</v>
      </c>
      <c r="G284" s="223"/>
      <c r="H284" s="226">
        <v>3</v>
      </c>
      <c r="I284" s="227"/>
      <c r="J284" s="223"/>
      <c r="K284" s="223"/>
      <c r="L284" s="228"/>
      <c r="M284" s="229"/>
      <c r="N284" s="230"/>
      <c r="O284" s="230"/>
      <c r="P284" s="230"/>
      <c r="Q284" s="230"/>
      <c r="R284" s="230"/>
      <c r="S284" s="230"/>
      <c r="T284" s="231"/>
      <c r="AT284" s="232" t="s">
        <v>215</v>
      </c>
      <c r="AU284" s="232" t="s">
        <v>83</v>
      </c>
      <c r="AV284" s="15" t="s">
        <v>149</v>
      </c>
      <c r="AW284" s="15" t="s">
        <v>34</v>
      </c>
      <c r="AX284" s="15" t="s">
        <v>81</v>
      </c>
      <c r="AY284" s="232" t="s">
        <v>206</v>
      </c>
    </row>
    <row r="285" spans="1:65" s="2" customFormat="1" ht="16.5" customHeight="1">
      <c r="A285" s="37"/>
      <c r="B285" s="38"/>
      <c r="C285" s="182" t="s">
        <v>426</v>
      </c>
      <c r="D285" s="182" t="s">
        <v>208</v>
      </c>
      <c r="E285" s="183" t="s">
        <v>427</v>
      </c>
      <c r="F285" s="184" t="s">
        <v>428</v>
      </c>
      <c r="G285" s="185" t="s">
        <v>238</v>
      </c>
      <c r="H285" s="186">
        <v>2384</v>
      </c>
      <c r="I285" s="187"/>
      <c r="J285" s="188">
        <f>ROUND(I285*H285,2)</f>
        <v>0</v>
      </c>
      <c r="K285" s="189"/>
      <c r="L285" s="42"/>
      <c r="M285" s="190" t="s">
        <v>21</v>
      </c>
      <c r="N285" s="191" t="s">
        <v>45</v>
      </c>
      <c r="O285" s="67"/>
      <c r="P285" s="192">
        <f>O285*H285</f>
        <v>0</v>
      </c>
      <c r="Q285" s="192">
        <v>0</v>
      </c>
      <c r="R285" s="192">
        <f>Q285*H285</f>
        <v>0</v>
      </c>
      <c r="S285" s="192">
        <v>0</v>
      </c>
      <c r="T285" s="193">
        <f>S285*H285</f>
        <v>0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R285" s="194" t="s">
        <v>149</v>
      </c>
      <c r="AT285" s="194" t="s">
        <v>208</v>
      </c>
      <c r="AU285" s="194" t="s">
        <v>83</v>
      </c>
      <c r="AY285" s="20" t="s">
        <v>206</v>
      </c>
      <c r="BE285" s="195">
        <f>IF(N285="základní",J285,0)</f>
        <v>0</v>
      </c>
      <c r="BF285" s="195">
        <f>IF(N285="snížená",J285,0)</f>
        <v>0</v>
      </c>
      <c r="BG285" s="195">
        <f>IF(N285="zákl. přenesená",J285,0)</f>
        <v>0</v>
      </c>
      <c r="BH285" s="195">
        <f>IF(N285="sníž. přenesená",J285,0)</f>
        <v>0</v>
      </c>
      <c r="BI285" s="195">
        <f>IF(N285="nulová",J285,0)</f>
        <v>0</v>
      </c>
      <c r="BJ285" s="20" t="s">
        <v>81</v>
      </c>
      <c r="BK285" s="195">
        <f>ROUND(I285*H285,2)</f>
        <v>0</v>
      </c>
      <c r="BL285" s="20" t="s">
        <v>149</v>
      </c>
      <c r="BM285" s="194" t="s">
        <v>429</v>
      </c>
    </row>
    <row r="286" spans="1:65" s="2" customFormat="1">
      <c r="A286" s="37"/>
      <c r="B286" s="38"/>
      <c r="C286" s="39"/>
      <c r="D286" s="196" t="s">
        <v>213</v>
      </c>
      <c r="E286" s="39"/>
      <c r="F286" s="197" t="s">
        <v>430</v>
      </c>
      <c r="G286" s="39"/>
      <c r="H286" s="39"/>
      <c r="I286" s="198"/>
      <c r="J286" s="39"/>
      <c r="K286" s="39"/>
      <c r="L286" s="42"/>
      <c r="M286" s="199"/>
      <c r="N286" s="200"/>
      <c r="O286" s="67"/>
      <c r="P286" s="67"/>
      <c r="Q286" s="67"/>
      <c r="R286" s="67"/>
      <c r="S286" s="67"/>
      <c r="T286" s="68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T286" s="20" t="s">
        <v>213</v>
      </c>
      <c r="AU286" s="20" t="s">
        <v>83</v>
      </c>
    </row>
    <row r="287" spans="1:65" s="2" customFormat="1" ht="18">
      <c r="A287" s="37"/>
      <c r="B287" s="38"/>
      <c r="C287" s="39"/>
      <c r="D287" s="196" t="s">
        <v>275</v>
      </c>
      <c r="E287" s="39"/>
      <c r="F287" s="233" t="s">
        <v>431</v>
      </c>
      <c r="G287" s="39"/>
      <c r="H287" s="39"/>
      <c r="I287" s="198"/>
      <c r="J287" s="39"/>
      <c r="K287" s="39"/>
      <c r="L287" s="42"/>
      <c r="M287" s="199"/>
      <c r="N287" s="200"/>
      <c r="O287" s="67"/>
      <c r="P287" s="67"/>
      <c r="Q287" s="67"/>
      <c r="R287" s="67"/>
      <c r="S287" s="67"/>
      <c r="T287" s="68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T287" s="20" t="s">
        <v>275</v>
      </c>
      <c r="AU287" s="20" t="s">
        <v>83</v>
      </c>
    </row>
    <row r="288" spans="1:65" s="13" customFormat="1">
      <c r="B288" s="201"/>
      <c r="C288" s="202"/>
      <c r="D288" s="196" t="s">
        <v>215</v>
      </c>
      <c r="E288" s="203" t="s">
        <v>21</v>
      </c>
      <c r="F288" s="204" t="s">
        <v>351</v>
      </c>
      <c r="G288" s="202"/>
      <c r="H288" s="203" t="s">
        <v>21</v>
      </c>
      <c r="I288" s="205"/>
      <c r="J288" s="202"/>
      <c r="K288" s="202"/>
      <c r="L288" s="206"/>
      <c r="M288" s="207"/>
      <c r="N288" s="208"/>
      <c r="O288" s="208"/>
      <c r="P288" s="208"/>
      <c r="Q288" s="208"/>
      <c r="R288" s="208"/>
      <c r="S288" s="208"/>
      <c r="T288" s="209"/>
      <c r="AT288" s="210" t="s">
        <v>215</v>
      </c>
      <c r="AU288" s="210" t="s">
        <v>83</v>
      </c>
      <c r="AV288" s="13" t="s">
        <v>81</v>
      </c>
      <c r="AW288" s="13" t="s">
        <v>34</v>
      </c>
      <c r="AX288" s="13" t="s">
        <v>74</v>
      </c>
      <c r="AY288" s="210" t="s">
        <v>206</v>
      </c>
    </row>
    <row r="289" spans="1:65" s="13" customFormat="1">
      <c r="B289" s="201"/>
      <c r="C289" s="202"/>
      <c r="D289" s="196" t="s">
        <v>215</v>
      </c>
      <c r="E289" s="203" t="s">
        <v>21</v>
      </c>
      <c r="F289" s="204" t="s">
        <v>432</v>
      </c>
      <c r="G289" s="202"/>
      <c r="H289" s="203" t="s">
        <v>21</v>
      </c>
      <c r="I289" s="205"/>
      <c r="J289" s="202"/>
      <c r="K289" s="202"/>
      <c r="L289" s="206"/>
      <c r="M289" s="207"/>
      <c r="N289" s="208"/>
      <c r="O289" s="208"/>
      <c r="P289" s="208"/>
      <c r="Q289" s="208"/>
      <c r="R289" s="208"/>
      <c r="S289" s="208"/>
      <c r="T289" s="209"/>
      <c r="AT289" s="210" t="s">
        <v>215</v>
      </c>
      <c r="AU289" s="210" t="s">
        <v>83</v>
      </c>
      <c r="AV289" s="13" t="s">
        <v>81</v>
      </c>
      <c r="AW289" s="13" t="s">
        <v>34</v>
      </c>
      <c r="AX289" s="13" t="s">
        <v>74</v>
      </c>
      <c r="AY289" s="210" t="s">
        <v>206</v>
      </c>
    </row>
    <row r="290" spans="1:65" s="14" customFormat="1">
      <c r="B290" s="211"/>
      <c r="C290" s="212"/>
      <c r="D290" s="196" t="s">
        <v>215</v>
      </c>
      <c r="E290" s="213" t="s">
        <v>21</v>
      </c>
      <c r="F290" s="214" t="s">
        <v>433</v>
      </c>
      <c r="G290" s="212"/>
      <c r="H290" s="215">
        <v>937</v>
      </c>
      <c r="I290" s="216"/>
      <c r="J290" s="212"/>
      <c r="K290" s="212"/>
      <c r="L290" s="217"/>
      <c r="M290" s="218"/>
      <c r="N290" s="219"/>
      <c r="O290" s="219"/>
      <c r="P290" s="219"/>
      <c r="Q290" s="219"/>
      <c r="R290" s="219"/>
      <c r="S290" s="219"/>
      <c r="T290" s="220"/>
      <c r="AT290" s="221" t="s">
        <v>215</v>
      </c>
      <c r="AU290" s="221" t="s">
        <v>83</v>
      </c>
      <c r="AV290" s="14" t="s">
        <v>83</v>
      </c>
      <c r="AW290" s="14" t="s">
        <v>34</v>
      </c>
      <c r="AX290" s="14" t="s">
        <v>74</v>
      </c>
      <c r="AY290" s="221" t="s">
        <v>206</v>
      </c>
    </row>
    <row r="291" spans="1:65" s="14" customFormat="1">
      <c r="B291" s="211"/>
      <c r="C291" s="212"/>
      <c r="D291" s="196" t="s">
        <v>215</v>
      </c>
      <c r="E291" s="213" t="s">
        <v>21</v>
      </c>
      <c r="F291" s="214" t="s">
        <v>434</v>
      </c>
      <c r="G291" s="212"/>
      <c r="H291" s="215">
        <v>851</v>
      </c>
      <c r="I291" s="216"/>
      <c r="J291" s="212"/>
      <c r="K291" s="212"/>
      <c r="L291" s="217"/>
      <c r="M291" s="218"/>
      <c r="N291" s="219"/>
      <c r="O291" s="219"/>
      <c r="P291" s="219"/>
      <c r="Q291" s="219"/>
      <c r="R291" s="219"/>
      <c r="S291" s="219"/>
      <c r="T291" s="220"/>
      <c r="AT291" s="221" t="s">
        <v>215</v>
      </c>
      <c r="AU291" s="221" t="s">
        <v>83</v>
      </c>
      <c r="AV291" s="14" t="s">
        <v>83</v>
      </c>
      <c r="AW291" s="14" t="s">
        <v>34</v>
      </c>
      <c r="AX291" s="14" t="s">
        <v>74</v>
      </c>
      <c r="AY291" s="221" t="s">
        <v>206</v>
      </c>
    </row>
    <row r="292" spans="1:65" s="14" customFormat="1">
      <c r="B292" s="211"/>
      <c r="C292" s="212"/>
      <c r="D292" s="196" t="s">
        <v>215</v>
      </c>
      <c r="E292" s="213" t="s">
        <v>21</v>
      </c>
      <c r="F292" s="214" t="s">
        <v>435</v>
      </c>
      <c r="G292" s="212"/>
      <c r="H292" s="215">
        <v>363</v>
      </c>
      <c r="I292" s="216"/>
      <c r="J292" s="212"/>
      <c r="K292" s="212"/>
      <c r="L292" s="217"/>
      <c r="M292" s="218"/>
      <c r="N292" s="219"/>
      <c r="O292" s="219"/>
      <c r="P292" s="219"/>
      <c r="Q292" s="219"/>
      <c r="R292" s="219"/>
      <c r="S292" s="219"/>
      <c r="T292" s="220"/>
      <c r="AT292" s="221" t="s">
        <v>215</v>
      </c>
      <c r="AU292" s="221" t="s">
        <v>83</v>
      </c>
      <c r="AV292" s="14" t="s">
        <v>83</v>
      </c>
      <c r="AW292" s="14" t="s">
        <v>34</v>
      </c>
      <c r="AX292" s="14" t="s">
        <v>74</v>
      </c>
      <c r="AY292" s="221" t="s">
        <v>206</v>
      </c>
    </row>
    <row r="293" spans="1:65" s="14" customFormat="1">
      <c r="B293" s="211"/>
      <c r="C293" s="212"/>
      <c r="D293" s="196" t="s">
        <v>215</v>
      </c>
      <c r="E293" s="213" t="s">
        <v>21</v>
      </c>
      <c r="F293" s="214" t="s">
        <v>436</v>
      </c>
      <c r="G293" s="212"/>
      <c r="H293" s="215">
        <v>38</v>
      </c>
      <c r="I293" s="216"/>
      <c r="J293" s="212"/>
      <c r="K293" s="212"/>
      <c r="L293" s="217"/>
      <c r="M293" s="218"/>
      <c r="N293" s="219"/>
      <c r="O293" s="219"/>
      <c r="P293" s="219"/>
      <c r="Q293" s="219"/>
      <c r="R293" s="219"/>
      <c r="S293" s="219"/>
      <c r="T293" s="220"/>
      <c r="AT293" s="221" t="s">
        <v>215</v>
      </c>
      <c r="AU293" s="221" t="s">
        <v>83</v>
      </c>
      <c r="AV293" s="14" t="s">
        <v>83</v>
      </c>
      <c r="AW293" s="14" t="s">
        <v>34</v>
      </c>
      <c r="AX293" s="14" t="s">
        <v>74</v>
      </c>
      <c r="AY293" s="221" t="s">
        <v>206</v>
      </c>
    </row>
    <row r="294" spans="1:65" s="14" customFormat="1">
      <c r="B294" s="211"/>
      <c r="C294" s="212"/>
      <c r="D294" s="196" t="s">
        <v>215</v>
      </c>
      <c r="E294" s="213" t="s">
        <v>21</v>
      </c>
      <c r="F294" s="214" t="s">
        <v>437</v>
      </c>
      <c r="G294" s="212"/>
      <c r="H294" s="215">
        <v>116</v>
      </c>
      <c r="I294" s="216"/>
      <c r="J294" s="212"/>
      <c r="K294" s="212"/>
      <c r="L294" s="217"/>
      <c r="M294" s="218"/>
      <c r="N294" s="219"/>
      <c r="O294" s="219"/>
      <c r="P294" s="219"/>
      <c r="Q294" s="219"/>
      <c r="R294" s="219"/>
      <c r="S294" s="219"/>
      <c r="T294" s="220"/>
      <c r="AT294" s="221" t="s">
        <v>215</v>
      </c>
      <c r="AU294" s="221" t="s">
        <v>83</v>
      </c>
      <c r="AV294" s="14" t="s">
        <v>83</v>
      </c>
      <c r="AW294" s="14" t="s">
        <v>34</v>
      </c>
      <c r="AX294" s="14" t="s">
        <v>74</v>
      </c>
      <c r="AY294" s="221" t="s">
        <v>206</v>
      </c>
    </row>
    <row r="295" spans="1:65" s="14" customFormat="1">
      <c r="B295" s="211"/>
      <c r="C295" s="212"/>
      <c r="D295" s="196" t="s">
        <v>215</v>
      </c>
      <c r="E295" s="213" t="s">
        <v>21</v>
      </c>
      <c r="F295" s="214" t="s">
        <v>438</v>
      </c>
      <c r="G295" s="212"/>
      <c r="H295" s="215">
        <v>23</v>
      </c>
      <c r="I295" s="216"/>
      <c r="J295" s="212"/>
      <c r="K295" s="212"/>
      <c r="L295" s="217"/>
      <c r="M295" s="218"/>
      <c r="N295" s="219"/>
      <c r="O295" s="219"/>
      <c r="P295" s="219"/>
      <c r="Q295" s="219"/>
      <c r="R295" s="219"/>
      <c r="S295" s="219"/>
      <c r="T295" s="220"/>
      <c r="AT295" s="221" t="s">
        <v>215</v>
      </c>
      <c r="AU295" s="221" t="s">
        <v>83</v>
      </c>
      <c r="AV295" s="14" t="s">
        <v>83</v>
      </c>
      <c r="AW295" s="14" t="s">
        <v>34</v>
      </c>
      <c r="AX295" s="14" t="s">
        <v>74</v>
      </c>
      <c r="AY295" s="221" t="s">
        <v>206</v>
      </c>
    </row>
    <row r="296" spans="1:65" s="14" customFormat="1">
      <c r="B296" s="211"/>
      <c r="C296" s="212"/>
      <c r="D296" s="196" t="s">
        <v>215</v>
      </c>
      <c r="E296" s="213" t="s">
        <v>21</v>
      </c>
      <c r="F296" s="214" t="s">
        <v>439</v>
      </c>
      <c r="G296" s="212"/>
      <c r="H296" s="215">
        <v>56</v>
      </c>
      <c r="I296" s="216"/>
      <c r="J296" s="212"/>
      <c r="K296" s="212"/>
      <c r="L296" s="217"/>
      <c r="M296" s="218"/>
      <c r="N296" s="219"/>
      <c r="O296" s="219"/>
      <c r="P296" s="219"/>
      <c r="Q296" s="219"/>
      <c r="R296" s="219"/>
      <c r="S296" s="219"/>
      <c r="T296" s="220"/>
      <c r="AT296" s="221" t="s">
        <v>215</v>
      </c>
      <c r="AU296" s="221" t="s">
        <v>83</v>
      </c>
      <c r="AV296" s="14" t="s">
        <v>83</v>
      </c>
      <c r="AW296" s="14" t="s">
        <v>34</v>
      </c>
      <c r="AX296" s="14" t="s">
        <v>74</v>
      </c>
      <c r="AY296" s="221" t="s">
        <v>206</v>
      </c>
    </row>
    <row r="297" spans="1:65" s="15" customFormat="1">
      <c r="B297" s="222"/>
      <c r="C297" s="223"/>
      <c r="D297" s="196" t="s">
        <v>215</v>
      </c>
      <c r="E297" s="224" t="s">
        <v>21</v>
      </c>
      <c r="F297" s="225" t="s">
        <v>219</v>
      </c>
      <c r="G297" s="223"/>
      <c r="H297" s="226">
        <v>2384</v>
      </c>
      <c r="I297" s="227"/>
      <c r="J297" s="223"/>
      <c r="K297" s="223"/>
      <c r="L297" s="228"/>
      <c r="M297" s="229"/>
      <c r="N297" s="230"/>
      <c r="O297" s="230"/>
      <c r="P297" s="230"/>
      <c r="Q297" s="230"/>
      <c r="R297" s="230"/>
      <c r="S297" s="230"/>
      <c r="T297" s="231"/>
      <c r="AT297" s="232" t="s">
        <v>215</v>
      </c>
      <c r="AU297" s="232" t="s">
        <v>83</v>
      </c>
      <c r="AV297" s="15" t="s">
        <v>149</v>
      </c>
      <c r="AW297" s="15" t="s">
        <v>34</v>
      </c>
      <c r="AX297" s="15" t="s">
        <v>81</v>
      </c>
      <c r="AY297" s="232" t="s">
        <v>206</v>
      </c>
    </row>
    <row r="298" spans="1:65" s="2" customFormat="1" ht="16.5" customHeight="1">
      <c r="A298" s="37"/>
      <c r="B298" s="38"/>
      <c r="C298" s="182" t="s">
        <v>440</v>
      </c>
      <c r="D298" s="182" t="s">
        <v>208</v>
      </c>
      <c r="E298" s="183" t="s">
        <v>441</v>
      </c>
      <c r="F298" s="184" t="s">
        <v>442</v>
      </c>
      <c r="G298" s="185" t="s">
        <v>238</v>
      </c>
      <c r="H298" s="186">
        <v>786</v>
      </c>
      <c r="I298" s="187"/>
      <c r="J298" s="188">
        <f>ROUND(I298*H298,2)</f>
        <v>0</v>
      </c>
      <c r="K298" s="189"/>
      <c r="L298" s="42"/>
      <c r="M298" s="190" t="s">
        <v>21</v>
      </c>
      <c r="N298" s="191" t="s">
        <v>45</v>
      </c>
      <c r="O298" s="67"/>
      <c r="P298" s="192">
        <f>O298*H298</f>
        <v>0</v>
      </c>
      <c r="Q298" s="192">
        <v>0</v>
      </c>
      <c r="R298" s="192">
        <f>Q298*H298</f>
        <v>0</v>
      </c>
      <c r="S298" s="192">
        <v>0</v>
      </c>
      <c r="T298" s="193">
        <f>S298*H298</f>
        <v>0</v>
      </c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R298" s="194" t="s">
        <v>149</v>
      </c>
      <c r="AT298" s="194" t="s">
        <v>208</v>
      </c>
      <c r="AU298" s="194" t="s">
        <v>83</v>
      </c>
      <c r="AY298" s="20" t="s">
        <v>206</v>
      </c>
      <c r="BE298" s="195">
        <f>IF(N298="základní",J298,0)</f>
        <v>0</v>
      </c>
      <c r="BF298" s="195">
        <f>IF(N298="snížená",J298,0)</f>
        <v>0</v>
      </c>
      <c r="BG298" s="195">
        <f>IF(N298="zákl. přenesená",J298,0)</f>
        <v>0</v>
      </c>
      <c r="BH298" s="195">
        <f>IF(N298="sníž. přenesená",J298,0)</f>
        <v>0</v>
      </c>
      <c r="BI298" s="195">
        <f>IF(N298="nulová",J298,0)</f>
        <v>0</v>
      </c>
      <c r="BJ298" s="20" t="s">
        <v>81</v>
      </c>
      <c r="BK298" s="195">
        <f>ROUND(I298*H298,2)</f>
        <v>0</v>
      </c>
      <c r="BL298" s="20" t="s">
        <v>149</v>
      </c>
      <c r="BM298" s="194" t="s">
        <v>443</v>
      </c>
    </row>
    <row r="299" spans="1:65" s="2" customFormat="1" ht="18">
      <c r="A299" s="37"/>
      <c r="B299" s="38"/>
      <c r="C299" s="39"/>
      <c r="D299" s="196" t="s">
        <v>213</v>
      </c>
      <c r="E299" s="39"/>
      <c r="F299" s="197" t="s">
        <v>444</v>
      </c>
      <c r="G299" s="39"/>
      <c r="H299" s="39"/>
      <c r="I299" s="198"/>
      <c r="J299" s="39"/>
      <c r="K299" s="39"/>
      <c r="L299" s="42"/>
      <c r="M299" s="199"/>
      <c r="N299" s="200"/>
      <c r="O299" s="67"/>
      <c r="P299" s="67"/>
      <c r="Q299" s="67"/>
      <c r="R299" s="67"/>
      <c r="S299" s="67"/>
      <c r="T299" s="68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T299" s="20" t="s">
        <v>213</v>
      </c>
      <c r="AU299" s="20" t="s">
        <v>83</v>
      </c>
    </row>
    <row r="300" spans="1:65" s="13" customFormat="1">
      <c r="B300" s="201"/>
      <c r="C300" s="202"/>
      <c r="D300" s="196" t="s">
        <v>215</v>
      </c>
      <c r="E300" s="203" t="s">
        <v>21</v>
      </c>
      <c r="F300" s="204" t="s">
        <v>351</v>
      </c>
      <c r="G300" s="202"/>
      <c r="H300" s="203" t="s">
        <v>21</v>
      </c>
      <c r="I300" s="205"/>
      <c r="J300" s="202"/>
      <c r="K300" s="202"/>
      <c r="L300" s="206"/>
      <c r="M300" s="207"/>
      <c r="N300" s="208"/>
      <c r="O300" s="208"/>
      <c r="P300" s="208"/>
      <c r="Q300" s="208"/>
      <c r="R300" s="208"/>
      <c r="S300" s="208"/>
      <c r="T300" s="209"/>
      <c r="AT300" s="210" t="s">
        <v>215</v>
      </c>
      <c r="AU300" s="210" t="s">
        <v>83</v>
      </c>
      <c r="AV300" s="13" t="s">
        <v>81</v>
      </c>
      <c r="AW300" s="13" t="s">
        <v>34</v>
      </c>
      <c r="AX300" s="13" t="s">
        <v>74</v>
      </c>
      <c r="AY300" s="210" t="s">
        <v>206</v>
      </c>
    </row>
    <row r="301" spans="1:65" s="13" customFormat="1">
      <c r="B301" s="201"/>
      <c r="C301" s="202"/>
      <c r="D301" s="196" t="s">
        <v>215</v>
      </c>
      <c r="E301" s="203" t="s">
        <v>21</v>
      </c>
      <c r="F301" s="204" t="s">
        <v>445</v>
      </c>
      <c r="G301" s="202"/>
      <c r="H301" s="203" t="s">
        <v>21</v>
      </c>
      <c r="I301" s="205"/>
      <c r="J301" s="202"/>
      <c r="K301" s="202"/>
      <c r="L301" s="206"/>
      <c r="M301" s="207"/>
      <c r="N301" s="208"/>
      <c r="O301" s="208"/>
      <c r="P301" s="208"/>
      <c r="Q301" s="208"/>
      <c r="R301" s="208"/>
      <c r="S301" s="208"/>
      <c r="T301" s="209"/>
      <c r="AT301" s="210" t="s">
        <v>215</v>
      </c>
      <c r="AU301" s="210" t="s">
        <v>83</v>
      </c>
      <c r="AV301" s="13" t="s">
        <v>81</v>
      </c>
      <c r="AW301" s="13" t="s">
        <v>34</v>
      </c>
      <c r="AX301" s="13" t="s">
        <v>74</v>
      </c>
      <c r="AY301" s="210" t="s">
        <v>206</v>
      </c>
    </row>
    <row r="302" spans="1:65" s="14" customFormat="1">
      <c r="B302" s="211"/>
      <c r="C302" s="212"/>
      <c r="D302" s="196" t="s">
        <v>215</v>
      </c>
      <c r="E302" s="213" t="s">
        <v>21</v>
      </c>
      <c r="F302" s="214" t="s">
        <v>446</v>
      </c>
      <c r="G302" s="212"/>
      <c r="H302" s="215">
        <v>760</v>
      </c>
      <c r="I302" s="216"/>
      <c r="J302" s="212"/>
      <c r="K302" s="212"/>
      <c r="L302" s="217"/>
      <c r="M302" s="218"/>
      <c r="N302" s="219"/>
      <c r="O302" s="219"/>
      <c r="P302" s="219"/>
      <c r="Q302" s="219"/>
      <c r="R302" s="219"/>
      <c r="S302" s="219"/>
      <c r="T302" s="220"/>
      <c r="AT302" s="221" t="s">
        <v>215</v>
      </c>
      <c r="AU302" s="221" t="s">
        <v>83</v>
      </c>
      <c r="AV302" s="14" t="s">
        <v>83</v>
      </c>
      <c r="AW302" s="14" t="s">
        <v>34</v>
      </c>
      <c r="AX302" s="14" t="s">
        <v>74</v>
      </c>
      <c r="AY302" s="221" t="s">
        <v>206</v>
      </c>
    </row>
    <row r="303" spans="1:65" s="14" customFormat="1">
      <c r="B303" s="211"/>
      <c r="C303" s="212"/>
      <c r="D303" s="196" t="s">
        <v>215</v>
      </c>
      <c r="E303" s="213" t="s">
        <v>21</v>
      </c>
      <c r="F303" s="214" t="s">
        <v>447</v>
      </c>
      <c r="G303" s="212"/>
      <c r="H303" s="215">
        <v>26</v>
      </c>
      <c r="I303" s="216"/>
      <c r="J303" s="212"/>
      <c r="K303" s="212"/>
      <c r="L303" s="217"/>
      <c r="M303" s="218"/>
      <c r="N303" s="219"/>
      <c r="O303" s="219"/>
      <c r="P303" s="219"/>
      <c r="Q303" s="219"/>
      <c r="R303" s="219"/>
      <c r="S303" s="219"/>
      <c r="T303" s="220"/>
      <c r="AT303" s="221" t="s">
        <v>215</v>
      </c>
      <c r="AU303" s="221" t="s">
        <v>83</v>
      </c>
      <c r="AV303" s="14" t="s">
        <v>83</v>
      </c>
      <c r="AW303" s="14" t="s">
        <v>34</v>
      </c>
      <c r="AX303" s="14" t="s">
        <v>74</v>
      </c>
      <c r="AY303" s="221" t="s">
        <v>206</v>
      </c>
    </row>
    <row r="304" spans="1:65" s="15" customFormat="1">
      <c r="B304" s="222"/>
      <c r="C304" s="223"/>
      <c r="D304" s="196" t="s">
        <v>215</v>
      </c>
      <c r="E304" s="224" t="s">
        <v>21</v>
      </c>
      <c r="F304" s="225" t="s">
        <v>219</v>
      </c>
      <c r="G304" s="223"/>
      <c r="H304" s="226">
        <v>786</v>
      </c>
      <c r="I304" s="227"/>
      <c r="J304" s="223"/>
      <c r="K304" s="223"/>
      <c r="L304" s="228"/>
      <c r="M304" s="229"/>
      <c r="N304" s="230"/>
      <c r="O304" s="230"/>
      <c r="P304" s="230"/>
      <c r="Q304" s="230"/>
      <c r="R304" s="230"/>
      <c r="S304" s="230"/>
      <c r="T304" s="231"/>
      <c r="AT304" s="232" t="s">
        <v>215</v>
      </c>
      <c r="AU304" s="232" t="s">
        <v>83</v>
      </c>
      <c r="AV304" s="15" t="s">
        <v>149</v>
      </c>
      <c r="AW304" s="15" t="s">
        <v>34</v>
      </c>
      <c r="AX304" s="15" t="s">
        <v>81</v>
      </c>
      <c r="AY304" s="232" t="s">
        <v>206</v>
      </c>
    </row>
    <row r="305" spans="1:65" s="2" customFormat="1" ht="16.5" customHeight="1">
      <c r="A305" s="37"/>
      <c r="B305" s="38"/>
      <c r="C305" s="182" t="s">
        <v>448</v>
      </c>
      <c r="D305" s="182" t="s">
        <v>208</v>
      </c>
      <c r="E305" s="183" t="s">
        <v>449</v>
      </c>
      <c r="F305" s="184" t="s">
        <v>450</v>
      </c>
      <c r="G305" s="185" t="s">
        <v>238</v>
      </c>
      <c r="H305" s="186">
        <v>767</v>
      </c>
      <c r="I305" s="187"/>
      <c r="J305" s="188">
        <f>ROUND(I305*H305,2)</f>
        <v>0</v>
      </c>
      <c r="K305" s="189"/>
      <c r="L305" s="42"/>
      <c r="M305" s="190" t="s">
        <v>21</v>
      </c>
      <c r="N305" s="191" t="s">
        <v>45</v>
      </c>
      <c r="O305" s="67"/>
      <c r="P305" s="192">
        <f>O305*H305</f>
        <v>0</v>
      </c>
      <c r="Q305" s="192">
        <v>0</v>
      </c>
      <c r="R305" s="192">
        <f>Q305*H305</f>
        <v>0</v>
      </c>
      <c r="S305" s="192">
        <v>0</v>
      </c>
      <c r="T305" s="193">
        <f>S305*H305</f>
        <v>0</v>
      </c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R305" s="194" t="s">
        <v>149</v>
      </c>
      <c r="AT305" s="194" t="s">
        <v>208</v>
      </c>
      <c r="AU305" s="194" t="s">
        <v>83</v>
      </c>
      <c r="AY305" s="20" t="s">
        <v>206</v>
      </c>
      <c r="BE305" s="195">
        <f>IF(N305="základní",J305,0)</f>
        <v>0</v>
      </c>
      <c r="BF305" s="195">
        <f>IF(N305="snížená",J305,0)</f>
        <v>0</v>
      </c>
      <c r="BG305" s="195">
        <f>IF(N305="zákl. přenesená",J305,0)</f>
        <v>0</v>
      </c>
      <c r="BH305" s="195">
        <f>IF(N305="sníž. přenesená",J305,0)</f>
        <v>0</v>
      </c>
      <c r="BI305" s="195">
        <f>IF(N305="nulová",J305,0)</f>
        <v>0</v>
      </c>
      <c r="BJ305" s="20" t="s">
        <v>81</v>
      </c>
      <c r="BK305" s="195">
        <f>ROUND(I305*H305,2)</f>
        <v>0</v>
      </c>
      <c r="BL305" s="20" t="s">
        <v>149</v>
      </c>
      <c r="BM305" s="194" t="s">
        <v>451</v>
      </c>
    </row>
    <row r="306" spans="1:65" s="2" customFormat="1">
      <c r="A306" s="37"/>
      <c r="B306" s="38"/>
      <c r="C306" s="39"/>
      <c r="D306" s="196" t="s">
        <v>213</v>
      </c>
      <c r="E306" s="39"/>
      <c r="F306" s="197" t="s">
        <v>452</v>
      </c>
      <c r="G306" s="39"/>
      <c r="H306" s="39"/>
      <c r="I306" s="198"/>
      <c r="J306" s="39"/>
      <c r="K306" s="39"/>
      <c r="L306" s="42"/>
      <c r="M306" s="199"/>
      <c r="N306" s="200"/>
      <c r="O306" s="67"/>
      <c r="P306" s="67"/>
      <c r="Q306" s="67"/>
      <c r="R306" s="67"/>
      <c r="S306" s="67"/>
      <c r="T306" s="68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T306" s="20" t="s">
        <v>213</v>
      </c>
      <c r="AU306" s="20" t="s">
        <v>83</v>
      </c>
    </row>
    <row r="307" spans="1:65" s="13" customFormat="1">
      <c r="B307" s="201"/>
      <c r="C307" s="202"/>
      <c r="D307" s="196" t="s">
        <v>215</v>
      </c>
      <c r="E307" s="203" t="s">
        <v>21</v>
      </c>
      <c r="F307" s="204" t="s">
        <v>351</v>
      </c>
      <c r="G307" s="202"/>
      <c r="H307" s="203" t="s">
        <v>21</v>
      </c>
      <c r="I307" s="205"/>
      <c r="J307" s="202"/>
      <c r="K307" s="202"/>
      <c r="L307" s="206"/>
      <c r="M307" s="207"/>
      <c r="N307" s="208"/>
      <c r="O307" s="208"/>
      <c r="P307" s="208"/>
      <c r="Q307" s="208"/>
      <c r="R307" s="208"/>
      <c r="S307" s="208"/>
      <c r="T307" s="209"/>
      <c r="AT307" s="210" t="s">
        <v>215</v>
      </c>
      <c r="AU307" s="210" t="s">
        <v>83</v>
      </c>
      <c r="AV307" s="13" t="s">
        <v>81</v>
      </c>
      <c r="AW307" s="13" t="s">
        <v>34</v>
      </c>
      <c r="AX307" s="13" t="s">
        <v>74</v>
      </c>
      <c r="AY307" s="210" t="s">
        <v>206</v>
      </c>
    </row>
    <row r="308" spans="1:65" s="13" customFormat="1">
      <c r="B308" s="201"/>
      <c r="C308" s="202"/>
      <c r="D308" s="196" t="s">
        <v>215</v>
      </c>
      <c r="E308" s="203" t="s">
        <v>21</v>
      </c>
      <c r="F308" s="204" t="s">
        <v>453</v>
      </c>
      <c r="G308" s="202"/>
      <c r="H308" s="203" t="s">
        <v>21</v>
      </c>
      <c r="I308" s="205"/>
      <c r="J308" s="202"/>
      <c r="K308" s="202"/>
      <c r="L308" s="206"/>
      <c r="M308" s="207"/>
      <c r="N308" s="208"/>
      <c r="O308" s="208"/>
      <c r="P308" s="208"/>
      <c r="Q308" s="208"/>
      <c r="R308" s="208"/>
      <c r="S308" s="208"/>
      <c r="T308" s="209"/>
      <c r="AT308" s="210" t="s">
        <v>215</v>
      </c>
      <c r="AU308" s="210" t="s">
        <v>83</v>
      </c>
      <c r="AV308" s="13" t="s">
        <v>81</v>
      </c>
      <c r="AW308" s="13" t="s">
        <v>34</v>
      </c>
      <c r="AX308" s="13" t="s">
        <v>74</v>
      </c>
      <c r="AY308" s="210" t="s">
        <v>206</v>
      </c>
    </row>
    <row r="309" spans="1:65" s="14" customFormat="1">
      <c r="B309" s="211"/>
      <c r="C309" s="212"/>
      <c r="D309" s="196" t="s">
        <v>215</v>
      </c>
      <c r="E309" s="213" t="s">
        <v>21</v>
      </c>
      <c r="F309" s="214" t="s">
        <v>454</v>
      </c>
      <c r="G309" s="212"/>
      <c r="H309" s="215">
        <v>767</v>
      </c>
      <c r="I309" s="216"/>
      <c r="J309" s="212"/>
      <c r="K309" s="212"/>
      <c r="L309" s="217"/>
      <c r="M309" s="218"/>
      <c r="N309" s="219"/>
      <c r="O309" s="219"/>
      <c r="P309" s="219"/>
      <c r="Q309" s="219"/>
      <c r="R309" s="219"/>
      <c r="S309" s="219"/>
      <c r="T309" s="220"/>
      <c r="AT309" s="221" t="s">
        <v>215</v>
      </c>
      <c r="AU309" s="221" t="s">
        <v>83</v>
      </c>
      <c r="AV309" s="14" t="s">
        <v>83</v>
      </c>
      <c r="AW309" s="14" t="s">
        <v>34</v>
      </c>
      <c r="AX309" s="14" t="s">
        <v>74</v>
      </c>
      <c r="AY309" s="221" t="s">
        <v>206</v>
      </c>
    </row>
    <row r="310" spans="1:65" s="15" customFormat="1">
      <c r="B310" s="222"/>
      <c r="C310" s="223"/>
      <c r="D310" s="196" t="s">
        <v>215</v>
      </c>
      <c r="E310" s="224" t="s">
        <v>21</v>
      </c>
      <c r="F310" s="225" t="s">
        <v>219</v>
      </c>
      <c r="G310" s="223"/>
      <c r="H310" s="226">
        <v>767</v>
      </c>
      <c r="I310" s="227"/>
      <c r="J310" s="223"/>
      <c r="K310" s="223"/>
      <c r="L310" s="228"/>
      <c r="M310" s="229"/>
      <c r="N310" s="230"/>
      <c r="O310" s="230"/>
      <c r="P310" s="230"/>
      <c r="Q310" s="230"/>
      <c r="R310" s="230"/>
      <c r="S310" s="230"/>
      <c r="T310" s="231"/>
      <c r="AT310" s="232" t="s">
        <v>215</v>
      </c>
      <c r="AU310" s="232" t="s">
        <v>83</v>
      </c>
      <c r="AV310" s="15" t="s">
        <v>149</v>
      </c>
      <c r="AW310" s="15" t="s">
        <v>34</v>
      </c>
      <c r="AX310" s="15" t="s">
        <v>81</v>
      </c>
      <c r="AY310" s="232" t="s">
        <v>206</v>
      </c>
    </row>
    <row r="311" spans="1:65" s="2" customFormat="1" ht="24.15" customHeight="1">
      <c r="A311" s="37"/>
      <c r="B311" s="38"/>
      <c r="C311" s="182" t="s">
        <v>455</v>
      </c>
      <c r="D311" s="182" t="s">
        <v>208</v>
      </c>
      <c r="E311" s="183" t="s">
        <v>456</v>
      </c>
      <c r="F311" s="184" t="s">
        <v>457</v>
      </c>
      <c r="G311" s="185" t="s">
        <v>238</v>
      </c>
      <c r="H311" s="186">
        <v>4887.8999999999996</v>
      </c>
      <c r="I311" s="187"/>
      <c r="J311" s="188">
        <f>ROUND(I311*H311,2)</f>
        <v>0</v>
      </c>
      <c r="K311" s="189"/>
      <c r="L311" s="42"/>
      <c r="M311" s="190" t="s">
        <v>21</v>
      </c>
      <c r="N311" s="191" t="s">
        <v>45</v>
      </c>
      <c r="O311" s="67"/>
      <c r="P311" s="192">
        <f>O311*H311</f>
        <v>0</v>
      </c>
      <c r="Q311" s="192">
        <v>0</v>
      </c>
      <c r="R311" s="192">
        <f>Q311*H311</f>
        <v>0</v>
      </c>
      <c r="S311" s="192">
        <v>0</v>
      </c>
      <c r="T311" s="193">
        <f>S311*H311</f>
        <v>0</v>
      </c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R311" s="194" t="s">
        <v>149</v>
      </c>
      <c r="AT311" s="194" t="s">
        <v>208</v>
      </c>
      <c r="AU311" s="194" t="s">
        <v>83</v>
      </c>
      <c r="AY311" s="20" t="s">
        <v>206</v>
      </c>
      <c r="BE311" s="195">
        <f>IF(N311="základní",J311,0)</f>
        <v>0</v>
      </c>
      <c r="BF311" s="195">
        <f>IF(N311="snížená",J311,0)</f>
        <v>0</v>
      </c>
      <c r="BG311" s="195">
        <f>IF(N311="zákl. přenesená",J311,0)</f>
        <v>0</v>
      </c>
      <c r="BH311" s="195">
        <f>IF(N311="sníž. přenesená",J311,0)</f>
        <v>0</v>
      </c>
      <c r="BI311" s="195">
        <f>IF(N311="nulová",J311,0)</f>
        <v>0</v>
      </c>
      <c r="BJ311" s="20" t="s">
        <v>81</v>
      </c>
      <c r="BK311" s="195">
        <f>ROUND(I311*H311,2)</f>
        <v>0</v>
      </c>
      <c r="BL311" s="20" t="s">
        <v>149</v>
      </c>
      <c r="BM311" s="194" t="s">
        <v>458</v>
      </c>
    </row>
    <row r="312" spans="1:65" s="2" customFormat="1" ht="18">
      <c r="A312" s="37"/>
      <c r="B312" s="38"/>
      <c r="C312" s="39"/>
      <c r="D312" s="196" t="s">
        <v>213</v>
      </c>
      <c r="E312" s="39"/>
      <c r="F312" s="197" t="s">
        <v>459</v>
      </c>
      <c r="G312" s="39"/>
      <c r="H312" s="39"/>
      <c r="I312" s="198"/>
      <c r="J312" s="39"/>
      <c r="K312" s="39"/>
      <c r="L312" s="42"/>
      <c r="M312" s="199"/>
      <c r="N312" s="200"/>
      <c r="O312" s="67"/>
      <c r="P312" s="67"/>
      <c r="Q312" s="67"/>
      <c r="R312" s="67"/>
      <c r="S312" s="67"/>
      <c r="T312" s="68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T312" s="20" t="s">
        <v>213</v>
      </c>
      <c r="AU312" s="20" t="s">
        <v>83</v>
      </c>
    </row>
    <row r="313" spans="1:65" s="13" customFormat="1">
      <c r="B313" s="201"/>
      <c r="C313" s="202"/>
      <c r="D313" s="196" t="s">
        <v>215</v>
      </c>
      <c r="E313" s="203" t="s">
        <v>21</v>
      </c>
      <c r="F313" s="204" t="s">
        <v>241</v>
      </c>
      <c r="G313" s="202"/>
      <c r="H313" s="203" t="s">
        <v>21</v>
      </c>
      <c r="I313" s="205"/>
      <c r="J313" s="202"/>
      <c r="K313" s="202"/>
      <c r="L313" s="206"/>
      <c r="M313" s="207"/>
      <c r="N313" s="208"/>
      <c r="O313" s="208"/>
      <c r="P313" s="208"/>
      <c r="Q313" s="208"/>
      <c r="R313" s="208"/>
      <c r="S313" s="208"/>
      <c r="T313" s="209"/>
      <c r="AT313" s="210" t="s">
        <v>215</v>
      </c>
      <c r="AU313" s="210" t="s">
        <v>83</v>
      </c>
      <c r="AV313" s="13" t="s">
        <v>81</v>
      </c>
      <c r="AW313" s="13" t="s">
        <v>34</v>
      </c>
      <c r="AX313" s="13" t="s">
        <v>74</v>
      </c>
      <c r="AY313" s="210" t="s">
        <v>206</v>
      </c>
    </row>
    <row r="314" spans="1:65" s="13" customFormat="1">
      <c r="B314" s="201"/>
      <c r="C314" s="202"/>
      <c r="D314" s="196" t="s">
        <v>215</v>
      </c>
      <c r="E314" s="203" t="s">
        <v>21</v>
      </c>
      <c r="F314" s="204" t="s">
        <v>460</v>
      </c>
      <c r="G314" s="202"/>
      <c r="H314" s="203" t="s">
        <v>21</v>
      </c>
      <c r="I314" s="205"/>
      <c r="J314" s="202"/>
      <c r="K314" s="202"/>
      <c r="L314" s="206"/>
      <c r="M314" s="207"/>
      <c r="N314" s="208"/>
      <c r="O314" s="208"/>
      <c r="P314" s="208"/>
      <c r="Q314" s="208"/>
      <c r="R314" s="208"/>
      <c r="S314" s="208"/>
      <c r="T314" s="209"/>
      <c r="AT314" s="210" t="s">
        <v>215</v>
      </c>
      <c r="AU314" s="210" t="s">
        <v>83</v>
      </c>
      <c r="AV314" s="13" t="s">
        <v>81</v>
      </c>
      <c r="AW314" s="13" t="s">
        <v>34</v>
      </c>
      <c r="AX314" s="13" t="s">
        <v>74</v>
      </c>
      <c r="AY314" s="210" t="s">
        <v>206</v>
      </c>
    </row>
    <row r="315" spans="1:65" s="14" customFormat="1">
      <c r="B315" s="211"/>
      <c r="C315" s="212"/>
      <c r="D315" s="196" t="s">
        <v>215</v>
      </c>
      <c r="E315" s="213" t="s">
        <v>21</v>
      </c>
      <c r="F315" s="214" t="s">
        <v>461</v>
      </c>
      <c r="G315" s="212"/>
      <c r="H315" s="215">
        <v>415</v>
      </c>
      <c r="I315" s="216"/>
      <c r="J315" s="212"/>
      <c r="K315" s="212"/>
      <c r="L315" s="217"/>
      <c r="M315" s="218"/>
      <c r="N315" s="219"/>
      <c r="O315" s="219"/>
      <c r="P315" s="219"/>
      <c r="Q315" s="219"/>
      <c r="R315" s="219"/>
      <c r="S315" s="219"/>
      <c r="T315" s="220"/>
      <c r="AT315" s="221" t="s">
        <v>215</v>
      </c>
      <c r="AU315" s="221" t="s">
        <v>83</v>
      </c>
      <c r="AV315" s="14" t="s">
        <v>83</v>
      </c>
      <c r="AW315" s="14" t="s">
        <v>34</v>
      </c>
      <c r="AX315" s="14" t="s">
        <v>74</v>
      </c>
      <c r="AY315" s="221" t="s">
        <v>206</v>
      </c>
    </row>
    <row r="316" spans="1:65" s="14" customFormat="1">
      <c r="B316" s="211"/>
      <c r="C316" s="212"/>
      <c r="D316" s="196" t="s">
        <v>215</v>
      </c>
      <c r="E316" s="213" t="s">
        <v>21</v>
      </c>
      <c r="F316" s="214" t="s">
        <v>404</v>
      </c>
      <c r="G316" s="212"/>
      <c r="H316" s="215">
        <v>2168.75</v>
      </c>
      <c r="I316" s="216"/>
      <c r="J316" s="212"/>
      <c r="K316" s="212"/>
      <c r="L316" s="217"/>
      <c r="M316" s="218"/>
      <c r="N316" s="219"/>
      <c r="O316" s="219"/>
      <c r="P316" s="219"/>
      <c r="Q316" s="219"/>
      <c r="R316" s="219"/>
      <c r="S316" s="219"/>
      <c r="T316" s="220"/>
      <c r="AT316" s="221" t="s">
        <v>215</v>
      </c>
      <c r="AU316" s="221" t="s">
        <v>83</v>
      </c>
      <c r="AV316" s="14" t="s">
        <v>83</v>
      </c>
      <c r="AW316" s="14" t="s">
        <v>34</v>
      </c>
      <c r="AX316" s="14" t="s">
        <v>74</v>
      </c>
      <c r="AY316" s="221" t="s">
        <v>206</v>
      </c>
    </row>
    <row r="317" spans="1:65" s="14" customFormat="1">
      <c r="B317" s="211"/>
      <c r="C317" s="212"/>
      <c r="D317" s="196" t="s">
        <v>215</v>
      </c>
      <c r="E317" s="213" t="s">
        <v>21</v>
      </c>
      <c r="F317" s="214" t="s">
        <v>405</v>
      </c>
      <c r="G317" s="212"/>
      <c r="H317" s="215">
        <v>1383.2</v>
      </c>
      <c r="I317" s="216"/>
      <c r="J317" s="212"/>
      <c r="K317" s="212"/>
      <c r="L317" s="217"/>
      <c r="M317" s="218"/>
      <c r="N317" s="219"/>
      <c r="O317" s="219"/>
      <c r="P317" s="219"/>
      <c r="Q317" s="219"/>
      <c r="R317" s="219"/>
      <c r="S317" s="219"/>
      <c r="T317" s="220"/>
      <c r="AT317" s="221" t="s">
        <v>215</v>
      </c>
      <c r="AU317" s="221" t="s">
        <v>83</v>
      </c>
      <c r="AV317" s="14" t="s">
        <v>83</v>
      </c>
      <c r="AW317" s="14" t="s">
        <v>34</v>
      </c>
      <c r="AX317" s="14" t="s">
        <v>74</v>
      </c>
      <c r="AY317" s="221" t="s">
        <v>206</v>
      </c>
    </row>
    <row r="318" spans="1:65" s="14" customFormat="1">
      <c r="B318" s="211"/>
      <c r="C318" s="212"/>
      <c r="D318" s="196" t="s">
        <v>215</v>
      </c>
      <c r="E318" s="213" t="s">
        <v>21</v>
      </c>
      <c r="F318" s="214" t="s">
        <v>462</v>
      </c>
      <c r="G318" s="212"/>
      <c r="H318" s="215">
        <v>393.8</v>
      </c>
      <c r="I318" s="216"/>
      <c r="J318" s="212"/>
      <c r="K318" s="212"/>
      <c r="L318" s="217"/>
      <c r="M318" s="218"/>
      <c r="N318" s="219"/>
      <c r="O318" s="219"/>
      <c r="P318" s="219"/>
      <c r="Q318" s="219"/>
      <c r="R318" s="219"/>
      <c r="S318" s="219"/>
      <c r="T318" s="220"/>
      <c r="AT318" s="221" t="s">
        <v>215</v>
      </c>
      <c r="AU318" s="221" t="s">
        <v>83</v>
      </c>
      <c r="AV318" s="14" t="s">
        <v>83</v>
      </c>
      <c r="AW318" s="14" t="s">
        <v>34</v>
      </c>
      <c r="AX318" s="14" t="s">
        <v>74</v>
      </c>
      <c r="AY318" s="221" t="s">
        <v>206</v>
      </c>
    </row>
    <row r="319" spans="1:65" s="14" customFormat="1">
      <c r="B319" s="211"/>
      <c r="C319" s="212"/>
      <c r="D319" s="196" t="s">
        <v>215</v>
      </c>
      <c r="E319" s="213" t="s">
        <v>21</v>
      </c>
      <c r="F319" s="214" t="s">
        <v>407</v>
      </c>
      <c r="G319" s="212"/>
      <c r="H319" s="215">
        <v>224.9</v>
      </c>
      <c r="I319" s="216"/>
      <c r="J319" s="212"/>
      <c r="K319" s="212"/>
      <c r="L319" s="217"/>
      <c r="M319" s="218"/>
      <c r="N319" s="219"/>
      <c r="O319" s="219"/>
      <c r="P319" s="219"/>
      <c r="Q319" s="219"/>
      <c r="R319" s="219"/>
      <c r="S319" s="219"/>
      <c r="T319" s="220"/>
      <c r="AT319" s="221" t="s">
        <v>215</v>
      </c>
      <c r="AU319" s="221" t="s">
        <v>83</v>
      </c>
      <c r="AV319" s="14" t="s">
        <v>83</v>
      </c>
      <c r="AW319" s="14" t="s">
        <v>34</v>
      </c>
      <c r="AX319" s="14" t="s">
        <v>74</v>
      </c>
      <c r="AY319" s="221" t="s">
        <v>206</v>
      </c>
    </row>
    <row r="320" spans="1:65" s="14" customFormat="1">
      <c r="B320" s="211"/>
      <c r="C320" s="212"/>
      <c r="D320" s="196" t="s">
        <v>215</v>
      </c>
      <c r="E320" s="213" t="s">
        <v>21</v>
      </c>
      <c r="F320" s="214" t="s">
        <v>463</v>
      </c>
      <c r="G320" s="212"/>
      <c r="H320" s="215">
        <v>156.25</v>
      </c>
      <c r="I320" s="216"/>
      <c r="J320" s="212"/>
      <c r="K320" s="212"/>
      <c r="L320" s="217"/>
      <c r="M320" s="218"/>
      <c r="N320" s="219"/>
      <c r="O320" s="219"/>
      <c r="P320" s="219"/>
      <c r="Q320" s="219"/>
      <c r="R320" s="219"/>
      <c r="S320" s="219"/>
      <c r="T320" s="220"/>
      <c r="AT320" s="221" t="s">
        <v>215</v>
      </c>
      <c r="AU320" s="221" t="s">
        <v>83</v>
      </c>
      <c r="AV320" s="14" t="s">
        <v>83</v>
      </c>
      <c r="AW320" s="14" t="s">
        <v>34</v>
      </c>
      <c r="AX320" s="14" t="s">
        <v>74</v>
      </c>
      <c r="AY320" s="221" t="s">
        <v>206</v>
      </c>
    </row>
    <row r="321" spans="1:65" s="14" customFormat="1">
      <c r="B321" s="211"/>
      <c r="C321" s="212"/>
      <c r="D321" s="196" t="s">
        <v>215</v>
      </c>
      <c r="E321" s="213" t="s">
        <v>21</v>
      </c>
      <c r="F321" s="214" t="s">
        <v>464</v>
      </c>
      <c r="G321" s="212"/>
      <c r="H321" s="215">
        <v>29</v>
      </c>
      <c r="I321" s="216"/>
      <c r="J321" s="212"/>
      <c r="K321" s="212"/>
      <c r="L321" s="217"/>
      <c r="M321" s="218"/>
      <c r="N321" s="219"/>
      <c r="O321" s="219"/>
      <c r="P321" s="219"/>
      <c r="Q321" s="219"/>
      <c r="R321" s="219"/>
      <c r="S321" s="219"/>
      <c r="T321" s="220"/>
      <c r="AT321" s="221" t="s">
        <v>215</v>
      </c>
      <c r="AU321" s="221" t="s">
        <v>83</v>
      </c>
      <c r="AV321" s="14" t="s">
        <v>83</v>
      </c>
      <c r="AW321" s="14" t="s">
        <v>34</v>
      </c>
      <c r="AX321" s="14" t="s">
        <v>74</v>
      </c>
      <c r="AY321" s="221" t="s">
        <v>206</v>
      </c>
    </row>
    <row r="322" spans="1:65" s="14" customFormat="1">
      <c r="B322" s="211"/>
      <c r="C322" s="212"/>
      <c r="D322" s="196" t="s">
        <v>215</v>
      </c>
      <c r="E322" s="213" t="s">
        <v>21</v>
      </c>
      <c r="F322" s="214" t="s">
        <v>465</v>
      </c>
      <c r="G322" s="212"/>
      <c r="H322" s="215">
        <v>117</v>
      </c>
      <c r="I322" s="216"/>
      <c r="J322" s="212"/>
      <c r="K322" s="212"/>
      <c r="L322" s="217"/>
      <c r="M322" s="218"/>
      <c r="N322" s="219"/>
      <c r="O322" s="219"/>
      <c r="P322" s="219"/>
      <c r="Q322" s="219"/>
      <c r="R322" s="219"/>
      <c r="S322" s="219"/>
      <c r="T322" s="220"/>
      <c r="AT322" s="221" t="s">
        <v>215</v>
      </c>
      <c r="AU322" s="221" t="s">
        <v>83</v>
      </c>
      <c r="AV322" s="14" t="s">
        <v>83</v>
      </c>
      <c r="AW322" s="14" t="s">
        <v>34</v>
      </c>
      <c r="AX322" s="14" t="s">
        <v>74</v>
      </c>
      <c r="AY322" s="221" t="s">
        <v>206</v>
      </c>
    </row>
    <row r="323" spans="1:65" s="15" customFormat="1">
      <c r="B323" s="222"/>
      <c r="C323" s="223"/>
      <c r="D323" s="196" t="s">
        <v>215</v>
      </c>
      <c r="E323" s="224" t="s">
        <v>21</v>
      </c>
      <c r="F323" s="225" t="s">
        <v>219</v>
      </c>
      <c r="G323" s="223"/>
      <c r="H323" s="226">
        <v>4887.8999999999996</v>
      </c>
      <c r="I323" s="227"/>
      <c r="J323" s="223"/>
      <c r="K323" s="223"/>
      <c r="L323" s="228"/>
      <c r="M323" s="229"/>
      <c r="N323" s="230"/>
      <c r="O323" s="230"/>
      <c r="P323" s="230"/>
      <c r="Q323" s="230"/>
      <c r="R323" s="230"/>
      <c r="S323" s="230"/>
      <c r="T323" s="231"/>
      <c r="AT323" s="232" t="s">
        <v>215</v>
      </c>
      <c r="AU323" s="232" t="s">
        <v>83</v>
      </c>
      <c r="AV323" s="15" t="s">
        <v>149</v>
      </c>
      <c r="AW323" s="15" t="s">
        <v>34</v>
      </c>
      <c r="AX323" s="15" t="s">
        <v>81</v>
      </c>
      <c r="AY323" s="232" t="s">
        <v>206</v>
      </c>
    </row>
    <row r="324" spans="1:65" s="2" customFormat="1" ht="24.15" customHeight="1">
      <c r="A324" s="37"/>
      <c r="B324" s="38"/>
      <c r="C324" s="182" t="s">
        <v>466</v>
      </c>
      <c r="D324" s="182" t="s">
        <v>208</v>
      </c>
      <c r="E324" s="183" t="s">
        <v>467</v>
      </c>
      <c r="F324" s="184" t="s">
        <v>468</v>
      </c>
      <c r="G324" s="185" t="s">
        <v>238</v>
      </c>
      <c r="H324" s="186">
        <v>4887.8999999999996</v>
      </c>
      <c r="I324" s="187"/>
      <c r="J324" s="188">
        <f>ROUND(I324*H324,2)</f>
        <v>0</v>
      </c>
      <c r="K324" s="189"/>
      <c r="L324" s="42"/>
      <c r="M324" s="190" t="s">
        <v>21</v>
      </c>
      <c r="N324" s="191" t="s">
        <v>45</v>
      </c>
      <c r="O324" s="67"/>
      <c r="P324" s="192">
        <f>O324*H324</f>
        <v>0</v>
      </c>
      <c r="Q324" s="192">
        <v>0</v>
      </c>
      <c r="R324" s="192">
        <f>Q324*H324</f>
        <v>0</v>
      </c>
      <c r="S324" s="192">
        <v>0</v>
      </c>
      <c r="T324" s="193">
        <f>S324*H324</f>
        <v>0</v>
      </c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R324" s="194" t="s">
        <v>149</v>
      </c>
      <c r="AT324" s="194" t="s">
        <v>208</v>
      </c>
      <c r="AU324" s="194" t="s">
        <v>83</v>
      </c>
      <c r="AY324" s="20" t="s">
        <v>206</v>
      </c>
      <c r="BE324" s="195">
        <f>IF(N324="základní",J324,0)</f>
        <v>0</v>
      </c>
      <c r="BF324" s="195">
        <f>IF(N324="snížená",J324,0)</f>
        <v>0</v>
      </c>
      <c r="BG324" s="195">
        <f>IF(N324="zákl. přenesená",J324,0)</f>
        <v>0</v>
      </c>
      <c r="BH324" s="195">
        <f>IF(N324="sníž. přenesená",J324,0)</f>
        <v>0</v>
      </c>
      <c r="BI324" s="195">
        <f>IF(N324="nulová",J324,0)</f>
        <v>0</v>
      </c>
      <c r="BJ324" s="20" t="s">
        <v>81</v>
      </c>
      <c r="BK324" s="195">
        <f>ROUND(I324*H324,2)</f>
        <v>0</v>
      </c>
      <c r="BL324" s="20" t="s">
        <v>149</v>
      </c>
      <c r="BM324" s="194" t="s">
        <v>469</v>
      </c>
    </row>
    <row r="325" spans="1:65" s="2" customFormat="1" ht="18">
      <c r="A325" s="37"/>
      <c r="B325" s="38"/>
      <c r="C325" s="39"/>
      <c r="D325" s="196" t="s">
        <v>213</v>
      </c>
      <c r="E325" s="39"/>
      <c r="F325" s="197" t="s">
        <v>470</v>
      </c>
      <c r="G325" s="39"/>
      <c r="H325" s="39"/>
      <c r="I325" s="198"/>
      <c r="J325" s="39"/>
      <c r="K325" s="39"/>
      <c r="L325" s="42"/>
      <c r="M325" s="199"/>
      <c r="N325" s="200"/>
      <c r="O325" s="67"/>
      <c r="P325" s="67"/>
      <c r="Q325" s="67"/>
      <c r="R325" s="67"/>
      <c r="S325" s="67"/>
      <c r="T325" s="68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T325" s="20" t="s">
        <v>213</v>
      </c>
      <c r="AU325" s="20" t="s">
        <v>83</v>
      </c>
    </row>
    <row r="326" spans="1:65" s="2" customFormat="1" ht="45">
      <c r="A326" s="37"/>
      <c r="B326" s="38"/>
      <c r="C326" s="39"/>
      <c r="D326" s="196" t="s">
        <v>275</v>
      </c>
      <c r="E326" s="39"/>
      <c r="F326" s="233" t="s">
        <v>471</v>
      </c>
      <c r="G326" s="39"/>
      <c r="H326" s="39"/>
      <c r="I326" s="198"/>
      <c r="J326" s="39"/>
      <c r="K326" s="39"/>
      <c r="L326" s="42"/>
      <c r="M326" s="199"/>
      <c r="N326" s="200"/>
      <c r="O326" s="67"/>
      <c r="P326" s="67"/>
      <c r="Q326" s="67"/>
      <c r="R326" s="67"/>
      <c r="S326" s="67"/>
      <c r="T326" s="68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T326" s="20" t="s">
        <v>275</v>
      </c>
      <c r="AU326" s="20" t="s">
        <v>83</v>
      </c>
    </row>
    <row r="327" spans="1:65" s="13" customFormat="1">
      <c r="B327" s="201"/>
      <c r="C327" s="202"/>
      <c r="D327" s="196" t="s">
        <v>215</v>
      </c>
      <c r="E327" s="203" t="s">
        <v>21</v>
      </c>
      <c r="F327" s="204" t="s">
        <v>241</v>
      </c>
      <c r="G327" s="202"/>
      <c r="H327" s="203" t="s">
        <v>21</v>
      </c>
      <c r="I327" s="205"/>
      <c r="J327" s="202"/>
      <c r="K327" s="202"/>
      <c r="L327" s="206"/>
      <c r="M327" s="207"/>
      <c r="N327" s="208"/>
      <c r="O327" s="208"/>
      <c r="P327" s="208"/>
      <c r="Q327" s="208"/>
      <c r="R327" s="208"/>
      <c r="S327" s="208"/>
      <c r="T327" s="209"/>
      <c r="AT327" s="210" t="s">
        <v>215</v>
      </c>
      <c r="AU327" s="210" t="s">
        <v>83</v>
      </c>
      <c r="AV327" s="13" t="s">
        <v>81</v>
      </c>
      <c r="AW327" s="13" t="s">
        <v>34</v>
      </c>
      <c r="AX327" s="13" t="s">
        <v>74</v>
      </c>
      <c r="AY327" s="210" t="s">
        <v>206</v>
      </c>
    </row>
    <row r="328" spans="1:65" s="13" customFormat="1">
      <c r="B328" s="201"/>
      <c r="C328" s="202"/>
      <c r="D328" s="196" t="s">
        <v>215</v>
      </c>
      <c r="E328" s="203" t="s">
        <v>21</v>
      </c>
      <c r="F328" s="204" t="s">
        <v>472</v>
      </c>
      <c r="G328" s="202"/>
      <c r="H328" s="203" t="s">
        <v>21</v>
      </c>
      <c r="I328" s="205"/>
      <c r="J328" s="202"/>
      <c r="K328" s="202"/>
      <c r="L328" s="206"/>
      <c r="M328" s="207"/>
      <c r="N328" s="208"/>
      <c r="O328" s="208"/>
      <c r="P328" s="208"/>
      <c r="Q328" s="208"/>
      <c r="R328" s="208"/>
      <c r="S328" s="208"/>
      <c r="T328" s="209"/>
      <c r="AT328" s="210" t="s">
        <v>215</v>
      </c>
      <c r="AU328" s="210" t="s">
        <v>83</v>
      </c>
      <c r="AV328" s="13" t="s">
        <v>81</v>
      </c>
      <c r="AW328" s="13" t="s">
        <v>34</v>
      </c>
      <c r="AX328" s="13" t="s">
        <v>74</v>
      </c>
      <c r="AY328" s="210" t="s">
        <v>206</v>
      </c>
    </row>
    <row r="329" spans="1:65" s="14" customFormat="1">
      <c r="B329" s="211"/>
      <c r="C329" s="212"/>
      <c r="D329" s="196" t="s">
        <v>215</v>
      </c>
      <c r="E329" s="213" t="s">
        <v>21</v>
      </c>
      <c r="F329" s="214" t="s">
        <v>461</v>
      </c>
      <c r="G329" s="212"/>
      <c r="H329" s="215">
        <v>415</v>
      </c>
      <c r="I329" s="216"/>
      <c r="J329" s="212"/>
      <c r="K329" s="212"/>
      <c r="L329" s="217"/>
      <c r="M329" s="218"/>
      <c r="N329" s="219"/>
      <c r="O329" s="219"/>
      <c r="P329" s="219"/>
      <c r="Q329" s="219"/>
      <c r="R329" s="219"/>
      <c r="S329" s="219"/>
      <c r="T329" s="220"/>
      <c r="AT329" s="221" t="s">
        <v>215</v>
      </c>
      <c r="AU329" s="221" t="s">
        <v>83</v>
      </c>
      <c r="AV329" s="14" t="s">
        <v>83</v>
      </c>
      <c r="AW329" s="14" t="s">
        <v>34</v>
      </c>
      <c r="AX329" s="14" t="s">
        <v>74</v>
      </c>
      <c r="AY329" s="221" t="s">
        <v>206</v>
      </c>
    </row>
    <row r="330" spans="1:65" s="14" customFormat="1">
      <c r="B330" s="211"/>
      <c r="C330" s="212"/>
      <c r="D330" s="196" t="s">
        <v>215</v>
      </c>
      <c r="E330" s="213" t="s">
        <v>21</v>
      </c>
      <c r="F330" s="214" t="s">
        <v>404</v>
      </c>
      <c r="G330" s="212"/>
      <c r="H330" s="215">
        <v>2168.75</v>
      </c>
      <c r="I330" s="216"/>
      <c r="J330" s="212"/>
      <c r="K330" s="212"/>
      <c r="L330" s="217"/>
      <c r="M330" s="218"/>
      <c r="N330" s="219"/>
      <c r="O330" s="219"/>
      <c r="P330" s="219"/>
      <c r="Q330" s="219"/>
      <c r="R330" s="219"/>
      <c r="S330" s="219"/>
      <c r="T330" s="220"/>
      <c r="AT330" s="221" t="s">
        <v>215</v>
      </c>
      <c r="AU330" s="221" t="s">
        <v>83</v>
      </c>
      <c r="AV330" s="14" t="s">
        <v>83</v>
      </c>
      <c r="AW330" s="14" t="s">
        <v>34</v>
      </c>
      <c r="AX330" s="14" t="s">
        <v>74</v>
      </c>
      <c r="AY330" s="221" t="s">
        <v>206</v>
      </c>
    </row>
    <row r="331" spans="1:65" s="14" customFormat="1">
      <c r="B331" s="211"/>
      <c r="C331" s="212"/>
      <c r="D331" s="196" t="s">
        <v>215</v>
      </c>
      <c r="E331" s="213" t="s">
        <v>21</v>
      </c>
      <c r="F331" s="214" t="s">
        <v>405</v>
      </c>
      <c r="G331" s="212"/>
      <c r="H331" s="215">
        <v>1383.2</v>
      </c>
      <c r="I331" s="216"/>
      <c r="J331" s="212"/>
      <c r="K331" s="212"/>
      <c r="L331" s="217"/>
      <c r="M331" s="218"/>
      <c r="N331" s="219"/>
      <c r="O331" s="219"/>
      <c r="P331" s="219"/>
      <c r="Q331" s="219"/>
      <c r="R331" s="219"/>
      <c r="S331" s="219"/>
      <c r="T331" s="220"/>
      <c r="AT331" s="221" t="s">
        <v>215</v>
      </c>
      <c r="AU331" s="221" t="s">
        <v>83</v>
      </c>
      <c r="AV331" s="14" t="s">
        <v>83</v>
      </c>
      <c r="AW331" s="14" t="s">
        <v>34</v>
      </c>
      <c r="AX331" s="14" t="s">
        <v>74</v>
      </c>
      <c r="AY331" s="221" t="s">
        <v>206</v>
      </c>
    </row>
    <row r="332" spans="1:65" s="14" customFormat="1">
      <c r="B332" s="211"/>
      <c r="C332" s="212"/>
      <c r="D332" s="196" t="s">
        <v>215</v>
      </c>
      <c r="E332" s="213" t="s">
        <v>21</v>
      </c>
      <c r="F332" s="214" t="s">
        <v>462</v>
      </c>
      <c r="G332" s="212"/>
      <c r="H332" s="215">
        <v>393.8</v>
      </c>
      <c r="I332" s="216"/>
      <c r="J332" s="212"/>
      <c r="K332" s="212"/>
      <c r="L332" s="217"/>
      <c r="M332" s="218"/>
      <c r="N332" s="219"/>
      <c r="O332" s="219"/>
      <c r="P332" s="219"/>
      <c r="Q332" s="219"/>
      <c r="R332" s="219"/>
      <c r="S332" s="219"/>
      <c r="T332" s="220"/>
      <c r="AT332" s="221" t="s">
        <v>215</v>
      </c>
      <c r="AU332" s="221" t="s">
        <v>83</v>
      </c>
      <c r="AV332" s="14" t="s">
        <v>83</v>
      </c>
      <c r="AW332" s="14" t="s">
        <v>34</v>
      </c>
      <c r="AX332" s="14" t="s">
        <v>74</v>
      </c>
      <c r="AY332" s="221" t="s">
        <v>206</v>
      </c>
    </row>
    <row r="333" spans="1:65" s="14" customFormat="1">
      <c r="B333" s="211"/>
      <c r="C333" s="212"/>
      <c r="D333" s="196" t="s">
        <v>215</v>
      </c>
      <c r="E333" s="213" t="s">
        <v>21</v>
      </c>
      <c r="F333" s="214" t="s">
        <v>407</v>
      </c>
      <c r="G333" s="212"/>
      <c r="H333" s="215">
        <v>224.9</v>
      </c>
      <c r="I333" s="216"/>
      <c r="J333" s="212"/>
      <c r="K333" s="212"/>
      <c r="L333" s="217"/>
      <c r="M333" s="218"/>
      <c r="N333" s="219"/>
      <c r="O333" s="219"/>
      <c r="P333" s="219"/>
      <c r="Q333" s="219"/>
      <c r="R333" s="219"/>
      <c r="S333" s="219"/>
      <c r="T333" s="220"/>
      <c r="AT333" s="221" t="s">
        <v>215</v>
      </c>
      <c r="AU333" s="221" t="s">
        <v>83</v>
      </c>
      <c r="AV333" s="14" t="s">
        <v>83</v>
      </c>
      <c r="AW333" s="14" t="s">
        <v>34</v>
      </c>
      <c r="AX333" s="14" t="s">
        <v>74</v>
      </c>
      <c r="AY333" s="221" t="s">
        <v>206</v>
      </c>
    </row>
    <row r="334" spans="1:65" s="14" customFormat="1">
      <c r="B334" s="211"/>
      <c r="C334" s="212"/>
      <c r="D334" s="196" t="s">
        <v>215</v>
      </c>
      <c r="E334" s="213" t="s">
        <v>21</v>
      </c>
      <c r="F334" s="214" t="s">
        <v>463</v>
      </c>
      <c r="G334" s="212"/>
      <c r="H334" s="215">
        <v>156.25</v>
      </c>
      <c r="I334" s="216"/>
      <c r="J334" s="212"/>
      <c r="K334" s="212"/>
      <c r="L334" s="217"/>
      <c r="M334" s="218"/>
      <c r="N334" s="219"/>
      <c r="O334" s="219"/>
      <c r="P334" s="219"/>
      <c r="Q334" s="219"/>
      <c r="R334" s="219"/>
      <c r="S334" s="219"/>
      <c r="T334" s="220"/>
      <c r="AT334" s="221" t="s">
        <v>215</v>
      </c>
      <c r="AU334" s="221" t="s">
        <v>83</v>
      </c>
      <c r="AV334" s="14" t="s">
        <v>83</v>
      </c>
      <c r="AW334" s="14" t="s">
        <v>34</v>
      </c>
      <c r="AX334" s="14" t="s">
        <v>74</v>
      </c>
      <c r="AY334" s="221" t="s">
        <v>206</v>
      </c>
    </row>
    <row r="335" spans="1:65" s="14" customFormat="1">
      <c r="B335" s="211"/>
      <c r="C335" s="212"/>
      <c r="D335" s="196" t="s">
        <v>215</v>
      </c>
      <c r="E335" s="213" t="s">
        <v>21</v>
      </c>
      <c r="F335" s="214" t="s">
        <v>464</v>
      </c>
      <c r="G335" s="212"/>
      <c r="H335" s="215">
        <v>29</v>
      </c>
      <c r="I335" s="216"/>
      <c r="J335" s="212"/>
      <c r="K335" s="212"/>
      <c r="L335" s="217"/>
      <c r="M335" s="218"/>
      <c r="N335" s="219"/>
      <c r="O335" s="219"/>
      <c r="P335" s="219"/>
      <c r="Q335" s="219"/>
      <c r="R335" s="219"/>
      <c r="S335" s="219"/>
      <c r="T335" s="220"/>
      <c r="AT335" s="221" t="s">
        <v>215</v>
      </c>
      <c r="AU335" s="221" t="s">
        <v>83</v>
      </c>
      <c r="AV335" s="14" t="s">
        <v>83</v>
      </c>
      <c r="AW335" s="14" t="s">
        <v>34</v>
      </c>
      <c r="AX335" s="14" t="s">
        <v>74</v>
      </c>
      <c r="AY335" s="221" t="s">
        <v>206</v>
      </c>
    </row>
    <row r="336" spans="1:65" s="14" customFormat="1">
      <c r="B336" s="211"/>
      <c r="C336" s="212"/>
      <c r="D336" s="196" t="s">
        <v>215</v>
      </c>
      <c r="E336" s="213" t="s">
        <v>21</v>
      </c>
      <c r="F336" s="214" t="s">
        <v>465</v>
      </c>
      <c r="G336" s="212"/>
      <c r="H336" s="215">
        <v>117</v>
      </c>
      <c r="I336" s="216"/>
      <c r="J336" s="212"/>
      <c r="K336" s="212"/>
      <c r="L336" s="217"/>
      <c r="M336" s="218"/>
      <c r="N336" s="219"/>
      <c r="O336" s="219"/>
      <c r="P336" s="219"/>
      <c r="Q336" s="219"/>
      <c r="R336" s="219"/>
      <c r="S336" s="219"/>
      <c r="T336" s="220"/>
      <c r="AT336" s="221" t="s">
        <v>215</v>
      </c>
      <c r="AU336" s="221" t="s">
        <v>83</v>
      </c>
      <c r="AV336" s="14" t="s">
        <v>83</v>
      </c>
      <c r="AW336" s="14" t="s">
        <v>34</v>
      </c>
      <c r="AX336" s="14" t="s">
        <v>74</v>
      </c>
      <c r="AY336" s="221" t="s">
        <v>206</v>
      </c>
    </row>
    <row r="337" spans="1:65" s="15" customFormat="1">
      <c r="B337" s="222"/>
      <c r="C337" s="223"/>
      <c r="D337" s="196" t="s">
        <v>215</v>
      </c>
      <c r="E337" s="224" t="s">
        <v>21</v>
      </c>
      <c r="F337" s="225" t="s">
        <v>219</v>
      </c>
      <c r="G337" s="223"/>
      <c r="H337" s="226">
        <v>4887.8999999999996</v>
      </c>
      <c r="I337" s="227"/>
      <c r="J337" s="223"/>
      <c r="K337" s="223"/>
      <c r="L337" s="228"/>
      <c r="M337" s="229"/>
      <c r="N337" s="230"/>
      <c r="O337" s="230"/>
      <c r="P337" s="230"/>
      <c r="Q337" s="230"/>
      <c r="R337" s="230"/>
      <c r="S337" s="230"/>
      <c r="T337" s="231"/>
      <c r="AT337" s="232" t="s">
        <v>215</v>
      </c>
      <c r="AU337" s="232" t="s">
        <v>83</v>
      </c>
      <c r="AV337" s="15" t="s">
        <v>149</v>
      </c>
      <c r="AW337" s="15" t="s">
        <v>34</v>
      </c>
      <c r="AX337" s="15" t="s">
        <v>81</v>
      </c>
      <c r="AY337" s="232" t="s">
        <v>206</v>
      </c>
    </row>
    <row r="338" spans="1:65" s="2" customFormat="1" ht="21.75" customHeight="1">
      <c r="A338" s="37"/>
      <c r="B338" s="38"/>
      <c r="C338" s="182" t="s">
        <v>473</v>
      </c>
      <c r="D338" s="182" t="s">
        <v>208</v>
      </c>
      <c r="E338" s="183" t="s">
        <v>474</v>
      </c>
      <c r="F338" s="184" t="s">
        <v>475</v>
      </c>
      <c r="G338" s="185" t="s">
        <v>238</v>
      </c>
      <c r="H338" s="186">
        <v>768</v>
      </c>
      <c r="I338" s="187"/>
      <c r="J338" s="188">
        <f>ROUND(I338*H338,2)</f>
        <v>0</v>
      </c>
      <c r="K338" s="189"/>
      <c r="L338" s="42"/>
      <c r="M338" s="190" t="s">
        <v>21</v>
      </c>
      <c r="N338" s="191" t="s">
        <v>45</v>
      </c>
      <c r="O338" s="67"/>
      <c r="P338" s="192">
        <f>O338*H338</f>
        <v>0</v>
      </c>
      <c r="Q338" s="192">
        <v>0</v>
      </c>
      <c r="R338" s="192">
        <f>Q338*H338</f>
        <v>0</v>
      </c>
      <c r="S338" s="192">
        <v>0</v>
      </c>
      <c r="T338" s="193">
        <f>S338*H338</f>
        <v>0</v>
      </c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R338" s="194" t="s">
        <v>149</v>
      </c>
      <c r="AT338" s="194" t="s">
        <v>208</v>
      </c>
      <c r="AU338" s="194" t="s">
        <v>83</v>
      </c>
      <c r="AY338" s="20" t="s">
        <v>206</v>
      </c>
      <c r="BE338" s="195">
        <f>IF(N338="základní",J338,0)</f>
        <v>0</v>
      </c>
      <c r="BF338" s="195">
        <f>IF(N338="snížená",J338,0)</f>
        <v>0</v>
      </c>
      <c r="BG338" s="195">
        <f>IF(N338="zákl. přenesená",J338,0)</f>
        <v>0</v>
      </c>
      <c r="BH338" s="195">
        <f>IF(N338="sníž. přenesená",J338,0)</f>
        <v>0</v>
      </c>
      <c r="BI338" s="195">
        <f>IF(N338="nulová",J338,0)</f>
        <v>0</v>
      </c>
      <c r="BJ338" s="20" t="s">
        <v>81</v>
      </c>
      <c r="BK338" s="195">
        <f>ROUND(I338*H338,2)</f>
        <v>0</v>
      </c>
      <c r="BL338" s="20" t="s">
        <v>149</v>
      </c>
      <c r="BM338" s="194" t="s">
        <v>476</v>
      </c>
    </row>
    <row r="339" spans="1:65" s="2" customFormat="1" ht="18">
      <c r="A339" s="37"/>
      <c r="B339" s="38"/>
      <c r="C339" s="39"/>
      <c r="D339" s="196" t="s">
        <v>213</v>
      </c>
      <c r="E339" s="39"/>
      <c r="F339" s="197" t="s">
        <v>477</v>
      </c>
      <c r="G339" s="39"/>
      <c r="H339" s="39"/>
      <c r="I339" s="198"/>
      <c r="J339" s="39"/>
      <c r="K339" s="39"/>
      <c r="L339" s="42"/>
      <c r="M339" s="199"/>
      <c r="N339" s="200"/>
      <c r="O339" s="67"/>
      <c r="P339" s="67"/>
      <c r="Q339" s="67"/>
      <c r="R339" s="67"/>
      <c r="S339" s="67"/>
      <c r="T339" s="68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T339" s="20" t="s">
        <v>213</v>
      </c>
      <c r="AU339" s="20" t="s">
        <v>83</v>
      </c>
    </row>
    <row r="340" spans="1:65" s="13" customFormat="1">
      <c r="B340" s="201"/>
      <c r="C340" s="202"/>
      <c r="D340" s="196" t="s">
        <v>215</v>
      </c>
      <c r="E340" s="203" t="s">
        <v>21</v>
      </c>
      <c r="F340" s="204" t="s">
        <v>241</v>
      </c>
      <c r="G340" s="202"/>
      <c r="H340" s="203" t="s">
        <v>21</v>
      </c>
      <c r="I340" s="205"/>
      <c r="J340" s="202"/>
      <c r="K340" s="202"/>
      <c r="L340" s="206"/>
      <c r="M340" s="207"/>
      <c r="N340" s="208"/>
      <c r="O340" s="208"/>
      <c r="P340" s="208"/>
      <c r="Q340" s="208"/>
      <c r="R340" s="208"/>
      <c r="S340" s="208"/>
      <c r="T340" s="209"/>
      <c r="AT340" s="210" t="s">
        <v>215</v>
      </c>
      <c r="AU340" s="210" t="s">
        <v>83</v>
      </c>
      <c r="AV340" s="13" t="s">
        <v>81</v>
      </c>
      <c r="AW340" s="13" t="s">
        <v>34</v>
      </c>
      <c r="AX340" s="13" t="s">
        <v>74</v>
      </c>
      <c r="AY340" s="210" t="s">
        <v>206</v>
      </c>
    </row>
    <row r="341" spans="1:65" s="13" customFormat="1">
      <c r="B341" s="201"/>
      <c r="C341" s="202"/>
      <c r="D341" s="196" t="s">
        <v>215</v>
      </c>
      <c r="E341" s="203" t="s">
        <v>21</v>
      </c>
      <c r="F341" s="204" t="s">
        <v>478</v>
      </c>
      <c r="G341" s="202"/>
      <c r="H341" s="203" t="s">
        <v>21</v>
      </c>
      <c r="I341" s="205"/>
      <c r="J341" s="202"/>
      <c r="K341" s="202"/>
      <c r="L341" s="206"/>
      <c r="M341" s="207"/>
      <c r="N341" s="208"/>
      <c r="O341" s="208"/>
      <c r="P341" s="208"/>
      <c r="Q341" s="208"/>
      <c r="R341" s="208"/>
      <c r="S341" s="208"/>
      <c r="T341" s="209"/>
      <c r="AT341" s="210" t="s">
        <v>215</v>
      </c>
      <c r="AU341" s="210" t="s">
        <v>83</v>
      </c>
      <c r="AV341" s="13" t="s">
        <v>81</v>
      </c>
      <c r="AW341" s="13" t="s">
        <v>34</v>
      </c>
      <c r="AX341" s="13" t="s">
        <v>74</v>
      </c>
      <c r="AY341" s="210" t="s">
        <v>206</v>
      </c>
    </row>
    <row r="342" spans="1:65" s="14" customFormat="1">
      <c r="B342" s="211"/>
      <c r="C342" s="212"/>
      <c r="D342" s="196" t="s">
        <v>215</v>
      </c>
      <c r="E342" s="213" t="s">
        <v>21</v>
      </c>
      <c r="F342" s="214" t="s">
        <v>479</v>
      </c>
      <c r="G342" s="212"/>
      <c r="H342" s="215">
        <v>768</v>
      </c>
      <c r="I342" s="216"/>
      <c r="J342" s="212"/>
      <c r="K342" s="212"/>
      <c r="L342" s="217"/>
      <c r="M342" s="218"/>
      <c r="N342" s="219"/>
      <c r="O342" s="219"/>
      <c r="P342" s="219"/>
      <c r="Q342" s="219"/>
      <c r="R342" s="219"/>
      <c r="S342" s="219"/>
      <c r="T342" s="220"/>
      <c r="AT342" s="221" t="s">
        <v>215</v>
      </c>
      <c r="AU342" s="221" t="s">
        <v>83</v>
      </c>
      <c r="AV342" s="14" t="s">
        <v>83</v>
      </c>
      <c r="AW342" s="14" t="s">
        <v>34</v>
      </c>
      <c r="AX342" s="14" t="s">
        <v>74</v>
      </c>
      <c r="AY342" s="221" t="s">
        <v>206</v>
      </c>
    </row>
    <row r="343" spans="1:65" s="15" customFormat="1">
      <c r="B343" s="222"/>
      <c r="C343" s="223"/>
      <c r="D343" s="196" t="s">
        <v>215</v>
      </c>
      <c r="E343" s="224" t="s">
        <v>21</v>
      </c>
      <c r="F343" s="225" t="s">
        <v>219</v>
      </c>
      <c r="G343" s="223"/>
      <c r="H343" s="226">
        <v>768</v>
      </c>
      <c r="I343" s="227"/>
      <c r="J343" s="223"/>
      <c r="K343" s="223"/>
      <c r="L343" s="228"/>
      <c r="M343" s="229"/>
      <c r="N343" s="230"/>
      <c r="O343" s="230"/>
      <c r="P343" s="230"/>
      <c r="Q343" s="230"/>
      <c r="R343" s="230"/>
      <c r="S343" s="230"/>
      <c r="T343" s="231"/>
      <c r="AT343" s="232" t="s">
        <v>215</v>
      </c>
      <c r="AU343" s="232" t="s">
        <v>83</v>
      </c>
      <c r="AV343" s="15" t="s">
        <v>149</v>
      </c>
      <c r="AW343" s="15" t="s">
        <v>34</v>
      </c>
      <c r="AX343" s="15" t="s">
        <v>81</v>
      </c>
      <c r="AY343" s="232" t="s">
        <v>206</v>
      </c>
    </row>
    <row r="344" spans="1:65" s="2" customFormat="1" ht="24.15" customHeight="1">
      <c r="A344" s="37"/>
      <c r="B344" s="38"/>
      <c r="C344" s="182" t="s">
        <v>480</v>
      </c>
      <c r="D344" s="182" t="s">
        <v>208</v>
      </c>
      <c r="E344" s="183" t="s">
        <v>481</v>
      </c>
      <c r="F344" s="184" t="s">
        <v>482</v>
      </c>
      <c r="G344" s="185" t="s">
        <v>238</v>
      </c>
      <c r="H344" s="186">
        <v>768</v>
      </c>
      <c r="I344" s="187"/>
      <c r="J344" s="188">
        <f>ROUND(I344*H344,2)</f>
        <v>0</v>
      </c>
      <c r="K344" s="189"/>
      <c r="L344" s="42"/>
      <c r="M344" s="190" t="s">
        <v>21</v>
      </c>
      <c r="N344" s="191" t="s">
        <v>45</v>
      </c>
      <c r="O344" s="67"/>
      <c r="P344" s="192">
        <f>O344*H344</f>
        <v>0</v>
      </c>
      <c r="Q344" s="192">
        <v>0</v>
      </c>
      <c r="R344" s="192">
        <f>Q344*H344</f>
        <v>0</v>
      </c>
      <c r="S344" s="192">
        <v>0</v>
      </c>
      <c r="T344" s="193">
        <f>S344*H344</f>
        <v>0</v>
      </c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R344" s="194" t="s">
        <v>149</v>
      </c>
      <c r="AT344" s="194" t="s">
        <v>208</v>
      </c>
      <c r="AU344" s="194" t="s">
        <v>83</v>
      </c>
      <c r="AY344" s="20" t="s">
        <v>206</v>
      </c>
      <c r="BE344" s="195">
        <f>IF(N344="základní",J344,0)</f>
        <v>0</v>
      </c>
      <c r="BF344" s="195">
        <f>IF(N344="snížená",J344,0)</f>
        <v>0</v>
      </c>
      <c r="BG344" s="195">
        <f>IF(N344="zákl. přenesená",J344,0)</f>
        <v>0</v>
      </c>
      <c r="BH344" s="195">
        <f>IF(N344="sníž. přenesená",J344,0)</f>
        <v>0</v>
      </c>
      <c r="BI344" s="195">
        <f>IF(N344="nulová",J344,0)</f>
        <v>0</v>
      </c>
      <c r="BJ344" s="20" t="s">
        <v>81</v>
      </c>
      <c r="BK344" s="195">
        <f>ROUND(I344*H344,2)</f>
        <v>0</v>
      </c>
      <c r="BL344" s="20" t="s">
        <v>149</v>
      </c>
      <c r="BM344" s="194" t="s">
        <v>483</v>
      </c>
    </row>
    <row r="345" spans="1:65" s="2" customFormat="1" ht="18">
      <c r="A345" s="37"/>
      <c r="B345" s="38"/>
      <c r="C345" s="39"/>
      <c r="D345" s="196" t="s">
        <v>213</v>
      </c>
      <c r="E345" s="39"/>
      <c r="F345" s="197" t="s">
        <v>484</v>
      </c>
      <c r="G345" s="39"/>
      <c r="H345" s="39"/>
      <c r="I345" s="198"/>
      <c r="J345" s="39"/>
      <c r="K345" s="39"/>
      <c r="L345" s="42"/>
      <c r="M345" s="199"/>
      <c r="N345" s="200"/>
      <c r="O345" s="67"/>
      <c r="P345" s="67"/>
      <c r="Q345" s="67"/>
      <c r="R345" s="67"/>
      <c r="S345" s="67"/>
      <c r="T345" s="68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T345" s="20" t="s">
        <v>213</v>
      </c>
      <c r="AU345" s="20" t="s">
        <v>83</v>
      </c>
    </row>
    <row r="346" spans="1:65" s="2" customFormat="1" ht="45">
      <c r="A346" s="37"/>
      <c r="B346" s="38"/>
      <c r="C346" s="39"/>
      <c r="D346" s="196" t="s">
        <v>275</v>
      </c>
      <c r="E346" s="39"/>
      <c r="F346" s="233" t="s">
        <v>485</v>
      </c>
      <c r="G346" s="39"/>
      <c r="H346" s="39"/>
      <c r="I346" s="198"/>
      <c r="J346" s="39"/>
      <c r="K346" s="39"/>
      <c r="L346" s="42"/>
      <c r="M346" s="199"/>
      <c r="N346" s="200"/>
      <c r="O346" s="67"/>
      <c r="P346" s="67"/>
      <c r="Q346" s="67"/>
      <c r="R346" s="67"/>
      <c r="S346" s="67"/>
      <c r="T346" s="68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T346" s="20" t="s">
        <v>275</v>
      </c>
      <c r="AU346" s="20" t="s">
        <v>83</v>
      </c>
    </row>
    <row r="347" spans="1:65" s="13" customFormat="1">
      <c r="B347" s="201"/>
      <c r="C347" s="202"/>
      <c r="D347" s="196" t="s">
        <v>215</v>
      </c>
      <c r="E347" s="203" t="s">
        <v>21</v>
      </c>
      <c r="F347" s="204" t="s">
        <v>241</v>
      </c>
      <c r="G347" s="202"/>
      <c r="H347" s="203" t="s">
        <v>21</v>
      </c>
      <c r="I347" s="205"/>
      <c r="J347" s="202"/>
      <c r="K347" s="202"/>
      <c r="L347" s="206"/>
      <c r="M347" s="207"/>
      <c r="N347" s="208"/>
      <c r="O347" s="208"/>
      <c r="P347" s="208"/>
      <c r="Q347" s="208"/>
      <c r="R347" s="208"/>
      <c r="S347" s="208"/>
      <c r="T347" s="209"/>
      <c r="AT347" s="210" t="s">
        <v>215</v>
      </c>
      <c r="AU347" s="210" t="s">
        <v>83</v>
      </c>
      <c r="AV347" s="13" t="s">
        <v>81</v>
      </c>
      <c r="AW347" s="13" t="s">
        <v>34</v>
      </c>
      <c r="AX347" s="13" t="s">
        <v>74</v>
      </c>
      <c r="AY347" s="210" t="s">
        <v>206</v>
      </c>
    </row>
    <row r="348" spans="1:65" s="13" customFormat="1">
      <c r="B348" s="201"/>
      <c r="C348" s="202"/>
      <c r="D348" s="196" t="s">
        <v>215</v>
      </c>
      <c r="E348" s="203" t="s">
        <v>21</v>
      </c>
      <c r="F348" s="204" t="s">
        <v>486</v>
      </c>
      <c r="G348" s="202"/>
      <c r="H348" s="203" t="s">
        <v>21</v>
      </c>
      <c r="I348" s="205"/>
      <c r="J348" s="202"/>
      <c r="K348" s="202"/>
      <c r="L348" s="206"/>
      <c r="M348" s="207"/>
      <c r="N348" s="208"/>
      <c r="O348" s="208"/>
      <c r="P348" s="208"/>
      <c r="Q348" s="208"/>
      <c r="R348" s="208"/>
      <c r="S348" s="208"/>
      <c r="T348" s="209"/>
      <c r="AT348" s="210" t="s">
        <v>215</v>
      </c>
      <c r="AU348" s="210" t="s">
        <v>83</v>
      </c>
      <c r="AV348" s="13" t="s">
        <v>81</v>
      </c>
      <c r="AW348" s="13" t="s">
        <v>34</v>
      </c>
      <c r="AX348" s="13" t="s">
        <v>74</v>
      </c>
      <c r="AY348" s="210" t="s">
        <v>206</v>
      </c>
    </row>
    <row r="349" spans="1:65" s="14" customFormat="1">
      <c r="B349" s="211"/>
      <c r="C349" s="212"/>
      <c r="D349" s="196" t="s">
        <v>215</v>
      </c>
      <c r="E349" s="213" t="s">
        <v>21</v>
      </c>
      <c r="F349" s="214" t="s">
        <v>479</v>
      </c>
      <c r="G349" s="212"/>
      <c r="H349" s="215">
        <v>768</v>
      </c>
      <c r="I349" s="216"/>
      <c r="J349" s="212"/>
      <c r="K349" s="212"/>
      <c r="L349" s="217"/>
      <c r="M349" s="218"/>
      <c r="N349" s="219"/>
      <c r="O349" s="219"/>
      <c r="P349" s="219"/>
      <c r="Q349" s="219"/>
      <c r="R349" s="219"/>
      <c r="S349" s="219"/>
      <c r="T349" s="220"/>
      <c r="AT349" s="221" t="s">
        <v>215</v>
      </c>
      <c r="AU349" s="221" t="s">
        <v>83</v>
      </c>
      <c r="AV349" s="14" t="s">
        <v>83</v>
      </c>
      <c r="AW349" s="14" t="s">
        <v>34</v>
      </c>
      <c r="AX349" s="14" t="s">
        <v>74</v>
      </c>
      <c r="AY349" s="221" t="s">
        <v>206</v>
      </c>
    </row>
    <row r="350" spans="1:65" s="15" customFormat="1">
      <c r="B350" s="222"/>
      <c r="C350" s="223"/>
      <c r="D350" s="196" t="s">
        <v>215</v>
      </c>
      <c r="E350" s="224" t="s">
        <v>21</v>
      </c>
      <c r="F350" s="225" t="s">
        <v>219</v>
      </c>
      <c r="G350" s="223"/>
      <c r="H350" s="226">
        <v>768</v>
      </c>
      <c r="I350" s="227"/>
      <c r="J350" s="223"/>
      <c r="K350" s="223"/>
      <c r="L350" s="228"/>
      <c r="M350" s="229"/>
      <c r="N350" s="230"/>
      <c r="O350" s="230"/>
      <c r="P350" s="230"/>
      <c r="Q350" s="230"/>
      <c r="R350" s="230"/>
      <c r="S350" s="230"/>
      <c r="T350" s="231"/>
      <c r="AT350" s="232" t="s">
        <v>215</v>
      </c>
      <c r="AU350" s="232" t="s">
        <v>83</v>
      </c>
      <c r="AV350" s="15" t="s">
        <v>149</v>
      </c>
      <c r="AW350" s="15" t="s">
        <v>34</v>
      </c>
      <c r="AX350" s="15" t="s">
        <v>81</v>
      </c>
      <c r="AY350" s="232" t="s">
        <v>206</v>
      </c>
    </row>
    <row r="351" spans="1:65" s="2" customFormat="1" ht="16.5" customHeight="1">
      <c r="A351" s="37"/>
      <c r="B351" s="38"/>
      <c r="C351" s="234" t="s">
        <v>487</v>
      </c>
      <c r="D351" s="234" t="s">
        <v>305</v>
      </c>
      <c r="E351" s="235" t="s">
        <v>488</v>
      </c>
      <c r="F351" s="236" t="s">
        <v>489</v>
      </c>
      <c r="G351" s="237" t="s">
        <v>308</v>
      </c>
      <c r="H351" s="238">
        <v>144.191</v>
      </c>
      <c r="I351" s="239"/>
      <c r="J351" s="240">
        <f>ROUND(I351*H351,2)</f>
        <v>0</v>
      </c>
      <c r="K351" s="241"/>
      <c r="L351" s="242"/>
      <c r="M351" s="243" t="s">
        <v>21</v>
      </c>
      <c r="N351" s="244" t="s">
        <v>45</v>
      </c>
      <c r="O351" s="67"/>
      <c r="P351" s="192">
        <f>O351*H351</f>
        <v>0</v>
      </c>
      <c r="Q351" s="192">
        <v>0</v>
      </c>
      <c r="R351" s="192">
        <f>Q351*H351</f>
        <v>0</v>
      </c>
      <c r="S351" s="192">
        <v>0</v>
      </c>
      <c r="T351" s="193">
        <f>S351*H351</f>
        <v>0</v>
      </c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R351" s="194" t="s">
        <v>283</v>
      </c>
      <c r="AT351" s="194" t="s">
        <v>305</v>
      </c>
      <c r="AU351" s="194" t="s">
        <v>83</v>
      </c>
      <c r="AY351" s="20" t="s">
        <v>206</v>
      </c>
      <c r="BE351" s="195">
        <f>IF(N351="základní",J351,0)</f>
        <v>0</v>
      </c>
      <c r="BF351" s="195">
        <f>IF(N351="snížená",J351,0)</f>
        <v>0</v>
      </c>
      <c r="BG351" s="195">
        <f>IF(N351="zákl. přenesená",J351,0)</f>
        <v>0</v>
      </c>
      <c r="BH351" s="195">
        <f>IF(N351="sníž. přenesená",J351,0)</f>
        <v>0</v>
      </c>
      <c r="BI351" s="195">
        <f>IF(N351="nulová",J351,0)</f>
        <v>0</v>
      </c>
      <c r="BJ351" s="20" t="s">
        <v>81</v>
      </c>
      <c r="BK351" s="195">
        <f>ROUND(I351*H351,2)</f>
        <v>0</v>
      </c>
      <c r="BL351" s="20" t="s">
        <v>149</v>
      </c>
      <c r="BM351" s="194" t="s">
        <v>490</v>
      </c>
    </row>
    <row r="352" spans="1:65" s="2" customFormat="1">
      <c r="A352" s="37"/>
      <c r="B352" s="38"/>
      <c r="C352" s="39"/>
      <c r="D352" s="196" t="s">
        <v>213</v>
      </c>
      <c r="E352" s="39"/>
      <c r="F352" s="197" t="s">
        <v>489</v>
      </c>
      <c r="G352" s="39"/>
      <c r="H352" s="39"/>
      <c r="I352" s="198"/>
      <c r="J352" s="39"/>
      <c r="K352" s="39"/>
      <c r="L352" s="42"/>
      <c r="M352" s="199"/>
      <c r="N352" s="200"/>
      <c r="O352" s="67"/>
      <c r="P352" s="67"/>
      <c r="Q352" s="67"/>
      <c r="R352" s="67"/>
      <c r="S352" s="67"/>
      <c r="T352" s="68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T352" s="20" t="s">
        <v>213</v>
      </c>
      <c r="AU352" s="20" t="s">
        <v>83</v>
      </c>
    </row>
    <row r="353" spans="1:65" s="2" customFormat="1" ht="18">
      <c r="A353" s="37"/>
      <c r="B353" s="38"/>
      <c r="C353" s="39"/>
      <c r="D353" s="196" t="s">
        <v>275</v>
      </c>
      <c r="E353" s="39"/>
      <c r="F353" s="233" t="s">
        <v>491</v>
      </c>
      <c r="G353" s="39"/>
      <c r="H353" s="39"/>
      <c r="I353" s="198"/>
      <c r="J353" s="39"/>
      <c r="K353" s="39"/>
      <c r="L353" s="42"/>
      <c r="M353" s="199"/>
      <c r="N353" s="200"/>
      <c r="O353" s="67"/>
      <c r="P353" s="67"/>
      <c r="Q353" s="67"/>
      <c r="R353" s="67"/>
      <c r="S353" s="67"/>
      <c r="T353" s="68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T353" s="20" t="s">
        <v>275</v>
      </c>
      <c r="AU353" s="20" t="s">
        <v>83</v>
      </c>
    </row>
    <row r="354" spans="1:65" s="13" customFormat="1">
      <c r="B354" s="201"/>
      <c r="C354" s="202"/>
      <c r="D354" s="196" t="s">
        <v>215</v>
      </c>
      <c r="E354" s="203" t="s">
        <v>21</v>
      </c>
      <c r="F354" s="204" t="s">
        <v>492</v>
      </c>
      <c r="G354" s="202"/>
      <c r="H354" s="203" t="s">
        <v>21</v>
      </c>
      <c r="I354" s="205"/>
      <c r="J354" s="202"/>
      <c r="K354" s="202"/>
      <c r="L354" s="206"/>
      <c r="M354" s="207"/>
      <c r="N354" s="208"/>
      <c r="O354" s="208"/>
      <c r="P354" s="208"/>
      <c r="Q354" s="208"/>
      <c r="R354" s="208"/>
      <c r="S354" s="208"/>
      <c r="T354" s="209"/>
      <c r="AT354" s="210" t="s">
        <v>215</v>
      </c>
      <c r="AU354" s="210" t="s">
        <v>83</v>
      </c>
      <c r="AV354" s="13" t="s">
        <v>81</v>
      </c>
      <c r="AW354" s="13" t="s">
        <v>34</v>
      </c>
      <c r="AX354" s="13" t="s">
        <v>74</v>
      </c>
      <c r="AY354" s="210" t="s">
        <v>206</v>
      </c>
    </row>
    <row r="355" spans="1:65" s="13" customFormat="1">
      <c r="B355" s="201"/>
      <c r="C355" s="202"/>
      <c r="D355" s="196" t="s">
        <v>215</v>
      </c>
      <c r="E355" s="203" t="s">
        <v>21</v>
      </c>
      <c r="F355" s="204" t="s">
        <v>493</v>
      </c>
      <c r="G355" s="202"/>
      <c r="H355" s="203" t="s">
        <v>21</v>
      </c>
      <c r="I355" s="205"/>
      <c r="J355" s="202"/>
      <c r="K355" s="202"/>
      <c r="L355" s="206"/>
      <c r="M355" s="207"/>
      <c r="N355" s="208"/>
      <c r="O355" s="208"/>
      <c r="P355" s="208"/>
      <c r="Q355" s="208"/>
      <c r="R355" s="208"/>
      <c r="S355" s="208"/>
      <c r="T355" s="209"/>
      <c r="AT355" s="210" t="s">
        <v>215</v>
      </c>
      <c r="AU355" s="210" t="s">
        <v>83</v>
      </c>
      <c r="AV355" s="13" t="s">
        <v>81</v>
      </c>
      <c r="AW355" s="13" t="s">
        <v>34</v>
      </c>
      <c r="AX355" s="13" t="s">
        <v>74</v>
      </c>
      <c r="AY355" s="210" t="s">
        <v>206</v>
      </c>
    </row>
    <row r="356" spans="1:65" s="14" customFormat="1">
      <c r="B356" s="211"/>
      <c r="C356" s="212"/>
      <c r="D356" s="196" t="s">
        <v>215</v>
      </c>
      <c r="E356" s="213" t="s">
        <v>21</v>
      </c>
      <c r="F356" s="214" t="s">
        <v>494</v>
      </c>
      <c r="G356" s="212"/>
      <c r="H356" s="215">
        <v>119.21599999999999</v>
      </c>
      <c r="I356" s="216"/>
      <c r="J356" s="212"/>
      <c r="K356" s="212"/>
      <c r="L356" s="217"/>
      <c r="M356" s="218"/>
      <c r="N356" s="219"/>
      <c r="O356" s="219"/>
      <c r="P356" s="219"/>
      <c r="Q356" s="219"/>
      <c r="R356" s="219"/>
      <c r="S356" s="219"/>
      <c r="T356" s="220"/>
      <c r="AT356" s="221" t="s">
        <v>215</v>
      </c>
      <c r="AU356" s="221" t="s">
        <v>83</v>
      </c>
      <c r="AV356" s="14" t="s">
        <v>83</v>
      </c>
      <c r="AW356" s="14" t="s">
        <v>34</v>
      </c>
      <c r="AX356" s="14" t="s">
        <v>74</v>
      </c>
      <c r="AY356" s="221" t="s">
        <v>206</v>
      </c>
    </row>
    <row r="357" spans="1:65" s="14" customFormat="1">
      <c r="B357" s="211"/>
      <c r="C357" s="212"/>
      <c r="D357" s="196" t="s">
        <v>215</v>
      </c>
      <c r="E357" s="213" t="s">
        <v>21</v>
      </c>
      <c r="F357" s="214" t="s">
        <v>495</v>
      </c>
      <c r="G357" s="212"/>
      <c r="H357" s="215">
        <v>24.975000000000001</v>
      </c>
      <c r="I357" s="216"/>
      <c r="J357" s="212"/>
      <c r="K357" s="212"/>
      <c r="L357" s="217"/>
      <c r="M357" s="218"/>
      <c r="N357" s="219"/>
      <c r="O357" s="219"/>
      <c r="P357" s="219"/>
      <c r="Q357" s="219"/>
      <c r="R357" s="219"/>
      <c r="S357" s="219"/>
      <c r="T357" s="220"/>
      <c r="AT357" s="221" t="s">
        <v>215</v>
      </c>
      <c r="AU357" s="221" t="s">
        <v>83</v>
      </c>
      <c r="AV357" s="14" t="s">
        <v>83</v>
      </c>
      <c r="AW357" s="14" t="s">
        <v>34</v>
      </c>
      <c r="AX357" s="14" t="s">
        <v>74</v>
      </c>
      <c r="AY357" s="221" t="s">
        <v>206</v>
      </c>
    </row>
    <row r="358" spans="1:65" s="15" customFormat="1">
      <c r="B358" s="222"/>
      <c r="C358" s="223"/>
      <c r="D358" s="196" t="s">
        <v>215</v>
      </c>
      <c r="E358" s="224" t="s">
        <v>21</v>
      </c>
      <c r="F358" s="225" t="s">
        <v>219</v>
      </c>
      <c r="G358" s="223"/>
      <c r="H358" s="226">
        <v>144.191</v>
      </c>
      <c r="I358" s="227"/>
      <c r="J358" s="223"/>
      <c r="K358" s="223"/>
      <c r="L358" s="228"/>
      <c r="M358" s="229"/>
      <c r="N358" s="230"/>
      <c r="O358" s="230"/>
      <c r="P358" s="230"/>
      <c r="Q358" s="230"/>
      <c r="R358" s="230"/>
      <c r="S358" s="230"/>
      <c r="T358" s="231"/>
      <c r="AT358" s="232" t="s">
        <v>215</v>
      </c>
      <c r="AU358" s="232" t="s">
        <v>83</v>
      </c>
      <c r="AV358" s="15" t="s">
        <v>149</v>
      </c>
      <c r="AW358" s="15" t="s">
        <v>34</v>
      </c>
      <c r="AX358" s="15" t="s">
        <v>81</v>
      </c>
      <c r="AY358" s="232" t="s">
        <v>206</v>
      </c>
    </row>
    <row r="359" spans="1:65" s="2" customFormat="1" ht="16.5" customHeight="1">
      <c r="A359" s="37"/>
      <c r="B359" s="38"/>
      <c r="C359" s="182" t="s">
        <v>496</v>
      </c>
      <c r="D359" s="182" t="s">
        <v>208</v>
      </c>
      <c r="E359" s="183" t="s">
        <v>497</v>
      </c>
      <c r="F359" s="184" t="s">
        <v>498</v>
      </c>
      <c r="G359" s="185" t="s">
        <v>238</v>
      </c>
      <c r="H359" s="186">
        <v>786</v>
      </c>
      <c r="I359" s="187"/>
      <c r="J359" s="188">
        <f>ROUND(I359*H359,2)</f>
        <v>0</v>
      </c>
      <c r="K359" s="189"/>
      <c r="L359" s="42"/>
      <c r="M359" s="190" t="s">
        <v>21</v>
      </c>
      <c r="N359" s="191" t="s">
        <v>45</v>
      </c>
      <c r="O359" s="67"/>
      <c r="P359" s="192">
        <f>O359*H359</f>
        <v>0</v>
      </c>
      <c r="Q359" s="192">
        <v>0</v>
      </c>
      <c r="R359" s="192">
        <f>Q359*H359</f>
        <v>0</v>
      </c>
      <c r="S359" s="192">
        <v>0</v>
      </c>
      <c r="T359" s="193">
        <f>S359*H359</f>
        <v>0</v>
      </c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R359" s="194" t="s">
        <v>149</v>
      </c>
      <c r="AT359" s="194" t="s">
        <v>208</v>
      </c>
      <c r="AU359" s="194" t="s">
        <v>83</v>
      </c>
      <c r="AY359" s="20" t="s">
        <v>206</v>
      </c>
      <c r="BE359" s="195">
        <f>IF(N359="základní",J359,0)</f>
        <v>0</v>
      </c>
      <c r="BF359" s="195">
        <f>IF(N359="snížená",J359,0)</f>
        <v>0</v>
      </c>
      <c r="BG359" s="195">
        <f>IF(N359="zákl. přenesená",J359,0)</f>
        <v>0</v>
      </c>
      <c r="BH359" s="195">
        <f>IF(N359="sníž. přenesená",J359,0)</f>
        <v>0</v>
      </c>
      <c r="BI359" s="195">
        <f>IF(N359="nulová",J359,0)</f>
        <v>0</v>
      </c>
      <c r="BJ359" s="20" t="s">
        <v>81</v>
      </c>
      <c r="BK359" s="195">
        <f>ROUND(I359*H359,2)</f>
        <v>0</v>
      </c>
      <c r="BL359" s="20" t="s">
        <v>149</v>
      </c>
      <c r="BM359" s="194" t="s">
        <v>499</v>
      </c>
    </row>
    <row r="360" spans="1:65" s="2" customFormat="1">
      <c r="A360" s="37"/>
      <c r="B360" s="38"/>
      <c r="C360" s="39"/>
      <c r="D360" s="196" t="s">
        <v>213</v>
      </c>
      <c r="E360" s="39"/>
      <c r="F360" s="197" t="s">
        <v>500</v>
      </c>
      <c r="G360" s="39"/>
      <c r="H360" s="39"/>
      <c r="I360" s="198"/>
      <c r="J360" s="39"/>
      <c r="K360" s="39"/>
      <c r="L360" s="42"/>
      <c r="M360" s="199"/>
      <c r="N360" s="200"/>
      <c r="O360" s="67"/>
      <c r="P360" s="67"/>
      <c r="Q360" s="67"/>
      <c r="R360" s="67"/>
      <c r="S360" s="67"/>
      <c r="T360" s="68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T360" s="20" t="s">
        <v>213</v>
      </c>
      <c r="AU360" s="20" t="s">
        <v>83</v>
      </c>
    </row>
    <row r="361" spans="1:65" s="13" customFormat="1">
      <c r="B361" s="201"/>
      <c r="C361" s="202"/>
      <c r="D361" s="196" t="s">
        <v>215</v>
      </c>
      <c r="E361" s="203" t="s">
        <v>21</v>
      </c>
      <c r="F361" s="204" t="s">
        <v>351</v>
      </c>
      <c r="G361" s="202"/>
      <c r="H361" s="203" t="s">
        <v>21</v>
      </c>
      <c r="I361" s="205"/>
      <c r="J361" s="202"/>
      <c r="K361" s="202"/>
      <c r="L361" s="206"/>
      <c r="M361" s="207"/>
      <c r="N361" s="208"/>
      <c r="O361" s="208"/>
      <c r="P361" s="208"/>
      <c r="Q361" s="208"/>
      <c r="R361" s="208"/>
      <c r="S361" s="208"/>
      <c r="T361" s="209"/>
      <c r="AT361" s="210" t="s">
        <v>215</v>
      </c>
      <c r="AU361" s="210" t="s">
        <v>83</v>
      </c>
      <c r="AV361" s="13" t="s">
        <v>81</v>
      </c>
      <c r="AW361" s="13" t="s">
        <v>34</v>
      </c>
      <c r="AX361" s="13" t="s">
        <v>74</v>
      </c>
      <c r="AY361" s="210" t="s">
        <v>206</v>
      </c>
    </row>
    <row r="362" spans="1:65" s="13" customFormat="1">
      <c r="B362" s="201"/>
      <c r="C362" s="202"/>
      <c r="D362" s="196" t="s">
        <v>215</v>
      </c>
      <c r="E362" s="203" t="s">
        <v>21</v>
      </c>
      <c r="F362" s="204" t="s">
        <v>501</v>
      </c>
      <c r="G362" s="202"/>
      <c r="H362" s="203" t="s">
        <v>21</v>
      </c>
      <c r="I362" s="205"/>
      <c r="J362" s="202"/>
      <c r="K362" s="202"/>
      <c r="L362" s="206"/>
      <c r="M362" s="207"/>
      <c r="N362" s="208"/>
      <c r="O362" s="208"/>
      <c r="P362" s="208"/>
      <c r="Q362" s="208"/>
      <c r="R362" s="208"/>
      <c r="S362" s="208"/>
      <c r="T362" s="209"/>
      <c r="AT362" s="210" t="s">
        <v>215</v>
      </c>
      <c r="AU362" s="210" t="s">
        <v>83</v>
      </c>
      <c r="AV362" s="13" t="s">
        <v>81</v>
      </c>
      <c r="AW362" s="13" t="s">
        <v>34</v>
      </c>
      <c r="AX362" s="13" t="s">
        <v>74</v>
      </c>
      <c r="AY362" s="210" t="s">
        <v>206</v>
      </c>
    </row>
    <row r="363" spans="1:65" s="14" customFormat="1">
      <c r="B363" s="211"/>
      <c r="C363" s="212"/>
      <c r="D363" s="196" t="s">
        <v>215</v>
      </c>
      <c r="E363" s="213" t="s">
        <v>21</v>
      </c>
      <c r="F363" s="214" t="s">
        <v>446</v>
      </c>
      <c r="G363" s="212"/>
      <c r="H363" s="215">
        <v>760</v>
      </c>
      <c r="I363" s="216"/>
      <c r="J363" s="212"/>
      <c r="K363" s="212"/>
      <c r="L363" s="217"/>
      <c r="M363" s="218"/>
      <c r="N363" s="219"/>
      <c r="O363" s="219"/>
      <c r="P363" s="219"/>
      <c r="Q363" s="219"/>
      <c r="R363" s="219"/>
      <c r="S363" s="219"/>
      <c r="T363" s="220"/>
      <c r="AT363" s="221" t="s">
        <v>215</v>
      </c>
      <c r="AU363" s="221" t="s">
        <v>83</v>
      </c>
      <c r="AV363" s="14" t="s">
        <v>83</v>
      </c>
      <c r="AW363" s="14" t="s">
        <v>34</v>
      </c>
      <c r="AX363" s="14" t="s">
        <v>74</v>
      </c>
      <c r="AY363" s="221" t="s">
        <v>206</v>
      </c>
    </row>
    <row r="364" spans="1:65" s="14" customFormat="1">
      <c r="B364" s="211"/>
      <c r="C364" s="212"/>
      <c r="D364" s="196" t="s">
        <v>215</v>
      </c>
      <c r="E364" s="213" t="s">
        <v>21</v>
      </c>
      <c r="F364" s="214" t="s">
        <v>447</v>
      </c>
      <c r="G364" s="212"/>
      <c r="H364" s="215">
        <v>26</v>
      </c>
      <c r="I364" s="216"/>
      <c r="J364" s="212"/>
      <c r="K364" s="212"/>
      <c r="L364" s="217"/>
      <c r="M364" s="218"/>
      <c r="N364" s="219"/>
      <c r="O364" s="219"/>
      <c r="P364" s="219"/>
      <c r="Q364" s="219"/>
      <c r="R364" s="219"/>
      <c r="S364" s="219"/>
      <c r="T364" s="220"/>
      <c r="AT364" s="221" t="s">
        <v>215</v>
      </c>
      <c r="AU364" s="221" t="s">
        <v>83</v>
      </c>
      <c r="AV364" s="14" t="s">
        <v>83</v>
      </c>
      <c r="AW364" s="14" t="s">
        <v>34</v>
      </c>
      <c r="AX364" s="14" t="s">
        <v>74</v>
      </c>
      <c r="AY364" s="221" t="s">
        <v>206</v>
      </c>
    </row>
    <row r="365" spans="1:65" s="15" customFormat="1">
      <c r="B365" s="222"/>
      <c r="C365" s="223"/>
      <c r="D365" s="196" t="s">
        <v>215</v>
      </c>
      <c r="E365" s="224" t="s">
        <v>21</v>
      </c>
      <c r="F365" s="225" t="s">
        <v>219</v>
      </c>
      <c r="G365" s="223"/>
      <c r="H365" s="226">
        <v>786</v>
      </c>
      <c r="I365" s="227"/>
      <c r="J365" s="223"/>
      <c r="K365" s="223"/>
      <c r="L365" s="228"/>
      <c r="M365" s="229"/>
      <c r="N365" s="230"/>
      <c r="O365" s="230"/>
      <c r="P365" s="230"/>
      <c r="Q365" s="230"/>
      <c r="R365" s="230"/>
      <c r="S365" s="230"/>
      <c r="T365" s="231"/>
      <c r="AT365" s="232" t="s">
        <v>215</v>
      </c>
      <c r="AU365" s="232" t="s">
        <v>83</v>
      </c>
      <c r="AV365" s="15" t="s">
        <v>149</v>
      </c>
      <c r="AW365" s="15" t="s">
        <v>34</v>
      </c>
      <c r="AX365" s="15" t="s">
        <v>81</v>
      </c>
      <c r="AY365" s="232" t="s">
        <v>206</v>
      </c>
    </row>
    <row r="366" spans="1:65" s="2" customFormat="1" ht="16.5" customHeight="1">
      <c r="A366" s="37"/>
      <c r="B366" s="38"/>
      <c r="C366" s="182" t="s">
        <v>502</v>
      </c>
      <c r="D366" s="182" t="s">
        <v>208</v>
      </c>
      <c r="E366" s="183" t="s">
        <v>503</v>
      </c>
      <c r="F366" s="184" t="s">
        <v>504</v>
      </c>
      <c r="G366" s="185" t="s">
        <v>238</v>
      </c>
      <c r="H366" s="186">
        <v>786</v>
      </c>
      <c r="I366" s="187"/>
      <c r="J366" s="188">
        <f>ROUND(I366*H366,2)</f>
        <v>0</v>
      </c>
      <c r="K366" s="189"/>
      <c r="L366" s="42"/>
      <c r="M366" s="190" t="s">
        <v>21</v>
      </c>
      <c r="N366" s="191" t="s">
        <v>45</v>
      </c>
      <c r="O366" s="67"/>
      <c r="P366" s="192">
        <f>O366*H366</f>
        <v>0</v>
      </c>
      <c r="Q366" s="192">
        <v>0</v>
      </c>
      <c r="R366" s="192">
        <f>Q366*H366</f>
        <v>0</v>
      </c>
      <c r="S366" s="192">
        <v>0</v>
      </c>
      <c r="T366" s="193">
        <f>S366*H366</f>
        <v>0</v>
      </c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R366" s="194" t="s">
        <v>149</v>
      </c>
      <c r="AT366" s="194" t="s">
        <v>208</v>
      </c>
      <c r="AU366" s="194" t="s">
        <v>83</v>
      </c>
      <c r="AY366" s="20" t="s">
        <v>206</v>
      </c>
      <c r="BE366" s="195">
        <f>IF(N366="základní",J366,0)</f>
        <v>0</v>
      </c>
      <c r="BF366" s="195">
        <f>IF(N366="snížená",J366,0)</f>
        <v>0</v>
      </c>
      <c r="BG366" s="195">
        <f>IF(N366="zákl. přenesená",J366,0)</f>
        <v>0</v>
      </c>
      <c r="BH366" s="195">
        <f>IF(N366="sníž. přenesená",J366,0)</f>
        <v>0</v>
      </c>
      <c r="BI366" s="195">
        <f>IF(N366="nulová",J366,0)</f>
        <v>0</v>
      </c>
      <c r="BJ366" s="20" t="s">
        <v>81</v>
      </c>
      <c r="BK366" s="195">
        <f>ROUND(I366*H366,2)</f>
        <v>0</v>
      </c>
      <c r="BL366" s="20" t="s">
        <v>149</v>
      </c>
      <c r="BM366" s="194" t="s">
        <v>505</v>
      </c>
    </row>
    <row r="367" spans="1:65" s="2" customFormat="1">
      <c r="A367" s="37"/>
      <c r="B367" s="38"/>
      <c r="C367" s="39"/>
      <c r="D367" s="196" t="s">
        <v>213</v>
      </c>
      <c r="E367" s="39"/>
      <c r="F367" s="197" t="s">
        <v>506</v>
      </c>
      <c r="G367" s="39"/>
      <c r="H367" s="39"/>
      <c r="I367" s="198"/>
      <c r="J367" s="39"/>
      <c r="K367" s="39"/>
      <c r="L367" s="42"/>
      <c r="M367" s="199"/>
      <c r="N367" s="200"/>
      <c r="O367" s="67"/>
      <c r="P367" s="67"/>
      <c r="Q367" s="67"/>
      <c r="R367" s="67"/>
      <c r="S367" s="67"/>
      <c r="T367" s="68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T367" s="20" t="s">
        <v>213</v>
      </c>
      <c r="AU367" s="20" t="s">
        <v>83</v>
      </c>
    </row>
    <row r="368" spans="1:65" s="13" customFormat="1">
      <c r="B368" s="201"/>
      <c r="C368" s="202"/>
      <c r="D368" s="196" t="s">
        <v>215</v>
      </c>
      <c r="E368" s="203" t="s">
        <v>21</v>
      </c>
      <c r="F368" s="204" t="s">
        <v>351</v>
      </c>
      <c r="G368" s="202"/>
      <c r="H368" s="203" t="s">
        <v>21</v>
      </c>
      <c r="I368" s="205"/>
      <c r="J368" s="202"/>
      <c r="K368" s="202"/>
      <c r="L368" s="206"/>
      <c r="M368" s="207"/>
      <c r="N368" s="208"/>
      <c r="O368" s="208"/>
      <c r="P368" s="208"/>
      <c r="Q368" s="208"/>
      <c r="R368" s="208"/>
      <c r="S368" s="208"/>
      <c r="T368" s="209"/>
      <c r="AT368" s="210" t="s">
        <v>215</v>
      </c>
      <c r="AU368" s="210" t="s">
        <v>83</v>
      </c>
      <c r="AV368" s="13" t="s">
        <v>81</v>
      </c>
      <c r="AW368" s="13" t="s">
        <v>34</v>
      </c>
      <c r="AX368" s="13" t="s">
        <v>74</v>
      </c>
      <c r="AY368" s="210" t="s">
        <v>206</v>
      </c>
    </row>
    <row r="369" spans="1:65" s="13" customFormat="1">
      <c r="B369" s="201"/>
      <c r="C369" s="202"/>
      <c r="D369" s="196" t="s">
        <v>215</v>
      </c>
      <c r="E369" s="203" t="s">
        <v>21</v>
      </c>
      <c r="F369" s="204" t="s">
        <v>507</v>
      </c>
      <c r="G369" s="202"/>
      <c r="H369" s="203" t="s">
        <v>21</v>
      </c>
      <c r="I369" s="205"/>
      <c r="J369" s="202"/>
      <c r="K369" s="202"/>
      <c r="L369" s="206"/>
      <c r="M369" s="207"/>
      <c r="N369" s="208"/>
      <c r="O369" s="208"/>
      <c r="P369" s="208"/>
      <c r="Q369" s="208"/>
      <c r="R369" s="208"/>
      <c r="S369" s="208"/>
      <c r="T369" s="209"/>
      <c r="AT369" s="210" t="s">
        <v>215</v>
      </c>
      <c r="AU369" s="210" t="s">
        <v>83</v>
      </c>
      <c r="AV369" s="13" t="s">
        <v>81</v>
      </c>
      <c r="AW369" s="13" t="s">
        <v>34</v>
      </c>
      <c r="AX369" s="13" t="s">
        <v>74</v>
      </c>
      <c r="AY369" s="210" t="s">
        <v>206</v>
      </c>
    </row>
    <row r="370" spans="1:65" s="14" customFormat="1">
      <c r="B370" s="211"/>
      <c r="C370" s="212"/>
      <c r="D370" s="196" t="s">
        <v>215</v>
      </c>
      <c r="E370" s="213" t="s">
        <v>21</v>
      </c>
      <c r="F370" s="214" t="s">
        <v>446</v>
      </c>
      <c r="G370" s="212"/>
      <c r="H370" s="215">
        <v>760</v>
      </c>
      <c r="I370" s="216"/>
      <c r="J370" s="212"/>
      <c r="K370" s="212"/>
      <c r="L370" s="217"/>
      <c r="M370" s="218"/>
      <c r="N370" s="219"/>
      <c r="O370" s="219"/>
      <c r="P370" s="219"/>
      <c r="Q370" s="219"/>
      <c r="R370" s="219"/>
      <c r="S370" s="219"/>
      <c r="T370" s="220"/>
      <c r="AT370" s="221" t="s">
        <v>215</v>
      </c>
      <c r="AU370" s="221" t="s">
        <v>83</v>
      </c>
      <c r="AV370" s="14" t="s">
        <v>83</v>
      </c>
      <c r="AW370" s="14" t="s">
        <v>34</v>
      </c>
      <c r="AX370" s="14" t="s">
        <v>74</v>
      </c>
      <c r="AY370" s="221" t="s">
        <v>206</v>
      </c>
    </row>
    <row r="371" spans="1:65" s="14" customFormat="1">
      <c r="B371" s="211"/>
      <c r="C371" s="212"/>
      <c r="D371" s="196" t="s">
        <v>215</v>
      </c>
      <c r="E371" s="213" t="s">
        <v>21</v>
      </c>
      <c r="F371" s="214" t="s">
        <v>447</v>
      </c>
      <c r="G371" s="212"/>
      <c r="H371" s="215">
        <v>26</v>
      </c>
      <c r="I371" s="216"/>
      <c r="J371" s="212"/>
      <c r="K371" s="212"/>
      <c r="L371" s="217"/>
      <c r="M371" s="218"/>
      <c r="N371" s="219"/>
      <c r="O371" s="219"/>
      <c r="P371" s="219"/>
      <c r="Q371" s="219"/>
      <c r="R371" s="219"/>
      <c r="S371" s="219"/>
      <c r="T371" s="220"/>
      <c r="AT371" s="221" t="s">
        <v>215</v>
      </c>
      <c r="AU371" s="221" t="s">
        <v>83</v>
      </c>
      <c r="AV371" s="14" t="s">
        <v>83</v>
      </c>
      <c r="AW371" s="14" t="s">
        <v>34</v>
      </c>
      <c r="AX371" s="14" t="s">
        <v>74</v>
      </c>
      <c r="AY371" s="221" t="s">
        <v>206</v>
      </c>
    </row>
    <row r="372" spans="1:65" s="15" customFormat="1">
      <c r="B372" s="222"/>
      <c r="C372" s="223"/>
      <c r="D372" s="196" t="s">
        <v>215</v>
      </c>
      <c r="E372" s="224" t="s">
        <v>21</v>
      </c>
      <c r="F372" s="225" t="s">
        <v>219</v>
      </c>
      <c r="G372" s="223"/>
      <c r="H372" s="226">
        <v>786</v>
      </c>
      <c r="I372" s="227"/>
      <c r="J372" s="223"/>
      <c r="K372" s="223"/>
      <c r="L372" s="228"/>
      <c r="M372" s="229"/>
      <c r="N372" s="230"/>
      <c r="O372" s="230"/>
      <c r="P372" s="230"/>
      <c r="Q372" s="230"/>
      <c r="R372" s="230"/>
      <c r="S372" s="230"/>
      <c r="T372" s="231"/>
      <c r="AT372" s="232" t="s">
        <v>215</v>
      </c>
      <c r="AU372" s="232" t="s">
        <v>83</v>
      </c>
      <c r="AV372" s="15" t="s">
        <v>149</v>
      </c>
      <c r="AW372" s="15" t="s">
        <v>34</v>
      </c>
      <c r="AX372" s="15" t="s">
        <v>81</v>
      </c>
      <c r="AY372" s="232" t="s">
        <v>206</v>
      </c>
    </row>
    <row r="373" spans="1:65" s="2" customFormat="1" ht="21.75" customHeight="1">
      <c r="A373" s="37"/>
      <c r="B373" s="38"/>
      <c r="C373" s="182" t="s">
        <v>508</v>
      </c>
      <c r="D373" s="182" t="s">
        <v>208</v>
      </c>
      <c r="E373" s="183" t="s">
        <v>509</v>
      </c>
      <c r="F373" s="184" t="s">
        <v>510</v>
      </c>
      <c r="G373" s="185" t="s">
        <v>238</v>
      </c>
      <c r="H373" s="186">
        <v>786</v>
      </c>
      <c r="I373" s="187"/>
      <c r="J373" s="188">
        <f>ROUND(I373*H373,2)</f>
        <v>0</v>
      </c>
      <c r="K373" s="189"/>
      <c r="L373" s="42"/>
      <c r="M373" s="190" t="s">
        <v>21</v>
      </c>
      <c r="N373" s="191" t="s">
        <v>45</v>
      </c>
      <c r="O373" s="67"/>
      <c r="P373" s="192">
        <f>O373*H373</f>
        <v>0</v>
      </c>
      <c r="Q373" s="192">
        <v>0</v>
      </c>
      <c r="R373" s="192">
        <f>Q373*H373</f>
        <v>0</v>
      </c>
      <c r="S373" s="192">
        <v>0</v>
      </c>
      <c r="T373" s="193">
        <f>S373*H373</f>
        <v>0</v>
      </c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R373" s="194" t="s">
        <v>149</v>
      </c>
      <c r="AT373" s="194" t="s">
        <v>208</v>
      </c>
      <c r="AU373" s="194" t="s">
        <v>83</v>
      </c>
      <c r="AY373" s="20" t="s">
        <v>206</v>
      </c>
      <c r="BE373" s="195">
        <f>IF(N373="základní",J373,0)</f>
        <v>0</v>
      </c>
      <c r="BF373" s="195">
        <f>IF(N373="snížená",J373,0)</f>
        <v>0</v>
      </c>
      <c r="BG373" s="195">
        <f>IF(N373="zákl. přenesená",J373,0)</f>
        <v>0</v>
      </c>
      <c r="BH373" s="195">
        <f>IF(N373="sníž. přenesená",J373,0)</f>
        <v>0</v>
      </c>
      <c r="BI373" s="195">
        <f>IF(N373="nulová",J373,0)</f>
        <v>0</v>
      </c>
      <c r="BJ373" s="20" t="s">
        <v>81</v>
      </c>
      <c r="BK373" s="195">
        <f>ROUND(I373*H373,2)</f>
        <v>0</v>
      </c>
      <c r="BL373" s="20" t="s">
        <v>149</v>
      </c>
      <c r="BM373" s="194" t="s">
        <v>511</v>
      </c>
    </row>
    <row r="374" spans="1:65" s="2" customFormat="1" ht="18">
      <c r="A374" s="37"/>
      <c r="B374" s="38"/>
      <c r="C374" s="39"/>
      <c r="D374" s="196" t="s">
        <v>213</v>
      </c>
      <c r="E374" s="39"/>
      <c r="F374" s="197" t="s">
        <v>512</v>
      </c>
      <c r="G374" s="39"/>
      <c r="H374" s="39"/>
      <c r="I374" s="198"/>
      <c r="J374" s="39"/>
      <c r="K374" s="39"/>
      <c r="L374" s="42"/>
      <c r="M374" s="199"/>
      <c r="N374" s="200"/>
      <c r="O374" s="67"/>
      <c r="P374" s="67"/>
      <c r="Q374" s="67"/>
      <c r="R374" s="67"/>
      <c r="S374" s="67"/>
      <c r="T374" s="68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T374" s="20" t="s">
        <v>213</v>
      </c>
      <c r="AU374" s="20" t="s">
        <v>83</v>
      </c>
    </row>
    <row r="375" spans="1:65" s="13" customFormat="1">
      <c r="B375" s="201"/>
      <c r="C375" s="202"/>
      <c r="D375" s="196" t="s">
        <v>215</v>
      </c>
      <c r="E375" s="203" t="s">
        <v>21</v>
      </c>
      <c r="F375" s="204" t="s">
        <v>351</v>
      </c>
      <c r="G375" s="202"/>
      <c r="H375" s="203" t="s">
        <v>21</v>
      </c>
      <c r="I375" s="205"/>
      <c r="J375" s="202"/>
      <c r="K375" s="202"/>
      <c r="L375" s="206"/>
      <c r="M375" s="207"/>
      <c r="N375" s="208"/>
      <c r="O375" s="208"/>
      <c r="P375" s="208"/>
      <c r="Q375" s="208"/>
      <c r="R375" s="208"/>
      <c r="S375" s="208"/>
      <c r="T375" s="209"/>
      <c r="AT375" s="210" t="s">
        <v>215</v>
      </c>
      <c r="AU375" s="210" t="s">
        <v>83</v>
      </c>
      <c r="AV375" s="13" t="s">
        <v>81</v>
      </c>
      <c r="AW375" s="13" t="s">
        <v>34</v>
      </c>
      <c r="AX375" s="13" t="s">
        <v>74</v>
      </c>
      <c r="AY375" s="210" t="s">
        <v>206</v>
      </c>
    </row>
    <row r="376" spans="1:65" s="13" customFormat="1">
      <c r="B376" s="201"/>
      <c r="C376" s="202"/>
      <c r="D376" s="196" t="s">
        <v>215</v>
      </c>
      <c r="E376" s="203" t="s">
        <v>21</v>
      </c>
      <c r="F376" s="204" t="s">
        <v>513</v>
      </c>
      <c r="G376" s="202"/>
      <c r="H376" s="203" t="s">
        <v>21</v>
      </c>
      <c r="I376" s="205"/>
      <c r="J376" s="202"/>
      <c r="K376" s="202"/>
      <c r="L376" s="206"/>
      <c r="M376" s="207"/>
      <c r="N376" s="208"/>
      <c r="O376" s="208"/>
      <c r="P376" s="208"/>
      <c r="Q376" s="208"/>
      <c r="R376" s="208"/>
      <c r="S376" s="208"/>
      <c r="T376" s="209"/>
      <c r="AT376" s="210" t="s">
        <v>215</v>
      </c>
      <c r="AU376" s="210" t="s">
        <v>83</v>
      </c>
      <c r="AV376" s="13" t="s">
        <v>81</v>
      </c>
      <c r="AW376" s="13" t="s">
        <v>34</v>
      </c>
      <c r="AX376" s="13" t="s">
        <v>74</v>
      </c>
      <c r="AY376" s="210" t="s">
        <v>206</v>
      </c>
    </row>
    <row r="377" spans="1:65" s="14" customFormat="1">
      <c r="B377" s="211"/>
      <c r="C377" s="212"/>
      <c r="D377" s="196" t="s">
        <v>215</v>
      </c>
      <c r="E377" s="213" t="s">
        <v>21</v>
      </c>
      <c r="F377" s="214" t="s">
        <v>446</v>
      </c>
      <c r="G377" s="212"/>
      <c r="H377" s="215">
        <v>760</v>
      </c>
      <c r="I377" s="216"/>
      <c r="J377" s="212"/>
      <c r="K377" s="212"/>
      <c r="L377" s="217"/>
      <c r="M377" s="218"/>
      <c r="N377" s="219"/>
      <c r="O377" s="219"/>
      <c r="P377" s="219"/>
      <c r="Q377" s="219"/>
      <c r="R377" s="219"/>
      <c r="S377" s="219"/>
      <c r="T377" s="220"/>
      <c r="AT377" s="221" t="s">
        <v>215</v>
      </c>
      <c r="AU377" s="221" t="s">
        <v>83</v>
      </c>
      <c r="AV377" s="14" t="s">
        <v>83</v>
      </c>
      <c r="AW377" s="14" t="s">
        <v>34</v>
      </c>
      <c r="AX377" s="14" t="s">
        <v>74</v>
      </c>
      <c r="AY377" s="221" t="s">
        <v>206</v>
      </c>
    </row>
    <row r="378" spans="1:65" s="14" customFormat="1">
      <c r="B378" s="211"/>
      <c r="C378" s="212"/>
      <c r="D378" s="196" t="s">
        <v>215</v>
      </c>
      <c r="E378" s="213" t="s">
        <v>21</v>
      </c>
      <c r="F378" s="214" t="s">
        <v>447</v>
      </c>
      <c r="G378" s="212"/>
      <c r="H378" s="215">
        <v>26</v>
      </c>
      <c r="I378" s="216"/>
      <c r="J378" s="212"/>
      <c r="K378" s="212"/>
      <c r="L378" s="217"/>
      <c r="M378" s="218"/>
      <c r="N378" s="219"/>
      <c r="O378" s="219"/>
      <c r="P378" s="219"/>
      <c r="Q378" s="219"/>
      <c r="R378" s="219"/>
      <c r="S378" s="219"/>
      <c r="T378" s="220"/>
      <c r="AT378" s="221" t="s">
        <v>215</v>
      </c>
      <c r="AU378" s="221" t="s">
        <v>83</v>
      </c>
      <c r="AV378" s="14" t="s">
        <v>83</v>
      </c>
      <c r="AW378" s="14" t="s">
        <v>34</v>
      </c>
      <c r="AX378" s="14" t="s">
        <v>74</v>
      </c>
      <c r="AY378" s="221" t="s">
        <v>206</v>
      </c>
    </row>
    <row r="379" spans="1:65" s="15" customFormat="1">
      <c r="B379" s="222"/>
      <c r="C379" s="223"/>
      <c r="D379" s="196" t="s">
        <v>215</v>
      </c>
      <c r="E379" s="224" t="s">
        <v>21</v>
      </c>
      <c r="F379" s="225" t="s">
        <v>219</v>
      </c>
      <c r="G379" s="223"/>
      <c r="H379" s="226">
        <v>786</v>
      </c>
      <c r="I379" s="227"/>
      <c r="J379" s="223"/>
      <c r="K379" s="223"/>
      <c r="L379" s="228"/>
      <c r="M379" s="229"/>
      <c r="N379" s="230"/>
      <c r="O379" s="230"/>
      <c r="P379" s="230"/>
      <c r="Q379" s="230"/>
      <c r="R379" s="230"/>
      <c r="S379" s="230"/>
      <c r="T379" s="231"/>
      <c r="AT379" s="232" t="s">
        <v>215</v>
      </c>
      <c r="AU379" s="232" t="s">
        <v>83</v>
      </c>
      <c r="AV379" s="15" t="s">
        <v>149</v>
      </c>
      <c r="AW379" s="15" t="s">
        <v>34</v>
      </c>
      <c r="AX379" s="15" t="s">
        <v>81</v>
      </c>
      <c r="AY379" s="232" t="s">
        <v>206</v>
      </c>
    </row>
    <row r="380" spans="1:65" s="2" customFormat="1" ht="16.5" customHeight="1">
      <c r="A380" s="37"/>
      <c r="B380" s="38"/>
      <c r="C380" s="182" t="s">
        <v>514</v>
      </c>
      <c r="D380" s="182" t="s">
        <v>208</v>
      </c>
      <c r="E380" s="183" t="s">
        <v>515</v>
      </c>
      <c r="F380" s="184" t="s">
        <v>516</v>
      </c>
      <c r="G380" s="185" t="s">
        <v>238</v>
      </c>
      <c r="H380" s="186">
        <v>124</v>
      </c>
      <c r="I380" s="187"/>
      <c r="J380" s="188">
        <f>ROUND(I380*H380,2)</f>
        <v>0</v>
      </c>
      <c r="K380" s="189"/>
      <c r="L380" s="42"/>
      <c r="M380" s="190" t="s">
        <v>21</v>
      </c>
      <c r="N380" s="191" t="s">
        <v>45</v>
      </c>
      <c r="O380" s="67"/>
      <c r="P380" s="192">
        <f>O380*H380</f>
        <v>0</v>
      </c>
      <c r="Q380" s="192">
        <v>0.1837</v>
      </c>
      <c r="R380" s="192">
        <f>Q380*H380</f>
        <v>22.7788</v>
      </c>
      <c r="S380" s="192">
        <v>0</v>
      </c>
      <c r="T380" s="193">
        <f>S380*H380</f>
        <v>0</v>
      </c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R380" s="194" t="s">
        <v>149</v>
      </c>
      <c r="AT380" s="194" t="s">
        <v>208</v>
      </c>
      <c r="AU380" s="194" t="s">
        <v>83</v>
      </c>
      <c r="AY380" s="20" t="s">
        <v>206</v>
      </c>
      <c r="BE380" s="195">
        <f>IF(N380="základní",J380,0)</f>
        <v>0</v>
      </c>
      <c r="BF380" s="195">
        <f>IF(N380="snížená",J380,0)</f>
        <v>0</v>
      </c>
      <c r="BG380" s="195">
        <f>IF(N380="zákl. přenesená",J380,0)</f>
        <v>0</v>
      </c>
      <c r="BH380" s="195">
        <f>IF(N380="sníž. přenesená",J380,0)</f>
        <v>0</v>
      </c>
      <c r="BI380" s="195">
        <f>IF(N380="nulová",J380,0)</f>
        <v>0</v>
      </c>
      <c r="BJ380" s="20" t="s">
        <v>81</v>
      </c>
      <c r="BK380" s="195">
        <f>ROUND(I380*H380,2)</f>
        <v>0</v>
      </c>
      <c r="BL380" s="20" t="s">
        <v>149</v>
      </c>
      <c r="BM380" s="194" t="s">
        <v>517</v>
      </c>
    </row>
    <row r="381" spans="1:65" s="2" customFormat="1" ht="18">
      <c r="A381" s="37"/>
      <c r="B381" s="38"/>
      <c r="C381" s="39"/>
      <c r="D381" s="196" t="s">
        <v>213</v>
      </c>
      <c r="E381" s="39"/>
      <c r="F381" s="197" t="s">
        <v>518</v>
      </c>
      <c r="G381" s="39"/>
      <c r="H381" s="39"/>
      <c r="I381" s="198"/>
      <c r="J381" s="39"/>
      <c r="K381" s="39"/>
      <c r="L381" s="42"/>
      <c r="M381" s="199"/>
      <c r="N381" s="200"/>
      <c r="O381" s="67"/>
      <c r="P381" s="67"/>
      <c r="Q381" s="67"/>
      <c r="R381" s="67"/>
      <c r="S381" s="67"/>
      <c r="T381" s="68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T381" s="20" t="s">
        <v>213</v>
      </c>
      <c r="AU381" s="20" t="s">
        <v>83</v>
      </c>
    </row>
    <row r="382" spans="1:65" s="2" customFormat="1" ht="18">
      <c r="A382" s="37"/>
      <c r="B382" s="38"/>
      <c r="C382" s="39"/>
      <c r="D382" s="196" t="s">
        <v>275</v>
      </c>
      <c r="E382" s="39"/>
      <c r="F382" s="233" t="s">
        <v>519</v>
      </c>
      <c r="G382" s="39"/>
      <c r="H382" s="39"/>
      <c r="I382" s="198"/>
      <c r="J382" s="39"/>
      <c r="K382" s="39"/>
      <c r="L382" s="42"/>
      <c r="M382" s="199"/>
      <c r="N382" s="200"/>
      <c r="O382" s="67"/>
      <c r="P382" s="67"/>
      <c r="Q382" s="67"/>
      <c r="R382" s="67"/>
      <c r="S382" s="67"/>
      <c r="T382" s="68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T382" s="20" t="s">
        <v>275</v>
      </c>
      <c r="AU382" s="20" t="s">
        <v>83</v>
      </c>
    </row>
    <row r="383" spans="1:65" s="13" customFormat="1">
      <c r="B383" s="201"/>
      <c r="C383" s="202"/>
      <c r="D383" s="196" t="s">
        <v>215</v>
      </c>
      <c r="E383" s="203" t="s">
        <v>21</v>
      </c>
      <c r="F383" s="204" t="s">
        <v>351</v>
      </c>
      <c r="G383" s="202"/>
      <c r="H383" s="203" t="s">
        <v>21</v>
      </c>
      <c r="I383" s="205"/>
      <c r="J383" s="202"/>
      <c r="K383" s="202"/>
      <c r="L383" s="206"/>
      <c r="M383" s="207"/>
      <c r="N383" s="208"/>
      <c r="O383" s="208"/>
      <c r="P383" s="208"/>
      <c r="Q383" s="208"/>
      <c r="R383" s="208"/>
      <c r="S383" s="208"/>
      <c r="T383" s="209"/>
      <c r="AT383" s="210" t="s">
        <v>215</v>
      </c>
      <c r="AU383" s="210" t="s">
        <v>83</v>
      </c>
      <c r="AV383" s="13" t="s">
        <v>81</v>
      </c>
      <c r="AW383" s="13" t="s">
        <v>34</v>
      </c>
      <c r="AX383" s="13" t="s">
        <v>74</v>
      </c>
      <c r="AY383" s="210" t="s">
        <v>206</v>
      </c>
    </row>
    <row r="384" spans="1:65" s="13" customFormat="1">
      <c r="B384" s="201"/>
      <c r="C384" s="202"/>
      <c r="D384" s="196" t="s">
        <v>215</v>
      </c>
      <c r="E384" s="203" t="s">
        <v>21</v>
      </c>
      <c r="F384" s="204" t="s">
        <v>520</v>
      </c>
      <c r="G384" s="202"/>
      <c r="H384" s="203" t="s">
        <v>21</v>
      </c>
      <c r="I384" s="205"/>
      <c r="J384" s="202"/>
      <c r="K384" s="202"/>
      <c r="L384" s="206"/>
      <c r="M384" s="207"/>
      <c r="N384" s="208"/>
      <c r="O384" s="208"/>
      <c r="P384" s="208"/>
      <c r="Q384" s="208"/>
      <c r="R384" s="208"/>
      <c r="S384" s="208"/>
      <c r="T384" s="209"/>
      <c r="AT384" s="210" t="s">
        <v>215</v>
      </c>
      <c r="AU384" s="210" t="s">
        <v>83</v>
      </c>
      <c r="AV384" s="13" t="s">
        <v>81</v>
      </c>
      <c r="AW384" s="13" t="s">
        <v>34</v>
      </c>
      <c r="AX384" s="13" t="s">
        <v>74</v>
      </c>
      <c r="AY384" s="210" t="s">
        <v>206</v>
      </c>
    </row>
    <row r="385" spans="1:65" s="14" customFormat="1">
      <c r="B385" s="211"/>
      <c r="C385" s="212"/>
      <c r="D385" s="196" t="s">
        <v>215</v>
      </c>
      <c r="E385" s="213" t="s">
        <v>21</v>
      </c>
      <c r="F385" s="214" t="s">
        <v>521</v>
      </c>
      <c r="G385" s="212"/>
      <c r="H385" s="215">
        <v>124</v>
      </c>
      <c r="I385" s="216"/>
      <c r="J385" s="212"/>
      <c r="K385" s="212"/>
      <c r="L385" s="217"/>
      <c r="M385" s="218"/>
      <c r="N385" s="219"/>
      <c r="O385" s="219"/>
      <c r="P385" s="219"/>
      <c r="Q385" s="219"/>
      <c r="R385" s="219"/>
      <c r="S385" s="219"/>
      <c r="T385" s="220"/>
      <c r="AT385" s="221" t="s">
        <v>215</v>
      </c>
      <c r="AU385" s="221" t="s">
        <v>83</v>
      </c>
      <c r="AV385" s="14" t="s">
        <v>83</v>
      </c>
      <c r="AW385" s="14" t="s">
        <v>34</v>
      </c>
      <c r="AX385" s="14" t="s">
        <v>74</v>
      </c>
      <c r="AY385" s="221" t="s">
        <v>206</v>
      </c>
    </row>
    <row r="386" spans="1:65" s="15" customFormat="1">
      <c r="B386" s="222"/>
      <c r="C386" s="223"/>
      <c r="D386" s="196" t="s">
        <v>215</v>
      </c>
      <c r="E386" s="224" t="s">
        <v>21</v>
      </c>
      <c r="F386" s="225" t="s">
        <v>219</v>
      </c>
      <c r="G386" s="223"/>
      <c r="H386" s="226">
        <v>124</v>
      </c>
      <c r="I386" s="227"/>
      <c r="J386" s="223"/>
      <c r="K386" s="223"/>
      <c r="L386" s="228"/>
      <c r="M386" s="229"/>
      <c r="N386" s="230"/>
      <c r="O386" s="230"/>
      <c r="P386" s="230"/>
      <c r="Q386" s="230"/>
      <c r="R386" s="230"/>
      <c r="S386" s="230"/>
      <c r="T386" s="231"/>
      <c r="AT386" s="232" t="s">
        <v>215</v>
      </c>
      <c r="AU386" s="232" t="s">
        <v>83</v>
      </c>
      <c r="AV386" s="15" t="s">
        <v>149</v>
      </c>
      <c r="AW386" s="15" t="s">
        <v>34</v>
      </c>
      <c r="AX386" s="15" t="s">
        <v>81</v>
      </c>
      <c r="AY386" s="232" t="s">
        <v>206</v>
      </c>
    </row>
    <row r="387" spans="1:65" s="2" customFormat="1" ht="16.5" customHeight="1">
      <c r="A387" s="37"/>
      <c r="B387" s="38"/>
      <c r="C387" s="234" t="s">
        <v>522</v>
      </c>
      <c r="D387" s="234" t="s">
        <v>305</v>
      </c>
      <c r="E387" s="235" t="s">
        <v>523</v>
      </c>
      <c r="F387" s="236" t="s">
        <v>524</v>
      </c>
      <c r="G387" s="237" t="s">
        <v>238</v>
      </c>
      <c r="H387" s="238">
        <v>126.48</v>
      </c>
      <c r="I387" s="239"/>
      <c r="J387" s="240">
        <f>ROUND(I387*H387,2)</f>
        <v>0</v>
      </c>
      <c r="K387" s="241"/>
      <c r="L387" s="242"/>
      <c r="M387" s="243" t="s">
        <v>21</v>
      </c>
      <c r="N387" s="244" t="s">
        <v>45</v>
      </c>
      <c r="O387" s="67"/>
      <c r="P387" s="192">
        <f>O387*H387</f>
        <v>0</v>
      </c>
      <c r="Q387" s="192">
        <v>0.222</v>
      </c>
      <c r="R387" s="192">
        <f>Q387*H387</f>
        <v>28.07856</v>
      </c>
      <c r="S387" s="192">
        <v>0</v>
      </c>
      <c r="T387" s="193">
        <f>S387*H387</f>
        <v>0</v>
      </c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R387" s="194" t="s">
        <v>283</v>
      </c>
      <c r="AT387" s="194" t="s">
        <v>305</v>
      </c>
      <c r="AU387" s="194" t="s">
        <v>83</v>
      </c>
      <c r="AY387" s="20" t="s">
        <v>206</v>
      </c>
      <c r="BE387" s="195">
        <f>IF(N387="základní",J387,0)</f>
        <v>0</v>
      </c>
      <c r="BF387" s="195">
        <f>IF(N387="snížená",J387,0)</f>
        <v>0</v>
      </c>
      <c r="BG387" s="195">
        <f>IF(N387="zákl. přenesená",J387,0)</f>
        <v>0</v>
      </c>
      <c r="BH387" s="195">
        <f>IF(N387="sníž. přenesená",J387,0)</f>
        <v>0</v>
      </c>
      <c r="BI387" s="195">
        <f>IF(N387="nulová",J387,0)</f>
        <v>0</v>
      </c>
      <c r="BJ387" s="20" t="s">
        <v>81</v>
      </c>
      <c r="BK387" s="195">
        <f>ROUND(I387*H387,2)</f>
        <v>0</v>
      </c>
      <c r="BL387" s="20" t="s">
        <v>149</v>
      </c>
      <c r="BM387" s="194" t="s">
        <v>525</v>
      </c>
    </row>
    <row r="388" spans="1:65" s="2" customFormat="1">
      <c r="A388" s="37"/>
      <c r="B388" s="38"/>
      <c r="C388" s="39"/>
      <c r="D388" s="196" t="s">
        <v>213</v>
      </c>
      <c r="E388" s="39"/>
      <c r="F388" s="197" t="s">
        <v>524</v>
      </c>
      <c r="G388" s="39"/>
      <c r="H388" s="39"/>
      <c r="I388" s="198"/>
      <c r="J388" s="39"/>
      <c r="K388" s="39"/>
      <c r="L388" s="42"/>
      <c r="M388" s="199"/>
      <c r="N388" s="200"/>
      <c r="O388" s="67"/>
      <c r="P388" s="67"/>
      <c r="Q388" s="67"/>
      <c r="R388" s="67"/>
      <c r="S388" s="67"/>
      <c r="T388" s="68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T388" s="20" t="s">
        <v>213</v>
      </c>
      <c r="AU388" s="20" t="s">
        <v>83</v>
      </c>
    </row>
    <row r="389" spans="1:65" s="14" customFormat="1">
      <c r="B389" s="211"/>
      <c r="C389" s="212"/>
      <c r="D389" s="196" t="s">
        <v>215</v>
      </c>
      <c r="E389" s="213" t="s">
        <v>21</v>
      </c>
      <c r="F389" s="214" t="s">
        <v>526</v>
      </c>
      <c r="G389" s="212"/>
      <c r="H389" s="215">
        <v>126.48</v>
      </c>
      <c r="I389" s="216"/>
      <c r="J389" s="212"/>
      <c r="K389" s="212"/>
      <c r="L389" s="217"/>
      <c r="M389" s="218"/>
      <c r="N389" s="219"/>
      <c r="O389" s="219"/>
      <c r="P389" s="219"/>
      <c r="Q389" s="219"/>
      <c r="R389" s="219"/>
      <c r="S389" s="219"/>
      <c r="T389" s="220"/>
      <c r="AT389" s="221" t="s">
        <v>215</v>
      </c>
      <c r="AU389" s="221" t="s">
        <v>83</v>
      </c>
      <c r="AV389" s="14" t="s">
        <v>83</v>
      </c>
      <c r="AW389" s="14" t="s">
        <v>34</v>
      </c>
      <c r="AX389" s="14" t="s">
        <v>81</v>
      </c>
      <c r="AY389" s="221" t="s">
        <v>206</v>
      </c>
    </row>
    <row r="390" spans="1:65" s="2" customFormat="1" ht="16.5" customHeight="1">
      <c r="A390" s="37"/>
      <c r="B390" s="38"/>
      <c r="C390" s="182" t="s">
        <v>527</v>
      </c>
      <c r="D390" s="182" t="s">
        <v>208</v>
      </c>
      <c r="E390" s="183" t="s">
        <v>528</v>
      </c>
      <c r="F390" s="184" t="s">
        <v>529</v>
      </c>
      <c r="G390" s="185" t="s">
        <v>238</v>
      </c>
      <c r="H390" s="186">
        <v>681.7</v>
      </c>
      <c r="I390" s="187"/>
      <c r="J390" s="188">
        <f>ROUND(I390*H390,2)</f>
        <v>0</v>
      </c>
      <c r="K390" s="189"/>
      <c r="L390" s="42"/>
      <c r="M390" s="190" t="s">
        <v>21</v>
      </c>
      <c r="N390" s="191" t="s">
        <v>45</v>
      </c>
      <c r="O390" s="67"/>
      <c r="P390" s="192">
        <f>O390*H390</f>
        <v>0</v>
      </c>
      <c r="Q390" s="192">
        <v>0.1837</v>
      </c>
      <c r="R390" s="192">
        <f>Q390*H390</f>
        <v>125.22829000000002</v>
      </c>
      <c r="S390" s="192">
        <v>0</v>
      </c>
      <c r="T390" s="193">
        <f>S390*H390</f>
        <v>0</v>
      </c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R390" s="194" t="s">
        <v>149</v>
      </c>
      <c r="AT390" s="194" t="s">
        <v>208</v>
      </c>
      <c r="AU390" s="194" t="s">
        <v>83</v>
      </c>
      <c r="AY390" s="20" t="s">
        <v>206</v>
      </c>
      <c r="BE390" s="195">
        <f>IF(N390="základní",J390,0)</f>
        <v>0</v>
      </c>
      <c r="BF390" s="195">
        <f>IF(N390="snížená",J390,0)</f>
        <v>0</v>
      </c>
      <c r="BG390" s="195">
        <f>IF(N390="zákl. přenesená",J390,0)</f>
        <v>0</v>
      </c>
      <c r="BH390" s="195">
        <f>IF(N390="sníž. přenesená",J390,0)</f>
        <v>0</v>
      </c>
      <c r="BI390" s="195">
        <f>IF(N390="nulová",J390,0)</f>
        <v>0</v>
      </c>
      <c r="BJ390" s="20" t="s">
        <v>81</v>
      </c>
      <c r="BK390" s="195">
        <f>ROUND(I390*H390,2)</f>
        <v>0</v>
      </c>
      <c r="BL390" s="20" t="s">
        <v>149</v>
      </c>
      <c r="BM390" s="194" t="s">
        <v>530</v>
      </c>
    </row>
    <row r="391" spans="1:65" s="2" customFormat="1" ht="18">
      <c r="A391" s="37"/>
      <c r="B391" s="38"/>
      <c r="C391" s="39"/>
      <c r="D391" s="196" t="s">
        <v>213</v>
      </c>
      <c r="E391" s="39"/>
      <c r="F391" s="197" t="s">
        <v>531</v>
      </c>
      <c r="G391" s="39"/>
      <c r="H391" s="39"/>
      <c r="I391" s="198"/>
      <c r="J391" s="39"/>
      <c r="K391" s="39"/>
      <c r="L391" s="42"/>
      <c r="M391" s="199"/>
      <c r="N391" s="200"/>
      <c r="O391" s="67"/>
      <c r="P391" s="67"/>
      <c r="Q391" s="67"/>
      <c r="R391" s="67"/>
      <c r="S391" s="67"/>
      <c r="T391" s="68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T391" s="20" t="s">
        <v>213</v>
      </c>
      <c r="AU391" s="20" t="s">
        <v>83</v>
      </c>
    </row>
    <row r="392" spans="1:65" s="13" customFormat="1">
      <c r="B392" s="201"/>
      <c r="C392" s="202"/>
      <c r="D392" s="196" t="s">
        <v>215</v>
      </c>
      <c r="E392" s="203" t="s">
        <v>21</v>
      </c>
      <c r="F392" s="204" t="s">
        <v>351</v>
      </c>
      <c r="G392" s="202"/>
      <c r="H392" s="203" t="s">
        <v>21</v>
      </c>
      <c r="I392" s="205"/>
      <c r="J392" s="202"/>
      <c r="K392" s="202"/>
      <c r="L392" s="206"/>
      <c r="M392" s="207"/>
      <c r="N392" s="208"/>
      <c r="O392" s="208"/>
      <c r="P392" s="208"/>
      <c r="Q392" s="208"/>
      <c r="R392" s="208"/>
      <c r="S392" s="208"/>
      <c r="T392" s="209"/>
      <c r="AT392" s="210" t="s">
        <v>215</v>
      </c>
      <c r="AU392" s="210" t="s">
        <v>83</v>
      </c>
      <c r="AV392" s="13" t="s">
        <v>81</v>
      </c>
      <c r="AW392" s="13" t="s">
        <v>34</v>
      </c>
      <c r="AX392" s="13" t="s">
        <v>74</v>
      </c>
      <c r="AY392" s="210" t="s">
        <v>206</v>
      </c>
    </row>
    <row r="393" spans="1:65" s="13" customFormat="1">
      <c r="B393" s="201"/>
      <c r="C393" s="202"/>
      <c r="D393" s="196" t="s">
        <v>215</v>
      </c>
      <c r="E393" s="203" t="s">
        <v>21</v>
      </c>
      <c r="F393" s="204" t="s">
        <v>532</v>
      </c>
      <c r="G393" s="202"/>
      <c r="H393" s="203" t="s">
        <v>21</v>
      </c>
      <c r="I393" s="205"/>
      <c r="J393" s="202"/>
      <c r="K393" s="202"/>
      <c r="L393" s="206"/>
      <c r="M393" s="207"/>
      <c r="N393" s="208"/>
      <c r="O393" s="208"/>
      <c r="P393" s="208"/>
      <c r="Q393" s="208"/>
      <c r="R393" s="208"/>
      <c r="S393" s="208"/>
      <c r="T393" s="209"/>
      <c r="AT393" s="210" t="s">
        <v>215</v>
      </c>
      <c r="AU393" s="210" t="s">
        <v>83</v>
      </c>
      <c r="AV393" s="13" t="s">
        <v>81</v>
      </c>
      <c r="AW393" s="13" t="s">
        <v>34</v>
      </c>
      <c r="AX393" s="13" t="s">
        <v>74</v>
      </c>
      <c r="AY393" s="210" t="s">
        <v>206</v>
      </c>
    </row>
    <row r="394" spans="1:65" s="14" customFormat="1">
      <c r="B394" s="211"/>
      <c r="C394" s="212"/>
      <c r="D394" s="196" t="s">
        <v>215</v>
      </c>
      <c r="E394" s="213" t="s">
        <v>21</v>
      </c>
      <c r="F394" s="214" t="s">
        <v>533</v>
      </c>
      <c r="G394" s="212"/>
      <c r="H394" s="215">
        <v>497</v>
      </c>
      <c r="I394" s="216"/>
      <c r="J394" s="212"/>
      <c r="K394" s="212"/>
      <c r="L394" s="217"/>
      <c r="M394" s="218"/>
      <c r="N394" s="219"/>
      <c r="O394" s="219"/>
      <c r="P394" s="219"/>
      <c r="Q394" s="219"/>
      <c r="R394" s="219"/>
      <c r="S394" s="219"/>
      <c r="T394" s="220"/>
      <c r="AT394" s="221" t="s">
        <v>215</v>
      </c>
      <c r="AU394" s="221" t="s">
        <v>83</v>
      </c>
      <c r="AV394" s="14" t="s">
        <v>83</v>
      </c>
      <c r="AW394" s="14" t="s">
        <v>34</v>
      </c>
      <c r="AX394" s="14" t="s">
        <v>74</v>
      </c>
      <c r="AY394" s="221" t="s">
        <v>206</v>
      </c>
    </row>
    <row r="395" spans="1:65" s="14" customFormat="1">
      <c r="B395" s="211"/>
      <c r="C395" s="212"/>
      <c r="D395" s="196" t="s">
        <v>215</v>
      </c>
      <c r="E395" s="213" t="s">
        <v>21</v>
      </c>
      <c r="F395" s="214" t="s">
        <v>534</v>
      </c>
      <c r="G395" s="212"/>
      <c r="H395" s="215">
        <v>121</v>
      </c>
      <c r="I395" s="216"/>
      <c r="J395" s="212"/>
      <c r="K395" s="212"/>
      <c r="L395" s="217"/>
      <c r="M395" s="218"/>
      <c r="N395" s="219"/>
      <c r="O395" s="219"/>
      <c r="P395" s="219"/>
      <c r="Q395" s="219"/>
      <c r="R395" s="219"/>
      <c r="S395" s="219"/>
      <c r="T395" s="220"/>
      <c r="AT395" s="221" t="s">
        <v>215</v>
      </c>
      <c r="AU395" s="221" t="s">
        <v>83</v>
      </c>
      <c r="AV395" s="14" t="s">
        <v>83</v>
      </c>
      <c r="AW395" s="14" t="s">
        <v>34</v>
      </c>
      <c r="AX395" s="14" t="s">
        <v>74</v>
      </c>
      <c r="AY395" s="221" t="s">
        <v>206</v>
      </c>
    </row>
    <row r="396" spans="1:65" s="14" customFormat="1">
      <c r="B396" s="211"/>
      <c r="C396" s="212"/>
      <c r="D396" s="196" t="s">
        <v>215</v>
      </c>
      <c r="E396" s="213" t="s">
        <v>21</v>
      </c>
      <c r="F396" s="214" t="s">
        <v>535</v>
      </c>
      <c r="G396" s="212"/>
      <c r="H396" s="215">
        <v>39</v>
      </c>
      <c r="I396" s="216"/>
      <c r="J396" s="212"/>
      <c r="K396" s="212"/>
      <c r="L396" s="217"/>
      <c r="M396" s="218"/>
      <c r="N396" s="219"/>
      <c r="O396" s="219"/>
      <c r="P396" s="219"/>
      <c r="Q396" s="219"/>
      <c r="R396" s="219"/>
      <c r="S396" s="219"/>
      <c r="T396" s="220"/>
      <c r="AT396" s="221" t="s">
        <v>215</v>
      </c>
      <c r="AU396" s="221" t="s">
        <v>83</v>
      </c>
      <c r="AV396" s="14" t="s">
        <v>83</v>
      </c>
      <c r="AW396" s="14" t="s">
        <v>34</v>
      </c>
      <c r="AX396" s="14" t="s">
        <v>74</v>
      </c>
      <c r="AY396" s="221" t="s">
        <v>206</v>
      </c>
    </row>
    <row r="397" spans="1:65" s="14" customFormat="1">
      <c r="B397" s="211"/>
      <c r="C397" s="212"/>
      <c r="D397" s="196" t="s">
        <v>215</v>
      </c>
      <c r="E397" s="213" t="s">
        <v>21</v>
      </c>
      <c r="F397" s="214" t="s">
        <v>536</v>
      </c>
      <c r="G397" s="212"/>
      <c r="H397" s="215">
        <v>135</v>
      </c>
      <c r="I397" s="216"/>
      <c r="J397" s="212"/>
      <c r="K397" s="212"/>
      <c r="L397" s="217"/>
      <c r="M397" s="218"/>
      <c r="N397" s="219"/>
      <c r="O397" s="219"/>
      <c r="P397" s="219"/>
      <c r="Q397" s="219"/>
      <c r="R397" s="219"/>
      <c r="S397" s="219"/>
      <c r="T397" s="220"/>
      <c r="AT397" s="221" t="s">
        <v>215</v>
      </c>
      <c r="AU397" s="221" t="s">
        <v>83</v>
      </c>
      <c r="AV397" s="14" t="s">
        <v>83</v>
      </c>
      <c r="AW397" s="14" t="s">
        <v>34</v>
      </c>
      <c r="AX397" s="14" t="s">
        <v>74</v>
      </c>
      <c r="AY397" s="221" t="s">
        <v>206</v>
      </c>
    </row>
    <row r="398" spans="1:65" s="14" customFormat="1">
      <c r="B398" s="211"/>
      <c r="C398" s="212"/>
      <c r="D398" s="196" t="s">
        <v>215</v>
      </c>
      <c r="E398" s="213" t="s">
        <v>21</v>
      </c>
      <c r="F398" s="214" t="s">
        <v>537</v>
      </c>
      <c r="G398" s="212"/>
      <c r="H398" s="215">
        <v>5.5</v>
      </c>
      <c r="I398" s="216"/>
      <c r="J398" s="212"/>
      <c r="K398" s="212"/>
      <c r="L398" s="217"/>
      <c r="M398" s="218"/>
      <c r="N398" s="219"/>
      <c r="O398" s="219"/>
      <c r="P398" s="219"/>
      <c r="Q398" s="219"/>
      <c r="R398" s="219"/>
      <c r="S398" s="219"/>
      <c r="T398" s="220"/>
      <c r="AT398" s="221" t="s">
        <v>215</v>
      </c>
      <c r="AU398" s="221" t="s">
        <v>83</v>
      </c>
      <c r="AV398" s="14" t="s">
        <v>83</v>
      </c>
      <c r="AW398" s="14" t="s">
        <v>34</v>
      </c>
      <c r="AX398" s="14" t="s">
        <v>74</v>
      </c>
      <c r="AY398" s="221" t="s">
        <v>206</v>
      </c>
    </row>
    <row r="399" spans="1:65" s="14" customFormat="1">
      <c r="B399" s="211"/>
      <c r="C399" s="212"/>
      <c r="D399" s="196" t="s">
        <v>215</v>
      </c>
      <c r="E399" s="213" t="s">
        <v>21</v>
      </c>
      <c r="F399" s="214" t="s">
        <v>538</v>
      </c>
      <c r="G399" s="212"/>
      <c r="H399" s="215">
        <v>37</v>
      </c>
      <c r="I399" s="216"/>
      <c r="J399" s="212"/>
      <c r="K399" s="212"/>
      <c r="L399" s="217"/>
      <c r="M399" s="218"/>
      <c r="N399" s="219"/>
      <c r="O399" s="219"/>
      <c r="P399" s="219"/>
      <c r="Q399" s="219"/>
      <c r="R399" s="219"/>
      <c r="S399" s="219"/>
      <c r="T399" s="220"/>
      <c r="AT399" s="221" t="s">
        <v>215</v>
      </c>
      <c r="AU399" s="221" t="s">
        <v>83</v>
      </c>
      <c r="AV399" s="14" t="s">
        <v>83</v>
      </c>
      <c r="AW399" s="14" t="s">
        <v>34</v>
      </c>
      <c r="AX399" s="14" t="s">
        <v>74</v>
      </c>
      <c r="AY399" s="221" t="s">
        <v>206</v>
      </c>
    </row>
    <row r="400" spans="1:65" s="14" customFormat="1">
      <c r="B400" s="211"/>
      <c r="C400" s="212"/>
      <c r="D400" s="196" t="s">
        <v>215</v>
      </c>
      <c r="E400" s="213" t="s">
        <v>21</v>
      </c>
      <c r="F400" s="214" t="s">
        <v>539</v>
      </c>
      <c r="G400" s="212"/>
      <c r="H400" s="215">
        <v>-152.80000000000001</v>
      </c>
      <c r="I400" s="216"/>
      <c r="J400" s="212"/>
      <c r="K400" s="212"/>
      <c r="L400" s="217"/>
      <c r="M400" s="218"/>
      <c r="N400" s="219"/>
      <c r="O400" s="219"/>
      <c r="P400" s="219"/>
      <c r="Q400" s="219"/>
      <c r="R400" s="219"/>
      <c r="S400" s="219"/>
      <c r="T400" s="220"/>
      <c r="AT400" s="221" t="s">
        <v>215</v>
      </c>
      <c r="AU400" s="221" t="s">
        <v>83</v>
      </c>
      <c r="AV400" s="14" t="s">
        <v>83</v>
      </c>
      <c r="AW400" s="14" t="s">
        <v>34</v>
      </c>
      <c r="AX400" s="14" t="s">
        <v>74</v>
      </c>
      <c r="AY400" s="221" t="s">
        <v>206</v>
      </c>
    </row>
    <row r="401" spans="1:65" s="15" customFormat="1">
      <c r="B401" s="222"/>
      <c r="C401" s="223"/>
      <c r="D401" s="196" t="s">
        <v>215</v>
      </c>
      <c r="E401" s="224" t="s">
        <v>21</v>
      </c>
      <c r="F401" s="225" t="s">
        <v>219</v>
      </c>
      <c r="G401" s="223"/>
      <c r="H401" s="226">
        <v>681.7</v>
      </c>
      <c r="I401" s="227"/>
      <c r="J401" s="223"/>
      <c r="K401" s="223"/>
      <c r="L401" s="228"/>
      <c r="M401" s="229"/>
      <c r="N401" s="230"/>
      <c r="O401" s="230"/>
      <c r="P401" s="230"/>
      <c r="Q401" s="230"/>
      <c r="R401" s="230"/>
      <c r="S401" s="230"/>
      <c r="T401" s="231"/>
      <c r="AT401" s="232" t="s">
        <v>215</v>
      </c>
      <c r="AU401" s="232" t="s">
        <v>83</v>
      </c>
      <c r="AV401" s="15" t="s">
        <v>149</v>
      </c>
      <c r="AW401" s="15" t="s">
        <v>34</v>
      </c>
      <c r="AX401" s="15" t="s">
        <v>81</v>
      </c>
      <c r="AY401" s="232" t="s">
        <v>206</v>
      </c>
    </row>
    <row r="402" spans="1:65" s="2" customFormat="1" ht="16.5" customHeight="1">
      <c r="A402" s="37"/>
      <c r="B402" s="38"/>
      <c r="C402" s="182" t="s">
        <v>540</v>
      </c>
      <c r="D402" s="182" t="s">
        <v>208</v>
      </c>
      <c r="E402" s="183" t="s">
        <v>541</v>
      </c>
      <c r="F402" s="184" t="s">
        <v>542</v>
      </c>
      <c r="G402" s="185" t="s">
        <v>238</v>
      </c>
      <c r="H402" s="186">
        <v>307.5</v>
      </c>
      <c r="I402" s="187"/>
      <c r="J402" s="188">
        <f>ROUND(I402*H402,2)</f>
        <v>0</v>
      </c>
      <c r="K402" s="189"/>
      <c r="L402" s="42"/>
      <c r="M402" s="190" t="s">
        <v>21</v>
      </c>
      <c r="N402" s="191" t="s">
        <v>45</v>
      </c>
      <c r="O402" s="67"/>
      <c r="P402" s="192">
        <f>O402*H402</f>
        <v>0</v>
      </c>
      <c r="Q402" s="192">
        <v>0.19536000000000001</v>
      </c>
      <c r="R402" s="192">
        <f>Q402*H402</f>
        <v>60.0732</v>
      </c>
      <c r="S402" s="192">
        <v>0</v>
      </c>
      <c r="T402" s="193">
        <f>S402*H402</f>
        <v>0</v>
      </c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R402" s="194" t="s">
        <v>149</v>
      </c>
      <c r="AT402" s="194" t="s">
        <v>208</v>
      </c>
      <c r="AU402" s="194" t="s">
        <v>83</v>
      </c>
      <c r="AY402" s="20" t="s">
        <v>206</v>
      </c>
      <c r="BE402" s="195">
        <f>IF(N402="základní",J402,0)</f>
        <v>0</v>
      </c>
      <c r="BF402" s="195">
        <f>IF(N402="snížená",J402,0)</f>
        <v>0</v>
      </c>
      <c r="BG402" s="195">
        <f>IF(N402="zákl. přenesená",J402,0)</f>
        <v>0</v>
      </c>
      <c r="BH402" s="195">
        <f>IF(N402="sníž. přenesená",J402,0)</f>
        <v>0</v>
      </c>
      <c r="BI402" s="195">
        <f>IF(N402="nulová",J402,0)</f>
        <v>0</v>
      </c>
      <c r="BJ402" s="20" t="s">
        <v>81</v>
      </c>
      <c r="BK402" s="195">
        <f>ROUND(I402*H402,2)</f>
        <v>0</v>
      </c>
      <c r="BL402" s="20" t="s">
        <v>149</v>
      </c>
      <c r="BM402" s="194" t="s">
        <v>543</v>
      </c>
    </row>
    <row r="403" spans="1:65" s="2" customFormat="1" ht="18">
      <c r="A403" s="37"/>
      <c r="B403" s="38"/>
      <c r="C403" s="39"/>
      <c r="D403" s="196" t="s">
        <v>213</v>
      </c>
      <c r="E403" s="39"/>
      <c r="F403" s="197" t="s">
        <v>544</v>
      </c>
      <c r="G403" s="39"/>
      <c r="H403" s="39"/>
      <c r="I403" s="198"/>
      <c r="J403" s="39"/>
      <c r="K403" s="39"/>
      <c r="L403" s="42"/>
      <c r="M403" s="199"/>
      <c r="N403" s="200"/>
      <c r="O403" s="67"/>
      <c r="P403" s="67"/>
      <c r="Q403" s="67"/>
      <c r="R403" s="67"/>
      <c r="S403" s="67"/>
      <c r="T403" s="68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T403" s="20" t="s">
        <v>213</v>
      </c>
      <c r="AU403" s="20" t="s">
        <v>83</v>
      </c>
    </row>
    <row r="404" spans="1:65" s="13" customFormat="1">
      <c r="B404" s="201"/>
      <c r="C404" s="202"/>
      <c r="D404" s="196" t="s">
        <v>215</v>
      </c>
      <c r="E404" s="203" t="s">
        <v>21</v>
      </c>
      <c r="F404" s="204" t="s">
        <v>351</v>
      </c>
      <c r="G404" s="202"/>
      <c r="H404" s="203" t="s">
        <v>21</v>
      </c>
      <c r="I404" s="205"/>
      <c r="J404" s="202"/>
      <c r="K404" s="202"/>
      <c r="L404" s="206"/>
      <c r="M404" s="207"/>
      <c r="N404" s="208"/>
      <c r="O404" s="208"/>
      <c r="P404" s="208"/>
      <c r="Q404" s="208"/>
      <c r="R404" s="208"/>
      <c r="S404" s="208"/>
      <c r="T404" s="209"/>
      <c r="AT404" s="210" t="s">
        <v>215</v>
      </c>
      <c r="AU404" s="210" t="s">
        <v>83</v>
      </c>
      <c r="AV404" s="13" t="s">
        <v>81</v>
      </c>
      <c r="AW404" s="13" t="s">
        <v>34</v>
      </c>
      <c r="AX404" s="13" t="s">
        <v>74</v>
      </c>
      <c r="AY404" s="210" t="s">
        <v>206</v>
      </c>
    </row>
    <row r="405" spans="1:65" s="13" customFormat="1">
      <c r="B405" s="201"/>
      <c r="C405" s="202"/>
      <c r="D405" s="196" t="s">
        <v>215</v>
      </c>
      <c r="E405" s="203" t="s">
        <v>21</v>
      </c>
      <c r="F405" s="204" t="s">
        <v>545</v>
      </c>
      <c r="G405" s="202"/>
      <c r="H405" s="203" t="s">
        <v>21</v>
      </c>
      <c r="I405" s="205"/>
      <c r="J405" s="202"/>
      <c r="K405" s="202"/>
      <c r="L405" s="206"/>
      <c r="M405" s="207"/>
      <c r="N405" s="208"/>
      <c r="O405" s="208"/>
      <c r="P405" s="208"/>
      <c r="Q405" s="208"/>
      <c r="R405" s="208"/>
      <c r="S405" s="208"/>
      <c r="T405" s="209"/>
      <c r="AT405" s="210" t="s">
        <v>215</v>
      </c>
      <c r="AU405" s="210" t="s">
        <v>83</v>
      </c>
      <c r="AV405" s="13" t="s">
        <v>81</v>
      </c>
      <c r="AW405" s="13" t="s">
        <v>34</v>
      </c>
      <c r="AX405" s="13" t="s">
        <v>74</v>
      </c>
      <c r="AY405" s="210" t="s">
        <v>206</v>
      </c>
    </row>
    <row r="406" spans="1:65" s="14" customFormat="1">
      <c r="B406" s="211"/>
      <c r="C406" s="212"/>
      <c r="D406" s="196" t="s">
        <v>215</v>
      </c>
      <c r="E406" s="213" t="s">
        <v>21</v>
      </c>
      <c r="F406" s="214" t="s">
        <v>546</v>
      </c>
      <c r="G406" s="212"/>
      <c r="H406" s="215">
        <v>258</v>
      </c>
      <c r="I406" s="216"/>
      <c r="J406" s="212"/>
      <c r="K406" s="212"/>
      <c r="L406" s="217"/>
      <c r="M406" s="218"/>
      <c r="N406" s="219"/>
      <c r="O406" s="219"/>
      <c r="P406" s="219"/>
      <c r="Q406" s="219"/>
      <c r="R406" s="219"/>
      <c r="S406" s="219"/>
      <c r="T406" s="220"/>
      <c r="AT406" s="221" t="s">
        <v>215</v>
      </c>
      <c r="AU406" s="221" t="s">
        <v>83</v>
      </c>
      <c r="AV406" s="14" t="s">
        <v>83</v>
      </c>
      <c r="AW406" s="14" t="s">
        <v>34</v>
      </c>
      <c r="AX406" s="14" t="s">
        <v>74</v>
      </c>
      <c r="AY406" s="221" t="s">
        <v>206</v>
      </c>
    </row>
    <row r="407" spans="1:65" s="14" customFormat="1">
      <c r="B407" s="211"/>
      <c r="C407" s="212"/>
      <c r="D407" s="196" t="s">
        <v>215</v>
      </c>
      <c r="E407" s="213" t="s">
        <v>21</v>
      </c>
      <c r="F407" s="214" t="s">
        <v>547</v>
      </c>
      <c r="G407" s="212"/>
      <c r="H407" s="215">
        <v>16</v>
      </c>
      <c r="I407" s="216"/>
      <c r="J407" s="212"/>
      <c r="K407" s="212"/>
      <c r="L407" s="217"/>
      <c r="M407" s="218"/>
      <c r="N407" s="219"/>
      <c r="O407" s="219"/>
      <c r="P407" s="219"/>
      <c r="Q407" s="219"/>
      <c r="R407" s="219"/>
      <c r="S407" s="219"/>
      <c r="T407" s="220"/>
      <c r="AT407" s="221" t="s">
        <v>215</v>
      </c>
      <c r="AU407" s="221" t="s">
        <v>83</v>
      </c>
      <c r="AV407" s="14" t="s">
        <v>83</v>
      </c>
      <c r="AW407" s="14" t="s">
        <v>34</v>
      </c>
      <c r="AX407" s="14" t="s">
        <v>74</v>
      </c>
      <c r="AY407" s="221" t="s">
        <v>206</v>
      </c>
    </row>
    <row r="408" spans="1:65" s="14" customFormat="1">
      <c r="B408" s="211"/>
      <c r="C408" s="212"/>
      <c r="D408" s="196" t="s">
        <v>215</v>
      </c>
      <c r="E408" s="213" t="s">
        <v>21</v>
      </c>
      <c r="F408" s="214" t="s">
        <v>548</v>
      </c>
      <c r="G408" s="212"/>
      <c r="H408" s="215">
        <v>18</v>
      </c>
      <c r="I408" s="216"/>
      <c r="J408" s="212"/>
      <c r="K408" s="212"/>
      <c r="L408" s="217"/>
      <c r="M408" s="218"/>
      <c r="N408" s="219"/>
      <c r="O408" s="219"/>
      <c r="P408" s="219"/>
      <c r="Q408" s="219"/>
      <c r="R408" s="219"/>
      <c r="S408" s="219"/>
      <c r="T408" s="220"/>
      <c r="AT408" s="221" t="s">
        <v>215</v>
      </c>
      <c r="AU408" s="221" t="s">
        <v>83</v>
      </c>
      <c r="AV408" s="14" t="s">
        <v>83</v>
      </c>
      <c r="AW408" s="14" t="s">
        <v>34</v>
      </c>
      <c r="AX408" s="14" t="s">
        <v>74</v>
      </c>
      <c r="AY408" s="221" t="s">
        <v>206</v>
      </c>
    </row>
    <row r="409" spans="1:65" s="14" customFormat="1">
      <c r="B409" s="211"/>
      <c r="C409" s="212"/>
      <c r="D409" s="196" t="s">
        <v>215</v>
      </c>
      <c r="E409" s="213" t="s">
        <v>21</v>
      </c>
      <c r="F409" s="214" t="s">
        <v>549</v>
      </c>
      <c r="G409" s="212"/>
      <c r="H409" s="215">
        <v>3.5</v>
      </c>
      <c r="I409" s="216"/>
      <c r="J409" s="212"/>
      <c r="K409" s="212"/>
      <c r="L409" s="217"/>
      <c r="M409" s="218"/>
      <c r="N409" s="219"/>
      <c r="O409" s="219"/>
      <c r="P409" s="219"/>
      <c r="Q409" s="219"/>
      <c r="R409" s="219"/>
      <c r="S409" s="219"/>
      <c r="T409" s="220"/>
      <c r="AT409" s="221" t="s">
        <v>215</v>
      </c>
      <c r="AU409" s="221" t="s">
        <v>83</v>
      </c>
      <c r="AV409" s="14" t="s">
        <v>83</v>
      </c>
      <c r="AW409" s="14" t="s">
        <v>34</v>
      </c>
      <c r="AX409" s="14" t="s">
        <v>74</v>
      </c>
      <c r="AY409" s="221" t="s">
        <v>206</v>
      </c>
    </row>
    <row r="410" spans="1:65" s="14" customFormat="1">
      <c r="B410" s="211"/>
      <c r="C410" s="212"/>
      <c r="D410" s="196" t="s">
        <v>215</v>
      </c>
      <c r="E410" s="213" t="s">
        <v>21</v>
      </c>
      <c r="F410" s="214" t="s">
        <v>550</v>
      </c>
      <c r="G410" s="212"/>
      <c r="H410" s="215">
        <v>12</v>
      </c>
      <c r="I410" s="216"/>
      <c r="J410" s="212"/>
      <c r="K410" s="212"/>
      <c r="L410" s="217"/>
      <c r="M410" s="218"/>
      <c r="N410" s="219"/>
      <c r="O410" s="219"/>
      <c r="P410" s="219"/>
      <c r="Q410" s="219"/>
      <c r="R410" s="219"/>
      <c r="S410" s="219"/>
      <c r="T410" s="220"/>
      <c r="AT410" s="221" t="s">
        <v>215</v>
      </c>
      <c r="AU410" s="221" t="s">
        <v>83</v>
      </c>
      <c r="AV410" s="14" t="s">
        <v>83</v>
      </c>
      <c r="AW410" s="14" t="s">
        <v>34</v>
      </c>
      <c r="AX410" s="14" t="s">
        <v>74</v>
      </c>
      <c r="AY410" s="221" t="s">
        <v>206</v>
      </c>
    </row>
    <row r="411" spans="1:65" s="15" customFormat="1">
      <c r="B411" s="222"/>
      <c r="C411" s="223"/>
      <c r="D411" s="196" t="s">
        <v>215</v>
      </c>
      <c r="E411" s="224" t="s">
        <v>21</v>
      </c>
      <c r="F411" s="225" t="s">
        <v>219</v>
      </c>
      <c r="G411" s="223"/>
      <c r="H411" s="226">
        <v>307.5</v>
      </c>
      <c r="I411" s="227"/>
      <c r="J411" s="223"/>
      <c r="K411" s="223"/>
      <c r="L411" s="228"/>
      <c r="M411" s="229"/>
      <c r="N411" s="230"/>
      <c r="O411" s="230"/>
      <c r="P411" s="230"/>
      <c r="Q411" s="230"/>
      <c r="R411" s="230"/>
      <c r="S411" s="230"/>
      <c r="T411" s="231"/>
      <c r="AT411" s="232" t="s">
        <v>215</v>
      </c>
      <c r="AU411" s="232" t="s">
        <v>83</v>
      </c>
      <c r="AV411" s="15" t="s">
        <v>149</v>
      </c>
      <c r="AW411" s="15" t="s">
        <v>34</v>
      </c>
      <c r="AX411" s="15" t="s">
        <v>81</v>
      </c>
      <c r="AY411" s="232" t="s">
        <v>206</v>
      </c>
    </row>
    <row r="412" spans="1:65" s="2" customFormat="1" ht="16.5" customHeight="1">
      <c r="A412" s="37"/>
      <c r="B412" s="38"/>
      <c r="C412" s="234" t="s">
        <v>551</v>
      </c>
      <c r="D412" s="234" t="s">
        <v>305</v>
      </c>
      <c r="E412" s="235" t="s">
        <v>552</v>
      </c>
      <c r="F412" s="236" t="s">
        <v>553</v>
      </c>
      <c r="G412" s="237" t="s">
        <v>238</v>
      </c>
      <c r="H412" s="238">
        <v>1008.984</v>
      </c>
      <c r="I412" s="239"/>
      <c r="J412" s="240">
        <f>ROUND(I412*H412,2)</f>
        <v>0</v>
      </c>
      <c r="K412" s="241"/>
      <c r="L412" s="242"/>
      <c r="M412" s="243" t="s">
        <v>21</v>
      </c>
      <c r="N412" s="244" t="s">
        <v>45</v>
      </c>
      <c r="O412" s="67"/>
      <c r="P412" s="192">
        <f>O412*H412</f>
        <v>0</v>
      </c>
      <c r="Q412" s="192">
        <v>0.11</v>
      </c>
      <c r="R412" s="192">
        <f>Q412*H412</f>
        <v>110.98824</v>
      </c>
      <c r="S412" s="192">
        <v>0</v>
      </c>
      <c r="T412" s="193">
        <f>S412*H412</f>
        <v>0</v>
      </c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R412" s="194" t="s">
        <v>283</v>
      </c>
      <c r="AT412" s="194" t="s">
        <v>305</v>
      </c>
      <c r="AU412" s="194" t="s">
        <v>83</v>
      </c>
      <c r="AY412" s="20" t="s">
        <v>206</v>
      </c>
      <c r="BE412" s="195">
        <f>IF(N412="základní",J412,0)</f>
        <v>0</v>
      </c>
      <c r="BF412" s="195">
        <f>IF(N412="snížená",J412,0)</f>
        <v>0</v>
      </c>
      <c r="BG412" s="195">
        <f>IF(N412="zákl. přenesená",J412,0)</f>
        <v>0</v>
      </c>
      <c r="BH412" s="195">
        <f>IF(N412="sníž. přenesená",J412,0)</f>
        <v>0</v>
      </c>
      <c r="BI412" s="195">
        <f>IF(N412="nulová",J412,0)</f>
        <v>0</v>
      </c>
      <c r="BJ412" s="20" t="s">
        <v>81</v>
      </c>
      <c r="BK412" s="195">
        <f>ROUND(I412*H412,2)</f>
        <v>0</v>
      </c>
      <c r="BL412" s="20" t="s">
        <v>149</v>
      </c>
      <c r="BM412" s="194" t="s">
        <v>554</v>
      </c>
    </row>
    <row r="413" spans="1:65" s="2" customFormat="1">
      <c r="A413" s="37"/>
      <c r="B413" s="38"/>
      <c r="C413" s="39"/>
      <c r="D413" s="196" t="s">
        <v>213</v>
      </c>
      <c r="E413" s="39"/>
      <c r="F413" s="197" t="s">
        <v>553</v>
      </c>
      <c r="G413" s="39"/>
      <c r="H413" s="39"/>
      <c r="I413" s="198"/>
      <c r="J413" s="39"/>
      <c r="K413" s="39"/>
      <c r="L413" s="42"/>
      <c r="M413" s="199"/>
      <c r="N413" s="200"/>
      <c r="O413" s="67"/>
      <c r="P413" s="67"/>
      <c r="Q413" s="67"/>
      <c r="R413" s="67"/>
      <c r="S413" s="67"/>
      <c r="T413" s="68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T413" s="20" t="s">
        <v>213</v>
      </c>
      <c r="AU413" s="20" t="s">
        <v>83</v>
      </c>
    </row>
    <row r="414" spans="1:65" s="14" customFormat="1">
      <c r="B414" s="211"/>
      <c r="C414" s="212"/>
      <c r="D414" s="196" t="s">
        <v>215</v>
      </c>
      <c r="E414" s="213" t="s">
        <v>21</v>
      </c>
      <c r="F414" s="214" t="s">
        <v>555</v>
      </c>
      <c r="G414" s="212"/>
      <c r="H414" s="215">
        <v>-155.85599999999999</v>
      </c>
      <c r="I414" s="216"/>
      <c r="J414" s="212"/>
      <c r="K414" s="212"/>
      <c r="L414" s="217"/>
      <c r="M414" s="218"/>
      <c r="N414" s="219"/>
      <c r="O414" s="219"/>
      <c r="P414" s="219"/>
      <c r="Q414" s="219"/>
      <c r="R414" s="219"/>
      <c r="S414" s="219"/>
      <c r="T414" s="220"/>
      <c r="AT414" s="221" t="s">
        <v>215</v>
      </c>
      <c r="AU414" s="221" t="s">
        <v>83</v>
      </c>
      <c r="AV414" s="14" t="s">
        <v>83</v>
      </c>
      <c r="AW414" s="14" t="s">
        <v>34</v>
      </c>
      <c r="AX414" s="14" t="s">
        <v>74</v>
      </c>
      <c r="AY414" s="221" t="s">
        <v>206</v>
      </c>
    </row>
    <row r="415" spans="1:65" s="14" customFormat="1">
      <c r="B415" s="211"/>
      <c r="C415" s="212"/>
      <c r="D415" s="196" t="s">
        <v>215</v>
      </c>
      <c r="E415" s="213" t="s">
        <v>21</v>
      </c>
      <c r="F415" s="214" t="s">
        <v>556</v>
      </c>
      <c r="G415" s="212"/>
      <c r="H415" s="215">
        <v>1164.8399999999999</v>
      </c>
      <c r="I415" s="216"/>
      <c r="J415" s="212"/>
      <c r="K415" s="212"/>
      <c r="L415" s="217"/>
      <c r="M415" s="218"/>
      <c r="N415" s="219"/>
      <c r="O415" s="219"/>
      <c r="P415" s="219"/>
      <c r="Q415" s="219"/>
      <c r="R415" s="219"/>
      <c r="S415" s="219"/>
      <c r="T415" s="220"/>
      <c r="AT415" s="221" t="s">
        <v>215</v>
      </c>
      <c r="AU415" s="221" t="s">
        <v>83</v>
      </c>
      <c r="AV415" s="14" t="s">
        <v>83</v>
      </c>
      <c r="AW415" s="14" t="s">
        <v>34</v>
      </c>
      <c r="AX415" s="14" t="s">
        <v>74</v>
      </c>
      <c r="AY415" s="221" t="s">
        <v>206</v>
      </c>
    </row>
    <row r="416" spans="1:65" s="15" customFormat="1">
      <c r="B416" s="222"/>
      <c r="C416" s="223"/>
      <c r="D416" s="196" t="s">
        <v>215</v>
      </c>
      <c r="E416" s="224" t="s">
        <v>21</v>
      </c>
      <c r="F416" s="225" t="s">
        <v>219</v>
      </c>
      <c r="G416" s="223"/>
      <c r="H416" s="226">
        <v>1008.984</v>
      </c>
      <c r="I416" s="227"/>
      <c r="J416" s="223"/>
      <c r="K416" s="223"/>
      <c r="L416" s="228"/>
      <c r="M416" s="229"/>
      <c r="N416" s="230"/>
      <c r="O416" s="230"/>
      <c r="P416" s="230"/>
      <c r="Q416" s="230"/>
      <c r="R416" s="230"/>
      <c r="S416" s="230"/>
      <c r="T416" s="231"/>
      <c r="AT416" s="232" t="s">
        <v>215</v>
      </c>
      <c r="AU416" s="232" t="s">
        <v>83</v>
      </c>
      <c r="AV416" s="15" t="s">
        <v>149</v>
      </c>
      <c r="AW416" s="15" t="s">
        <v>34</v>
      </c>
      <c r="AX416" s="15" t="s">
        <v>81</v>
      </c>
      <c r="AY416" s="232" t="s">
        <v>206</v>
      </c>
    </row>
    <row r="417" spans="1:65" s="2" customFormat="1" ht="16.5" customHeight="1">
      <c r="A417" s="37"/>
      <c r="B417" s="38"/>
      <c r="C417" s="182" t="s">
        <v>557</v>
      </c>
      <c r="D417" s="182" t="s">
        <v>208</v>
      </c>
      <c r="E417" s="183" t="s">
        <v>558</v>
      </c>
      <c r="F417" s="184" t="s">
        <v>559</v>
      </c>
      <c r="G417" s="185" t="s">
        <v>238</v>
      </c>
      <c r="H417" s="186">
        <v>10</v>
      </c>
      <c r="I417" s="187"/>
      <c r="J417" s="188">
        <f>ROUND(I417*H417,2)</f>
        <v>0</v>
      </c>
      <c r="K417" s="189"/>
      <c r="L417" s="42"/>
      <c r="M417" s="190" t="s">
        <v>21</v>
      </c>
      <c r="N417" s="191" t="s">
        <v>45</v>
      </c>
      <c r="O417" s="67"/>
      <c r="P417" s="192">
        <f>O417*H417</f>
        <v>0</v>
      </c>
      <c r="Q417" s="192">
        <v>8.9219999999999994E-2</v>
      </c>
      <c r="R417" s="192">
        <f>Q417*H417</f>
        <v>0.89219999999999988</v>
      </c>
      <c r="S417" s="192">
        <v>0</v>
      </c>
      <c r="T417" s="193">
        <f>S417*H417</f>
        <v>0</v>
      </c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R417" s="194" t="s">
        <v>149</v>
      </c>
      <c r="AT417" s="194" t="s">
        <v>208</v>
      </c>
      <c r="AU417" s="194" t="s">
        <v>83</v>
      </c>
      <c r="AY417" s="20" t="s">
        <v>206</v>
      </c>
      <c r="BE417" s="195">
        <f>IF(N417="základní",J417,0)</f>
        <v>0</v>
      </c>
      <c r="BF417" s="195">
        <f>IF(N417="snížená",J417,0)</f>
        <v>0</v>
      </c>
      <c r="BG417" s="195">
        <f>IF(N417="zákl. přenesená",J417,0)</f>
        <v>0</v>
      </c>
      <c r="BH417" s="195">
        <f>IF(N417="sníž. přenesená",J417,0)</f>
        <v>0</v>
      </c>
      <c r="BI417" s="195">
        <f>IF(N417="nulová",J417,0)</f>
        <v>0</v>
      </c>
      <c r="BJ417" s="20" t="s">
        <v>81</v>
      </c>
      <c r="BK417" s="195">
        <f>ROUND(I417*H417,2)</f>
        <v>0</v>
      </c>
      <c r="BL417" s="20" t="s">
        <v>149</v>
      </c>
      <c r="BM417" s="194" t="s">
        <v>560</v>
      </c>
    </row>
    <row r="418" spans="1:65" s="2" customFormat="1" ht="27">
      <c r="A418" s="37"/>
      <c r="B418" s="38"/>
      <c r="C418" s="39"/>
      <c r="D418" s="196" t="s">
        <v>213</v>
      </c>
      <c r="E418" s="39"/>
      <c r="F418" s="197" t="s">
        <v>561</v>
      </c>
      <c r="G418" s="39"/>
      <c r="H418" s="39"/>
      <c r="I418" s="198"/>
      <c r="J418" s="39"/>
      <c r="K418" s="39"/>
      <c r="L418" s="42"/>
      <c r="M418" s="199"/>
      <c r="N418" s="200"/>
      <c r="O418" s="67"/>
      <c r="P418" s="67"/>
      <c r="Q418" s="67"/>
      <c r="R418" s="67"/>
      <c r="S418" s="67"/>
      <c r="T418" s="68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T418" s="20" t="s">
        <v>213</v>
      </c>
      <c r="AU418" s="20" t="s">
        <v>83</v>
      </c>
    </row>
    <row r="419" spans="1:65" s="13" customFormat="1">
      <c r="B419" s="201"/>
      <c r="C419" s="202"/>
      <c r="D419" s="196" t="s">
        <v>215</v>
      </c>
      <c r="E419" s="203" t="s">
        <v>21</v>
      </c>
      <c r="F419" s="204" t="s">
        <v>351</v>
      </c>
      <c r="G419" s="202"/>
      <c r="H419" s="203" t="s">
        <v>21</v>
      </c>
      <c r="I419" s="205"/>
      <c r="J419" s="202"/>
      <c r="K419" s="202"/>
      <c r="L419" s="206"/>
      <c r="M419" s="207"/>
      <c r="N419" s="208"/>
      <c r="O419" s="208"/>
      <c r="P419" s="208"/>
      <c r="Q419" s="208"/>
      <c r="R419" s="208"/>
      <c r="S419" s="208"/>
      <c r="T419" s="209"/>
      <c r="AT419" s="210" t="s">
        <v>215</v>
      </c>
      <c r="AU419" s="210" t="s">
        <v>83</v>
      </c>
      <c r="AV419" s="13" t="s">
        <v>81</v>
      </c>
      <c r="AW419" s="13" t="s">
        <v>34</v>
      </c>
      <c r="AX419" s="13" t="s">
        <v>74</v>
      </c>
      <c r="AY419" s="210" t="s">
        <v>206</v>
      </c>
    </row>
    <row r="420" spans="1:65" s="13" customFormat="1">
      <c r="B420" s="201"/>
      <c r="C420" s="202"/>
      <c r="D420" s="196" t="s">
        <v>215</v>
      </c>
      <c r="E420" s="203" t="s">
        <v>21</v>
      </c>
      <c r="F420" s="204" t="s">
        <v>562</v>
      </c>
      <c r="G420" s="202"/>
      <c r="H420" s="203" t="s">
        <v>21</v>
      </c>
      <c r="I420" s="205"/>
      <c r="J420" s="202"/>
      <c r="K420" s="202"/>
      <c r="L420" s="206"/>
      <c r="M420" s="207"/>
      <c r="N420" s="208"/>
      <c r="O420" s="208"/>
      <c r="P420" s="208"/>
      <c r="Q420" s="208"/>
      <c r="R420" s="208"/>
      <c r="S420" s="208"/>
      <c r="T420" s="209"/>
      <c r="AT420" s="210" t="s">
        <v>215</v>
      </c>
      <c r="AU420" s="210" t="s">
        <v>83</v>
      </c>
      <c r="AV420" s="13" t="s">
        <v>81</v>
      </c>
      <c r="AW420" s="13" t="s">
        <v>34</v>
      </c>
      <c r="AX420" s="13" t="s">
        <v>74</v>
      </c>
      <c r="AY420" s="210" t="s">
        <v>206</v>
      </c>
    </row>
    <row r="421" spans="1:65" s="14" customFormat="1">
      <c r="B421" s="211"/>
      <c r="C421" s="212"/>
      <c r="D421" s="196" t="s">
        <v>215</v>
      </c>
      <c r="E421" s="213" t="s">
        <v>21</v>
      </c>
      <c r="F421" s="214" t="s">
        <v>563</v>
      </c>
      <c r="G421" s="212"/>
      <c r="H421" s="215">
        <v>10</v>
      </c>
      <c r="I421" s="216"/>
      <c r="J421" s="212"/>
      <c r="K421" s="212"/>
      <c r="L421" s="217"/>
      <c r="M421" s="218"/>
      <c r="N421" s="219"/>
      <c r="O421" s="219"/>
      <c r="P421" s="219"/>
      <c r="Q421" s="219"/>
      <c r="R421" s="219"/>
      <c r="S421" s="219"/>
      <c r="T421" s="220"/>
      <c r="AT421" s="221" t="s">
        <v>215</v>
      </c>
      <c r="AU421" s="221" t="s">
        <v>83</v>
      </c>
      <c r="AV421" s="14" t="s">
        <v>83</v>
      </c>
      <c r="AW421" s="14" t="s">
        <v>34</v>
      </c>
      <c r="AX421" s="14" t="s">
        <v>74</v>
      </c>
      <c r="AY421" s="221" t="s">
        <v>206</v>
      </c>
    </row>
    <row r="422" spans="1:65" s="15" customFormat="1">
      <c r="B422" s="222"/>
      <c r="C422" s="223"/>
      <c r="D422" s="196" t="s">
        <v>215</v>
      </c>
      <c r="E422" s="224" t="s">
        <v>21</v>
      </c>
      <c r="F422" s="225" t="s">
        <v>219</v>
      </c>
      <c r="G422" s="223"/>
      <c r="H422" s="226">
        <v>10</v>
      </c>
      <c r="I422" s="227"/>
      <c r="J422" s="223"/>
      <c r="K422" s="223"/>
      <c r="L422" s="228"/>
      <c r="M422" s="229"/>
      <c r="N422" s="230"/>
      <c r="O422" s="230"/>
      <c r="P422" s="230"/>
      <c r="Q422" s="230"/>
      <c r="R422" s="230"/>
      <c r="S422" s="230"/>
      <c r="T422" s="231"/>
      <c r="AT422" s="232" t="s">
        <v>215</v>
      </c>
      <c r="AU422" s="232" t="s">
        <v>83</v>
      </c>
      <c r="AV422" s="15" t="s">
        <v>149</v>
      </c>
      <c r="AW422" s="15" t="s">
        <v>34</v>
      </c>
      <c r="AX422" s="15" t="s">
        <v>81</v>
      </c>
      <c r="AY422" s="232" t="s">
        <v>206</v>
      </c>
    </row>
    <row r="423" spans="1:65" s="2" customFormat="1" ht="16.5" customHeight="1">
      <c r="A423" s="37"/>
      <c r="B423" s="38"/>
      <c r="C423" s="234" t="s">
        <v>564</v>
      </c>
      <c r="D423" s="234" t="s">
        <v>305</v>
      </c>
      <c r="E423" s="235" t="s">
        <v>565</v>
      </c>
      <c r="F423" s="236" t="s">
        <v>566</v>
      </c>
      <c r="G423" s="237" t="s">
        <v>238</v>
      </c>
      <c r="H423" s="238">
        <v>10.3</v>
      </c>
      <c r="I423" s="239"/>
      <c r="J423" s="240">
        <f>ROUND(I423*H423,2)</f>
        <v>0</v>
      </c>
      <c r="K423" s="241"/>
      <c r="L423" s="242"/>
      <c r="M423" s="243" t="s">
        <v>21</v>
      </c>
      <c r="N423" s="244" t="s">
        <v>45</v>
      </c>
      <c r="O423" s="67"/>
      <c r="P423" s="192">
        <f>O423*H423</f>
        <v>0</v>
      </c>
      <c r="Q423" s="192">
        <v>0.13100000000000001</v>
      </c>
      <c r="R423" s="192">
        <f>Q423*H423</f>
        <v>1.3493000000000002</v>
      </c>
      <c r="S423" s="192">
        <v>0</v>
      </c>
      <c r="T423" s="193">
        <f>S423*H423</f>
        <v>0</v>
      </c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R423" s="194" t="s">
        <v>283</v>
      </c>
      <c r="AT423" s="194" t="s">
        <v>305</v>
      </c>
      <c r="AU423" s="194" t="s">
        <v>83</v>
      </c>
      <c r="AY423" s="20" t="s">
        <v>206</v>
      </c>
      <c r="BE423" s="195">
        <f>IF(N423="základní",J423,0)</f>
        <v>0</v>
      </c>
      <c r="BF423" s="195">
        <f>IF(N423="snížená",J423,0)</f>
        <v>0</v>
      </c>
      <c r="BG423" s="195">
        <f>IF(N423="zákl. přenesená",J423,0)</f>
        <v>0</v>
      </c>
      <c r="BH423" s="195">
        <f>IF(N423="sníž. přenesená",J423,0)</f>
        <v>0</v>
      </c>
      <c r="BI423" s="195">
        <f>IF(N423="nulová",J423,0)</f>
        <v>0</v>
      </c>
      <c r="BJ423" s="20" t="s">
        <v>81</v>
      </c>
      <c r="BK423" s="195">
        <f>ROUND(I423*H423,2)</f>
        <v>0</v>
      </c>
      <c r="BL423" s="20" t="s">
        <v>149</v>
      </c>
      <c r="BM423" s="194" t="s">
        <v>567</v>
      </c>
    </row>
    <row r="424" spans="1:65" s="2" customFormat="1">
      <c r="A424" s="37"/>
      <c r="B424" s="38"/>
      <c r="C424" s="39"/>
      <c r="D424" s="196" t="s">
        <v>213</v>
      </c>
      <c r="E424" s="39"/>
      <c r="F424" s="197" t="s">
        <v>566</v>
      </c>
      <c r="G424" s="39"/>
      <c r="H424" s="39"/>
      <c r="I424" s="198"/>
      <c r="J424" s="39"/>
      <c r="K424" s="39"/>
      <c r="L424" s="42"/>
      <c r="M424" s="199"/>
      <c r="N424" s="200"/>
      <c r="O424" s="67"/>
      <c r="P424" s="67"/>
      <c r="Q424" s="67"/>
      <c r="R424" s="67"/>
      <c r="S424" s="67"/>
      <c r="T424" s="68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T424" s="20" t="s">
        <v>213</v>
      </c>
      <c r="AU424" s="20" t="s">
        <v>83</v>
      </c>
    </row>
    <row r="425" spans="1:65" s="14" customFormat="1">
      <c r="B425" s="211"/>
      <c r="C425" s="212"/>
      <c r="D425" s="196" t="s">
        <v>215</v>
      </c>
      <c r="E425" s="213" t="s">
        <v>21</v>
      </c>
      <c r="F425" s="214" t="s">
        <v>568</v>
      </c>
      <c r="G425" s="212"/>
      <c r="H425" s="215">
        <v>10.3</v>
      </c>
      <c r="I425" s="216"/>
      <c r="J425" s="212"/>
      <c r="K425" s="212"/>
      <c r="L425" s="217"/>
      <c r="M425" s="218"/>
      <c r="N425" s="219"/>
      <c r="O425" s="219"/>
      <c r="P425" s="219"/>
      <c r="Q425" s="219"/>
      <c r="R425" s="219"/>
      <c r="S425" s="219"/>
      <c r="T425" s="220"/>
      <c r="AT425" s="221" t="s">
        <v>215</v>
      </c>
      <c r="AU425" s="221" t="s">
        <v>83</v>
      </c>
      <c r="AV425" s="14" t="s">
        <v>83</v>
      </c>
      <c r="AW425" s="14" t="s">
        <v>34</v>
      </c>
      <c r="AX425" s="14" t="s">
        <v>81</v>
      </c>
      <c r="AY425" s="221" t="s">
        <v>206</v>
      </c>
    </row>
    <row r="426" spans="1:65" s="2" customFormat="1" ht="21.75" customHeight="1">
      <c r="A426" s="37"/>
      <c r="B426" s="38"/>
      <c r="C426" s="182" t="s">
        <v>569</v>
      </c>
      <c r="D426" s="182" t="s">
        <v>208</v>
      </c>
      <c r="E426" s="183" t="s">
        <v>570</v>
      </c>
      <c r="F426" s="184" t="s">
        <v>571</v>
      </c>
      <c r="G426" s="185" t="s">
        <v>238</v>
      </c>
      <c r="H426" s="186">
        <v>172</v>
      </c>
      <c r="I426" s="187"/>
      <c r="J426" s="188">
        <f>ROUND(I426*H426,2)</f>
        <v>0</v>
      </c>
      <c r="K426" s="189"/>
      <c r="L426" s="42"/>
      <c r="M426" s="190" t="s">
        <v>21</v>
      </c>
      <c r="N426" s="191" t="s">
        <v>45</v>
      </c>
      <c r="O426" s="67"/>
      <c r="P426" s="192">
        <f>O426*H426</f>
        <v>0</v>
      </c>
      <c r="Q426" s="192">
        <v>8.9219999999999994E-2</v>
      </c>
      <c r="R426" s="192">
        <f>Q426*H426</f>
        <v>15.345839999999999</v>
      </c>
      <c r="S426" s="192">
        <v>0</v>
      </c>
      <c r="T426" s="193">
        <f>S426*H426</f>
        <v>0</v>
      </c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R426" s="194" t="s">
        <v>149</v>
      </c>
      <c r="AT426" s="194" t="s">
        <v>208</v>
      </c>
      <c r="AU426" s="194" t="s">
        <v>83</v>
      </c>
      <c r="AY426" s="20" t="s">
        <v>206</v>
      </c>
      <c r="BE426" s="195">
        <f>IF(N426="základní",J426,0)</f>
        <v>0</v>
      </c>
      <c r="BF426" s="195">
        <f>IF(N426="snížená",J426,0)</f>
        <v>0</v>
      </c>
      <c r="BG426" s="195">
        <f>IF(N426="zákl. přenesená",J426,0)</f>
        <v>0</v>
      </c>
      <c r="BH426" s="195">
        <f>IF(N426="sníž. přenesená",J426,0)</f>
        <v>0</v>
      </c>
      <c r="BI426" s="195">
        <f>IF(N426="nulová",J426,0)</f>
        <v>0</v>
      </c>
      <c r="BJ426" s="20" t="s">
        <v>81</v>
      </c>
      <c r="BK426" s="195">
        <f>ROUND(I426*H426,2)</f>
        <v>0</v>
      </c>
      <c r="BL426" s="20" t="s">
        <v>149</v>
      </c>
      <c r="BM426" s="194" t="s">
        <v>572</v>
      </c>
    </row>
    <row r="427" spans="1:65" s="2" customFormat="1" ht="27">
      <c r="A427" s="37"/>
      <c r="B427" s="38"/>
      <c r="C427" s="39"/>
      <c r="D427" s="196" t="s">
        <v>213</v>
      </c>
      <c r="E427" s="39"/>
      <c r="F427" s="197" t="s">
        <v>573</v>
      </c>
      <c r="G427" s="39"/>
      <c r="H427" s="39"/>
      <c r="I427" s="198"/>
      <c r="J427" s="39"/>
      <c r="K427" s="39"/>
      <c r="L427" s="42"/>
      <c r="M427" s="199"/>
      <c r="N427" s="200"/>
      <c r="O427" s="67"/>
      <c r="P427" s="67"/>
      <c r="Q427" s="67"/>
      <c r="R427" s="67"/>
      <c r="S427" s="67"/>
      <c r="T427" s="68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T427" s="20" t="s">
        <v>213</v>
      </c>
      <c r="AU427" s="20" t="s">
        <v>83</v>
      </c>
    </row>
    <row r="428" spans="1:65" s="13" customFormat="1">
      <c r="B428" s="201"/>
      <c r="C428" s="202"/>
      <c r="D428" s="196" t="s">
        <v>215</v>
      </c>
      <c r="E428" s="203" t="s">
        <v>21</v>
      </c>
      <c r="F428" s="204" t="s">
        <v>351</v>
      </c>
      <c r="G428" s="202"/>
      <c r="H428" s="203" t="s">
        <v>21</v>
      </c>
      <c r="I428" s="205"/>
      <c r="J428" s="202"/>
      <c r="K428" s="202"/>
      <c r="L428" s="206"/>
      <c r="M428" s="207"/>
      <c r="N428" s="208"/>
      <c r="O428" s="208"/>
      <c r="P428" s="208"/>
      <c r="Q428" s="208"/>
      <c r="R428" s="208"/>
      <c r="S428" s="208"/>
      <c r="T428" s="209"/>
      <c r="AT428" s="210" t="s">
        <v>215</v>
      </c>
      <c r="AU428" s="210" t="s">
        <v>83</v>
      </c>
      <c r="AV428" s="13" t="s">
        <v>81</v>
      </c>
      <c r="AW428" s="13" t="s">
        <v>34</v>
      </c>
      <c r="AX428" s="13" t="s">
        <v>74</v>
      </c>
      <c r="AY428" s="210" t="s">
        <v>206</v>
      </c>
    </row>
    <row r="429" spans="1:65" s="13" customFormat="1">
      <c r="B429" s="201"/>
      <c r="C429" s="202"/>
      <c r="D429" s="196" t="s">
        <v>215</v>
      </c>
      <c r="E429" s="203" t="s">
        <v>21</v>
      </c>
      <c r="F429" s="204" t="s">
        <v>574</v>
      </c>
      <c r="G429" s="202"/>
      <c r="H429" s="203" t="s">
        <v>21</v>
      </c>
      <c r="I429" s="205"/>
      <c r="J429" s="202"/>
      <c r="K429" s="202"/>
      <c r="L429" s="206"/>
      <c r="M429" s="207"/>
      <c r="N429" s="208"/>
      <c r="O429" s="208"/>
      <c r="P429" s="208"/>
      <c r="Q429" s="208"/>
      <c r="R429" s="208"/>
      <c r="S429" s="208"/>
      <c r="T429" s="209"/>
      <c r="AT429" s="210" t="s">
        <v>215</v>
      </c>
      <c r="AU429" s="210" t="s">
        <v>83</v>
      </c>
      <c r="AV429" s="13" t="s">
        <v>81</v>
      </c>
      <c r="AW429" s="13" t="s">
        <v>34</v>
      </c>
      <c r="AX429" s="13" t="s">
        <v>74</v>
      </c>
      <c r="AY429" s="210" t="s">
        <v>206</v>
      </c>
    </row>
    <row r="430" spans="1:65" s="14" customFormat="1">
      <c r="B430" s="211"/>
      <c r="C430" s="212"/>
      <c r="D430" s="196" t="s">
        <v>215</v>
      </c>
      <c r="E430" s="213" t="s">
        <v>21</v>
      </c>
      <c r="F430" s="214" t="s">
        <v>575</v>
      </c>
      <c r="G430" s="212"/>
      <c r="H430" s="215">
        <v>172</v>
      </c>
      <c r="I430" s="216"/>
      <c r="J430" s="212"/>
      <c r="K430" s="212"/>
      <c r="L430" s="217"/>
      <c r="M430" s="218"/>
      <c r="N430" s="219"/>
      <c r="O430" s="219"/>
      <c r="P430" s="219"/>
      <c r="Q430" s="219"/>
      <c r="R430" s="219"/>
      <c r="S430" s="219"/>
      <c r="T430" s="220"/>
      <c r="AT430" s="221" t="s">
        <v>215</v>
      </c>
      <c r="AU430" s="221" t="s">
        <v>83</v>
      </c>
      <c r="AV430" s="14" t="s">
        <v>83</v>
      </c>
      <c r="AW430" s="14" t="s">
        <v>34</v>
      </c>
      <c r="AX430" s="14" t="s">
        <v>74</v>
      </c>
      <c r="AY430" s="221" t="s">
        <v>206</v>
      </c>
    </row>
    <row r="431" spans="1:65" s="15" customFormat="1">
      <c r="B431" s="222"/>
      <c r="C431" s="223"/>
      <c r="D431" s="196" t="s">
        <v>215</v>
      </c>
      <c r="E431" s="224" t="s">
        <v>21</v>
      </c>
      <c r="F431" s="225" t="s">
        <v>219</v>
      </c>
      <c r="G431" s="223"/>
      <c r="H431" s="226">
        <v>172</v>
      </c>
      <c r="I431" s="227"/>
      <c r="J431" s="223"/>
      <c r="K431" s="223"/>
      <c r="L431" s="228"/>
      <c r="M431" s="229"/>
      <c r="N431" s="230"/>
      <c r="O431" s="230"/>
      <c r="P431" s="230"/>
      <c r="Q431" s="230"/>
      <c r="R431" s="230"/>
      <c r="S431" s="230"/>
      <c r="T431" s="231"/>
      <c r="AT431" s="232" t="s">
        <v>215</v>
      </c>
      <c r="AU431" s="232" t="s">
        <v>83</v>
      </c>
      <c r="AV431" s="15" t="s">
        <v>149</v>
      </c>
      <c r="AW431" s="15" t="s">
        <v>34</v>
      </c>
      <c r="AX431" s="15" t="s">
        <v>81</v>
      </c>
      <c r="AY431" s="232" t="s">
        <v>206</v>
      </c>
    </row>
    <row r="432" spans="1:65" s="2" customFormat="1" ht="16.5" customHeight="1">
      <c r="A432" s="37"/>
      <c r="B432" s="38"/>
      <c r="C432" s="234" t="s">
        <v>576</v>
      </c>
      <c r="D432" s="234" t="s">
        <v>305</v>
      </c>
      <c r="E432" s="235" t="s">
        <v>577</v>
      </c>
      <c r="F432" s="236" t="s">
        <v>578</v>
      </c>
      <c r="G432" s="237" t="s">
        <v>238</v>
      </c>
      <c r="H432" s="238">
        <v>175.44</v>
      </c>
      <c r="I432" s="239"/>
      <c r="J432" s="240">
        <f>ROUND(I432*H432,2)</f>
        <v>0</v>
      </c>
      <c r="K432" s="241"/>
      <c r="L432" s="242"/>
      <c r="M432" s="243" t="s">
        <v>21</v>
      </c>
      <c r="N432" s="244" t="s">
        <v>45</v>
      </c>
      <c r="O432" s="67"/>
      <c r="P432" s="192">
        <f>O432*H432</f>
        <v>0</v>
      </c>
      <c r="Q432" s="192">
        <v>0.13100000000000001</v>
      </c>
      <c r="R432" s="192">
        <f>Q432*H432</f>
        <v>22.98264</v>
      </c>
      <c r="S432" s="192">
        <v>0</v>
      </c>
      <c r="T432" s="193">
        <f>S432*H432</f>
        <v>0</v>
      </c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R432" s="194" t="s">
        <v>283</v>
      </c>
      <c r="AT432" s="194" t="s">
        <v>305</v>
      </c>
      <c r="AU432" s="194" t="s">
        <v>83</v>
      </c>
      <c r="AY432" s="20" t="s">
        <v>206</v>
      </c>
      <c r="BE432" s="195">
        <f>IF(N432="základní",J432,0)</f>
        <v>0</v>
      </c>
      <c r="BF432" s="195">
        <f>IF(N432="snížená",J432,0)</f>
        <v>0</v>
      </c>
      <c r="BG432" s="195">
        <f>IF(N432="zákl. přenesená",J432,0)</f>
        <v>0</v>
      </c>
      <c r="BH432" s="195">
        <f>IF(N432="sníž. přenesená",J432,0)</f>
        <v>0</v>
      </c>
      <c r="BI432" s="195">
        <f>IF(N432="nulová",J432,0)</f>
        <v>0</v>
      </c>
      <c r="BJ432" s="20" t="s">
        <v>81</v>
      </c>
      <c r="BK432" s="195">
        <f>ROUND(I432*H432,2)</f>
        <v>0</v>
      </c>
      <c r="BL432" s="20" t="s">
        <v>149</v>
      </c>
      <c r="BM432" s="194" t="s">
        <v>579</v>
      </c>
    </row>
    <row r="433" spans="1:65" s="2" customFormat="1">
      <c r="A433" s="37"/>
      <c r="B433" s="38"/>
      <c r="C433" s="39"/>
      <c r="D433" s="196" t="s">
        <v>213</v>
      </c>
      <c r="E433" s="39"/>
      <c r="F433" s="197" t="s">
        <v>578</v>
      </c>
      <c r="G433" s="39"/>
      <c r="H433" s="39"/>
      <c r="I433" s="198"/>
      <c r="J433" s="39"/>
      <c r="K433" s="39"/>
      <c r="L433" s="42"/>
      <c r="M433" s="199"/>
      <c r="N433" s="200"/>
      <c r="O433" s="67"/>
      <c r="P433" s="67"/>
      <c r="Q433" s="67"/>
      <c r="R433" s="67"/>
      <c r="S433" s="67"/>
      <c r="T433" s="68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T433" s="20" t="s">
        <v>213</v>
      </c>
      <c r="AU433" s="20" t="s">
        <v>83</v>
      </c>
    </row>
    <row r="434" spans="1:65" s="14" customFormat="1">
      <c r="B434" s="211"/>
      <c r="C434" s="212"/>
      <c r="D434" s="196" t="s">
        <v>215</v>
      </c>
      <c r="E434" s="213" t="s">
        <v>21</v>
      </c>
      <c r="F434" s="214" t="s">
        <v>580</v>
      </c>
      <c r="G434" s="212"/>
      <c r="H434" s="215">
        <v>175.44</v>
      </c>
      <c r="I434" s="216"/>
      <c r="J434" s="212"/>
      <c r="K434" s="212"/>
      <c r="L434" s="217"/>
      <c r="M434" s="218"/>
      <c r="N434" s="219"/>
      <c r="O434" s="219"/>
      <c r="P434" s="219"/>
      <c r="Q434" s="219"/>
      <c r="R434" s="219"/>
      <c r="S434" s="219"/>
      <c r="T434" s="220"/>
      <c r="AT434" s="221" t="s">
        <v>215</v>
      </c>
      <c r="AU434" s="221" t="s">
        <v>83</v>
      </c>
      <c r="AV434" s="14" t="s">
        <v>83</v>
      </c>
      <c r="AW434" s="14" t="s">
        <v>34</v>
      </c>
      <c r="AX434" s="14" t="s">
        <v>81</v>
      </c>
      <c r="AY434" s="221" t="s">
        <v>206</v>
      </c>
    </row>
    <row r="435" spans="1:65" s="2" customFormat="1" ht="16.5" customHeight="1">
      <c r="A435" s="37"/>
      <c r="B435" s="38"/>
      <c r="C435" s="182" t="s">
        <v>581</v>
      </c>
      <c r="D435" s="182" t="s">
        <v>208</v>
      </c>
      <c r="E435" s="183" t="s">
        <v>582</v>
      </c>
      <c r="F435" s="184" t="s">
        <v>583</v>
      </c>
      <c r="G435" s="185" t="s">
        <v>238</v>
      </c>
      <c r="H435" s="186">
        <v>43</v>
      </c>
      <c r="I435" s="187"/>
      <c r="J435" s="188">
        <f>ROUND(I435*H435,2)</f>
        <v>0</v>
      </c>
      <c r="K435" s="189"/>
      <c r="L435" s="42"/>
      <c r="M435" s="190" t="s">
        <v>21</v>
      </c>
      <c r="N435" s="191" t="s">
        <v>45</v>
      </c>
      <c r="O435" s="67"/>
      <c r="P435" s="192">
        <f>O435*H435</f>
        <v>0</v>
      </c>
      <c r="Q435" s="192">
        <v>8.8800000000000004E-2</v>
      </c>
      <c r="R435" s="192">
        <f>Q435*H435</f>
        <v>3.8184</v>
      </c>
      <c r="S435" s="192">
        <v>0</v>
      </c>
      <c r="T435" s="193">
        <f>S435*H435</f>
        <v>0</v>
      </c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R435" s="194" t="s">
        <v>149</v>
      </c>
      <c r="AT435" s="194" t="s">
        <v>208</v>
      </c>
      <c r="AU435" s="194" t="s">
        <v>83</v>
      </c>
      <c r="AY435" s="20" t="s">
        <v>206</v>
      </c>
      <c r="BE435" s="195">
        <f>IF(N435="základní",J435,0)</f>
        <v>0</v>
      </c>
      <c r="BF435" s="195">
        <f>IF(N435="snížená",J435,0)</f>
        <v>0</v>
      </c>
      <c r="BG435" s="195">
        <f>IF(N435="zákl. přenesená",J435,0)</f>
        <v>0</v>
      </c>
      <c r="BH435" s="195">
        <f>IF(N435="sníž. přenesená",J435,0)</f>
        <v>0</v>
      </c>
      <c r="BI435" s="195">
        <f>IF(N435="nulová",J435,0)</f>
        <v>0</v>
      </c>
      <c r="BJ435" s="20" t="s">
        <v>81</v>
      </c>
      <c r="BK435" s="195">
        <f>ROUND(I435*H435,2)</f>
        <v>0</v>
      </c>
      <c r="BL435" s="20" t="s">
        <v>149</v>
      </c>
      <c r="BM435" s="194" t="s">
        <v>584</v>
      </c>
    </row>
    <row r="436" spans="1:65" s="2" customFormat="1" ht="18">
      <c r="A436" s="37"/>
      <c r="B436" s="38"/>
      <c r="C436" s="39"/>
      <c r="D436" s="196" t="s">
        <v>213</v>
      </c>
      <c r="E436" s="39"/>
      <c r="F436" s="197" t="s">
        <v>585</v>
      </c>
      <c r="G436" s="39"/>
      <c r="H436" s="39"/>
      <c r="I436" s="198"/>
      <c r="J436" s="39"/>
      <c r="K436" s="39"/>
      <c r="L436" s="42"/>
      <c r="M436" s="199"/>
      <c r="N436" s="200"/>
      <c r="O436" s="67"/>
      <c r="P436" s="67"/>
      <c r="Q436" s="67"/>
      <c r="R436" s="67"/>
      <c r="S436" s="67"/>
      <c r="T436" s="68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T436" s="20" t="s">
        <v>213</v>
      </c>
      <c r="AU436" s="20" t="s">
        <v>83</v>
      </c>
    </row>
    <row r="437" spans="1:65" s="13" customFormat="1">
      <c r="B437" s="201"/>
      <c r="C437" s="202"/>
      <c r="D437" s="196" t="s">
        <v>215</v>
      </c>
      <c r="E437" s="203" t="s">
        <v>21</v>
      </c>
      <c r="F437" s="204" t="s">
        <v>351</v>
      </c>
      <c r="G437" s="202"/>
      <c r="H437" s="203" t="s">
        <v>21</v>
      </c>
      <c r="I437" s="205"/>
      <c r="J437" s="202"/>
      <c r="K437" s="202"/>
      <c r="L437" s="206"/>
      <c r="M437" s="207"/>
      <c r="N437" s="208"/>
      <c r="O437" s="208"/>
      <c r="P437" s="208"/>
      <c r="Q437" s="208"/>
      <c r="R437" s="208"/>
      <c r="S437" s="208"/>
      <c r="T437" s="209"/>
      <c r="AT437" s="210" t="s">
        <v>215</v>
      </c>
      <c r="AU437" s="210" t="s">
        <v>83</v>
      </c>
      <c r="AV437" s="13" t="s">
        <v>81</v>
      </c>
      <c r="AW437" s="13" t="s">
        <v>34</v>
      </c>
      <c r="AX437" s="13" t="s">
        <v>74</v>
      </c>
      <c r="AY437" s="210" t="s">
        <v>206</v>
      </c>
    </row>
    <row r="438" spans="1:65" s="13" customFormat="1">
      <c r="B438" s="201"/>
      <c r="C438" s="202"/>
      <c r="D438" s="196" t="s">
        <v>215</v>
      </c>
      <c r="E438" s="203" t="s">
        <v>21</v>
      </c>
      <c r="F438" s="204" t="s">
        <v>586</v>
      </c>
      <c r="G438" s="202"/>
      <c r="H438" s="203" t="s">
        <v>21</v>
      </c>
      <c r="I438" s="205"/>
      <c r="J438" s="202"/>
      <c r="K438" s="202"/>
      <c r="L438" s="206"/>
      <c r="M438" s="207"/>
      <c r="N438" s="208"/>
      <c r="O438" s="208"/>
      <c r="P438" s="208"/>
      <c r="Q438" s="208"/>
      <c r="R438" s="208"/>
      <c r="S438" s="208"/>
      <c r="T438" s="209"/>
      <c r="AT438" s="210" t="s">
        <v>215</v>
      </c>
      <c r="AU438" s="210" t="s">
        <v>83</v>
      </c>
      <c r="AV438" s="13" t="s">
        <v>81</v>
      </c>
      <c r="AW438" s="13" t="s">
        <v>34</v>
      </c>
      <c r="AX438" s="13" t="s">
        <v>74</v>
      </c>
      <c r="AY438" s="210" t="s">
        <v>206</v>
      </c>
    </row>
    <row r="439" spans="1:65" s="14" customFormat="1">
      <c r="B439" s="211"/>
      <c r="C439" s="212"/>
      <c r="D439" s="196" t="s">
        <v>215</v>
      </c>
      <c r="E439" s="213" t="s">
        <v>21</v>
      </c>
      <c r="F439" s="214" t="s">
        <v>587</v>
      </c>
      <c r="G439" s="212"/>
      <c r="H439" s="215">
        <v>43</v>
      </c>
      <c r="I439" s="216"/>
      <c r="J439" s="212"/>
      <c r="K439" s="212"/>
      <c r="L439" s="217"/>
      <c r="M439" s="218"/>
      <c r="N439" s="219"/>
      <c r="O439" s="219"/>
      <c r="P439" s="219"/>
      <c r="Q439" s="219"/>
      <c r="R439" s="219"/>
      <c r="S439" s="219"/>
      <c r="T439" s="220"/>
      <c r="AT439" s="221" t="s">
        <v>215</v>
      </c>
      <c r="AU439" s="221" t="s">
        <v>83</v>
      </c>
      <c r="AV439" s="14" t="s">
        <v>83</v>
      </c>
      <c r="AW439" s="14" t="s">
        <v>34</v>
      </c>
      <c r="AX439" s="14" t="s">
        <v>74</v>
      </c>
      <c r="AY439" s="221" t="s">
        <v>206</v>
      </c>
    </row>
    <row r="440" spans="1:65" s="15" customFormat="1">
      <c r="B440" s="222"/>
      <c r="C440" s="223"/>
      <c r="D440" s="196" t="s">
        <v>215</v>
      </c>
      <c r="E440" s="224" t="s">
        <v>21</v>
      </c>
      <c r="F440" s="225" t="s">
        <v>219</v>
      </c>
      <c r="G440" s="223"/>
      <c r="H440" s="226">
        <v>43</v>
      </c>
      <c r="I440" s="227"/>
      <c r="J440" s="223"/>
      <c r="K440" s="223"/>
      <c r="L440" s="228"/>
      <c r="M440" s="229"/>
      <c r="N440" s="230"/>
      <c r="O440" s="230"/>
      <c r="P440" s="230"/>
      <c r="Q440" s="230"/>
      <c r="R440" s="230"/>
      <c r="S440" s="230"/>
      <c r="T440" s="231"/>
      <c r="AT440" s="232" t="s">
        <v>215</v>
      </c>
      <c r="AU440" s="232" t="s">
        <v>83</v>
      </c>
      <c r="AV440" s="15" t="s">
        <v>149</v>
      </c>
      <c r="AW440" s="15" t="s">
        <v>34</v>
      </c>
      <c r="AX440" s="15" t="s">
        <v>81</v>
      </c>
      <c r="AY440" s="232" t="s">
        <v>206</v>
      </c>
    </row>
    <row r="441" spans="1:65" s="2" customFormat="1" ht="16.5" customHeight="1">
      <c r="A441" s="37"/>
      <c r="B441" s="38"/>
      <c r="C441" s="234" t="s">
        <v>588</v>
      </c>
      <c r="D441" s="234" t="s">
        <v>305</v>
      </c>
      <c r="E441" s="235" t="s">
        <v>589</v>
      </c>
      <c r="F441" s="236" t="s">
        <v>590</v>
      </c>
      <c r="G441" s="237" t="s">
        <v>238</v>
      </c>
      <c r="H441" s="238">
        <v>44.29</v>
      </c>
      <c r="I441" s="239"/>
      <c r="J441" s="240">
        <f>ROUND(I441*H441,2)</f>
        <v>0</v>
      </c>
      <c r="K441" s="241"/>
      <c r="L441" s="242"/>
      <c r="M441" s="243" t="s">
        <v>21</v>
      </c>
      <c r="N441" s="244" t="s">
        <v>45</v>
      </c>
      <c r="O441" s="67"/>
      <c r="P441" s="192">
        <f>O441*H441</f>
        <v>0</v>
      </c>
      <c r="Q441" s="192">
        <v>0.21</v>
      </c>
      <c r="R441" s="192">
        <f>Q441*H441</f>
        <v>9.3008999999999986</v>
      </c>
      <c r="S441" s="192">
        <v>0</v>
      </c>
      <c r="T441" s="193">
        <f>S441*H441</f>
        <v>0</v>
      </c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R441" s="194" t="s">
        <v>283</v>
      </c>
      <c r="AT441" s="194" t="s">
        <v>305</v>
      </c>
      <c r="AU441" s="194" t="s">
        <v>83</v>
      </c>
      <c r="AY441" s="20" t="s">
        <v>206</v>
      </c>
      <c r="BE441" s="195">
        <f>IF(N441="základní",J441,0)</f>
        <v>0</v>
      </c>
      <c r="BF441" s="195">
        <f>IF(N441="snížená",J441,0)</f>
        <v>0</v>
      </c>
      <c r="BG441" s="195">
        <f>IF(N441="zákl. přenesená",J441,0)</f>
        <v>0</v>
      </c>
      <c r="BH441" s="195">
        <f>IF(N441="sníž. přenesená",J441,0)</f>
        <v>0</v>
      </c>
      <c r="BI441" s="195">
        <f>IF(N441="nulová",J441,0)</f>
        <v>0</v>
      </c>
      <c r="BJ441" s="20" t="s">
        <v>81</v>
      </c>
      <c r="BK441" s="195">
        <f>ROUND(I441*H441,2)</f>
        <v>0</v>
      </c>
      <c r="BL441" s="20" t="s">
        <v>149</v>
      </c>
      <c r="BM441" s="194" t="s">
        <v>591</v>
      </c>
    </row>
    <row r="442" spans="1:65" s="2" customFormat="1">
      <c r="A442" s="37"/>
      <c r="B442" s="38"/>
      <c r="C442" s="39"/>
      <c r="D442" s="196" t="s">
        <v>213</v>
      </c>
      <c r="E442" s="39"/>
      <c r="F442" s="197" t="s">
        <v>590</v>
      </c>
      <c r="G442" s="39"/>
      <c r="H442" s="39"/>
      <c r="I442" s="198"/>
      <c r="J442" s="39"/>
      <c r="K442" s="39"/>
      <c r="L442" s="42"/>
      <c r="M442" s="199"/>
      <c r="N442" s="200"/>
      <c r="O442" s="67"/>
      <c r="P442" s="67"/>
      <c r="Q442" s="67"/>
      <c r="R442" s="67"/>
      <c r="S442" s="67"/>
      <c r="T442" s="68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T442" s="20" t="s">
        <v>213</v>
      </c>
      <c r="AU442" s="20" t="s">
        <v>83</v>
      </c>
    </row>
    <row r="443" spans="1:65" s="14" customFormat="1">
      <c r="B443" s="211"/>
      <c r="C443" s="212"/>
      <c r="D443" s="196" t="s">
        <v>215</v>
      </c>
      <c r="E443" s="213" t="s">
        <v>21</v>
      </c>
      <c r="F443" s="214" t="s">
        <v>592</v>
      </c>
      <c r="G443" s="212"/>
      <c r="H443" s="215">
        <v>44.29</v>
      </c>
      <c r="I443" s="216"/>
      <c r="J443" s="212"/>
      <c r="K443" s="212"/>
      <c r="L443" s="217"/>
      <c r="M443" s="218"/>
      <c r="N443" s="219"/>
      <c r="O443" s="219"/>
      <c r="P443" s="219"/>
      <c r="Q443" s="219"/>
      <c r="R443" s="219"/>
      <c r="S443" s="219"/>
      <c r="T443" s="220"/>
      <c r="AT443" s="221" t="s">
        <v>215</v>
      </c>
      <c r="AU443" s="221" t="s">
        <v>83</v>
      </c>
      <c r="AV443" s="14" t="s">
        <v>83</v>
      </c>
      <c r="AW443" s="14" t="s">
        <v>34</v>
      </c>
      <c r="AX443" s="14" t="s">
        <v>81</v>
      </c>
      <c r="AY443" s="221" t="s">
        <v>206</v>
      </c>
    </row>
    <row r="444" spans="1:65" s="2" customFormat="1" ht="21.75" customHeight="1">
      <c r="A444" s="37"/>
      <c r="B444" s="38"/>
      <c r="C444" s="182" t="s">
        <v>593</v>
      </c>
      <c r="D444" s="182" t="s">
        <v>208</v>
      </c>
      <c r="E444" s="183" t="s">
        <v>594</v>
      </c>
      <c r="F444" s="184" t="s">
        <v>595</v>
      </c>
      <c r="G444" s="185" t="s">
        <v>238</v>
      </c>
      <c r="H444" s="186">
        <v>0.49</v>
      </c>
      <c r="I444" s="187"/>
      <c r="J444" s="188">
        <f>ROUND(I444*H444,2)</f>
        <v>0</v>
      </c>
      <c r="K444" s="189"/>
      <c r="L444" s="42"/>
      <c r="M444" s="190" t="s">
        <v>21</v>
      </c>
      <c r="N444" s="191" t="s">
        <v>45</v>
      </c>
      <c r="O444" s="67"/>
      <c r="P444" s="192">
        <f>O444*H444</f>
        <v>0</v>
      </c>
      <c r="Q444" s="192">
        <v>0.11</v>
      </c>
      <c r="R444" s="192">
        <f>Q444*H444</f>
        <v>5.3899999999999997E-2</v>
      </c>
      <c r="S444" s="192">
        <v>0</v>
      </c>
      <c r="T444" s="193">
        <f>S444*H444</f>
        <v>0</v>
      </c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R444" s="194" t="s">
        <v>149</v>
      </c>
      <c r="AT444" s="194" t="s">
        <v>208</v>
      </c>
      <c r="AU444" s="194" t="s">
        <v>83</v>
      </c>
      <c r="AY444" s="20" t="s">
        <v>206</v>
      </c>
      <c r="BE444" s="195">
        <f>IF(N444="základní",J444,0)</f>
        <v>0</v>
      </c>
      <c r="BF444" s="195">
        <f>IF(N444="snížená",J444,0)</f>
        <v>0</v>
      </c>
      <c r="BG444" s="195">
        <f>IF(N444="zákl. přenesená",J444,0)</f>
        <v>0</v>
      </c>
      <c r="BH444" s="195">
        <f>IF(N444="sníž. přenesená",J444,0)</f>
        <v>0</v>
      </c>
      <c r="BI444" s="195">
        <f>IF(N444="nulová",J444,0)</f>
        <v>0</v>
      </c>
      <c r="BJ444" s="20" t="s">
        <v>81</v>
      </c>
      <c r="BK444" s="195">
        <f>ROUND(I444*H444,2)</f>
        <v>0</v>
      </c>
      <c r="BL444" s="20" t="s">
        <v>149</v>
      </c>
      <c r="BM444" s="194" t="s">
        <v>596</v>
      </c>
    </row>
    <row r="445" spans="1:65" s="2" customFormat="1">
      <c r="A445" s="37"/>
      <c r="B445" s="38"/>
      <c r="C445" s="39"/>
      <c r="D445" s="196" t="s">
        <v>213</v>
      </c>
      <c r="E445" s="39"/>
      <c r="F445" s="197" t="s">
        <v>595</v>
      </c>
      <c r="G445" s="39"/>
      <c r="H445" s="39"/>
      <c r="I445" s="198"/>
      <c r="J445" s="39"/>
      <c r="K445" s="39"/>
      <c r="L445" s="42"/>
      <c r="M445" s="199"/>
      <c r="N445" s="200"/>
      <c r="O445" s="67"/>
      <c r="P445" s="67"/>
      <c r="Q445" s="67"/>
      <c r="R445" s="67"/>
      <c r="S445" s="67"/>
      <c r="T445" s="68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T445" s="20" t="s">
        <v>213</v>
      </c>
      <c r="AU445" s="20" t="s">
        <v>83</v>
      </c>
    </row>
    <row r="446" spans="1:65" s="2" customFormat="1" ht="27">
      <c r="A446" s="37"/>
      <c r="B446" s="38"/>
      <c r="C446" s="39"/>
      <c r="D446" s="196" t="s">
        <v>275</v>
      </c>
      <c r="E446" s="39"/>
      <c r="F446" s="233" t="s">
        <v>597</v>
      </c>
      <c r="G446" s="39"/>
      <c r="H446" s="39"/>
      <c r="I446" s="198"/>
      <c r="J446" s="39"/>
      <c r="K446" s="39"/>
      <c r="L446" s="42"/>
      <c r="M446" s="199"/>
      <c r="N446" s="200"/>
      <c r="O446" s="67"/>
      <c r="P446" s="67"/>
      <c r="Q446" s="67"/>
      <c r="R446" s="67"/>
      <c r="S446" s="67"/>
      <c r="T446" s="68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T446" s="20" t="s">
        <v>275</v>
      </c>
      <c r="AU446" s="20" t="s">
        <v>83</v>
      </c>
    </row>
    <row r="447" spans="1:65" s="13" customFormat="1">
      <c r="B447" s="201"/>
      <c r="C447" s="202"/>
      <c r="D447" s="196" t="s">
        <v>215</v>
      </c>
      <c r="E447" s="203" t="s">
        <v>21</v>
      </c>
      <c r="F447" s="204" t="s">
        <v>351</v>
      </c>
      <c r="G447" s="202"/>
      <c r="H447" s="203" t="s">
        <v>21</v>
      </c>
      <c r="I447" s="205"/>
      <c r="J447" s="202"/>
      <c r="K447" s="202"/>
      <c r="L447" s="206"/>
      <c r="M447" s="207"/>
      <c r="N447" s="208"/>
      <c r="O447" s="208"/>
      <c r="P447" s="208"/>
      <c r="Q447" s="208"/>
      <c r="R447" s="208"/>
      <c r="S447" s="208"/>
      <c r="T447" s="209"/>
      <c r="AT447" s="210" t="s">
        <v>215</v>
      </c>
      <c r="AU447" s="210" t="s">
        <v>83</v>
      </c>
      <c r="AV447" s="13" t="s">
        <v>81</v>
      </c>
      <c r="AW447" s="13" t="s">
        <v>34</v>
      </c>
      <c r="AX447" s="13" t="s">
        <v>74</v>
      </c>
      <c r="AY447" s="210" t="s">
        <v>206</v>
      </c>
    </row>
    <row r="448" spans="1:65" s="13" customFormat="1">
      <c r="B448" s="201"/>
      <c r="C448" s="202"/>
      <c r="D448" s="196" t="s">
        <v>215</v>
      </c>
      <c r="E448" s="203" t="s">
        <v>21</v>
      </c>
      <c r="F448" s="204" t="s">
        <v>598</v>
      </c>
      <c r="G448" s="202"/>
      <c r="H448" s="203" t="s">
        <v>21</v>
      </c>
      <c r="I448" s="205"/>
      <c r="J448" s="202"/>
      <c r="K448" s="202"/>
      <c r="L448" s="206"/>
      <c r="M448" s="207"/>
      <c r="N448" s="208"/>
      <c r="O448" s="208"/>
      <c r="P448" s="208"/>
      <c r="Q448" s="208"/>
      <c r="R448" s="208"/>
      <c r="S448" s="208"/>
      <c r="T448" s="209"/>
      <c r="AT448" s="210" t="s">
        <v>215</v>
      </c>
      <c r="AU448" s="210" t="s">
        <v>83</v>
      </c>
      <c r="AV448" s="13" t="s">
        <v>81</v>
      </c>
      <c r="AW448" s="13" t="s">
        <v>34</v>
      </c>
      <c r="AX448" s="13" t="s">
        <v>74</v>
      </c>
      <c r="AY448" s="210" t="s">
        <v>206</v>
      </c>
    </row>
    <row r="449" spans="1:65" s="14" customFormat="1">
      <c r="B449" s="211"/>
      <c r="C449" s="212"/>
      <c r="D449" s="196" t="s">
        <v>215</v>
      </c>
      <c r="E449" s="213" t="s">
        <v>21</v>
      </c>
      <c r="F449" s="214" t="s">
        <v>599</v>
      </c>
      <c r="G449" s="212"/>
      <c r="H449" s="215">
        <v>0.49</v>
      </c>
      <c r="I449" s="216"/>
      <c r="J449" s="212"/>
      <c r="K449" s="212"/>
      <c r="L449" s="217"/>
      <c r="M449" s="218"/>
      <c r="N449" s="219"/>
      <c r="O449" s="219"/>
      <c r="P449" s="219"/>
      <c r="Q449" s="219"/>
      <c r="R449" s="219"/>
      <c r="S449" s="219"/>
      <c r="T449" s="220"/>
      <c r="AT449" s="221" t="s">
        <v>215</v>
      </c>
      <c r="AU449" s="221" t="s">
        <v>83</v>
      </c>
      <c r="AV449" s="14" t="s">
        <v>83</v>
      </c>
      <c r="AW449" s="14" t="s">
        <v>34</v>
      </c>
      <c r="AX449" s="14" t="s">
        <v>74</v>
      </c>
      <c r="AY449" s="221" t="s">
        <v>206</v>
      </c>
    </row>
    <row r="450" spans="1:65" s="15" customFormat="1">
      <c r="B450" s="222"/>
      <c r="C450" s="223"/>
      <c r="D450" s="196" t="s">
        <v>215</v>
      </c>
      <c r="E450" s="224" t="s">
        <v>21</v>
      </c>
      <c r="F450" s="225" t="s">
        <v>219</v>
      </c>
      <c r="G450" s="223"/>
      <c r="H450" s="226">
        <v>0.49</v>
      </c>
      <c r="I450" s="227"/>
      <c r="J450" s="223"/>
      <c r="K450" s="223"/>
      <c r="L450" s="228"/>
      <c r="M450" s="229"/>
      <c r="N450" s="230"/>
      <c r="O450" s="230"/>
      <c r="P450" s="230"/>
      <c r="Q450" s="230"/>
      <c r="R450" s="230"/>
      <c r="S450" s="230"/>
      <c r="T450" s="231"/>
      <c r="AT450" s="232" t="s">
        <v>215</v>
      </c>
      <c r="AU450" s="232" t="s">
        <v>83</v>
      </c>
      <c r="AV450" s="15" t="s">
        <v>149</v>
      </c>
      <c r="AW450" s="15" t="s">
        <v>34</v>
      </c>
      <c r="AX450" s="15" t="s">
        <v>81</v>
      </c>
      <c r="AY450" s="232" t="s">
        <v>206</v>
      </c>
    </row>
    <row r="451" spans="1:65" s="12" customFormat="1" ht="22.75" customHeight="1">
      <c r="B451" s="166"/>
      <c r="C451" s="167"/>
      <c r="D451" s="168" t="s">
        <v>73</v>
      </c>
      <c r="E451" s="180" t="s">
        <v>289</v>
      </c>
      <c r="F451" s="180" t="s">
        <v>600</v>
      </c>
      <c r="G451" s="167"/>
      <c r="H451" s="167"/>
      <c r="I451" s="170"/>
      <c r="J451" s="181">
        <f>BK451</f>
        <v>0</v>
      </c>
      <c r="K451" s="167"/>
      <c r="L451" s="172"/>
      <c r="M451" s="173"/>
      <c r="N451" s="174"/>
      <c r="O451" s="174"/>
      <c r="P451" s="175">
        <f>SUM(P452:P592)</f>
        <v>0</v>
      </c>
      <c r="Q451" s="174"/>
      <c r="R451" s="175">
        <f>SUM(R452:R592)</f>
        <v>663.48457999999982</v>
      </c>
      <c r="S451" s="174"/>
      <c r="T451" s="176">
        <f>SUM(T452:T592)</f>
        <v>0</v>
      </c>
      <c r="AR451" s="177" t="s">
        <v>81</v>
      </c>
      <c r="AT451" s="178" t="s">
        <v>73</v>
      </c>
      <c r="AU451" s="178" t="s">
        <v>81</v>
      </c>
      <c r="AY451" s="177" t="s">
        <v>206</v>
      </c>
      <c r="BK451" s="179">
        <f>SUM(BK452:BK592)</f>
        <v>0</v>
      </c>
    </row>
    <row r="452" spans="1:65" s="2" customFormat="1" ht="16.5" customHeight="1">
      <c r="A452" s="37"/>
      <c r="B452" s="38"/>
      <c r="C452" s="182" t="s">
        <v>601</v>
      </c>
      <c r="D452" s="182" t="s">
        <v>208</v>
      </c>
      <c r="E452" s="183" t="s">
        <v>602</v>
      </c>
      <c r="F452" s="184" t="s">
        <v>603</v>
      </c>
      <c r="G452" s="185" t="s">
        <v>211</v>
      </c>
      <c r="H452" s="186">
        <v>6</v>
      </c>
      <c r="I452" s="187"/>
      <c r="J452" s="188">
        <f>ROUND(I452*H452,2)</f>
        <v>0</v>
      </c>
      <c r="K452" s="189"/>
      <c r="L452" s="42"/>
      <c r="M452" s="190" t="s">
        <v>21</v>
      </c>
      <c r="N452" s="191" t="s">
        <v>45</v>
      </c>
      <c r="O452" s="67"/>
      <c r="P452" s="192">
        <f>O452*H452</f>
        <v>0</v>
      </c>
      <c r="Q452" s="192">
        <v>6.9999999999999999E-4</v>
      </c>
      <c r="R452" s="192">
        <f>Q452*H452</f>
        <v>4.1999999999999997E-3</v>
      </c>
      <c r="S452" s="192">
        <v>0</v>
      </c>
      <c r="T452" s="193">
        <f>S452*H452</f>
        <v>0</v>
      </c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R452" s="194" t="s">
        <v>149</v>
      </c>
      <c r="AT452" s="194" t="s">
        <v>208</v>
      </c>
      <c r="AU452" s="194" t="s">
        <v>83</v>
      </c>
      <c r="AY452" s="20" t="s">
        <v>206</v>
      </c>
      <c r="BE452" s="195">
        <f>IF(N452="základní",J452,0)</f>
        <v>0</v>
      </c>
      <c r="BF452" s="195">
        <f>IF(N452="snížená",J452,0)</f>
        <v>0</v>
      </c>
      <c r="BG452" s="195">
        <f>IF(N452="zákl. přenesená",J452,0)</f>
        <v>0</v>
      </c>
      <c r="BH452" s="195">
        <f>IF(N452="sníž. přenesená",J452,0)</f>
        <v>0</v>
      </c>
      <c r="BI452" s="195">
        <f>IF(N452="nulová",J452,0)</f>
        <v>0</v>
      </c>
      <c r="BJ452" s="20" t="s">
        <v>81</v>
      </c>
      <c r="BK452" s="195">
        <f>ROUND(I452*H452,2)</f>
        <v>0</v>
      </c>
      <c r="BL452" s="20" t="s">
        <v>149</v>
      </c>
      <c r="BM452" s="194" t="s">
        <v>604</v>
      </c>
    </row>
    <row r="453" spans="1:65" s="2" customFormat="1">
      <c r="A453" s="37"/>
      <c r="B453" s="38"/>
      <c r="C453" s="39"/>
      <c r="D453" s="196" t="s">
        <v>213</v>
      </c>
      <c r="E453" s="39"/>
      <c r="F453" s="197" t="s">
        <v>605</v>
      </c>
      <c r="G453" s="39"/>
      <c r="H453" s="39"/>
      <c r="I453" s="198"/>
      <c r="J453" s="39"/>
      <c r="K453" s="39"/>
      <c r="L453" s="42"/>
      <c r="M453" s="199"/>
      <c r="N453" s="200"/>
      <c r="O453" s="67"/>
      <c r="P453" s="67"/>
      <c r="Q453" s="67"/>
      <c r="R453" s="67"/>
      <c r="S453" s="67"/>
      <c r="T453" s="68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T453" s="20" t="s">
        <v>213</v>
      </c>
      <c r="AU453" s="20" t="s">
        <v>83</v>
      </c>
    </row>
    <row r="454" spans="1:65" s="13" customFormat="1">
      <c r="B454" s="201"/>
      <c r="C454" s="202"/>
      <c r="D454" s="196" t="s">
        <v>215</v>
      </c>
      <c r="E454" s="203" t="s">
        <v>21</v>
      </c>
      <c r="F454" s="204" t="s">
        <v>606</v>
      </c>
      <c r="G454" s="202"/>
      <c r="H454" s="203" t="s">
        <v>21</v>
      </c>
      <c r="I454" s="205"/>
      <c r="J454" s="202"/>
      <c r="K454" s="202"/>
      <c r="L454" s="206"/>
      <c r="M454" s="207"/>
      <c r="N454" s="208"/>
      <c r="O454" s="208"/>
      <c r="P454" s="208"/>
      <c r="Q454" s="208"/>
      <c r="R454" s="208"/>
      <c r="S454" s="208"/>
      <c r="T454" s="209"/>
      <c r="AT454" s="210" t="s">
        <v>215</v>
      </c>
      <c r="AU454" s="210" t="s">
        <v>83</v>
      </c>
      <c r="AV454" s="13" t="s">
        <v>81</v>
      </c>
      <c r="AW454" s="13" t="s">
        <v>34</v>
      </c>
      <c r="AX454" s="13" t="s">
        <v>74</v>
      </c>
      <c r="AY454" s="210" t="s">
        <v>206</v>
      </c>
    </row>
    <row r="455" spans="1:65" s="13" customFormat="1">
      <c r="B455" s="201"/>
      <c r="C455" s="202"/>
      <c r="D455" s="196" t="s">
        <v>215</v>
      </c>
      <c r="E455" s="203" t="s">
        <v>21</v>
      </c>
      <c r="F455" s="204" t="s">
        <v>607</v>
      </c>
      <c r="G455" s="202"/>
      <c r="H455" s="203" t="s">
        <v>21</v>
      </c>
      <c r="I455" s="205"/>
      <c r="J455" s="202"/>
      <c r="K455" s="202"/>
      <c r="L455" s="206"/>
      <c r="M455" s="207"/>
      <c r="N455" s="208"/>
      <c r="O455" s="208"/>
      <c r="P455" s="208"/>
      <c r="Q455" s="208"/>
      <c r="R455" s="208"/>
      <c r="S455" s="208"/>
      <c r="T455" s="209"/>
      <c r="AT455" s="210" t="s">
        <v>215</v>
      </c>
      <c r="AU455" s="210" t="s">
        <v>83</v>
      </c>
      <c r="AV455" s="13" t="s">
        <v>81</v>
      </c>
      <c r="AW455" s="13" t="s">
        <v>34</v>
      </c>
      <c r="AX455" s="13" t="s">
        <v>74</v>
      </c>
      <c r="AY455" s="210" t="s">
        <v>206</v>
      </c>
    </row>
    <row r="456" spans="1:65" s="14" customFormat="1">
      <c r="B456" s="211"/>
      <c r="C456" s="212"/>
      <c r="D456" s="196" t="s">
        <v>215</v>
      </c>
      <c r="E456" s="213" t="s">
        <v>21</v>
      </c>
      <c r="F456" s="214" t="s">
        <v>608</v>
      </c>
      <c r="G456" s="212"/>
      <c r="H456" s="215">
        <v>2</v>
      </c>
      <c r="I456" s="216"/>
      <c r="J456" s="212"/>
      <c r="K456" s="212"/>
      <c r="L456" s="217"/>
      <c r="M456" s="218"/>
      <c r="N456" s="219"/>
      <c r="O456" s="219"/>
      <c r="P456" s="219"/>
      <c r="Q456" s="219"/>
      <c r="R456" s="219"/>
      <c r="S456" s="219"/>
      <c r="T456" s="220"/>
      <c r="AT456" s="221" t="s">
        <v>215</v>
      </c>
      <c r="AU456" s="221" t="s">
        <v>83</v>
      </c>
      <c r="AV456" s="14" t="s">
        <v>83</v>
      </c>
      <c r="AW456" s="14" t="s">
        <v>34</v>
      </c>
      <c r="AX456" s="14" t="s">
        <v>74</v>
      </c>
      <c r="AY456" s="221" t="s">
        <v>206</v>
      </c>
    </row>
    <row r="457" spans="1:65" s="14" customFormat="1">
      <c r="B457" s="211"/>
      <c r="C457" s="212"/>
      <c r="D457" s="196" t="s">
        <v>215</v>
      </c>
      <c r="E457" s="213" t="s">
        <v>21</v>
      </c>
      <c r="F457" s="214" t="s">
        <v>609</v>
      </c>
      <c r="G457" s="212"/>
      <c r="H457" s="215">
        <v>1</v>
      </c>
      <c r="I457" s="216"/>
      <c r="J457" s="212"/>
      <c r="K457" s="212"/>
      <c r="L457" s="217"/>
      <c r="M457" s="218"/>
      <c r="N457" s="219"/>
      <c r="O457" s="219"/>
      <c r="P457" s="219"/>
      <c r="Q457" s="219"/>
      <c r="R457" s="219"/>
      <c r="S457" s="219"/>
      <c r="T457" s="220"/>
      <c r="AT457" s="221" t="s">
        <v>215</v>
      </c>
      <c r="AU457" s="221" t="s">
        <v>83</v>
      </c>
      <c r="AV457" s="14" t="s">
        <v>83</v>
      </c>
      <c r="AW457" s="14" t="s">
        <v>34</v>
      </c>
      <c r="AX457" s="14" t="s">
        <v>74</v>
      </c>
      <c r="AY457" s="221" t="s">
        <v>206</v>
      </c>
    </row>
    <row r="458" spans="1:65" s="14" customFormat="1">
      <c r="B458" s="211"/>
      <c r="C458" s="212"/>
      <c r="D458" s="196" t="s">
        <v>215</v>
      </c>
      <c r="E458" s="213" t="s">
        <v>21</v>
      </c>
      <c r="F458" s="214" t="s">
        <v>610</v>
      </c>
      <c r="G458" s="212"/>
      <c r="H458" s="215">
        <v>1</v>
      </c>
      <c r="I458" s="216"/>
      <c r="J458" s="212"/>
      <c r="K458" s="212"/>
      <c r="L458" s="217"/>
      <c r="M458" s="218"/>
      <c r="N458" s="219"/>
      <c r="O458" s="219"/>
      <c r="P458" s="219"/>
      <c r="Q458" s="219"/>
      <c r="R458" s="219"/>
      <c r="S458" s="219"/>
      <c r="T458" s="220"/>
      <c r="AT458" s="221" t="s">
        <v>215</v>
      </c>
      <c r="AU458" s="221" t="s">
        <v>83</v>
      </c>
      <c r="AV458" s="14" t="s">
        <v>83</v>
      </c>
      <c r="AW458" s="14" t="s">
        <v>34</v>
      </c>
      <c r="AX458" s="14" t="s">
        <v>74</v>
      </c>
      <c r="AY458" s="221" t="s">
        <v>206</v>
      </c>
    </row>
    <row r="459" spans="1:65" s="14" customFormat="1">
      <c r="B459" s="211"/>
      <c r="C459" s="212"/>
      <c r="D459" s="196" t="s">
        <v>215</v>
      </c>
      <c r="E459" s="213" t="s">
        <v>21</v>
      </c>
      <c r="F459" s="214" t="s">
        <v>611</v>
      </c>
      <c r="G459" s="212"/>
      <c r="H459" s="215">
        <v>1</v>
      </c>
      <c r="I459" s="216"/>
      <c r="J459" s="212"/>
      <c r="K459" s="212"/>
      <c r="L459" s="217"/>
      <c r="M459" s="218"/>
      <c r="N459" s="219"/>
      <c r="O459" s="219"/>
      <c r="P459" s="219"/>
      <c r="Q459" s="219"/>
      <c r="R459" s="219"/>
      <c r="S459" s="219"/>
      <c r="T459" s="220"/>
      <c r="AT459" s="221" t="s">
        <v>215</v>
      </c>
      <c r="AU459" s="221" t="s">
        <v>83</v>
      </c>
      <c r="AV459" s="14" t="s">
        <v>83</v>
      </c>
      <c r="AW459" s="14" t="s">
        <v>34</v>
      </c>
      <c r="AX459" s="14" t="s">
        <v>74</v>
      </c>
      <c r="AY459" s="221" t="s">
        <v>206</v>
      </c>
    </row>
    <row r="460" spans="1:65" s="14" customFormat="1">
      <c r="B460" s="211"/>
      <c r="C460" s="212"/>
      <c r="D460" s="196" t="s">
        <v>215</v>
      </c>
      <c r="E460" s="213" t="s">
        <v>21</v>
      </c>
      <c r="F460" s="214" t="s">
        <v>612</v>
      </c>
      <c r="G460" s="212"/>
      <c r="H460" s="215">
        <v>1</v>
      </c>
      <c r="I460" s="216"/>
      <c r="J460" s="212"/>
      <c r="K460" s="212"/>
      <c r="L460" s="217"/>
      <c r="M460" s="218"/>
      <c r="N460" s="219"/>
      <c r="O460" s="219"/>
      <c r="P460" s="219"/>
      <c r="Q460" s="219"/>
      <c r="R460" s="219"/>
      <c r="S460" s="219"/>
      <c r="T460" s="220"/>
      <c r="AT460" s="221" t="s">
        <v>215</v>
      </c>
      <c r="AU460" s="221" t="s">
        <v>83</v>
      </c>
      <c r="AV460" s="14" t="s">
        <v>83</v>
      </c>
      <c r="AW460" s="14" t="s">
        <v>34</v>
      </c>
      <c r="AX460" s="14" t="s">
        <v>74</v>
      </c>
      <c r="AY460" s="221" t="s">
        <v>206</v>
      </c>
    </row>
    <row r="461" spans="1:65" s="15" customFormat="1">
      <c r="B461" s="222"/>
      <c r="C461" s="223"/>
      <c r="D461" s="196" t="s">
        <v>215</v>
      </c>
      <c r="E461" s="224" t="s">
        <v>21</v>
      </c>
      <c r="F461" s="225" t="s">
        <v>219</v>
      </c>
      <c r="G461" s="223"/>
      <c r="H461" s="226">
        <v>6</v>
      </c>
      <c r="I461" s="227"/>
      <c r="J461" s="223"/>
      <c r="K461" s="223"/>
      <c r="L461" s="228"/>
      <c r="M461" s="229"/>
      <c r="N461" s="230"/>
      <c r="O461" s="230"/>
      <c r="P461" s="230"/>
      <c r="Q461" s="230"/>
      <c r="R461" s="230"/>
      <c r="S461" s="230"/>
      <c r="T461" s="231"/>
      <c r="AT461" s="232" t="s">
        <v>215</v>
      </c>
      <c r="AU461" s="232" t="s">
        <v>83</v>
      </c>
      <c r="AV461" s="15" t="s">
        <v>149</v>
      </c>
      <c r="AW461" s="15" t="s">
        <v>34</v>
      </c>
      <c r="AX461" s="15" t="s">
        <v>81</v>
      </c>
      <c r="AY461" s="232" t="s">
        <v>206</v>
      </c>
    </row>
    <row r="462" spans="1:65" s="2" customFormat="1" ht="16.5" customHeight="1">
      <c r="A462" s="37"/>
      <c r="B462" s="38"/>
      <c r="C462" s="182" t="s">
        <v>613</v>
      </c>
      <c r="D462" s="182" t="s">
        <v>208</v>
      </c>
      <c r="E462" s="183" t="s">
        <v>614</v>
      </c>
      <c r="F462" s="184" t="s">
        <v>615</v>
      </c>
      <c r="G462" s="185" t="s">
        <v>211</v>
      </c>
      <c r="H462" s="186">
        <v>1</v>
      </c>
      <c r="I462" s="187"/>
      <c r="J462" s="188">
        <f>ROUND(I462*H462,2)</f>
        <v>0</v>
      </c>
      <c r="K462" s="189"/>
      <c r="L462" s="42"/>
      <c r="M462" s="190" t="s">
        <v>21</v>
      </c>
      <c r="N462" s="191" t="s">
        <v>45</v>
      </c>
      <c r="O462" s="67"/>
      <c r="P462" s="192">
        <f>O462*H462</f>
        <v>0</v>
      </c>
      <c r="Q462" s="192">
        <v>1.0000000000000001E-5</v>
      </c>
      <c r="R462" s="192">
        <f>Q462*H462</f>
        <v>1.0000000000000001E-5</v>
      </c>
      <c r="S462" s="192">
        <v>0</v>
      </c>
      <c r="T462" s="193">
        <f>S462*H462</f>
        <v>0</v>
      </c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R462" s="194" t="s">
        <v>149</v>
      </c>
      <c r="AT462" s="194" t="s">
        <v>208</v>
      </c>
      <c r="AU462" s="194" t="s">
        <v>83</v>
      </c>
      <c r="AY462" s="20" t="s">
        <v>206</v>
      </c>
      <c r="BE462" s="195">
        <f>IF(N462="základní",J462,0)</f>
        <v>0</v>
      </c>
      <c r="BF462" s="195">
        <f>IF(N462="snížená",J462,0)</f>
        <v>0</v>
      </c>
      <c r="BG462" s="195">
        <f>IF(N462="zákl. přenesená",J462,0)</f>
        <v>0</v>
      </c>
      <c r="BH462" s="195">
        <f>IF(N462="sníž. přenesená",J462,0)</f>
        <v>0</v>
      </c>
      <c r="BI462" s="195">
        <f>IF(N462="nulová",J462,0)</f>
        <v>0</v>
      </c>
      <c r="BJ462" s="20" t="s">
        <v>81</v>
      </c>
      <c r="BK462" s="195">
        <f>ROUND(I462*H462,2)</f>
        <v>0</v>
      </c>
      <c r="BL462" s="20" t="s">
        <v>149</v>
      </c>
      <c r="BM462" s="194" t="s">
        <v>616</v>
      </c>
    </row>
    <row r="463" spans="1:65" s="2" customFormat="1">
      <c r="A463" s="37"/>
      <c r="B463" s="38"/>
      <c r="C463" s="39"/>
      <c r="D463" s="196" t="s">
        <v>213</v>
      </c>
      <c r="E463" s="39"/>
      <c r="F463" s="197" t="s">
        <v>617</v>
      </c>
      <c r="G463" s="39"/>
      <c r="H463" s="39"/>
      <c r="I463" s="198"/>
      <c r="J463" s="39"/>
      <c r="K463" s="39"/>
      <c r="L463" s="42"/>
      <c r="M463" s="199"/>
      <c r="N463" s="200"/>
      <c r="O463" s="67"/>
      <c r="P463" s="67"/>
      <c r="Q463" s="67"/>
      <c r="R463" s="67"/>
      <c r="S463" s="67"/>
      <c r="T463" s="68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T463" s="20" t="s">
        <v>213</v>
      </c>
      <c r="AU463" s="20" t="s">
        <v>83</v>
      </c>
    </row>
    <row r="464" spans="1:65" s="13" customFormat="1">
      <c r="B464" s="201"/>
      <c r="C464" s="202"/>
      <c r="D464" s="196" t="s">
        <v>215</v>
      </c>
      <c r="E464" s="203" t="s">
        <v>21</v>
      </c>
      <c r="F464" s="204" t="s">
        <v>606</v>
      </c>
      <c r="G464" s="202"/>
      <c r="H464" s="203" t="s">
        <v>21</v>
      </c>
      <c r="I464" s="205"/>
      <c r="J464" s="202"/>
      <c r="K464" s="202"/>
      <c r="L464" s="206"/>
      <c r="M464" s="207"/>
      <c r="N464" s="208"/>
      <c r="O464" s="208"/>
      <c r="P464" s="208"/>
      <c r="Q464" s="208"/>
      <c r="R464" s="208"/>
      <c r="S464" s="208"/>
      <c r="T464" s="209"/>
      <c r="AT464" s="210" t="s">
        <v>215</v>
      </c>
      <c r="AU464" s="210" t="s">
        <v>83</v>
      </c>
      <c r="AV464" s="13" t="s">
        <v>81</v>
      </c>
      <c r="AW464" s="13" t="s">
        <v>34</v>
      </c>
      <c r="AX464" s="13" t="s">
        <v>74</v>
      </c>
      <c r="AY464" s="210" t="s">
        <v>206</v>
      </c>
    </row>
    <row r="465" spans="1:65" s="13" customFormat="1">
      <c r="B465" s="201"/>
      <c r="C465" s="202"/>
      <c r="D465" s="196" t="s">
        <v>215</v>
      </c>
      <c r="E465" s="203" t="s">
        <v>21</v>
      </c>
      <c r="F465" s="204" t="s">
        <v>607</v>
      </c>
      <c r="G465" s="202"/>
      <c r="H465" s="203" t="s">
        <v>21</v>
      </c>
      <c r="I465" s="205"/>
      <c r="J465" s="202"/>
      <c r="K465" s="202"/>
      <c r="L465" s="206"/>
      <c r="M465" s="207"/>
      <c r="N465" s="208"/>
      <c r="O465" s="208"/>
      <c r="P465" s="208"/>
      <c r="Q465" s="208"/>
      <c r="R465" s="208"/>
      <c r="S465" s="208"/>
      <c r="T465" s="209"/>
      <c r="AT465" s="210" t="s">
        <v>215</v>
      </c>
      <c r="AU465" s="210" t="s">
        <v>83</v>
      </c>
      <c r="AV465" s="13" t="s">
        <v>81</v>
      </c>
      <c r="AW465" s="13" t="s">
        <v>34</v>
      </c>
      <c r="AX465" s="13" t="s">
        <v>74</v>
      </c>
      <c r="AY465" s="210" t="s">
        <v>206</v>
      </c>
    </row>
    <row r="466" spans="1:65" s="14" customFormat="1">
      <c r="B466" s="211"/>
      <c r="C466" s="212"/>
      <c r="D466" s="196" t="s">
        <v>215</v>
      </c>
      <c r="E466" s="213" t="s">
        <v>21</v>
      </c>
      <c r="F466" s="214" t="s">
        <v>618</v>
      </c>
      <c r="G466" s="212"/>
      <c r="H466" s="215">
        <v>1</v>
      </c>
      <c r="I466" s="216"/>
      <c r="J466" s="212"/>
      <c r="K466" s="212"/>
      <c r="L466" s="217"/>
      <c r="M466" s="218"/>
      <c r="N466" s="219"/>
      <c r="O466" s="219"/>
      <c r="P466" s="219"/>
      <c r="Q466" s="219"/>
      <c r="R466" s="219"/>
      <c r="S466" s="219"/>
      <c r="T466" s="220"/>
      <c r="AT466" s="221" t="s">
        <v>215</v>
      </c>
      <c r="AU466" s="221" t="s">
        <v>83</v>
      </c>
      <c r="AV466" s="14" t="s">
        <v>83</v>
      </c>
      <c r="AW466" s="14" t="s">
        <v>34</v>
      </c>
      <c r="AX466" s="14" t="s">
        <v>74</v>
      </c>
      <c r="AY466" s="221" t="s">
        <v>206</v>
      </c>
    </row>
    <row r="467" spans="1:65" s="15" customFormat="1">
      <c r="B467" s="222"/>
      <c r="C467" s="223"/>
      <c r="D467" s="196" t="s">
        <v>215</v>
      </c>
      <c r="E467" s="224" t="s">
        <v>21</v>
      </c>
      <c r="F467" s="225" t="s">
        <v>219</v>
      </c>
      <c r="G467" s="223"/>
      <c r="H467" s="226">
        <v>1</v>
      </c>
      <c r="I467" s="227"/>
      <c r="J467" s="223"/>
      <c r="K467" s="223"/>
      <c r="L467" s="228"/>
      <c r="M467" s="229"/>
      <c r="N467" s="230"/>
      <c r="O467" s="230"/>
      <c r="P467" s="230"/>
      <c r="Q467" s="230"/>
      <c r="R467" s="230"/>
      <c r="S467" s="230"/>
      <c r="T467" s="231"/>
      <c r="AT467" s="232" t="s">
        <v>215</v>
      </c>
      <c r="AU467" s="232" t="s">
        <v>83</v>
      </c>
      <c r="AV467" s="15" t="s">
        <v>149</v>
      </c>
      <c r="AW467" s="15" t="s">
        <v>34</v>
      </c>
      <c r="AX467" s="15" t="s">
        <v>81</v>
      </c>
      <c r="AY467" s="232" t="s">
        <v>206</v>
      </c>
    </row>
    <row r="468" spans="1:65" s="2" customFormat="1" ht="16.5" customHeight="1">
      <c r="A468" s="37"/>
      <c r="B468" s="38"/>
      <c r="C468" s="234" t="s">
        <v>619</v>
      </c>
      <c r="D468" s="234" t="s">
        <v>305</v>
      </c>
      <c r="E468" s="235" t="s">
        <v>620</v>
      </c>
      <c r="F468" s="236" t="s">
        <v>621</v>
      </c>
      <c r="G468" s="237" t="s">
        <v>211</v>
      </c>
      <c r="H468" s="238">
        <v>2</v>
      </c>
      <c r="I468" s="239"/>
      <c r="J468" s="240">
        <f>ROUND(I468*H468,2)</f>
        <v>0</v>
      </c>
      <c r="K468" s="241"/>
      <c r="L468" s="242"/>
      <c r="M468" s="243" t="s">
        <v>21</v>
      </c>
      <c r="N468" s="244" t="s">
        <v>45</v>
      </c>
      <c r="O468" s="67"/>
      <c r="P468" s="192">
        <f>O468*H468</f>
        <v>0</v>
      </c>
      <c r="Q468" s="192">
        <v>5.0000000000000001E-3</v>
      </c>
      <c r="R468" s="192">
        <f>Q468*H468</f>
        <v>0.01</v>
      </c>
      <c r="S468" s="192">
        <v>0</v>
      </c>
      <c r="T468" s="193">
        <f>S468*H468</f>
        <v>0</v>
      </c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R468" s="194" t="s">
        <v>283</v>
      </c>
      <c r="AT468" s="194" t="s">
        <v>305</v>
      </c>
      <c r="AU468" s="194" t="s">
        <v>83</v>
      </c>
      <c r="AY468" s="20" t="s">
        <v>206</v>
      </c>
      <c r="BE468" s="195">
        <f>IF(N468="základní",J468,0)</f>
        <v>0</v>
      </c>
      <c r="BF468" s="195">
        <f>IF(N468="snížená",J468,0)</f>
        <v>0</v>
      </c>
      <c r="BG468" s="195">
        <f>IF(N468="zákl. přenesená",J468,0)</f>
        <v>0</v>
      </c>
      <c r="BH468" s="195">
        <f>IF(N468="sníž. přenesená",J468,0)</f>
        <v>0</v>
      </c>
      <c r="BI468" s="195">
        <f>IF(N468="nulová",J468,0)</f>
        <v>0</v>
      </c>
      <c r="BJ468" s="20" t="s">
        <v>81</v>
      </c>
      <c r="BK468" s="195">
        <f>ROUND(I468*H468,2)</f>
        <v>0</v>
      </c>
      <c r="BL468" s="20" t="s">
        <v>149</v>
      </c>
      <c r="BM468" s="194" t="s">
        <v>622</v>
      </c>
    </row>
    <row r="469" spans="1:65" s="2" customFormat="1">
      <c r="A469" s="37"/>
      <c r="B469" s="38"/>
      <c r="C469" s="39"/>
      <c r="D469" s="196" t="s">
        <v>213</v>
      </c>
      <c r="E469" s="39"/>
      <c r="F469" s="197" t="s">
        <v>621</v>
      </c>
      <c r="G469" s="39"/>
      <c r="H469" s="39"/>
      <c r="I469" s="198"/>
      <c r="J469" s="39"/>
      <c r="K469" s="39"/>
      <c r="L469" s="42"/>
      <c r="M469" s="199"/>
      <c r="N469" s="200"/>
      <c r="O469" s="67"/>
      <c r="P469" s="67"/>
      <c r="Q469" s="67"/>
      <c r="R469" s="67"/>
      <c r="S469" s="67"/>
      <c r="T469" s="68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T469" s="20" t="s">
        <v>213</v>
      </c>
      <c r="AU469" s="20" t="s">
        <v>83</v>
      </c>
    </row>
    <row r="470" spans="1:65" s="2" customFormat="1" ht="16.5" customHeight="1">
      <c r="A470" s="37"/>
      <c r="B470" s="38"/>
      <c r="C470" s="234" t="s">
        <v>623</v>
      </c>
      <c r="D470" s="234" t="s">
        <v>305</v>
      </c>
      <c r="E470" s="235" t="s">
        <v>624</v>
      </c>
      <c r="F470" s="236" t="s">
        <v>625</v>
      </c>
      <c r="G470" s="237" t="s">
        <v>211</v>
      </c>
      <c r="H470" s="238">
        <v>3</v>
      </c>
      <c r="I470" s="239"/>
      <c r="J470" s="240">
        <f>ROUND(I470*H470,2)</f>
        <v>0</v>
      </c>
      <c r="K470" s="241"/>
      <c r="L470" s="242"/>
      <c r="M470" s="243" t="s">
        <v>21</v>
      </c>
      <c r="N470" s="244" t="s">
        <v>45</v>
      </c>
      <c r="O470" s="67"/>
      <c r="P470" s="192">
        <f>O470*H470</f>
        <v>0</v>
      </c>
      <c r="Q470" s="192">
        <v>2.5000000000000001E-3</v>
      </c>
      <c r="R470" s="192">
        <f>Q470*H470</f>
        <v>7.4999999999999997E-3</v>
      </c>
      <c r="S470" s="192">
        <v>0</v>
      </c>
      <c r="T470" s="193">
        <f>S470*H470</f>
        <v>0</v>
      </c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R470" s="194" t="s">
        <v>283</v>
      </c>
      <c r="AT470" s="194" t="s">
        <v>305</v>
      </c>
      <c r="AU470" s="194" t="s">
        <v>83</v>
      </c>
      <c r="AY470" s="20" t="s">
        <v>206</v>
      </c>
      <c r="BE470" s="195">
        <f>IF(N470="základní",J470,0)</f>
        <v>0</v>
      </c>
      <c r="BF470" s="195">
        <f>IF(N470="snížená",J470,0)</f>
        <v>0</v>
      </c>
      <c r="BG470" s="195">
        <f>IF(N470="zákl. přenesená",J470,0)</f>
        <v>0</v>
      </c>
      <c r="BH470" s="195">
        <f>IF(N470="sníž. přenesená",J470,0)</f>
        <v>0</v>
      </c>
      <c r="BI470" s="195">
        <f>IF(N470="nulová",J470,0)</f>
        <v>0</v>
      </c>
      <c r="BJ470" s="20" t="s">
        <v>81</v>
      </c>
      <c r="BK470" s="195">
        <f>ROUND(I470*H470,2)</f>
        <v>0</v>
      </c>
      <c r="BL470" s="20" t="s">
        <v>149</v>
      </c>
      <c r="BM470" s="194" t="s">
        <v>626</v>
      </c>
    </row>
    <row r="471" spans="1:65" s="2" customFormat="1">
      <c r="A471" s="37"/>
      <c r="B471" s="38"/>
      <c r="C471" s="39"/>
      <c r="D471" s="196" t="s">
        <v>213</v>
      </c>
      <c r="E471" s="39"/>
      <c r="F471" s="197" t="s">
        <v>625</v>
      </c>
      <c r="G471" s="39"/>
      <c r="H471" s="39"/>
      <c r="I471" s="198"/>
      <c r="J471" s="39"/>
      <c r="K471" s="39"/>
      <c r="L471" s="42"/>
      <c r="M471" s="199"/>
      <c r="N471" s="200"/>
      <c r="O471" s="67"/>
      <c r="P471" s="67"/>
      <c r="Q471" s="67"/>
      <c r="R471" s="67"/>
      <c r="S471" s="67"/>
      <c r="T471" s="68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T471" s="20" t="s">
        <v>213</v>
      </c>
      <c r="AU471" s="20" t="s">
        <v>83</v>
      </c>
    </row>
    <row r="472" spans="1:65" s="2" customFormat="1" ht="16.5" customHeight="1">
      <c r="A472" s="37"/>
      <c r="B472" s="38"/>
      <c r="C472" s="234" t="s">
        <v>627</v>
      </c>
      <c r="D472" s="234" t="s">
        <v>305</v>
      </c>
      <c r="E472" s="235" t="s">
        <v>628</v>
      </c>
      <c r="F472" s="236" t="s">
        <v>629</v>
      </c>
      <c r="G472" s="237" t="s">
        <v>211</v>
      </c>
      <c r="H472" s="238">
        <v>1</v>
      </c>
      <c r="I472" s="239"/>
      <c r="J472" s="240">
        <f>ROUND(I472*H472,2)</f>
        <v>0</v>
      </c>
      <c r="K472" s="241"/>
      <c r="L472" s="242"/>
      <c r="M472" s="243" t="s">
        <v>21</v>
      </c>
      <c r="N472" s="244" t="s">
        <v>45</v>
      </c>
      <c r="O472" s="67"/>
      <c r="P472" s="192">
        <f>O472*H472</f>
        <v>0</v>
      </c>
      <c r="Q472" s="192">
        <v>2.5000000000000001E-3</v>
      </c>
      <c r="R472" s="192">
        <f>Q472*H472</f>
        <v>2.5000000000000001E-3</v>
      </c>
      <c r="S472" s="192">
        <v>0</v>
      </c>
      <c r="T472" s="193">
        <f>S472*H472</f>
        <v>0</v>
      </c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R472" s="194" t="s">
        <v>283</v>
      </c>
      <c r="AT472" s="194" t="s">
        <v>305</v>
      </c>
      <c r="AU472" s="194" t="s">
        <v>83</v>
      </c>
      <c r="AY472" s="20" t="s">
        <v>206</v>
      </c>
      <c r="BE472" s="195">
        <f>IF(N472="základní",J472,0)</f>
        <v>0</v>
      </c>
      <c r="BF472" s="195">
        <f>IF(N472="snížená",J472,0)</f>
        <v>0</v>
      </c>
      <c r="BG472" s="195">
        <f>IF(N472="zákl. přenesená",J472,0)</f>
        <v>0</v>
      </c>
      <c r="BH472" s="195">
        <f>IF(N472="sníž. přenesená",J472,0)</f>
        <v>0</v>
      </c>
      <c r="BI472" s="195">
        <f>IF(N472="nulová",J472,0)</f>
        <v>0</v>
      </c>
      <c r="BJ472" s="20" t="s">
        <v>81</v>
      </c>
      <c r="BK472" s="195">
        <f>ROUND(I472*H472,2)</f>
        <v>0</v>
      </c>
      <c r="BL472" s="20" t="s">
        <v>149</v>
      </c>
      <c r="BM472" s="194" t="s">
        <v>630</v>
      </c>
    </row>
    <row r="473" spans="1:65" s="2" customFormat="1">
      <c r="A473" s="37"/>
      <c r="B473" s="38"/>
      <c r="C473" s="39"/>
      <c r="D473" s="196" t="s">
        <v>213</v>
      </c>
      <c r="E473" s="39"/>
      <c r="F473" s="197" t="s">
        <v>629</v>
      </c>
      <c r="G473" s="39"/>
      <c r="H473" s="39"/>
      <c r="I473" s="198"/>
      <c r="J473" s="39"/>
      <c r="K473" s="39"/>
      <c r="L473" s="42"/>
      <c r="M473" s="199"/>
      <c r="N473" s="200"/>
      <c r="O473" s="67"/>
      <c r="P473" s="67"/>
      <c r="Q473" s="67"/>
      <c r="R473" s="67"/>
      <c r="S473" s="67"/>
      <c r="T473" s="68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T473" s="20" t="s">
        <v>213</v>
      </c>
      <c r="AU473" s="20" t="s">
        <v>83</v>
      </c>
    </row>
    <row r="474" spans="1:65" s="2" customFormat="1" ht="16.5" customHeight="1">
      <c r="A474" s="37"/>
      <c r="B474" s="38"/>
      <c r="C474" s="234" t="s">
        <v>631</v>
      </c>
      <c r="D474" s="234" t="s">
        <v>305</v>
      </c>
      <c r="E474" s="235" t="s">
        <v>632</v>
      </c>
      <c r="F474" s="236" t="s">
        <v>633</v>
      </c>
      <c r="G474" s="237" t="s">
        <v>211</v>
      </c>
      <c r="H474" s="238">
        <v>1</v>
      </c>
      <c r="I474" s="239"/>
      <c r="J474" s="240">
        <f>ROUND(I474*H474,2)</f>
        <v>0</v>
      </c>
      <c r="K474" s="241"/>
      <c r="L474" s="242"/>
      <c r="M474" s="243" t="s">
        <v>21</v>
      </c>
      <c r="N474" s="244" t="s">
        <v>45</v>
      </c>
      <c r="O474" s="67"/>
      <c r="P474" s="192">
        <f>O474*H474</f>
        <v>0</v>
      </c>
      <c r="Q474" s="192">
        <v>3.5000000000000001E-3</v>
      </c>
      <c r="R474" s="192">
        <f>Q474*H474</f>
        <v>3.5000000000000001E-3</v>
      </c>
      <c r="S474" s="192">
        <v>0</v>
      </c>
      <c r="T474" s="193">
        <f>S474*H474</f>
        <v>0</v>
      </c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R474" s="194" t="s">
        <v>283</v>
      </c>
      <c r="AT474" s="194" t="s">
        <v>305</v>
      </c>
      <c r="AU474" s="194" t="s">
        <v>83</v>
      </c>
      <c r="AY474" s="20" t="s">
        <v>206</v>
      </c>
      <c r="BE474" s="195">
        <f>IF(N474="základní",J474,0)</f>
        <v>0</v>
      </c>
      <c r="BF474" s="195">
        <f>IF(N474="snížená",J474,0)</f>
        <v>0</v>
      </c>
      <c r="BG474" s="195">
        <f>IF(N474="zákl. přenesená",J474,0)</f>
        <v>0</v>
      </c>
      <c r="BH474" s="195">
        <f>IF(N474="sníž. přenesená",J474,0)</f>
        <v>0</v>
      </c>
      <c r="BI474" s="195">
        <f>IF(N474="nulová",J474,0)</f>
        <v>0</v>
      </c>
      <c r="BJ474" s="20" t="s">
        <v>81</v>
      </c>
      <c r="BK474" s="195">
        <f>ROUND(I474*H474,2)</f>
        <v>0</v>
      </c>
      <c r="BL474" s="20" t="s">
        <v>149</v>
      </c>
      <c r="BM474" s="194" t="s">
        <v>634</v>
      </c>
    </row>
    <row r="475" spans="1:65" s="2" customFormat="1">
      <c r="A475" s="37"/>
      <c r="B475" s="38"/>
      <c r="C475" s="39"/>
      <c r="D475" s="196" t="s">
        <v>213</v>
      </c>
      <c r="E475" s="39"/>
      <c r="F475" s="197" t="s">
        <v>633</v>
      </c>
      <c r="G475" s="39"/>
      <c r="H475" s="39"/>
      <c r="I475" s="198"/>
      <c r="J475" s="39"/>
      <c r="K475" s="39"/>
      <c r="L475" s="42"/>
      <c r="M475" s="199"/>
      <c r="N475" s="200"/>
      <c r="O475" s="67"/>
      <c r="P475" s="67"/>
      <c r="Q475" s="67"/>
      <c r="R475" s="67"/>
      <c r="S475" s="67"/>
      <c r="T475" s="68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T475" s="20" t="s">
        <v>213</v>
      </c>
      <c r="AU475" s="20" t="s">
        <v>83</v>
      </c>
    </row>
    <row r="476" spans="1:65" s="2" customFormat="1" ht="16.5" customHeight="1">
      <c r="A476" s="37"/>
      <c r="B476" s="38"/>
      <c r="C476" s="182" t="s">
        <v>635</v>
      </c>
      <c r="D476" s="182" t="s">
        <v>208</v>
      </c>
      <c r="E476" s="183" t="s">
        <v>636</v>
      </c>
      <c r="F476" s="184" t="s">
        <v>637</v>
      </c>
      <c r="G476" s="185" t="s">
        <v>211</v>
      </c>
      <c r="H476" s="186">
        <v>5</v>
      </c>
      <c r="I476" s="187"/>
      <c r="J476" s="188">
        <f>ROUND(I476*H476,2)</f>
        <v>0</v>
      </c>
      <c r="K476" s="189"/>
      <c r="L476" s="42"/>
      <c r="M476" s="190" t="s">
        <v>21</v>
      </c>
      <c r="N476" s="191" t="s">
        <v>45</v>
      </c>
      <c r="O476" s="67"/>
      <c r="P476" s="192">
        <f>O476*H476</f>
        <v>0</v>
      </c>
      <c r="Q476" s="192">
        <v>0.11276</v>
      </c>
      <c r="R476" s="192">
        <f>Q476*H476</f>
        <v>0.56379999999999997</v>
      </c>
      <c r="S476" s="192">
        <v>0</v>
      </c>
      <c r="T476" s="193">
        <f>S476*H476</f>
        <v>0</v>
      </c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R476" s="194" t="s">
        <v>149</v>
      </c>
      <c r="AT476" s="194" t="s">
        <v>208</v>
      </c>
      <c r="AU476" s="194" t="s">
        <v>83</v>
      </c>
      <c r="AY476" s="20" t="s">
        <v>206</v>
      </c>
      <c r="BE476" s="195">
        <f>IF(N476="základní",J476,0)</f>
        <v>0</v>
      </c>
      <c r="BF476" s="195">
        <f>IF(N476="snížená",J476,0)</f>
        <v>0</v>
      </c>
      <c r="BG476" s="195">
        <f>IF(N476="zákl. přenesená",J476,0)</f>
        <v>0</v>
      </c>
      <c r="BH476" s="195">
        <f>IF(N476="sníž. přenesená",J476,0)</f>
        <v>0</v>
      </c>
      <c r="BI476" s="195">
        <f>IF(N476="nulová",J476,0)</f>
        <v>0</v>
      </c>
      <c r="BJ476" s="20" t="s">
        <v>81</v>
      </c>
      <c r="BK476" s="195">
        <f>ROUND(I476*H476,2)</f>
        <v>0</v>
      </c>
      <c r="BL476" s="20" t="s">
        <v>149</v>
      </c>
      <c r="BM476" s="194" t="s">
        <v>638</v>
      </c>
    </row>
    <row r="477" spans="1:65" s="2" customFormat="1">
      <c r="A477" s="37"/>
      <c r="B477" s="38"/>
      <c r="C477" s="39"/>
      <c r="D477" s="196" t="s">
        <v>213</v>
      </c>
      <c r="E477" s="39"/>
      <c r="F477" s="197" t="s">
        <v>639</v>
      </c>
      <c r="G477" s="39"/>
      <c r="H477" s="39"/>
      <c r="I477" s="198"/>
      <c r="J477" s="39"/>
      <c r="K477" s="39"/>
      <c r="L477" s="42"/>
      <c r="M477" s="199"/>
      <c r="N477" s="200"/>
      <c r="O477" s="67"/>
      <c r="P477" s="67"/>
      <c r="Q477" s="67"/>
      <c r="R477" s="67"/>
      <c r="S477" s="67"/>
      <c r="T477" s="68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T477" s="20" t="s">
        <v>213</v>
      </c>
      <c r="AU477" s="20" t="s">
        <v>83</v>
      </c>
    </row>
    <row r="478" spans="1:65" s="2" customFormat="1" ht="18">
      <c r="A478" s="37"/>
      <c r="B478" s="38"/>
      <c r="C478" s="39"/>
      <c r="D478" s="196" t="s">
        <v>275</v>
      </c>
      <c r="E478" s="39"/>
      <c r="F478" s="233" t="s">
        <v>640</v>
      </c>
      <c r="G478" s="39"/>
      <c r="H478" s="39"/>
      <c r="I478" s="198"/>
      <c r="J478" s="39"/>
      <c r="K478" s="39"/>
      <c r="L478" s="42"/>
      <c r="M478" s="199"/>
      <c r="N478" s="200"/>
      <c r="O478" s="67"/>
      <c r="P478" s="67"/>
      <c r="Q478" s="67"/>
      <c r="R478" s="67"/>
      <c r="S478" s="67"/>
      <c r="T478" s="68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T478" s="20" t="s">
        <v>275</v>
      </c>
      <c r="AU478" s="20" t="s">
        <v>83</v>
      </c>
    </row>
    <row r="479" spans="1:65" s="13" customFormat="1">
      <c r="B479" s="201"/>
      <c r="C479" s="202"/>
      <c r="D479" s="196" t="s">
        <v>215</v>
      </c>
      <c r="E479" s="203" t="s">
        <v>21</v>
      </c>
      <c r="F479" s="204" t="s">
        <v>606</v>
      </c>
      <c r="G479" s="202"/>
      <c r="H479" s="203" t="s">
        <v>21</v>
      </c>
      <c r="I479" s="205"/>
      <c r="J479" s="202"/>
      <c r="K479" s="202"/>
      <c r="L479" s="206"/>
      <c r="M479" s="207"/>
      <c r="N479" s="208"/>
      <c r="O479" s="208"/>
      <c r="P479" s="208"/>
      <c r="Q479" s="208"/>
      <c r="R479" s="208"/>
      <c r="S479" s="208"/>
      <c r="T479" s="209"/>
      <c r="AT479" s="210" t="s">
        <v>215</v>
      </c>
      <c r="AU479" s="210" t="s">
        <v>83</v>
      </c>
      <c r="AV479" s="13" t="s">
        <v>81</v>
      </c>
      <c r="AW479" s="13" t="s">
        <v>34</v>
      </c>
      <c r="AX479" s="13" t="s">
        <v>74</v>
      </c>
      <c r="AY479" s="210" t="s">
        <v>206</v>
      </c>
    </row>
    <row r="480" spans="1:65" s="13" customFormat="1">
      <c r="B480" s="201"/>
      <c r="C480" s="202"/>
      <c r="D480" s="196" t="s">
        <v>215</v>
      </c>
      <c r="E480" s="203" t="s">
        <v>21</v>
      </c>
      <c r="F480" s="204" t="s">
        <v>607</v>
      </c>
      <c r="G480" s="202"/>
      <c r="H480" s="203" t="s">
        <v>21</v>
      </c>
      <c r="I480" s="205"/>
      <c r="J480" s="202"/>
      <c r="K480" s="202"/>
      <c r="L480" s="206"/>
      <c r="M480" s="207"/>
      <c r="N480" s="208"/>
      <c r="O480" s="208"/>
      <c r="P480" s="208"/>
      <c r="Q480" s="208"/>
      <c r="R480" s="208"/>
      <c r="S480" s="208"/>
      <c r="T480" s="209"/>
      <c r="AT480" s="210" t="s">
        <v>215</v>
      </c>
      <c r="AU480" s="210" t="s">
        <v>83</v>
      </c>
      <c r="AV480" s="13" t="s">
        <v>81</v>
      </c>
      <c r="AW480" s="13" t="s">
        <v>34</v>
      </c>
      <c r="AX480" s="13" t="s">
        <v>74</v>
      </c>
      <c r="AY480" s="210" t="s">
        <v>206</v>
      </c>
    </row>
    <row r="481" spans="1:65" s="14" customFormat="1">
      <c r="B481" s="211"/>
      <c r="C481" s="212"/>
      <c r="D481" s="196" t="s">
        <v>215</v>
      </c>
      <c r="E481" s="213" t="s">
        <v>21</v>
      </c>
      <c r="F481" s="214" t="s">
        <v>608</v>
      </c>
      <c r="G481" s="212"/>
      <c r="H481" s="215">
        <v>2</v>
      </c>
      <c r="I481" s="216"/>
      <c r="J481" s="212"/>
      <c r="K481" s="212"/>
      <c r="L481" s="217"/>
      <c r="M481" s="218"/>
      <c r="N481" s="219"/>
      <c r="O481" s="219"/>
      <c r="P481" s="219"/>
      <c r="Q481" s="219"/>
      <c r="R481" s="219"/>
      <c r="S481" s="219"/>
      <c r="T481" s="220"/>
      <c r="AT481" s="221" t="s">
        <v>215</v>
      </c>
      <c r="AU481" s="221" t="s">
        <v>83</v>
      </c>
      <c r="AV481" s="14" t="s">
        <v>83</v>
      </c>
      <c r="AW481" s="14" t="s">
        <v>34</v>
      </c>
      <c r="AX481" s="14" t="s">
        <v>74</v>
      </c>
      <c r="AY481" s="221" t="s">
        <v>206</v>
      </c>
    </row>
    <row r="482" spans="1:65" s="14" customFormat="1">
      <c r="B482" s="211"/>
      <c r="C482" s="212"/>
      <c r="D482" s="196" t="s">
        <v>215</v>
      </c>
      <c r="E482" s="213" t="s">
        <v>21</v>
      </c>
      <c r="F482" s="214" t="s">
        <v>641</v>
      </c>
      <c r="G482" s="212"/>
      <c r="H482" s="215">
        <v>1</v>
      </c>
      <c r="I482" s="216"/>
      <c r="J482" s="212"/>
      <c r="K482" s="212"/>
      <c r="L482" s="217"/>
      <c r="M482" s="218"/>
      <c r="N482" s="219"/>
      <c r="O482" s="219"/>
      <c r="P482" s="219"/>
      <c r="Q482" s="219"/>
      <c r="R482" s="219"/>
      <c r="S482" s="219"/>
      <c r="T482" s="220"/>
      <c r="AT482" s="221" t="s">
        <v>215</v>
      </c>
      <c r="AU482" s="221" t="s">
        <v>83</v>
      </c>
      <c r="AV482" s="14" t="s">
        <v>83</v>
      </c>
      <c r="AW482" s="14" t="s">
        <v>34</v>
      </c>
      <c r="AX482" s="14" t="s">
        <v>74</v>
      </c>
      <c r="AY482" s="221" t="s">
        <v>206</v>
      </c>
    </row>
    <row r="483" spans="1:65" s="14" customFormat="1">
      <c r="B483" s="211"/>
      <c r="C483" s="212"/>
      <c r="D483" s="196" t="s">
        <v>215</v>
      </c>
      <c r="E483" s="213" t="s">
        <v>21</v>
      </c>
      <c r="F483" s="214" t="s">
        <v>610</v>
      </c>
      <c r="G483" s="212"/>
      <c r="H483" s="215">
        <v>1</v>
      </c>
      <c r="I483" s="216"/>
      <c r="J483" s="212"/>
      <c r="K483" s="212"/>
      <c r="L483" s="217"/>
      <c r="M483" s="218"/>
      <c r="N483" s="219"/>
      <c r="O483" s="219"/>
      <c r="P483" s="219"/>
      <c r="Q483" s="219"/>
      <c r="R483" s="219"/>
      <c r="S483" s="219"/>
      <c r="T483" s="220"/>
      <c r="AT483" s="221" t="s">
        <v>215</v>
      </c>
      <c r="AU483" s="221" t="s">
        <v>83</v>
      </c>
      <c r="AV483" s="14" t="s">
        <v>83</v>
      </c>
      <c r="AW483" s="14" t="s">
        <v>34</v>
      </c>
      <c r="AX483" s="14" t="s">
        <v>74</v>
      </c>
      <c r="AY483" s="221" t="s">
        <v>206</v>
      </c>
    </row>
    <row r="484" spans="1:65" s="14" customFormat="1">
      <c r="B484" s="211"/>
      <c r="C484" s="212"/>
      <c r="D484" s="196" t="s">
        <v>215</v>
      </c>
      <c r="E484" s="213" t="s">
        <v>21</v>
      </c>
      <c r="F484" s="214" t="s">
        <v>612</v>
      </c>
      <c r="G484" s="212"/>
      <c r="H484" s="215">
        <v>1</v>
      </c>
      <c r="I484" s="216"/>
      <c r="J484" s="212"/>
      <c r="K484" s="212"/>
      <c r="L484" s="217"/>
      <c r="M484" s="218"/>
      <c r="N484" s="219"/>
      <c r="O484" s="219"/>
      <c r="P484" s="219"/>
      <c r="Q484" s="219"/>
      <c r="R484" s="219"/>
      <c r="S484" s="219"/>
      <c r="T484" s="220"/>
      <c r="AT484" s="221" t="s">
        <v>215</v>
      </c>
      <c r="AU484" s="221" t="s">
        <v>83</v>
      </c>
      <c r="AV484" s="14" t="s">
        <v>83</v>
      </c>
      <c r="AW484" s="14" t="s">
        <v>34</v>
      </c>
      <c r="AX484" s="14" t="s">
        <v>74</v>
      </c>
      <c r="AY484" s="221" t="s">
        <v>206</v>
      </c>
    </row>
    <row r="485" spans="1:65" s="15" customFormat="1">
      <c r="B485" s="222"/>
      <c r="C485" s="223"/>
      <c r="D485" s="196" t="s">
        <v>215</v>
      </c>
      <c r="E485" s="224" t="s">
        <v>21</v>
      </c>
      <c r="F485" s="225" t="s">
        <v>219</v>
      </c>
      <c r="G485" s="223"/>
      <c r="H485" s="226">
        <v>5</v>
      </c>
      <c r="I485" s="227"/>
      <c r="J485" s="223"/>
      <c r="K485" s="223"/>
      <c r="L485" s="228"/>
      <c r="M485" s="229"/>
      <c r="N485" s="230"/>
      <c r="O485" s="230"/>
      <c r="P485" s="230"/>
      <c r="Q485" s="230"/>
      <c r="R485" s="230"/>
      <c r="S485" s="230"/>
      <c r="T485" s="231"/>
      <c r="AT485" s="232" t="s">
        <v>215</v>
      </c>
      <c r="AU485" s="232" t="s">
        <v>83</v>
      </c>
      <c r="AV485" s="15" t="s">
        <v>149</v>
      </c>
      <c r="AW485" s="15" t="s">
        <v>34</v>
      </c>
      <c r="AX485" s="15" t="s">
        <v>81</v>
      </c>
      <c r="AY485" s="232" t="s">
        <v>206</v>
      </c>
    </row>
    <row r="486" spans="1:65" s="2" customFormat="1" ht="16.5" customHeight="1">
      <c r="A486" s="37"/>
      <c r="B486" s="38"/>
      <c r="C486" s="234" t="s">
        <v>642</v>
      </c>
      <c r="D486" s="234" t="s">
        <v>305</v>
      </c>
      <c r="E486" s="235" t="s">
        <v>643</v>
      </c>
      <c r="F486" s="236" t="s">
        <v>644</v>
      </c>
      <c r="G486" s="237" t="s">
        <v>211</v>
      </c>
      <c r="H486" s="238">
        <v>5</v>
      </c>
      <c r="I486" s="239"/>
      <c r="J486" s="240">
        <f>ROUND(I486*H486,2)</f>
        <v>0</v>
      </c>
      <c r="K486" s="241"/>
      <c r="L486" s="242"/>
      <c r="M486" s="243" t="s">
        <v>21</v>
      </c>
      <c r="N486" s="244" t="s">
        <v>45</v>
      </c>
      <c r="O486" s="67"/>
      <c r="P486" s="192">
        <f>O486*H486</f>
        <v>0</v>
      </c>
      <c r="Q486" s="192">
        <v>6.4999999999999997E-3</v>
      </c>
      <c r="R486" s="192">
        <f>Q486*H486</f>
        <v>3.2500000000000001E-2</v>
      </c>
      <c r="S486" s="192">
        <v>0</v>
      </c>
      <c r="T486" s="193">
        <f>S486*H486</f>
        <v>0</v>
      </c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R486" s="194" t="s">
        <v>283</v>
      </c>
      <c r="AT486" s="194" t="s">
        <v>305</v>
      </c>
      <c r="AU486" s="194" t="s">
        <v>83</v>
      </c>
      <c r="AY486" s="20" t="s">
        <v>206</v>
      </c>
      <c r="BE486" s="195">
        <f>IF(N486="základní",J486,0)</f>
        <v>0</v>
      </c>
      <c r="BF486" s="195">
        <f>IF(N486="snížená",J486,0)</f>
        <v>0</v>
      </c>
      <c r="BG486" s="195">
        <f>IF(N486="zákl. přenesená",J486,0)</f>
        <v>0</v>
      </c>
      <c r="BH486" s="195">
        <f>IF(N486="sníž. přenesená",J486,0)</f>
        <v>0</v>
      </c>
      <c r="BI486" s="195">
        <f>IF(N486="nulová",J486,0)</f>
        <v>0</v>
      </c>
      <c r="BJ486" s="20" t="s">
        <v>81</v>
      </c>
      <c r="BK486" s="195">
        <f>ROUND(I486*H486,2)</f>
        <v>0</v>
      </c>
      <c r="BL486" s="20" t="s">
        <v>149</v>
      </c>
      <c r="BM486" s="194" t="s">
        <v>645</v>
      </c>
    </row>
    <row r="487" spans="1:65" s="2" customFormat="1">
      <c r="A487" s="37"/>
      <c r="B487" s="38"/>
      <c r="C487" s="39"/>
      <c r="D487" s="196" t="s">
        <v>213</v>
      </c>
      <c r="E487" s="39"/>
      <c r="F487" s="197" t="s">
        <v>644</v>
      </c>
      <c r="G487" s="39"/>
      <c r="H487" s="39"/>
      <c r="I487" s="198"/>
      <c r="J487" s="39"/>
      <c r="K487" s="39"/>
      <c r="L487" s="42"/>
      <c r="M487" s="199"/>
      <c r="N487" s="200"/>
      <c r="O487" s="67"/>
      <c r="P487" s="67"/>
      <c r="Q487" s="67"/>
      <c r="R487" s="67"/>
      <c r="S487" s="67"/>
      <c r="T487" s="68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T487" s="20" t="s">
        <v>213</v>
      </c>
      <c r="AU487" s="20" t="s">
        <v>83</v>
      </c>
    </row>
    <row r="488" spans="1:65" s="2" customFormat="1" ht="16.5" customHeight="1">
      <c r="A488" s="37"/>
      <c r="B488" s="38"/>
      <c r="C488" s="182" t="s">
        <v>646</v>
      </c>
      <c r="D488" s="182" t="s">
        <v>208</v>
      </c>
      <c r="E488" s="183" t="s">
        <v>647</v>
      </c>
      <c r="F488" s="184" t="s">
        <v>648</v>
      </c>
      <c r="G488" s="185" t="s">
        <v>226</v>
      </c>
      <c r="H488" s="186">
        <v>10</v>
      </c>
      <c r="I488" s="187"/>
      <c r="J488" s="188">
        <f>ROUND(I488*H488,2)</f>
        <v>0</v>
      </c>
      <c r="K488" s="189"/>
      <c r="L488" s="42"/>
      <c r="M488" s="190" t="s">
        <v>21</v>
      </c>
      <c r="N488" s="191" t="s">
        <v>45</v>
      </c>
      <c r="O488" s="67"/>
      <c r="P488" s="192">
        <f>O488*H488</f>
        <v>0</v>
      </c>
      <c r="Q488" s="192">
        <v>1.6000000000000001E-4</v>
      </c>
      <c r="R488" s="192">
        <f>Q488*H488</f>
        <v>1.6000000000000001E-3</v>
      </c>
      <c r="S488" s="192">
        <v>0</v>
      </c>
      <c r="T488" s="193">
        <f>S488*H488</f>
        <v>0</v>
      </c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R488" s="194" t="s">
        <v>149</v>
      </c>
      <c r="AT488" s="194" t="s">
        <v>208</v>
      </c>
      <c r="AU488" s="194" t="s">
        <v>83</v>
      </c>
      <c r="AY488" s="20" t="s">
        <v>206</v>
      </c>
      <c r="BE488" s="195">
        <f>IF(N488="základní",J488,0)</f>
        <v>0</v>
      </c>
      <c r="BF488" s="195">
        <f>IF(N488="snížená",J488,0)</f>
        <v>0</v>
      </c>
      <c r="BG488" s="195">
        <f>IF(N488="zákl. přenesená",J488,0)</f>
        <v>0</v>
      </c>
      <c r="BH488" s="195">
        <f>IF(N488="sníž. přenesená",J488,0)</f>
        <v>0</v>
      </c>
      <c r="BI488" s="195">
        <f>IF(N488="nulová",J488,0)</f>
        <v>0</v>
      </c>
      <c r="BJ488" s="20" t="s">
        <v>81</v>
      </c>
      <c r="BK488" s="195">
        <f>ROUND(I488*H488,2)</f>
        <v>0</v>
      </c>
      <c r="BL488" s="20" t="s">
        <v>149</v>
      </c>
      <c r="BM488" s="194" t="s">
        <v>649</v>
      </c>
    </row>
    <row r="489" spans="1:65" s="2" customFormat="1">
      <c r="A489" s="37"/>
      <c r="B489" s="38"/>
      <c r="C489" s="39"/>
      <c r="D489" s="196" t="s">
        <v>213</v>
      </c>
      <c r="E489" s="39"/>
      <c r="F489" s="197" t="s">
        <v>650</v>
      </c>
      <c r="G489" s="39"/>
      <c r="H489" s="39"/>
      <c r="I489" s="198"/>
      <c r="J489" s="39"/>
      <c r="K489" s="39"/>
      <c r="L489" s="42"/>
      <c r="M489" s="199"/>
      <c r="N489" s="200"/>
      <c r="O489" s="67"/>
      <c r="P489" s="67"/>
      <c r="Q489" s="67"/>
      <c r="R489" s="67"/>
      <c r="S489" s="67"/>
      <c r="T489" s="68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T489" s="20" t="s">
        <v>213</v>
      </c>
      <c r="AU489" s="20" t="s">
        <v>83</v>
      </c>
    </row>
    <row r="490" spans="1:65" s="13" customFormat="1">
      <c r="B490" s="201"/>
      <c r="C490" s="202"/>
      <c r="D490" s="196" t="s">
        <v>215</v>
      </c>
      <c r="E490" s="203" t="s">
        <v>21</v>
      </c>
      <c r="F490" s="204" t="s">
        <v>606</v>
      </c>
      <c r="G490" s="202"/>
      <c r="H490" s="203" t="s">
        <v>21</v>
      </c>
      <c r="I490" s="205"/>
      <c r="J490" s="202"/>
      <c r="K490" s="202"/>
      <c r="L490" s="206"/>
      <c r="M490" s="207"/>
      <c r="N490" s="208"/>
      <c r="O490" s="208"/>
      <c r="P490" s="208"/>
      <c r="Q490" s="208"/>
      <c r="R490" s="208"/>
      <c r="S490" s="208"/>
      <c r="T490" s="209"/>
      <c r="AT490" s="210" t="s">
        <v>215</v>
      </c>
      <c r="AU490" s="210" t="s">
        <v>83</v>
      </c>
      <c r="AV490" s="13" t="s">
        <v>81</v>
      </c>
      <c r="AW490" s="13" t="s">
        <v>34</v>
      </c>
      <c r="AX490" s="13" t="s">
        <v>74</v>
      </c>
      <c r="AY490" s="210" t="s">
        <v>206</v>
      </c>
    </row>
    <row r="491" spans="1:65" s="13" customFormat="1">
      <c r="B491" s="201"/>
      <c r="C491" s="202"/>
      <c r="D491" s="196" t="s">
        <v>215</v>
      </c>
      <c r="E491" s="203" t="s">
        <v>21</v>
      </c>
      <c r="F491" s="204" t="s">
        <v>651</v>
      </c>
      <c r="G491" s="202"/>
      <c r="H491" s="203" t="s">
        <v>21</v>
      </c>
      <c r="I491" s="205"/>
      <c r="J491" s="202"/>
      <c r="K491" s="202"/>
      <c r="L491" s="206"/>
      <c r="M491" s="207"/>
      <c r="N491" s="208"/>
      <c r="O491" s="208"/>
      <c r="P491" s="208"/>
      <c r="Q491" s="208"/>
      <c r="R491" s="208"/>
      <c r="S491" s="208"/>
      <c r="T491" s="209"/>
      <c r="AT491" s="210" t="s">
        <v>215</v>
      </c>
      <c r="AU491" s="210" t="s">
        <v>83</v>
      </c>
      <c r="AV491" s="13" t="s">
        <v>81</v>
      </c>
      <c r="AW491" s="13" t="s">
        <v>34</v>
      </c>
      <c r="AX491" s="13" t="s">
        <v>74</v>
      </c>
      <c r="AY491" s="210" t="s">
        <v>206</v>
      </c>
    </row>
    <row r="492" spans="1:65" s="14" customFormat="1">
      <c r="B492" s="211"/>
      <c r="C492" s="212"/>
      <c r="D492" s="196" t="s">
        <v>215</v>
      </c>
      <c r="E492" s="213" t="s">
        <v>21</v>
      </c>
      <c r="F492" s="214" t="s">
        <v>652</v>
      </c>
      <c r="G492" s="212"/>
      <c r="H492" s="215">
        <v>10</v>
      </c>
      <c r="I492" s="216"/>
      <c r="J492" s="212"/>
      <c r="K492" s="212"/>
      <c r="L492" s="217"/>
      <c r="M492" s="218"/>
      <c r="N492" s="219"/>
      <c r="O492" s="219"/>
      <c r="P492" s="219"/>
      <c r="Q492" s="219"/>
      <c r="R492" s="219"/>
      <c r="S492" s="219"/>
      <c r="T492" s="220"/>
      <c r="AT492" s="221" t="s">
        <v>215</v>
      </c>
      <c r="AU492" s="221" t="s">
        <v>83</v>
      </c>
      <c r="AV492" s="14" t="s">
        <v>83</v>
      </c>
      <c r="AW492" s="14" t="s">
        <v>34</v>
      </c>
      <c r="AX492" s="14" t="s">
        <v>74</v>
      </c>
      <c r="AY492" s="221" t="s">
        <v>206</v>
      </c>
    </row>
    <row r="493" spans="1:65" s="15" customFormat="1">
      <c r="B493" s="222"/>
      <c r="C493" s="223"/>
      <c r="D493" s="196" t="s">
        <v>215</v>
      </c>
      <c r="E493" s="224" t="s">
        <v>21</v>
      </c>
      <c r="F493" s="225" t="s">
        <v>219</v>
      </c>
      <c r="G493" s="223"/>
      <c r="H493" s="226">
        <v>10</v>
      </c>
      <c r="I493" s="227"/>
      <c r="J493" s="223"/>
      <c r="K493" s="223"/>
      <c r="L493" s="228"/>
      <c r="M493" s="229"/>
      <c r="N493" s="230"/>
      <c r="O493" s="230"/>
      <c r="P493" s="230"/>
      <c r="Q493" s="230"/>
      <c r="R493" s="230"/>
      <c r="S493" s="230"/>
      <c r="T493" s="231"/>
      <c r="AT493" s="232" t="s">
        <v>215</v>
      </c>
      <c r="AU493" s="232" t="s">
        <v>83</v>
      </c>
      <c r="AV493" s="15" t="s">
        <v>149</v>
      </c>
      <c r="AW493" s="15" t="s">
        <v>34</v>
      </c>
      <c r="AX493" s="15" t="s">
        <v>81</v>
      </c>
      <c r="AY493" s="232" t="s">
        <v>206</v>
      </c>
    </row>
    <row r="494" spans="1:65" s="2" customFormat="1" ht="16.5" customHeight="1">
      <c r="A494" s="37"/>
      <c r="B494" s="38"/>
      <c r="C494" s="182" t="s">
        <v>653</v>
      </c>
      <c r="D494" s="182" t="s">
        <v>208</v>
      </c>
      <c r="E494" s="183" t="s">
        <v>654</v>
      </c>
      <c r="F494" s="184" t="s">
        <v>655</v>
      </c>
      <c r="G494" s="185" t="s">
        <v>226</v>
      </c>
      <c r="H494" s="186">
        <v>10</v>
      </c>
      <c r="I494" s="187"/>
      <c r="J494" s="188">
        <f>ROUND(I494*H494,2)</f>
        <v>0</v>
      </c>
      <c r="K494" s="189"/>
      <c r="L494" s="42"/>
      <c r="M494" s="190" t="s">
        <v>21</v>
      </c>
      <c r="N494" s="191" t="s">
        <v>45</v>
      </c>
      <c r="O494" s="67"/>
      <c r="P494" s="192">
        <f>O494*H494</f>
        <v>0</v>
      </c>
      <c r="Q494" s="192">
        <v>3.8000000000000002E-4</v>
      </c>
      <c r="R494" s="192">
        <f>Q494*H494</f>
        <v>3.8000000000000004E-3</v>
      </c>
      <c r="S494" s="192">
        <v>0</v>
      </c>
      <c r="T494" s="193">
        <f>S494*H494</f>
        <v>0</v>
      </c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R494" s="194" t="s">
        <v>149</v>
      </c>
      <c r="AT494" s="194" t="s">
        <v>208</v>
      </c>
      <c r="AU494" s="194" t="s">
        <v>83</v>
      </c>
      <c r="AY494" s="20" t="s">
        <v>206</v>
      </c>
      <c r="BE494" s="195">
        <f>IF(N494="základní",J494,0)</f>
        <v>0</v>
      </c>
      <c r="BF494" s="195">
        <f>IF(N494="snížená",J494,0)</f>
        <v>0</v>
      </c>
      <c r="BG494" s="195">
        <f>IF(N494="zákl. přenesená",J494,0)</f>
        <v>0</v>
      </c>
      <c r="BH494" s="195">
        <f>IF(N494="sníž. přenesená",J494,0)</f>
        <v>0</v>
      </c>
      <c r="BI494" s="195">
        <f>IF(N494="nulová",J494,0)</f>
        <v>0</v>
      </c>
      <c r="BJ494" s="20" t="s">
        <v>81</v>
      </c>
      <c r="BK494" s="195">
        <f>ROUND(I494*H494,2)</f>
        <v>0</v>
      </c>
      <c r="BL494" s="20" t="s">
        <v>149</v>
      </c>
      <c r="BM494" s="194" t="s">
        <v>656</v>
      </c>
    </row>
    <row r="495" spans="1:65" s="2" customFormat="1">
      <c r="A495" s="37"/>
      <c r="B495" s="38"/>
      <c r="C495" s="39"/>
      <c r="D495" s="196" t="s">
        <v>213</v>
      </c>
      <c r="E495" s="39"/>
      <c r="F495" s="197" t="s">
        <v>657</v>
      </c>
      <c r="G495" s="39"/>
      <c r="H495" s="39"/>
      <c r="I495" s="198"/>
      <c r="J495" s="39"/>
      <c r="K495" s="39"/>
      <c r="L495" s="42"/>
      <c r="M495" s="199"/>
      <c r="N495" s="200"/>
      <c r="O495" s="67"/>
      <c r="P495" s="67"/>
      <c r="Q495" s="67"/>
      <c r="R495" s="67"/>
      <c r="S495" s="67"/>
      <c r="T495" s="68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T495" s="20" t="s">
        <v>213</v>
      </c>
      <c r="AU495" s="20" t="s">
        <v>83</v>
      </c>
    </row>
    <row r="496" spans="1:65" s="13" customFormat="1">
      <c r="B496" s="201"/>
      <c r="C496" s="202"/>
      <c r="D496" s="196" t="s">
        <v>215</v>
      </c>
      <c r="E496" s="203" t="s">
        <v>21</v>
      </c>
      <c r="F496" s="204" t="s">
        <v>606</v>
      </c>
      <c r="G496" s="202"/>
      <c r="H496" s="203" t="s">
        <v>21</v>
      </c>
      <c r="I496" s="205"/>
      <c r="J496" s="202"/>
      <c r="K496" s="202"/>
      <c r="L496" s="206"/>
      <c r="M496" s="207"/>
      <c r="N496" s="208"/>
      <c r="O496" s="208"/>
      <c r="P496" s="208"/>
      <c r="Q496" s="208"/>
      <c r="R496" s="208"/>
      <c r="S496" s="208"/>
      <c r="T496" s="209"/>
      <c r="AT496" s="210" t="s">
        <v>215</v>
      </c>
      <c r="AU496" s="210" t="s">
        <v>83</v>
      </c>
      <c r="AV496" s="13" t="s">
        <v>81</v>
      </c>
      <c r="AW496" s="13" t="s">
        <v>34</v>
      </c>
      <c r="AX496" s="13" t="s">
        <v>74</v>
      </c>
      <c r="AY496" s="210" t="s">
        <v>206</v>
      </c>
    </row>
    <row r="497" spans="1:65" s="13" customFormat="1">
      <c r="B497" s="201"/>
      <c r="C497" s="202"/>
      <c r="D497" s="196" t="s">
        <v>215</v>
      </c>
      <c r="E497" s="203" t="s">
        <v>21</v>
      </c>
      <c r="F497" s="204" t="s">
        <v>658</v>
      </c>
      <c r="G497" s="202"/>
      <c r="H497" s="203" t="s">
        <v>21</v>
      </c>
      <c r="I497" s="205"/>
      <c r="J497" s="202"/>
      <c r="K497" s="202"/>
      <c r="L497" s="206"/>
      <c r="M497" s="207"/>
      <c r="N497" s="208"/>
      <c r="O497" s="208"/>
      <c r="P497" s="208"/>
      <c r="Q497" s="208"/>
      <c r="R497" s="208"/>
      <c r="S497" s="208"/>
      <c r="T497" s="209"/>
      <c r="AT497" s="210" t="s">
        <v>215</v>
      </c>
      <c r="AU497" s="210" t="s">
        <v>83</v>
      </c>
      <c r="AV497" s="13" t="s">
        <v>81</v>
      </c>
      <c r="AW497" s="13" t="s">
        <v>34</v>
      </c>
      <c r="AX497" s="13" t="s">
        <v>74</v>
      </c>
      <c r="AY497" s="210" t="s">
        <v>206</v>
      </c>
    </row>
    <row r="498" spans="1:65" s="14" customFormat="1">
      <c r="B498" s="211"/>
      <c r="C498" s="212"/>
      <c r="D498" s="196" t="s">
        <v>215</v>
      </c>
      <c r="E498" s="213" t="s">
        <v>21</v>
      </c>
      <c r="F498" s="214" t="s">
        <v>652</v>
      </c>
      <c r="G498" s="212"/>
      <c r="H498" s="215">
        <v>10</v>
      </c>
      <c r="I498" s="216"/>
      <c r="J498" s="212"/>
      <c r="K498" s="212"/>
      <c r="L498" s="217"/>
      <c r="M498" s="218"/>
      <c r="N498" s="219"/>
      <c r="O498" s="219"/>
      <c r="P498" s="219"/>
      <c r="Q498" s="219"/>
      <c r="R498" s="219"/>
      <c r="S498" s="219"/>
      <c r="T498" s="220"/>
      <c r="AT498" s="221" t="s">
        <v>215</v>
      </c>
      <c r="AU498" s="221" t="s">
        <v>83</v>
      </c>
      <c r="AV498" s="14" t="s">
        <v>83</v>
      </c>
      <c r="AW498" s="14" t="s">
        <v>34</v>
      </c>
      <c r="AX498" s="14" t="s">
        <v>74</v>
      </c>
      <c r="AY498" s="221" t="s">
        <v>206</v>
      </c>
    </row>
    <row r="499" spans="1:65" s="15" customFormat="1">
      <c r="B499" s="222"/>
      <c r="C499" s="223"/>
      <c r="D499" s="196" t="s">
        <v>215</v>
      </c>
      <c r="E499" s="224" t="s">
        <v>21</v>
      </c>
      <c r="F499" s="225" t="s">
        <v>219</v>
      </c>
      <c r="G499" s="223"/>
      <c r="H499" s="226">
        <v>10</v>
      </c>
      <c r="I499" s="227"/>
      <c r="J499" s="223"/>
      <c r="K499" s="223"/>
      <c r="L499" s="228"/>
      <c r="M499" s="229"/>
      <c r="N499" s="230"/>
      <c r="O499" s="230"/>
      <c r="P499" s="230"/>
      <c r="Q499" s="230"/>
      <c r="R499" s="230"/>
      <c r="S499" s="230"/>
      <c r="T499" s="231"/>
      <c r="AT499" s="232" t="s">
        <v>215</v>
      </c>
      <c r="AU499" s="232" t="s">
        <v>83</v>
      </c>
      <c r="AV499" s="15" t="s">
        <v>149</v>
      </c>
      <c r="AW499" s="15" t="s">
        <v>34</v>
      </c>
      <c r="AX499" s="15" t="s">
        <v>81</v>
      </c>
      <c r="AY499" s="232" t="s">
        <v>206</v>
      </c>
    </row>
    <row r="500" spans="1:65" s="2" customFormat="1" ht="16.5" customHeight="1">
      <c r="A500" s="37"/>
      <c r="B500" s="38"/>
      <c r="C500" s="182" t="s">
        <v>659</v>
      </c>
      <c r="D500" s="182" t="s">
        <v>208</v>
      </c>
      <c r="E500" s="183" t="s">
        <v>660</v>
      </c>
      <c r="F500" s="184" t="s">
        <v>661</v>
      </c>
      <c r="G500" s="185" t="s">
        <v>226</v>
      </c>
      <c r="H500" s="186">
        <v>10</v>
      </c>
      <c r="I500" s="187"/>
      <c r="J500" s="188">
        <f>ROUND(I500*H500,2)</f>
        <v>0</v>
      </c>
      <c r="K500" s="189"/>
      <c r="L500" s="42"/>
      <c r="M500" s="190" t="s">
        <v>21</v>
      </c>
      <c r="N500" s="191" t="s">
        <v>45</v>
      </c>
      <c r="O500" s="67"/>
      <c r="P500" s="192">
        <f>O500*H500</f>
        <v>0</v>
      </c>
      <c r="Q500" s="192">
        <v>0</v>
      </c>
      <c r="R500" s="192">
        <f>Q500*H500</f>
        <v>0</v>
      </c>
      <c r="S500" s="192">
        <v>0</v>
      </c>
      <c r="T500" s="193">
        <f>S500*H500</f>
        <v>0</v>
      </c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R500" s="194" t="s">
        <v>149</v>
      </c>
      <c r="AT500" s="194" t="s">
        <v>208</v>
      </c>
      <c r="AU500" s="194" t="s">
        <v>83</v>
      </c>
      <c r="AY500" s="20" t="s">
        <v>206</v>
      </c>
      <c r="BE500" s="195">
        <f>IF(N500="základní",J500,0)</f>
        <v>0</v>
      </c>
      <c r="BF500" s="195">
        <f>IF(N500="snížená",J500,0)</f>
        <v>0</v>
      </c>
      <c r="BG500" s="195">
        <f>IF(N500="zákl. přenesená",J500,0)</f>
        <v>0</v>
      </c>
      <c r="BH500" s="195">
        <f>IF(N500="sníž. přenesená",J500,0)</f>
        <v>0</v>
      </c>
      <c r="BI500" s="195">
        <f>IF(N500="nulová",J500,0)</f>
        <v>0</v>
      </c>
      <c r="BJ500" s="20" t="s">
        <v>81</v>
      </c>
      <c r="BK500" s="195">
        <f>ROUND(I500*H500,2)</f>
        <v>0</v>
      </c>
      <c r="BL500" s="20" t="s">
        <v>149</v>
      </c>
      <c r="BM500" s="194" t="s">
        <v>662</v>
      </c>
    </row>
    <row r="501" spans="1:65" s="2" customFormat="1">
      <c r="A501" s="37"/>
      <c r="B501" s="38"/>
      <c r="C501" s="39"/>
      <c r="D501" s="196" t="s">
        <v>213</v>
      </c>
      <c r="E501" s="39"/>
      <c r="F501" s="197" t="s">
        <v>663</v>
      </c>
      <c r="G501" s="39"/>
      <c r="H501" s="39"/>
      <c r="I501" s="198"/>
      <c r="J501" s="39"/>
      <c r="K501" s="39"/>
      <c r="L501" s="42"/>
      <c r="M501" s="199"/>
      <c r="N501" s="200"/>
      <c r="O501" s="67"/>
      <c r="P501" s="67"/>
      <c r="Q501" s="67"/>
      <c r="R501" s="67"/>
      <c r="S501" s="67"/>
      <c r="T501" s="68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T501" s="20" t="s">
        <v>213</v>
      </c>
      <c r="AU501" s="20" t="s">
        <v>83</v>
      </c>
    </row>
    <row r="502" spans="1:65" s="13" customFormat="1">
      <c r="B502" s="201"/>
      <c r="C502" s="202"/>
      <c r="D502" s="196" t="s">
        <v>215</v>
      </c>
      <c r="E502" s="203" t="s">
        <v>21</v>
      </c>
      <c r="F502" s="204" t="s">
        <v>606</v>
      </c>
      <c r="G502" s="202"/>
      <c r="H502" s="203" t="s">
        <v>21</v>
      </c>
      <c r="I502" s="205"/>
      <c r="J502" s="202"/>
      <c r="K502" s="202"/>
      <c r="L502" s="206"/>
      <c r="M502" s="207"/>
      <c r="N502" s="208"/>
      <c r="O502" s="208"/>
      <c r="P502" s="208"/>
      <c r="Q502" s="208"/>
      <c r="R502" s="208"/>
      <c r="S502" s="208"/>
      <c r="T502" s="209"/>
      <c r="AT502" s="210" t="s">
        <v>215</v>
      </c>
      <c r="AU502" s="210" t="s">
        <v>83</v>
      </c>
      <c r="AV502" s="13" t="s">
        <v>81</v>
      </c>
      <c r="AW502" s="13" t="s">
        <v>34</v>
      </c>
      <c r="AX502" s="13" t="s">
        <v>74</v>
      </c>
      <c r="AY502" s="210" t="s">
        <v>206</v>
      </c>
    </row>
    <row r="503" spans="1:65" s="13" customFormat="1">
      <c r="B503" s="201"/>
      <c r="C503" s="202"/>
      <c r="D503" s="196" t="s">
        <v>215</v>
      </c>
      <c r="E503" s="203" t="s">
        <v>21</v>
      </c>
      <c r="F503" s="204" t="s">
        <v>664</v>
      </c>
      <c r="G503" s="202"/>
      <c r="H503" s="203" t="s">
        <v>21</v>
      </c>
      <c r="I503" s="205"/>
      <c r="J503" s="202"/>
      <c r="K503" s="202"/>
      <c r="L503" s="206"/>
      <c r="M503" s="207"/>
      <c r="N503" s="208"/>
      <c r="O503" s="208"/>
      <c r="P503" s="208"/>
      <c r="Q503" s="208"/>
      <c r="R503" s="208"/>
      <c r="S503" s="208"/>
      <c r="T503" s="209"/>
      <c r="AT503" s="210" t="s">
        <v>215</v>
      </c>
      <c r="AU503" s="210" t="s">
        <v>83</v>
      </c>
      <c r="AV503" s="13" t="s">
        <v>81</v>
      </c>
      <c r="AW503" s="13" t="s">
        <v>34</v>
      </c>
      <c r="AX503" s="13" t="s">
        <v>74</v>
      </c>
      <c r="AY503" s="210" t="s">
        <v>206</v>
      </c>
    </row>
    <row r="504" spans="1:65" s="14" customFormat="1">
      <c r="B504" s="211"/>
      <c r="C504" s="212"/>
      <c r="D504" s="196" t="s">
        <v>215</v>
      </c>
      <c r="E504" s="213" t="s">
        <v>21</v>
      </c>
      <c r="F504" s="214" t="s">
        <v>652</v>
      </c>
      <c r="G504" s="212"/>
      <c r="H504" s="215">
        <v>10</v>
      </c>
      <c r="I504" s="216"/>
      <c r="J504" s="212"/>
      <c r="K504" s="212"/>
      <c r="L504" s="217"/>
      <c r="M504" s="218"/>
      <c r="N504" s="219"/>
      <c r="O504" s="219"/>
      <c r="P504" s="219"/>
      <c r="Q504" s="219"/>
      <c r="R504" s="219"/>
      <c r="S504" s="219"/>
      <c r="T504" s="220"/>
      <c r="AT504" s="221" t="s">
        <v>215</v>
      </c>
      <c r="AU504" s="221" t="s">
        <v>83</v>
      </c>
      <c r="AV504" s="14" t="s">
        <v>83</v>
      </c>
      <c r="AW504" s="14" t="s">
        <v>34</v>
      </c>
      <c r="AX504" s="14" t="s">
        <v>74</v>
      </c>
      <c r="AY504" s="221" t="s">
        <v>206</v>
      </c>
    </row>
    <row r="505" spans="1:65" s="15" customFormat="1">
      <c r="B505" s="222"/>
      <c r="C505" s="223"/>
      <c r="D505" s="196" t="s">
        <v>215</v>
      </c>
      <c r="E505" s="224" t="s">
        <v>21</v>
      </c>
      <c r="F505" s="225" t="s">
        <v>219</v>
      </c>
      <c r="G505" s="223"/>
      <c r="H505" s="226">
        <v>10</v>
      </c>
      <c r="I505" s="227"/>
      <c r="J505" s="223"/>
      <c r="K505" s="223"/>
      <c r="L505" s="228"/>
      <c r="M505" s="229"/>
      <c r="N505" s="230"/>
      <c r="O505" s="230"/>
      <c r="P505" s="230"/>
      <c r="Q505" s="230"/>
      <c r="R505" s="230"/>
      <c r="S505" s="230"/>
      <c r="T505" s="231"/>
      <c r="AT505" s="232" t="s">
        <v>215</v>
      </c>
      <c r="AU505" s="232" t="s">
        <v>83</v>
      </c>
      <c r="AV505" s="15" t="s">
        <v>149</v>
      </c>
      <c r="AW505" s="15" t="s">
        <v>34</v>
      </c>
      <c r="AX505" s="15" t="s">
        <v>81</v>
      </c>
      <c r="AY505" s="232" t="s">
        <v>206</v>
      </c>
    </row>
    <row r="506" spans="1:65" s="2" customFormat="1" ht="16.5" customHeight="1">
      <c r="A506" s="37"/>
      <c r="B506" s="38"/>
      <c r="C506" s="182" t="s">
        <v>665</v>
      </c>
      <c r="D506" s="182" t="s">
        <v>208</v>
      </c>
      <c r="E506" s="183" t="s">
        <v>666</v>
      </c>
      <c r="F506" s="184" t="s">
        <v>667</v>
      </c>
      <c r="G506" s="185" t="s">
        <v>226</v>
      </c>
      <c r="H506" s="186">
        <v>4546</v>
      </c>
      <c r="I506" s="187"/>
      <c r="J506" s="188">
        <f>ROUND(I506*H506,2)</f>
        <v>0</v>
      </c>
      <c r="K506" s="189"/>
      <c r="L506" s="42"/>
      <c r="M506" s="190" t="s">
        <v>21</v>
      </c>
      <c r="N506" s="191" t="s">
        <v>45</v>
      </c>
      <c r="O506" s="67"/>
      <c r="P506" s="192">
        <f>O506*H506</f>
        <v>0</v>
      </c>
      <c r="Q506" s="192">
        <v>8.9779999999999999E-2</v>
      </c>
      <c r="R506" s="192">
        <f>Q506*H506</f>
        <v>408.13988000000001</v>
      </c>
      <c r="S506" s="192">
        <v>0</v>
      </c>
      <c r="T506" s="193">
        <f>S506*H506</f>
        <v>0</v>
      </c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R506" s="194" t="s">
        <v>149</v>
      </c>
      <c r="AT506" s="194" t="s">
        <v>208</v>
      </c>
      <c r="AU506" s="194" t="s">
        <v>83</v>
      </c>
      <c r="AY506" s="20" t="s">
        <v>206</v>
      </c>
      <c r="BE506" s="195">
        <f>IF(N506="základní",J506,0)</f>
        <v>0</v>
      </c>
      <c r="BF506" s="195">
        <f>IF(N506="snížená",J506,0)</f>
        <v>0</v>
      </c>
      <c r="BG506" s="195">
        <f>IF(N506="zákl. přenesená",J506,0)</f>
        <v>0</v>
      </c>
      <c r="BH506" s="195">
        <f>IF(N506="sníž. přenesená",J506,0)</f>
        <v>0</v>
      </c>
      <c r="BI506" s="195">
        <f>IF(N506="nulová",J506,0)</f>
        <v>0</v>
      </c>
      <c r="BJ506" s="20" t="s">
        <v>81</v>
      </c>
      <c r="BK506" s="195">
        <f>ROUND(I506*H506,2)</f>
        <v>0</v>
      </c>
      <c r="BL506" s="20" t="s">
        <v>149</v>
      </c>
      <c r="BM506" s="194" t="s">
        <v>668</v>
      </c>
    </row>
    <row r="507" spans="1:65" s="2" customFormat="1" ht="18">
      <c r="A507" s="37"/>
      <c r="B507" s="38"/>
      <c r="C507" s="39"/>
      <c r="D507" s="196" t="s">
        <v>213</v>
      </c>
      <c r="E507" s="39"/>
      <c r="F507" s="197" t="s">
        <v>669</v>
      </c>
      <c r="G507" s="39"/>
      <c r="H507" s="39"/>
      <c r="I507" s="198"/>
      <c r="J507" s="39"/>
      <c r="K507" s="39"/>
      <c r="L507" s="42"/>
      <c r="M507" s="199"/>
      <c r="N507" s="200"/>
      <c r="O507" s="67"/>
      <c r="P507" s="67"/>
      <c r="Q507" s="67"/>
      <c r="R507" s="67"/>
      <c r="S507" s="67"/>
      <c r="T507" s="68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T507" s="20" t="s">
        <v>213</v>
      </c>
      <c r="AU507" s="20" t="s">
        <v>83</v>
      </c>
    </row>
    <row r="508" spans="1:65" s="13" customFormat="1">
      <c r="B508" s="201"/>
      <c r="C508" s="202"/>
      <c r="D508" s="196" t="s">
        <v>215</v>
      </c>
      <c r="E508" s="203" t="s">
        <v>21</v>
      </c>
      <c r="F508" s="204" t="s">
        <v>351</v>
      </c>
      <c r="G508" s="202"/>
      <c r="H508" s="203" t="s">
        <v>21</v>
      </c>
      <c r="I508" s="205"/>
      <c r="J508" s="202"/>
      <c r="K508" s="202"/>
      <c r="L508" s="206"/>
      <c r="M508" s="207"/>
      <c r="N508" s="208"/>
      <c r="O508" s="208"/>
      <c r="P508" s="208"/>
      <c r="Q508" s="208"/>
      <c r="R508" s="208"/>
      <c r="S508" s="208"/>
      <c r="T508" s="209"/>
      <c r="AT508" s="210" t="s">
        <v>215</v>
      </c>
      <c r="AU508" s="210" t="s">
        <v>83</v>
      </c>
      <c r="AV508" s="13" t="s">
        <v>81</v>
      </c>
      <c r="AW508" s="13" t="s">
        <v>34</v>
      </c>
      <c r="AX508" s="13" t="s">
        <v>74</v>
      </c>
      <c r="AY508" s="210" t="s">
        <v>206</v>
      </c>
    </row>
    <row r="509" spans="1:65" s="13" customFormat="1">
      <c r="B509" s="201"/>
      <c r="C509" s="202"/>
      <c r="D509" s="196" t="s">
        <v>215</v>
      </c>
      <c r="E509" s="203" t="s">
        <v>21</v>
      </c>
      <c r="F509" s="204" t="s">
        <v>670</v>
      </c>
      <c r="G509" s="202"/>
      <c r="H509" s="203" t="s">
        <v>21</v>
      </c>
      <c r="I509" s="205"/>
      <c r="J509" s="202"/>
      <c r="K509" s="202"/>
      <c r="L509" s="206"/>
      <c r="M509" s="207"/>
      <c r="N509" s="208"/>
      <c r="O509" s="208"/>
      <c r="P509" s="208"/>
      <c r="Q509" s="208"/>
      <c r="R509" s="208"/>
      <c r="S509" s="208"/>
      <c r="T509" s="209"/>
      <c r="AT509" s="210" t="s">
        <v>215</v>
      </c>
      <c r="AU509" s="210" t="s">
        <v>83</v>
      </c>
      <c r="AV509" s="13" t="s">
        <v>81</v>
      </c>
      <c r="AW509" s="13" t="s">
        <v>34</v>
      </c>
      <c r="AX509" s="13" t="s">
        <v>74</v>
      </c>
      <c r="AY509" s="210" t="s">
        <v>206</v>
      </c>
    </row>
    <row r="510" spans="1:65" s="14" customFormat="1">
      <c r="B510" s="211"/>
      <c r="C510" s="212"/>
      <c r="D510" s="196" t="s">
        <v>215</v>
      </c>
      <c r="E510" s="213" t="s">
        <v>21</v>
      </c>
      <c r="F510" s="214" t="s">
        <v>671</v>
      </c>
      <c r="G510" s="212"/>
      <c r="H510" s="215">
        <v>1584</v>
      </c>
      <c r="I510" s="216"/>
      <c r="J510" s="212"/>
      <c r="K510" s="212"/>
      <c r="L510" s="217"/>
      <c r="M510" s="218"/>
      <c r="N510" s="219"/>
      <c r="O510" s="219"/>
      <c r="P510" s="219"/>
      <c r="Q510" s="219"/>
      <c r="R510" s="219"/>
      <c r="S510" s="219"/>
      <c r="T510" s="220"/>
      <c r="AT510" s="221" t="s">
        <v>215</v>
      </c>
      <c r="AU510" s="221" t="s">
        <v>83</v>
      </c>
      <c r="AV510" s="14" t="s">
        <v>83</v>
      </c>
      <c r="AW510" s="14" t="s">
        <v>34</v>
      </c>
      <c r="AX510" s="14" t="s">
        <v>74</v>
      </c>
      <c r="AY510" s="221" t="s">
        <v>206</v>
      </c>
    </row>
    <row r="511" spans="1:65" s="14" customFormat="1">
      <c r="B511" s="211"/>
      <c r="C511" s="212"/>
      <c r="D511" s="196" t="s">
        <v>215</v>
      </c>
      <c r="E511" s="213" t="s">
        <v>21</v>
      </c>
      <c r="F511" s="214" t="s">
        <v>672</v>
      </c>
      <c r="G511" s="212"/>
      <c r="H511" s="215">
        <v>1606</v>
      </c>
      <c r="I511" s="216"/>
      <c r="J511" s="212"/>
      <c r="K511" s="212"/>
      <c r="L511" s="217"/>
      <c r="M511" s="218"/>
      <c r="N511" s="219"/>
      <c r="O511" s="219"/>
      <c r="P511" s="219"/>
      <c r="Q511" s="219"/>
      <c r="R511" s="219"/>
      <c r="S511" s="219"/>
      <c r="T511" s="220"/>
      <c r="AT511" s="221" t="s">
        <v>215</v>
      </c>
      <c r="AU511" s="221" t="s">
        <v>83</v>
      </c>
      <c r="AV511" s="14" t="s">
        <v>83</v>
      </c>
      <c r="AW511" s="14" t="s">
        <v>34</v>
      </c>
      <c r="AX511" s="14" t="s">
        <v>74</v>
      </c>
      <c r="AY511" s="221" t="s">
        <v>206</v>
      </c>
    </row>
    <row r="512" spans="1:65" s="14" customFormat="1">
      <c r="B512" s="211"/>
      <c r="C512" s="212"/>
      <c r="D512" s="196" t="s">
        <v>215</v>
      </c>
      <c r="E512" s="213" t="s">
        <v>21</v>
      </c>
      <c r="F512" s="214" t="s">
        <v>673</v>
      </c>
      <c r="G512" s="212"/>
      <c r="H512" s="215">
        <v>572</v>
      </c>
      <c r="I512" s="216"/>
      <c r="J512" s="212"/>
      <c r="K512" s="212"/>
      <c r="L512" s="217"/>
      <c r="M512" s="218"/>
      <c r="N512" s="219"/>
      <c r="O512" s="219"/>
      <c r="P512" s="219"/>
      <c r="Q512" s="219"/>
      <c r="R512" s="219"/>
      <c r="S512" s="219"/>
      <c r="T512" s="220"/>
      <c r="AT512" s="221" t="s">
        <v>215</v>
      </c>
      <c r="AU512" s="221" t="s">
        <v>83</v>
      </c>
      <c r="AV512" s="14" t="s">
        <v>83</v>
      </c>
      <c r="AW512" s="14" t="s">
        <v>34</v>
      </c>
      <c r="AX512" s="14" t="s">
        <v>74</v>
      </c>
      <c r="AY512" s="221" t="s">
        <v>206</v>
      </c>
    </row>
    <row r="513" spans="1:65" s="14" customFormat="1">
      <c r="B513" s="211"/>
      <c r="C513" s="212"/>
      <c r="D513" s="196" t="s">
        <v>215</v>
      </c>
      <c r="E513" s="213" t="s">
        <v>21</v>
      </c>
      <c r="F513" s="214" t="s">
        <v>674</v>
      </c>
      <c r="G513" s="212"/>
      <c r="H513" s="215">
        <v>262</v>
      </c>
      <c r="I513" s="216"/>
      <c r="J513" s="212"/>
      <c r="K513" s="212"/>
      <c r="L513" s="217"/>
      <c r="M513" s="218"/>
      <c r="N513" s="219"/>
      <c r="O513" s="219"/>
      <c r="P513" s="219"/>
      <c r="Q513" s="219"/>
      <c r="R513" s="219"/>
      <c r="S513" s="219"/>
      <c r="T513" s="220"/>
      <c r="AT513" s="221" t="s">
        <v>215</v>
      </c>
      <c r="AU513" s="221" t="s">
        <v>83</v>
      </c>
      <c r="AV513" s="14" t="s">
        <v>83</v>
      </c>
      <c r="AW513" s="14" t="s">
        <v>34</v>
      </c>
      <c r="AX513" s="14" t="s">
        <v>74</v>
      </c>
      <c r="AY513" s="221" t="s">
        <v>206</v>
      </c>
    </row>
    <row r="514" spans="1:65" s="14" customFormat="1">
      <c r="B514" s="211"/>
      <c r="C514" s="212"/>
      <c r="D514" s="196" t="s">
        <v>215</v>
      </c>
      <c r="E514" s="213" t="s">
        <v>21</v>
      </c>
      <c r="F514" s="214" t="s">
        <v>675</v>
      </c>
      <c r="G514" s="212"/>
      <c r="H514" s="215">
        <v>258</v>
      </c>
      <c r="I514" s="216"/>
      <c r="J514" s="212"/>
      <c r="K514" s="212"/>
      <c r="L514" s="217"/>
      <c r="M514" s="218"/>
      <c r="N514" s="219"/>
      <c r="O514" s="219"/>
      <c r="P514" s="219"/>
      <c r="Q514" s="219"/>
      <c r="R514" s="219"/>
      <c r="S514" s="219"/>
      <c r="T514" s="220"/>
      <c r="AT514" s="221" t="s">
        <v>215</v>
      </c>
      <c r="AU514" s="221" t="s">
        <v>83</v>
      </c>
      <c r="AV514" s="14" t="s">
        <v>83</v>
      </c>
      <c r="AW514" s="14" t="s">
        <v>34</v>
      </c>
      <c r="AX514" s="14" t="s">
        <v>74</v>
      </c>
      <c r="AY514" s="221" t="s">
        <v>206</v>
      </c>
    </row>
    <row r="515" spans="1:65" s="14" customFormat="1">
      <c r="B515" s="211"/>
      <c r="C515" s="212"/>
      <c r="D515" s="196" t="s">
        <v>215</v>
      </c>
      <c r="E515" s="213" t="s">
        <v>21</v>
      </c>
      <c r="F515" s="214" t="s">
        <v>676</v>
      </c>
      <c r="G515" s="212"/>
      <c r="H515" s="215">
        <v>46</v>
      </c>
      <c r="I515" s="216"/>
      <c r="J515" s="212"/>
      <c r="K515" s="212"/>
      <c r="L515" s="217"/>
      <c r="M515" s="218"/>
      <c r="N515" s="219"/>
      <c r="O515" s="219"/>
      <c r="P515" s="219"/>
      <c r="Q515" s="219"/>
      <c r="R515" s="219"/>
      <c r="S515" s="219"/>
      <c r="T515" s="220"/>
      <c r="AT515" s="221" t="s">
        <v>215</v>
      </c>
      <c r="AU515" s="221" t="s">
        <v>83</v>
      </c>
      <c r="AV515" s="14" t="s">
        <v>83</v>
      </c>
      <c r="AW515" s="14" t="s">
        <v>34</v>
      </c>
      <c r="AX515" s="14" t="s">
        <v>74</v>
      </c>
      <c r="AY515" s="221" t="s">
        <v>206</v>
      </c>
    </row>
    <row r="516" spans="1:65" s="14" customFormat="1">
      <c r="B516" s="211"/>
      <c r="C516" s="212"/>
      <c r="D516" s="196" t="s">
        <v>215</v>
      </c>
      <c r="E516" s="213" t="s">
        <v>21</v>
      </c>
      <c r="F516" s="214" t="s">
        <v>677</v>
      </c>
      <c r="G516" s="212"/>
      <c r="H516" s="215">
        <v>218</v>
      </c>
      <c r="I516" s="216"/>
      <c r="J516" s="212"/>
      <c r="K516" s="212"/>
      <c r="L516" s="217"/>
      <c r="M516" s="218"/>
      <c r="N516" s="219"/>
      <c r="O516" s="219"/>
      <c r="P516" s="219"/>
      <c r="Q516" s="219"/>
      <c r="R516" s="219"/>
      <c r="S516" s="219"/>
      <c r="T516" s="220"/>
      <c r="AT516" s="221" t="s">
        <v>215</v>
      </c>
      <c r="AU516" s="221" t="s">
        <v>83</v>
      </c>
      <c r="AV516" s="14" t="s">
        <v>83</v>
      </c>
      <c r="AW516" s="14" t="s">
        <v>34</v>
      </c>
      <c r="AX516" s="14" t="s">
        <v>74</v>
      </c>
      <c r="AY516" s="221" t="s">
        <v>206</v>
      </c>
    </row>
    <row r="517" spans="1:65" s="15" customFormat="1">
      <c r="B517" s="222"/>
      <c r="C517" s="223"/>
      <c r="D517" s="196" t="s">
        <v>215</v>
      </c>
      <c r="E517" s="224" t="s">
        <v>21</v>
      </c>
      <c r="F517" s="225" t="s">
        <v>219</v>
      </c>
      <c r="G517" s="223"/>
      <c r="H517" s="226">
        <v>4546</v>
      </c>
      <c r="I517" s="227"/>
      <c r="J517" s="223"/>
      <c r="K517" s="223"/>
      <c r="L517" s="228"/>
      <c r="M517" s="229"/>
      <c r="N517" s="230"/>
      <c r="O517" s="230"/>
      <c r="P517" s="230"/>
      <c r="Q517" s="230"/>
      <c r="R517" s="230"/>
      <c r="S517" s="230"/>
      <c r="T517" s="231"/>
      <c r="AT517" s="232" t="s">
        <v>215</v>
      </c>
      <c r="AU517" s="232" t="s">
        <v>83</v>
      </c>
      <c r="AV517" s="15" t="s">
        <v>149</v>
      </c>
      <c r="AW517" s="15" t="s">
        <v>34</v>
      </c>
      <c r="AX517" s="15" t="s">
        <v>81</v>
      </c>
      <c r="AY517" s="232" t="s">
        <v>206</v>
      </c>
    </row>
    <row r="518" spans="1:65" s="2" customFormat="1" ht="16.5" customHeight="1">
      <c r="A518" s="37"/>
      <c r="B518" s="38"/>
      <c r="C518" s="234" t="s">
        <v>678</v>
      </c>
      <c r="D518" s="234" t="s">
        <v>305</v>
      </c>
      <c r="E518" s="235" t="s">
        <v>523</v>
      </c>
      <c r="F518" s="236" t="s">
        <v>524</v>
      </c>
      <c r="G518" s="237" t="s">
        <v>238</v>
      </c>
      <c r="H518" s="238">
        <v>454.6</v>
      </c>
      <c r="I518" s="239"/>
      <c r="J518" s="240">
        <f>ROUND(I518*H518,2)</f>
        <v>0</v>
      </c>
      <c r="K518" s="241"/>
      <c r="L518" s="242"/>
      <c r="M518" s="243" t="s">
        <v>21</v>
      </c>
      <c r="N518" s="244" t="s">
        <v>45</v>
      </c>
      <c r="O518" s="67"/>
      <c r="P518" s="192">
        <f>O518*H518</f>
        <v>0</v>
      </c>
      <c r="Q518" s="192">
        <v>0.222</v>
      </c>
      <c r="R518" s="192">
        <f>Q518*H518</f>
        <v>100.92120000000001</v>
      </c>
      <c r="S518" s="192">
        <v>0</v>
      </c>
      <c r="T518" s="193">
        <f>S518*H518</f>
        <v>0</v>
      </c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R518" s="194" t="s">
        <v>283</v>
      </c>
      <c r="AT518" s="194" t="s">
        <v>305</v>
      </c>
      <c r="AU518" s="194" t="s">
        <v>83</v>
      </c>
      <c r="AY518" s="20" t="s">
        <v>206</v>
      </c>
      <c r="BE518" s="195">
        <f>IF(N518="základní",J518,0)</f>
        <v>0</v>
      </c>
      <c r="BF518" s="195">
        <f>IF(N518="snížená",J518,0)</f>
        <v>0</v>
      </c>
      <c r="BG518" s="195">
        <f>IF(N518="zákl. přenesená",J518,0)</f>
        <v>0</v>
      </c>
      <c r="BH518" s="195">
        <f>IF(N518="sníž. přenesená",J518,0)</f>
        <v>0</v>
      </c>
      <c r="BI518" s="195">
        <f>IF(N518="nulová",J518,0)</f>
        <v>0</v>
      </c>
      <c r="BJ518" s="20" t="s">
        <v>81</v>
      </c>
      <c r="BK518" s="195">
        <f>ROUND(I518*H518,2)</f>
        <v>0</v>
      </c>
      <c r="BL518" s="20" t="s">
        <v>149</v>
      </c>
      <c r="BM518" s="194" t="s">
        <v>679</v>
      </c>
    </row>
    <row r="519" spans="1:65" s="2" customFormat="1">
      <c r="A519" s="37"/>
      <c r="B519" s="38"/>
      <c r="C519" s="39"/>
      <c r="D519" s="196" t="s">
        <v>213</v>
      </c>
      <c r="E519" s="39"/>
      <c r="F519" s="197" t="s">
        <v>524</v>
      </c>
      <c r="G519" s="39"/>
      <c r="H519" s="39"/>
      <c r="I519" s="198"/>
      <c r="J519" s="39"/>
      <c r="K519" s="39"/>
      <c r="L519" s="42"/>
      <c r="M519" s="199"/>
      <c r="N519" s="200"/>
      <c r="O519" s="67"/>
      <c r="P519" s="67"/>
      <c r="Q519" s="67"/>
      <c r="R519" s="67"/>
      <c r="S519" s="67"/>
      <c r="T519" s="68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T519" s="20" t="s">
        <v>213</v>
      </c>
      <c r="AU519" s="20" t="s">
        <v>83</v>
      </c>
    </row>
    <row r="520" spans="1:65" s="14" customFormat="1">
      <c r="B520" s="211"/>
      <c r="C520" s="212"/>
      <c r="D520" s="196" t="s">
        <v>215</v>
      </c>
      <c r="E520" s="213" t="s">
        <v>21</v>
      </c>
      <c r="F520" s="214" t="s">
        <v>680</v>
      </c>
      <c r="G520" s="212"/>
      <c r="H520" s="215">
        <v>454.6</v>
      </c>
      <c r="I520" s="216"/>
      <c r="J520" s="212"/>
      <c r="K520" s="212"/>
      <c r="L520" s="217"/>
      <c r="M520" s="218"/>
      <c r="N520" s="219"/>
      <c r="O520" s="219"/>
      <c r="P520" s="219"/>
      <c r="Q520" s="219"/>
      <c r="R520" s="219"/>
      <c r="S520" s="219"/>
      <c r="T520" s="220"/>
      <c r="AT520" s="221" t="s">
        <v>215</v>
      </c>
      <c r="AU520" s="221" t="s">
        <v>83</v>
      </c>
      <c r="AV520" s="14" t="s">
        <v>83</v>
      </c>
      <c r="AW520" s="14" t="s">
        <v>34</v>
      </c>
      <c r="AX520" s="14" t="s">
        <v>81</v>
      </c>
      <c r="AY520" s="221" t="s">
        <v>206</v>
      </c>
    </row>
    <row r="521" spans="1:65" s="2" customFormat="1" ht="16.5" customHeight="1">
      <c r="A521" s="37"/>
      <c r="B521" s="38"/>
      <c r="C521" s="182" t="s">
        <v>681</v>
      </c>
      <c r="D521" s="182" t="s">
        <v>208</v>
      </c>
      <c r="E521" s="183" t="s">
        <v>682</v>
      </c>
      <c r="F521" s="184" t="s">
        <v>683</v>
      </c>
      <c r="G521" s="185" t="s">
        <v>226</v>
      </c>
      <c r="H521" s="186">
        <v>300.5</v>
      </c>
      <c r="I521" s="187"/>
      <c r="J521" s="188">
        <f>ROUND(I521*H521,2)</f>
        <v>0</v>
      </c>
      <c r="K521" s="189"/>
      <c r="L521" s="42"/>
      <c r="M521" s="190" t="s">
        <v>21</v>
      </c>
      <c r="N521" s="191" t="s">
        <v>45</v>
      </c>
      <c r="O521" s="67"/>
      <c r="P521" s="192">
        <f>O521*H521</f>
        <v>0</v>
      </c>
      <c r="Q521" s="192">
        <v>0.15540000000000001</v>
      </c>
      <c r="R521" s="192">
        <f>Q521*H521</f>
        <v>46.697700000000005</v>
      </c>
      <c r="S521" s="192">
        <v>0</v>
      </c>
      <c r="T521" s="193">
        <f>S521*H521</f>
        <v>0</v>
      </c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R521" s="194" t="s">
        <v>149</v>
      </c>
      <c r="AT521" s="194" t="s">
        <v>208</v>
      </c>
      <c r="AU521" s="194" t="s">
        <v>83</v>
      </c>
      <c r="AY521" s="20" t="s">
        <v>206</v>
      </c>
      <c r="BE521" s="195">
        <f>IF(N521="základní",J521,0)</f>
        <v>0</v>
      </c>
      <c r="BF521" s="195">
        <f>IF(N521="snížená",J521,0)</f>
        <v>0</v>
      </c>
      <c r="BG521" s="195">
        <f>IF(N521="zákl. přenesená",J521,0)</f>
        <v>0</v>
      </c>
      <c r="BH521" s="195">
        <f>IF(N521="sníž. přenesená",J521,0)</f>
        <v>0</v>
      </c>
      <c r="BI521" s="195">
        <f>IF(N521="nulová",J521,0)</f>
        <v>0</v>
      </c>
      <c r="BJ521" s="20" t="s">
        <v>81</v>
      </c>
      <c r="BK521" s="195">
        <f>ROUND(I521*H521,2)</f>
        <v>0</v>
      </c>
      <c r="BL521" s="20" t="s">
        <v>149</v>
      </c>
      <c r="BM521" s="194" t="s">
        <v>684</v>
      </c>
    </row>
    <row r="522" spans="1:65" s="2" customFormat="1" ht="18">
      <c r="A522" s="37"/>
      <c r="B522" s="38"/>
      <c r="C522" s="39"/>
      <c r="D522" s="196" t="s">
        <v>213</v>
      </c>
      <c r="E522" s="39"/>
      <c r="F522" s="197" t="s">
        <v>685</v>
      </c>
      <c r="G522" s="39"/>
      <c r="H522" s="39"/>
      <c r="I522" s="198"/>
      <c r="J522" s="39"/>
      <c r="K522" s="39"/>
      <c r="L522" s="42"/>
      <c r="M522" s="199"/>
      <c r="N522" s="200"/>
      <c r="O522" s="67"/>
      <c r="P522" s="67"/>
      <c r="Q522" s="67"/>
      <c r="R522" s="67"/>
      <c r="S522" s="67"/>
      <c r="T522" s="68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T522" s="20" t="s">
        <v>213</v>
      </c>
      <c r="AU522" s="20" t="s">
        <v>83</v>
      </c>
    </row>
    <row r="523" spans="1:65" s="13" customFormat="1">
      <c r="B523" s="201"/>
      <c r="C523" s="202"/>
      <c r="D523" s="196" t="s">
        <v>215</v>
      </c>
      <c r="E523" s="203" t="s">
        <v>21</v>
      </c>
      <c r="F523" s="204" t="s">
        <v>351</v>
      </c>
      <c r="G523" s="202"/>
      <c r="H523" s="203" t="s">
        <v>21</v>
      </c>
      <c r="I523" s="205"/>
      <c r="J523" s="202"/>
      <c r="K523" s="202"/>
      <c r="L523" s="206"/>
      <c r="M523" s="207"/>
      <c r="N523" s="208"/>
      <c r="O523" s="208"/>
      <c r="P523" s="208"/>
      <c r="Q523" s="208"/>
      <c r="R523" s="208"/>
      <c r="S523" s="208"/>
      <c r="T523" s="209"/>
      <c r="AT523" s="210" t="s">
        <v>215</v>
      </c>
      <c r="AU523" s="210" t="s">
        <v>83</v>
      </c>
      <c r="AV523" s="13" t="s">
        <v>81</v>
      </c>
      <c r="AW523" s="13" t="s">
        <v>34</v>
      </c>
      <c r="AX523" s="13" t="s">
        <v>74</v>
      </c>
      <c r="AY523" s="210" t="s">
        <v>206</v>
      </c>
    </row>
    <row r="524" spans="1:65" s="13" customFormat="1">
      <c r="B524" s="201"/>
      <c r="C524" s="202"/>
      <c r="D524" s="196" t="s">
        <v>215</v>
      </c>
      <c r="E524" s="203" t="s">
        <v>21</v>
      </c>
      <c r="F524" s="204" t="s">
        <v>686</v>
      </c>
      <c r="G524" s="202"/>
      <c r="H524" s="203" t="s">
        <v>21</v>
      </c>
      <c r="I524" s="205"/>
      <c r="J524" s="202"/>
      <c r="K524" s="202"/>
      <c r="L524" s="206"/>
      <c r="M524" s="207"/>
      <c r="N524" s="208"/>
      <c r="O524" s="208"/>
      <c r="P524" s="208"/>
      <c r="Q524" s="208"/>
      <c r="R524" s="208"/>
      <c r="S524" s="208"/>
      <c r="T524" s="209"/>
      <c r="AT524" s="210" t="s">
        <v>215</v>
      </c>
      <c r="AU524" s="210" t="s">
        <v>83</v>
      </c>
      <c r="AV524" s="13" t="s">
        <v>81</v>
      </c>
      <c r="AW524" s="13" t="s">
        <v>34</v>
      </c>
      <c r="AX524" s="13" t="s">
        <v>74</v>
      </c>
      <c r="AY524" s="210" t="s">
        <v>206</v>
      </c>
    </row>
    <row r="525" spans="1:65" s="14" customFormat="1">
      <c r="B525" s="211"/>
      <c r="C525" s="212"/>
      <c r="D525" s="196" t="s">
        <v>215</v>
      </c>
      <c r="E525" s="213" t="s">
        <v>21</v>
      </c>
      <c r="F525" s="214" t="s">
        <v>687</v>
      </c>
      <c r="G525" s="212"/>
      <c r="H525" s="215">
        <v>269</v>
      </c>
      <c r="I525" s="216"/>
      <c r="J525" s="212"/>
      <c r="K525" s="212"/>
      <c r="L525" s="217"/>
      <c r="M525" s="218"/>
      <c r="N525" s="219"/>
      <c r="O525" s="219"/>
      <c r="P525" s="219"/>
      <c r="Q525" s="219"/>
      <c r="R525" s="219"/>
      <c r="S525" s="219"/>
      <c r="T525" s="220"/>
      <c r="AT525" s="221" t="s">
        <v>215</v>
      </c>
      <c r="AU525" s="221" t="s">
        <v>83</v>
      </c>
      <c r="AV525" s="14" t="s">
        <v>83</v>
      </c>
      <c r="AW525" s="14" t="s">
        <v>34</v>
      </c>
      <c r="AX525" s="14" t="s">
        <v>74</v>
      </c>
      <c r="AY525" s="221" t="s">
        <v>206</v>
      </c>
    </row>
    <row r="526" spans="1:65" s="13" customFormat="1">
      <c r="B526" s="201"/>
      <c r="C526" s="202"/>
      <c r="D526" s="196" t="s">
        <v>215</v>
      </c>
      <c r="E526" s="203" t="s">
        <v>21</v>
      </c>
      <c r="F526" s="204" t="s">
        <v>688</v>
      </c>
      <c r="G526" s="202"/>
      <c r="H526" s="203" t="s">
        <v>21</v>
      </c>
      <c r="I526" s="205"/>
      <c r="J526" s="202"/>
      <c r="K526" s="202"/>
      <c r="L526" s="206"/>
      <c r="M526" s="207"/>
      <c r="N526" s="208"/>
      <c r="O526" s="208"/>
      <c r="P526" s="208"/>
      <c r="Q526" s="208"/>
      <c r="R526" s="208"/>
      <c r="S526" s="208"/>
      <c r="T526" s="209"/>
      <c r="AT526" s="210" t="s">
        <v>215</v>
      </c>
      <c r="AU526" s="210" t="s">
        <v>83</v>
      </c>
      <c r="AV526" s="13" t="s">
        <v>81</v>
      </c>
      <c r="AW526" s="13" t="s">
        <v>34</v>
      </c>
      <c r="AX526" s="13" t="s">
        <v>74</v>
      </c>
      <c r="AY526" s="210" t="s">
        <v>206</v>
      </c>
    </row>
    <row r="527" spans="1:65" s="14" customFormat="1">
      <c r="B527" s="211"/>
      <c r="C527" s="212"/>
      <c r="D527" s="196" t="s">
        <v>215</v>
      </c>
      <c r="E527" s="213" t="s">
        <v>21</v>
      </c>
      <c r="F527" s="214" t="s">
        <v>689</v>
      </c>
      <c r="G527" s="212"/>
      <c r="H527" s="215">
        <v>28.5</v>
      </c>
      <c r="I527" s="216"/>
      <c r="J527" s="212"/>
      <c r="K527" s="212"/>
      <c r="L527" s="217"/>
      <c r="M527" s="218"/>
      <c r="N527" s="219"/>
      <c r="O527" s="219"/>
      <c r="P527" s="219"/>
      <c r="Q527" s="219"/>
      <c r="R527" s="219"/>
      <c r="S527" s="219"/>
      <c r="T527" s="220"/>
      <c r="AT527" s="221" t="s">
        <v>215</v>
      </c>
      <c r="AU527" s="221" t="s">
        <v>83</v>
      </c>
      <c r="AV527" s="14" t="s">
        <v>83</v>
      </c>
      <c r="AW527" s="14" t="s">
        <v>34</v>
      </c>
      <c r="AX527" s="14" t="s">
        <v>74</v>
      </c>
      <c r="AY527" s="221" t="s">
        <v>206</v>
      </c>
    </row>
    <row r="528" spans="1:65" s="13" customFormat="1">
      <c r="B528" s="201"/>
      <c r="C528" s="202"/>
      <c r="D528" s="196" t="s">
        <v>215</v>
      </c>
      <c r="E528" s="203" t="s">
        <v>21</v>
      </c>
      <c r="F528" s="204" t="s">
        <v>690</v>
      </c>
      <c r="G528" s="202"/>
      <c r="H528" s="203" t="s">
        <v>21</v>
      </c>
      <c r="I528" s="205"/>
      <c r="J528" s="202"/>
      <c r="K528" s="202"/>
      <c r="L528" s="206"/>
      <c r="M528" s="207"/>
      <c r="N528" s="208"/>
      <c r="O528" s="208"/>
      <c r="P528" s="208"/>
      <c r="Q528" s="208"/>
      <c r="R528" s="208"/>
      <c r="S528" s="208"/>
      <c r="T528" s="209"/>
      <c r="AT528" s="210" t="s">
        <v>215</v>
      </c>
      <c r="AU528" s="210" t="s">
        <v>83</v>
      </c>
      <c r="AV528" s="13" t="s">
        <v>81</v>
      </c>
      <c r="AW528" s="13" t="s">
        <v>34</v>
      </c>
      <c r="AX528" s="13" t="s">
        <v>74</v>
      </c>
      <c r="AY528" s="210" t="s">
        <v>206</v>
      </c>
    </row>
    <row r="529" spans="1:65" s="14" customFormat="1">
      <c r="B529" s="211"/>
      <c r="C529" s="212"/>
      <c r="D529" s="196" t="s">
        <v>215</v>
      </c>
      <c r="E529" s="213" t="s">
        <v>21</v>
      </c>
      <c r="F529" s="214" t="s">
        <v>691</v>
      </c>
      <c r="G529" s="212"/>
      <c r="H529" s="215">
        <v>3</v>
      </c>
      <c r="I529" s="216"/>
      <c r="J529" s="212"/>
      <c r="K529" s="212"/>
      <c r="L529" s="217"/>
      <c r="M529" s="218"/>
      <c r="N529" s="219"/>
      <c r="O529" s="219"/>
      <c r="P529" s="219"/>
      <c r="Q529" s="219"/>
      <c r="R529" s="219"/>
      <c r="S529" s="219"/>
      <c r="T529" s="220"/>
      <c r="AT529" s="221" t="s">
        <v>215</v>
      </c>
      <c r="AU529" s="221" t="s">
        <v>83</v>
      </c>
      <c r="AV529" s="14" t="s">
        <v>83</v>
      </c>
      <c r="AW529" s="14" t="s">
        <v>34</v>
      </c>
      <c r="AX529" s="14" t="s">
        <v>74</v>
      </c>
      <c r="AY529" s="221" t="s">
        <v>206</v>
      </c>
    </row>
    <row r="530" spans="1:65" s="15" customFormat="1">
      <c r="B530" s="222"/>
      <c r="C530" s="223"/>
      <c r="D530" s="196" t="s">
        <v>215</v>
      </c>
      <c r="E530" s="224" t="s">
        <v>21</v>
      </c>
      <c r="F530" s="225" t="s">
        <v>219</v>
      </c>
      <c r="G530" s="223"/>
      <c r="H530" s="226">
        <v>300.5</v>
      </c>
      <c r="I530" s="227"/>
      <c r="J530" s="223"/>
      <c r="K530" s="223"/>
      <c r="L530" s="228"/>
      <c r="M530" s="229"/>
      <c r="N530" s="230"/>
      <c r="O530" s="230"/>
      <c r="P530" s="230"/>
      <c r="Q530" s="230"/>
      <c r="R530" s="230"/>
      <c r="S530" s="230"/>
      <c r="T530" s="231"/>
      <c r="AT530" s="232" t="s">
        <v>215</v>
      </c>
      <c r="AU530" s="232" t="s">
        <v>83</v>
      </c>
      <c r="AV530" s="15" t="s">
        <v>149</v>
      </c>
      <c r="AW530" s="15" t="s">
        <v>34</v>
      </c>
      <c r="AX530" s="15" t="s">
        <v>81</v>
      </c>
      <c r="AY530" s="232" t="s">
        <v>206</v>
      </c>
    </row>
    <row r="531" spans="1:65" s="2" customFormat="1" ht="16.5" customHeight="1">
      <c r="A531" s="37"/>
      <c r="B531" s="38"/>
      <c r="C531" s="234" t="s">
        <v>692</v>
      </c>
      <c r="D531" s="234" t="s">
        <v>305</v>
      </c>
      <c r="E531" s="235" t="s">
        <v>693</v>
      </c>
      <c r="F531" s="236" t="s">
        <v>694</v>
      </c>
      <c r="G531" s="237" t="s">
        <v>226</v>
      </c>
      <c r="H531" s="238">
        <v>274.38</v>
      </c>
      <c r="I531" s="239"/>
      <c r="J531" s="240">
        <f>ROUND(I531*H531,2)</f>
        <v>0</v>
      </c>
      <c r="K531" s="241"/>
      <c r="L531" s="242"/>
      <c r="M531" s="243" t="s">
        <v>21</v>
      </c>
      <c r="N531" s="244" t="s">
        <v>45</v>
      </c>
      <c r="O531" s="67"/>
      <c r="P531" s="192">
        <f>O531*H531</f>
        <v>0</v>
      </c>
      <c r="Q531" s="192">
        <v>0.08</v>
      </c>
      <c r="R531" s="192">
        <f>Q531*H531</f>
        <v>21.950399999999998</v>
      </c>
      <c r="S531" s="192">
        <v>0</v>
      </c>
      <c r="T531" s="193">
        <f>S531*H531</f>
        <v>0</v>
      </c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R531" s="194" t="s">
        <v>283</v>
      </c>
      <c r="AT531" s="194" t="s">
        <v>305</v>
      </c>
      <c r="AU531" s="194" t="s">
        <v>83</v>
      </c>
      <c r="AY531" s="20" t="s">
        <v>206</v>
      </c>
      <c r="BE531" s="195">
        <f>IF(N531="základní",J531,0)</f>
        <v>0</v>
      </c>
      <c r="BF531" s="195">
        <f>IF(N531="snížená",J531,0)</f>
        <v>0</v>
      </c>
      <c r="BG531" s="195">
        <f>IF(N531="zákl. přenesená",J531,0)</f>
        <v>0</v>
      </c>
      <c r="BH531" s="195">
        <f>IF(N531="sníž. přenesená",J531,0)</f>
        <v>0</v>
      </c>
      <c r="BI531" s="195">
        <f>IF(N531="nulová",J531,0)</f>
        <v>0</v>
      </c>
      <c r="BJ531" s="20" t="s">
        <v>81</v>
      </c>
      <c r="BK531" s="195">
        <f>ROUND(I531*H531,2)</f>
        <v>0</v>
      </c>
      <c r="BL531" s="20" t="s">
        <v>149</v>
      </c>
      <c r="BM531" s="194" t="s">
        <v>695</v>
      </c>
    </row>
    <row r="532" spans="1:65" s="2" customFormat="1">
      <c r="A532" s="37"/>
      <c r="B532" s="38"/>
      <c r="C532" s="39"/>
      <c r="D532" s="196" t="s">
        <v>213</v>
      </c>
      <c r="E532" s="39"/>
      <c r="F532" s="197" t="s">
        <v>694</v>
      </c>
      <c r="G532" s="39"/>
      <c r="H532" s="39"/>
      <c r="I532" s="198"/>
      <c r="J532" s="39"/>
      <c r="K532" s="39"/>
      <c r="L532" s="42"/>
      <c r="M532" s="199"/>
      <c r="N532" s="200"/>
      <c r="O532" s="67"/>
      <c r="P532" s="67"/>
      <c r="Q532" s="67"/>
      <c r="R532" s="67"/>
      <c r="S532" s="67"/>
      <c r="T532" s="68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T532" s="20" t="s">
        <v>213</v>
      </c>
      <c r="AU532" s="20" t="s">
        <v>83</v>
      </c>
    </row>
    <row r="533" spans="1:65" s="14" customFormat="1">
      <c r="B533" s="211"/>
      <c r="C533" s="212"/>
      <c r="D533" s="196" t="s">
        <v>215</v>
      </c>
      <c r="E533" s="213" t="s">
        <v>21</v>
      </c>
      <c r="F533" s="214" t="s">
        <v>696</v>
      </c>
      <c r="G533" s="212"/>
      <c r="H533" s="215">
        <v>274.38</v>
      </c>
      <c r="I533" s="216"/>
      <c r="J533" s="212"/>
      <c r="K533" s="212"/>
      <c r="L533" s="217"/>
      <c r="M533" s="218"/>
      <c r="N533" s="219"/>
      <c r="O533" s="219"/>
      <c r="P533" s="219"/>
      <c r="Q533" s="219"/>
      <c r="R533" s="219"/>
      <c r="S533" s="219"/>
      <c r="T533" s="220"/>
      <c r="AT533" s="221" t="s">
        <v>215</v>
      </c>
      <c r="AU533" s="221" t="s">
        <v>83</v>
      </c>
      <c r="AV533" s="14" t="s">
        <v>83</v>
      </c>
      <c r="AW533" s="14" t="s">
        <v>34</v>
      </c>
      <c r="AX533" s="14" t="s">
        <v>81</v>
      </c>
      <c r="AY533" s="221" t="s">
        <v>206</v>
      </c>
    </row>
    <row r="534" spans="1:65" s="2" customFormat="1" ht="16.5" customHeight="1">
      <c r="A534" s="37"/>
      <c r="B534" s="38"/>
      <c r="C534" s="234" t="s">
        <v>697</v>
      </c>
      <c r="D534" s="234" t="s">
        <v>305</v>
      </c>
      <c r="E534" s="235" t="s">
        <v>698</v>
      </c>
      <c r="F534" s="236" t="s">
        <v>699</v>
      </c>
      <c r="G534" s="237" t="s">
        <v>226</v>
      </c>
      <c r="H534" s="238">
        <v>29.07</v>
      </c>
      <c r="I534" s="239"/>
      <c r="J534" s="240">
        <f>ROUND(I534*H534,2)</f>
        <v>0</v>
      </c>
      <c r="K534" s="241"/>
      <c r="L534" s="242"/>
      <c r="M534" s="243" t="s">
        <v>21</v>
      </c>
      <c r="N534" s="244" t="s">
        <v>45</v>
      </c>
      <c r="O534" s="67"/>
      <c r="P534" s="192">
        <f>O534*H534</f>
        <v>0</v>
      </c>
      <c r="Q534" s="192">
        <v>4.8399999999999999E-2</v>
      </c>
      <c r="R534" s="192">
        <f>Q534*H534</f>
        <v>1.4069879999999999</v>
      </c>
      <c r="S534" s="192">
        <v>0</v>
      </c>
      <c r="T534" s="193">
        <f>S534*H534</f>
        <v>0</v>
      </c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R534" s="194" t="s">
        <v>283</v>
      </c>
      <c r="AT534" s="194" t="s">
        <v>305</v>
      </c>
      <c r="AU534" s="194" t="s">
        <v>83</v>
      </c>
      <c r="AY534" s="20" t="s">
        <v>206</v>
      </c>
      <c r="BE534" s="195">
        <f>IF(N534="základní",J534,0)</f>
        <v>0</v>
      </c>
      <c r="BF534" s="195">
        <f>IF(N534="snížená",J534,0)</f>
        <v>0</v>
      </c>
      <c r="BG534" s="195">
        <f>IF(N534="zákl. přenesená",J534,0)</f>
        <v>0</v>
      </c>
      <c r="BH534" s="195">
        <f>IF(N534="sníž. přenesená",J534,0)</f>
        <v>0</v>
      </c>
      <c r="BI534" s="195">
        <f>IF(N534="nulová",J534,0)</f>
        <v>0</v>
      </c>
      <c r="BJ534" s="20" t="s">
        <v>81</v>
      </c>
      <c r="BK534" s="195">
        <f>ROUND(I534*H534,2)</f>
        <v>0</v>
      </c>
      <c r="BL534" s="20" t="s">
        <v>149</v>
      </c>
      <c r="BM534" s="194" t="s">
        <v>700</v>
      </c>
    </row>
    <row r="535" spans="1:65" s="2" customFormat="1">
      <c r="A535" s="37"/>
      <c r="B535" s="38"/>
      <c r="C535" s="39"/>
      <c r="D535" s="196" t="s">
        <v>213</v>
      </c>
      <c r="E535" s="39"/>
      <c r="F535" s="197" t="s">
        <v>699</v>
      </c>
      <c r="G535" s="39"/>
      <c r="H535" s="39"/>
      <c r="I535" s="198"/>
      <c r="J535" s="39"/>
      <c r="K535" s="39"/>
      <c r="L535" s="42"/>
      <c r="M535" s="199"/>
      <c r="N535" s="200"/>
      <c r="O535" s="67"/>
      <c r="P535" s="67"/>
      <c r="Q535" s="67"/>
      <c r="R535" s="67"/>
      <c r="S535" s="67"/>
      <c r="T535" s="68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T535" s="20" t="s">
        <v>213</v>
      </c>
      <c r="AU535" s="20" t="s">
        <v>83</v>
      </c>
    </row>
    <row r="536" spans="1:65" s="14" customFormat="1">
      <c r="B536" s="211"/>
      <c r="C536" s="212"/>
      <c r="D536" s="196" t="s">
        <v>215</v>
      </c>
      <c r="E536" s="213" t="s">
        <v>21</v>
      </c>
      <c r="F536" s="214" t="s">
        <v>701</v>
      </c>
      <c r="G536" s="212"/>
      <c r="H536" s="215">
        <v>29.07</v>
      </c>
      <c r="I536" s="216"/>
      <c r="J536" s="212"/>
      <c r="K536" s="212"/>
      <c r="L536" s="217"/>
      <c r="M536" s="218"/>
      <c r="N536" s="219"/>
      <c r="O536" s="219"/>
      <c r="P536" s="219"/>
      <c r="Q536" s="219"/>
      <c r="R536" s="219"/>
      <c r="S536" s="219"/>
      <c r="T536" s="220"/>
      <c r="AT536" s="221" t="s">
        <v>215</v>
      </c>
      <c r="AU536" s="221" t="s">
        <v>83</v>
      </c>
      <c r="AV536" s="14" t="s">
        <v>83</v>
      </c>
      <c r="AW536" s="14" t="s">
        <v>34</v>
      </c>
      <c r="AX536" s="14" t="s">
        <v>81</v>
      </c>
      <c r="AY536" s="221" t="s">
        <v>206</v>
      </c>
    </row>
    <row r="537" spans="1:65" s="2" customFormat="1" ht="16.5" customHeight="1">
      <c r="A537" s="37"/>
      <c r="B537" s="38"/>
      <c r="C537" s="234" t="s">
        <v>702</v>
      </c>
      <c r="D537" s="234" t="s">
        <v>305</v>
      </c>
      <c r="E537" s="235" t="s">
        <v>703</v>
      </c>
      <c r="F537" s="236" t="s">
        <v>704</v>
      </c>
      <c r="G537" s="237" t="s">
        <v>226</v>
      </c>
      <c r="H537" s="238">
        <v>3</v>
      </c>
      <c r="I537" s="239"/>
      <c r="J537" s="240">
        <f>ROUND(I537*H537,2)</f>
        <v>0</v>
      </c>
      <c r="K537" s="241"/>
      <c r="L537" s="242"/>
      <c r="M537" s="243" t="s">
        <v>21</v>
      </c>
      <c r="N537" s="244" t="s">
        <v>45</v>
      </c>
      <c r="O537" s="67"/>
      <c r="P537" s="192">
        <f>O537*H537</f>
        <v>0</v>
      </c>
      <c r="Q537" s="192">
        <v>6.5670000000000006E-2</v>
      </c>
      <c r="R537" s="192">
        <f>Q537*H537</f>
        <v>0.19701000000000002</v>
      </c>
      <c r="S537" s="192">
        <v>0</v>
      </c>
      <c r="T537" s="193">
        <f>S537*H537</f>
        <v>0</v>
      </c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R537" s="194" t="s">
        <v>283</v>
      </c>
      <c r="AT537" s="194" t="s">
        <v>305</v>
      </c>
      <c r="AU537" s="194" t="s">
        <v>83</v>
      </c>
      <c r="AY537" s="20" t="s">
        <v>206</v>
      </c>
      <c r="BE537" s="195">
        <f>IF(N537="základní",J537,0)</f>
        <v>0</v>
      </c>
      <c r="BF537" s="195">
        <f>IF(N537="snížená",J537,0)</f>
        <v>0</v>
      </c>
      <c r="BG537" s="195">
        <f>IF(N537="zákl. přenesená",J537,0)</f>
        <v>0</v>
      </c>
      <c r="BH537" s="195">
        <f>IF(N537="sníž. přenesená",J537,0)</f>
        <v>0</v>
      </c>
      <c r="BI537" s="195">
        <f>IF(N537="nulová",J537,0)</f>
        <v>0</v>
      </c>
      <c r="BJ537" s="20" t="s">
        <v>81</v>
      </c>
      <c r="BK537" s="195">
        <f>ROUND(I537*H537,2)</f>
        <v>0</v>
      </c>
      <c r="BL537" s="20" t="s">
        <v>149</v>
      </c>
      <c r="BM537" s="194" t="s">
        <v>705</v>
      </c>
    </row>
    <row r="538" spans="1:65" s="2" customFormat="1">
      <c r="A538" s="37"/>
      <c r="B538" s="38"/>
      <c r="C538" s="39"/>
      <c r="D538" s="196" t="s">
        <v>213</v>
      </c>
      <c r="E538" s="39"/>
      <c r="F538" s="197" t="s">
        <v>704</v>
      </c>
      <c r="G538" s="39"/>
      <c r="H538" s="39"/>
      <c r="I538" s="198"/>
      <c r="J538" s="39"/>
      <c r="K538" s="39"/>
      <c r="L538" s="42"/>
      <c r="M538" s="199"/>
      <c r="N538" s="200"/>
      <c r="O538" s="67"/>
      <c r="P538" s="67"/>
      <c r="Q538" s="67"/>
      <c r="R538" s="67"/>
      <c r="S538" s="67"/>
      <c r="T538" s="68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T538" s="20" t="s">
        <v>213</v>
      </c>
      <c r="AU538" s="20" t="s">
        <v>83</v>
      </c>
    </row>
    <row r="539" spans="1:65" s="2" customFormat="1" ht="16.5" customHeight="1">
      <c r="A539" s="37"/>
      <c r="B539" s="38"/>
      <c r="C539" s="182" t="s">
        <v>706</v>
      </c>
      <c r="D539" s="182" t="s">
        <v>208</v>
      </c>
      <c r="E539" s="183" t="s">
        <v>707</v>
      </c>
      <c r="F539" s="184" t="s">
        <v>708</v>
      </c>
      <c r="G539" s="185" t="s">
        <v>226</v>
      </c>
      <c r="H539" s="186">
        <v>5</v>
      </c>
      <c r="I539" s="187"/>
      <c r="J539" s="188">
        <f>ROUND(I539*H539,2)</f>
        <v>0</v>
      </c>
      <c r="K539" s="189"/>
      <c r="L539" s="42"/>
      <c r="M539" s="190" t="s">
        <v>21</v>
      </c>
      <c r="N539" s="191" t="s">
        <v>45</v>
      </c>
      <c r="O539" s="67"/>
      <c r="P539" s="192">
        <f>O539*H539</f>
        <v>0</v>
      </c>
      <c r="Q539" s="192">
        <v>0.1295</v>
      </c>
      <c r="R539" s="192">
        <f>Q539*H539</f>
        <v>0.64749999999999996</v>
      </c>
      <c r="S539" s="192">
        <v>0</v>
      </c>
      <c r="T539" s="193">
        <f>S539*H539</f>
        <v>0</v>
      </c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R539" s="194" t="s">
        <v>149</v>
      </c>
      <c r="AT539" s="194" t="s">
        <v>208</v>
      </c>
      <c r="AU539" s="194" t="s">
        <v>83</v>
      </c>
      <c r="AY539" s="20" t="s">
        <v>206</v>
      </c>
      <c r="BE539" s="195">
        <f>IF(N539="základní",J539,0)</f>
        <v>0</v>
      </c>
      <c r="BF539" s="195">
        <f>IF(N539="snížená",J539,0)</f>
        <v>0</v>
      </c>
      <c r="BG539" s="195">
        <f>IF(N539="zákl. přenesená",J539,0)</f>
        <v>0</v>
      </c>
      <c r="BH539" s="195">
        <f>IF(N539="sníž. přenesená",J539,0)</f>
        <v>0</v>
      </c>
      <c r="BI539" s="195">
        <f>IF(N539="nulová",J539,0)</f>
        <v>0</v>
      </c>
      <c r="BJ539" s="20" t="s">
        <v>81</v>
      </c>
      <c r="BK539" s="195">
        <f>ROUND(I539*H539,2)</f>
        <v>0</v>
      </c>
      <c r="BL539" s="20" t="s">
        <v>149</v>
      </c>
      <c r="BM539" s="194" t="s">
        <v>709</v>
      </c>
    </row>
    <row r="540" spans="1:65" s="2" customFormat="1" ht="18">
      <c r="A540" s="37"/>
      <c r="B540" s="38"/>
      <c r="C540" s="39"/>
      <c r="D540" s="196" t="s">
        <v>213</v>
      </c>
      <c r="E540" s="39"/>
      <c r="F540" s="197" t="s">
        <v>710</v>
      </c>
      <c r="G540" s="39"/>
      <c r="H540" s="39"/>
      <c r="I540" s="198"/>
      <c r="J540" s="39"/>
      <c r="K540" s="39"/>
      <c r="L540" s="42"/>
      <c r="M540" s="199"/>
      <c r="N540" s="200"/>
      <c r="O540" s="67"/>
      <c r="P540" s="67"/>
      <c r="Q540" s="67"/>
      <c r="R540" s="67"/>
      <c r="S540" s="67"/>
      <c r="T540" s="68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T540" s="20" t="s">
        <v>213</v>
      </c>
      <c r="AU540" s="20" t="s">
        <v>83</v>
      </c>
    </row>
    <row r="541" spans="1:65" s="13" customFormat="1">
      <c r="B541" s="201"/>
      <c r="C541" s="202"/>
      <c r="D541" s="196" t="s">
        <v>215</v>
      </c>
      <c r="E541" s="203" t="s">
        <v>21</v>
      </c>
      <c r="F541" s="204" t="s">
        <v>351</v>
      </c>
      <c r="G541" s="202"/>
      <c r="H541" s="203" t="s">
        <v>21</v>
      </c>
      <c r="I541" s="205"/>
      <c r="J541" s="202"/>
      <c r="K541" s="202"/>
      <c r="L541" s="206"/>
      <c r="M541" s="207"/>
      <c r="N541" s="208"/>
      <c r="O541" s="208"/>
      <c r="P541" s="208"/>
      <c r="Q541" s="208"/>
      <c r="R541" s="208"/>
      <c r="S541" s="208"/>
      <c r="T541" s="209"/>
      <c r="AT541" s="210" t="s">
        <v>215</v>
      </c>
      <c r="AU541" s="210" t="s">
        <v>83</v>
      </c>
      <c r="AV541" s="13" t="s">
        <v>81</v>
      </c>
      <c r="AW541" s="13" t="s">
        <v>34</v>
      </c>
      <c r="AX541" s="13" t="s">
        <v>74</v>
      </c>
      <c r="AY541" s="210" t="s">
        <v>206</v>
      </c>
    </row>
    <row r="542" spans="1:65" s="13" customFormat="1">
      <c r="B542" s="201"/>
      <c r="C542" s="202"/>
      <c r="D542" s="196" t="s">
        <v>215</v>
      </c>
      <c r="E542" s="203" t="s">
        <v>21</v>
      </c>
      <c r="F542" s="204" t="s">
        <v>711</v>
      </c>
      <c r="G542" s="202"/>
      <c r="H542" s="203" t="s">
        <v>21</v>
      </c>
      <c r="I542" s="205"/>
      <c r="J542" s="202"/>
      <c r="K542" s="202"/>
      <c r="L542" s="206"/>
      <c r="M542" s="207"/>
      <c r="N542" s="208"/>
      <c r="O542" s="208"/>
      <c r="P542" s="208"/>
      <c r="Q542" s="208"/>
      <c r="R542" s="208"/>
      <c r="S542" s="208"/>
      <c r="T542" s="209"/>
      <c r="AT542" s="210" t="s">
        <v>215</v>
      </c>
      <c r="AU542" s="210" t="s">
        <v>83</v>
      </c>
      <c r="AV542" s="13" t="s">
        <v>81</v>
      </c>
      <c r="AW542" s="13" t="s">
        <v>34</v>
      </c>
      <c r="AX542" s="13" t="s">
        <v>74</v>
      </c>
      <c r="AY542" s="210" t="s">
        <v>206</v>
      </c>
    </row>
    <row r="543" spans="1:65" s="14" customFormat="1">
      <c r="B543" s="211"/>
      <c r="C543" s="212"/>
      <c r="D543" s="196" t="s">
        <v>215</v>
      </c>
      <c r="E543" s="213" t="s">
        <v>21</v>
      </c>
      <c r="F543" s="214" t="s">
        <v>712</v>
      </c>
      <c r="G543" s="212"/>
      <c r="H543" s="215">
        <v>5</v>
      </c>
      <c r="I543" s="216"/>
      <c r="J543" s="212"/>
      <c r="K543" s="212"/>
      <c r="L543" s="217"/>
      <c r="M543" s="218"/>
      <c r="N543" s="219"/>
      <c r="O543" s="219"/>
      <c r="P543" s="219"/>
      <c r="Q543" s="219"/>
      <c r="R543" s="219"/>
      <c r="S543" s="219"/>
      <c r="T543" s="220"/>
      <c r="AT543" s="221" t="s">
        <v>215</v>
      </c>
      <c r="AU543" s="221" t="s">
        <v>83</v>
      </c>
      <c r="AV543" s="14" t="s">
        <v>83</v>
      </c>
      <c r="AW543" s="14" t="s">
        <v>34</v>
      </c>
      <c r="AX543" s="14" t="s">
        <v>74</v>
      </c>
      <c r="AY543" s="221" t="s">
        <v>206</v>
      </c>
    </row>
    <row r="544" spans="1:65" s="15" customFormat="1">
      <c r="B544" s="222"/>
      <c r="C544" s="223"/>
      <c r="D544" s="196" t="s">
        <v>215</v>
      </c>
      <c r="E544" s="224" t="s">
        <v>21</v>
      </c>
      <c r="F544" s="225" t="s">
        <v>219</v>
      </c>
      <c r="G544" s="223"/>
      <c r="H544" s="226">
        <v>5</v>
      </c>
      <c r="I544" s="227"/>
      <c r="J544" s="223"/>
      <c r="K544" s="223"/>
      <c r="L544" s="228"/>
      <c r="M544" s="229"/>
      <c r="N544" s="230"/>
      <c r="O544" s="230"/>
      <c r="P544" s="230"/>
      <c r="Q544" s="230"/>
      <c r="R544" s="230"/>
      <c r="S544" s="230"/>
      <c r="T544" s="231"/>
      <c r="AT544" s="232" t="s">
        <v>215</v>
      </c>
      <c r="AU544" s="232" t="s">
        <v>83</v>
      </c>
      <c r="AV544" s="15" t="s">
        <v>149</v>
      </c>
      <c r="AW544" s="15" t="s">
        <v>34</v>
      </c>
      <c r="AX544" s="15" t="s">
        <v>81</v>
      </c>
      <c r="AY544" s="232" t="s">
        <v>206</v>
      </c>
    </row>
    <row r="545" spans="1:65" s="2" customFormat="1" ht="16.5" customHeight="1">
      <c r="A545" s="37"/>
      <c r="B545" s="38"/>
      <c r="C545" s="234" t="s">
        <v>713</v>
      </c>
      <c r="D545" s="234" t="s">
        <v>305</v>
      </c>
      <c r="E545" s="235" t="s">
        <v>714</v>
      </c>
      <c r="F545" s="236" t="s">
        <v>715</v>
      </c>
      <c r="G545" s="237" t="s">
        <v>226</v>
      </c>
      <c r="H545" s="238">
        <v>5.0999999999999996</v>
      </c>
      <c r="I545" s="239"/>
      <c r="J545" s="240">
        <f>ROUND(I545*H545,2)</f>
        <v>0</v>
      </c>
      <c r="K545" s="241"/>
      <c r="L545" s="242"/>
      <c r="M545" s="243" t="s">
        <v>21</v>
      </c>
      <c r="N545" s="244" t="s">
        <v>45</v>
      </c>
      <c r="O545" s="67"/>
      <c r="P545" s="192">
        <f>O545*H545</f>
        <v>0</v>
      </c>
      <c r="Q545" s="192">
        <v>5.6120000000000003E-2</v>
      </c>
      <c r="R545" s="192">
        <f>Q545*H545</f>
        <v>0.28621200000000002</v>
      </c>
      <c r="S545" s="192">
        <v>0</v>
      </c>
      <c r="T545" s="193">
        <f>S545*H545</f>
        <v>0</v>
      </c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R545" s="194" t="s">
        <v>283</v>
      </c>
      <c r="AT545" s="194" t="s">
        <v>305</v>
      </c>
      <c r="AU545" s="194" t="s">
        <v>83</v>
      </c>
      <c r="AY545" s="20" t="s">
        <v>206</v>
      </c>
      <c r="BE545" s="195">
        <f>IF(N545="základní",J545,0)</f>
        <v>0</v>
      </c>
      <c r="BF545" s="195">
        <f>IF(N545="snížená",J545,0)</f>
        <v>0</v>
      </c>
      <c r="BG545" s="195">
        <f>IF(N545="zákl. přenesená",J545,0)</f>
        <v>0</v>
      </c>
      <c r="BH545" s="195">
        <f>IF(N545="sníž. přenesená",J545,0)</f>
        <v>0</v>
      </c>
      <c r="BI545" s="195">
        <f>IF(N545="nulová",J545,0)</f>
        <v>0</v>
      </c>
      <c r="BJ545" s="20" t="s">
        <v>81</v>
      </c>
      <c r="BK545" s="195">
        <f>ROUND(I545*H545,2)</f>
        <v>0</v>
      </c>
      <c r="BL545" s="20" t="s">
        <v>149</v>
      </c>
      <c r="BM545" s="194" t="s">
        <v>716</v>
      </c>
    </row>
    <row r="546" spans="1:65" s="2" customFormat="1">
      <c r="A546" s="37"/>
      <c r="B546" s="38"/>
      <c r="C546" s="39"/>
      <c r="D546" s="196" t="s">
        <v>213</v>
      </c>
      <c r="E546" s="39"/>
      <c r="F546" s="197" t="s">
        <v>715</v>
      </c>
      <c r="G546" s="39"/>
      <c r="H546" s="39"/>
      <c r="I546" s="198"/>
      <c r="J546" s="39"/>
      <c r="K546" s="39"/>
      <c r="L546" s="42"/>
      <c r="M546" s="199"/>
      <c r="N546" s="200"/>
      <c r="O546" s="67"/>
      <c r="P546" s="67"/>
      <c r="Q546" s="67"/>
      <c r="R546" s="67"/>
      <c r="S546" s="67"/>
      <c r="T546" s="68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T546" s="20" t="s">
        <v>213</v>
      </c>
      <c r="AU546" s="20" t="s">
        <v>83</v>
      </c>
    </row>
    <row r="547" spans="1:65" s="14" customFormat="1">
      <c r="B547" s="211"/>
      <c r="C547" s="212"/>
      <c r="D547" s="196" t="s">
        <v>215</v>
      </c>
      <c r="E547" s="213" t="s">
        <v>21</v>
      </c>
      <c r="F547" s="214" t="s">
        <v>717</v>
      </c>
      <c r="G547" s="212"/>
      <c r="H547" s="215">
        <v>5.0999999999999996</v>
      </c>
      <c r="I547" s="216"/>
      <c r="J547" s="212"/>
      <c r="K547" s="212"/>
      <c r="L547" s="217"/>
      <c r="M547" s="218"/>
      <c r="N547" s="219"/>
      <c r="O547" s="219"/>
      <c r="P547" s="219"/>
      <c r="Q547" s="219"/>
      <c r="R547" s="219"/>
      <c r="S547" s="219"/>
      <c r="T547" s="220"/>
      <c r="AT547" s="221" t="s">
        <v>215</v>
      </c>
      <c r="AU547" s="221" t="s">
        <v>83</v>
      </c>
      <c r="AV547" s="14" t="s">
        <v>83</v>
      </c>
      <c r="AW547" s="14" t="s">
        <v>34</v>
      </c>
      <c r="AX547" s="14" t="s">
        <v>81</v>
      </c>
      <c r="AY547" s="221" t="s">
        <v>206</v>
      </c>
    </row>
    <row r="548" spans="1:65" s="2" customFormat="1" ht="16.5" customHeight="1">
      <c r="A548" s="37"/>
      <c r="B548" s="38"/>
      <c r="C548" s="182" t="s">
        <v>718</v>
      </c>
      <c r="D548" s="182" t="s">
        <v>208</v>
      </c>
      <c r="E548" s="183" t="s">
        <v>719</v>
      </c>
      <c r="F548" s="184" t="s">
        <v>720</v>
      </c>
      <c r="G548" s="185" t="s">
        <v>226</v>
      </c>
      <c r="H548" s="186">
        <v>67</v>
      </c>
      <c r="I548" s="187"/>
      <c r="J548" s="188">
        <f>ROUND(I548*H548,2)</f>
        <v>0</v>
      </c>
      <c r="K548" s="189"/>
      <c r="L548" s="42"/>
      <c r="M548" s="190" t="s">
        <v>21</v>
      </c>
      <c r="N548" s="191" t="s">
        <v>45</v>
      </c>
      <c r="O548" s="67"/>
      <c r="P548" s="192">
        <f>O548*H548</f>
        <v>0</v>
      </c>
      <c r="Q548" s="192">
        <v>0.16849</v>
      </c>
      <c r="R548" s="192">
        <f>Q548*H548</f>
        <v>11.288830000000001</v>
      </c>
      <c r="S548" s="192">
        <v>0</v>
      </c>
      <c r="T548" s="193">
        <f>S548*H548</f>
        <v>0</v>
      </c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R548" s="194" t="s">
        <v>149</v>
      </c>
      <c r="AT548" s="194" t="s">
        <v>208</v>
      </c>
      <c r="AU548" s="194" t="s">
        <v>83</v>
      </c>
      <c r="AY548" s="20" t="s">
        <v>206</v>
      </c>
      <c r="BE548" s="195">
        <f>IF(N548="základní",J548,0)</f>
        <v>0</v>
      </c>
      <c r="BF548" s="195">
        <f>IF(N548="snížená",J548,0)</f>
        <v>0</v>
      </c>
      <c r="BG548" s="195">
        <f>IF(N548="zákl. přenesená",J548,0)</f>
        <v>0</v>
      </c>
      <c r="BH548" s="195">
        <f>IF(N548="sníž. přenesená",J548,0)</f>
        <v>0</v>
      </c>
      <c r="BI548" s="195">
        <f>IF(N548="nulová",J548,0)</f>
        <v>0</v>
      </c>
      <c r="BJ548" s="20" t="s">
        <v>81</v>
      </c>
      <c r="BK548" s="195">
        <f>ROUND(I548*H548,2)</f>
        <v>0</v>
      </c>
      <c r="BL548" s="20" t="s">
        <v>149</v>
      </c>
      <c r="BM548" s="194" t="s">
        <v>721</v>
      </c>
    </row>
    <row r="549" spans="1:65" s="2" customFormat="1" ht="18">
      <c r="A549" s="37"/>
      <c r="B549" s="38"/>
      <c r="C549" s="39"/>
      <c r="D549" s="196" t="s">
        <v>213</v>
      </c>
      <c r="E549" s="39"/>
      <c r="F549" s="197" t="s">
        <v>722</v>
      </c>
      <c r="G549" s="39"/>
      <c r="H549" s="39"/>
      <c r="I549" s="198"/>
      <c r="J549" s="39"/>
      <c r="K549" s="39"/>
      <c r="L549" s="42"/>
      <c r="M549" s="199"/>
      <c r="N549" s="200"/>
      <c r="O549" s="67"/>
      <c r="P549" s="67"/>
      <c r="Q549" s="67"/>
      <c r="R549" s="67"/>
      <c r="S549" s="67"/>
      <c r="T549" s="68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T549" s="20" t="s">
        <v>213</v>
      </c>
      <c r="AU549" s="20" t="s">
        <v>83</v>
      </c>
    </row>
    <row r="550" spans="1:65" s="13" customFormat="1">
      <c r="B550" s="201"/>
      <c r="C550" s="202"/>
      <c r="D550" s="196" t="s">
        <v>215</v>
      </c>
      <c r="E550" s="203" t="s">
        <v>21</v>
      </c>
      <c r="F550" s="204" t="s">
        <v>351</v>
      </c>
      <c r="G550" s="202"/>
      <c r="H550" s="203" t="s">
        <v>21</v>
      </c>
      <c r="I550" s="205"/>
      <c r="J550" s="202"/>
      <c r="K550" s="202"/>
      <c r="L550" s="206"/>
      <c r="M550" s="207"/>
      <c r="N550" s="208"/>
      <c r="O550" s="208"/>
      <c r="P550" s="208"/>
      <c r="Q550" s="208"/>
      <c r="R550" s="208"/>
      <c r="S550" s="208"/>
      <c r="T550" s="209"/>
      <c r="AT550" s="210" t="s">
        <v>215</v>
      </c>
      <c r="AU550" s="210" t="s">
        <v>83</v>
      </c>
      <c r="AV550" s="13" t="s">
        <v>81</v>
      </c>
      <c r="AW550" s="13" t="s">
        <v>34</v>
      </c>
      <c r="AX550" s="13" t="s">
        <v>74</v>
      </c>
      <c r="AY550" s="210" t="s">
        <v>206</v>
      </c>
    </row>
    <row r="551" spans="1:65" s="13" customFormat="1">
      <c r="B551" s="201"/>
      <c r="C551" s="202"/>
      <c r="D551" s="196" t="s">
        <v>215</v>
      </c>
      <c r="E551" s="203" t="s">
        <v>21</v>
      </c>
      <c r="F551" s="204" t="s">
        <v>723</v>
      </c>
      <c r="G551" s="202"/>
      <c r="H551" s="203" t="s">
        <v>21</v>
      </c>
      <c r="I551" s="205"/>
      <c r="J551" s="202"/>
      <c r="K551" s="202"/>
      <c r="L551" s="206"/>
      <c r="M551" s="207"/>
      <c r="N551" s="208"/>
      <c r="O551" s="208"/>
      <c r="P551" s="208"/>
      <c r="Q551" s="208"/>
      <c r="R551" s="208"/>
      <c r="S551" s="208"/>
      <c r="T551" s="209"/>
      <c r="AT551" s="210" t="s">
        <v>215</v>
      </c>
      <c r="AU551" s="210" t="s">
        <v>83</v>
      </c>
      <c r="AV551" s="13" t="s">
        <v>81</v>
      </c>
      <c r="AW551" s="13" t="s">
        <v>34</v>
      </c>
      <c r="AX551" s="13" t="s">
        <v>74</v>
      </c>
      <c r="AY551" s="210" t="s">
        <v>206</v>
      </c>
    </row>
    <row r="552" spans="1:65" s="14" customFormat="1">
      <c r="B552" s="211"/>
      <c r="C552" s="212"/>
      <c r="D552" s="196" t="s">
        <v>215</v>
      </c>
      <c r="E552" s="213" t="s">
        <v>21</v>
      </c>
      <c r="F552" s="214" t="s">
        <v>724</v>
      </c>
      <c r="G552" s="212"/>
      <c r="H552" s="215">
        <v>67</v>
      </c>
      <c r="I552" s="216"/>
      <c r="J552" s="212"/>
      <c r="K552" s="212"/>
      <c r="L552" s="217"/>
      <c r="M552" s="218"/>
      <c r="N552" s="219"/>
      <c r="O552" s="219"/>
      <c r="P552" s="219"/>
      <c r="Q552" s="219"/>
      <c r="R552" s="219"/>
      <c r="S552" s="219"/>
      <c r="T552" s="220"/>
      <c r="AT552" s="221" t="s">
        <v>215</v>
      </c>
      <c r="AU552" s="221" t="s">
        <v>83</v>
      </c>
      <c r="AV552" s="14" t="s">
        <v>83</v>
      </c>
      <c r="AW552" s="14" t="s">
        <v>34</v>
      </c>
      <c r="AX552" s="14" t="s">
        <v>74</v>
      </c>
      <c r="AY552" s="221" t="s">
        <v>206</v>
      </c>
    </row>
    <row r="553" spans="1:65" s="15" customFormat="1">
      <c r="B553" s="222"/>
      <c r="C553" s="223"/>
      <c r="D553" s="196" t="s">
        <v>215</v>
      </c>
      <c r="E553" s="224" t="s">
        <v>21</v>
      </c>
      <c r="F553" s="225" t="s">
        <v>219</v>
      </c>
      <c r="G553" s="223"/>
      <c r="H553" s="226">
        <v>67</v>
      </c>
      <c r="I553" s="227"/>
      <c r="J553" s="223"/>
      <c r="K553" s="223"/>
      <c r="L553" s="228"/>
      <c r="M553" s="229"/>
      <c r="N553" s="230"/>
      <c r="O553" s="230"/>
      <c r="P553" s="230"/>
      <c r="Q553" s="230"/>
      <c r="R553" s="230"/>
      <c r="S553" s="230"/>
      <c r="T553" s="231"/>
      <c r="AT553" s="232" t="s">
        <v>215</v>
      </c>
      <c r="AU553" s="232" t="s">
        <v>83</v>
      </c>
      <c r="AV553" s="15" t="s">
        <v>149</v>
      </c>
      <c r="AW553" s="15" t="s">
        <v>34</v>
      </c>
      <c r="AX553" s="15" t="s">
        <v>81</v>
      </c>
      <c r="AY553" s="232" t="s">
        <v>206</v>
      </c>
    </row>
    <row r="554" spans="1:65" s="2" customFormat="1" ht="16.5" customHeight="1">
      <c r="A554" s="37"/>
      <c r="B554" s="38"/>
      <c r="C554" s="234" t="s">
        <v>725</v>
      </c>
      <c r="D554" s="234" t="s">
        <v>305</v>
      </c>
      <c r="E554" s="235" t="s">
        <v>726</v>
      </c>
      <c r="F554" s="236" t="s">
        <v>727</v>
      </c>
      <c r="G554" s="237" t="s">
        <v>226</v>
      </c>
      <c r="H554" s="238">
        <v>68.34</v>
      </c>
      <c r="I554" s="239"/>
      <c r="J554" s="240">
        <f>ROUND(I554*H554,2)</f>
        <v>0</v>
      </c>
      <c r="K554" s="241"/>
      <c r="L554" s="242"/>
      <c r="M554" s="243" t="s">
        <v>21</v>
      </c>
      <c r="N554" s="244" t="s">
        <v>45</v>
      </c>
      <c r="O554" s="67"/>
      <c r="P554" s="192">
        <f>O554*H554</f>
        <v>0</v>
      </c>
      <c r="Q554" s="192">
        <v>0.105</v>
      </c>
      <c r="R554" s="192">
        <f>Q554*H554</f>
        <v>7.1757</v>
      </c>
      <c r="S554" s="192">
        <v>0</v>
      </c>
      <c r="T554" s="193">
        <f>S554*H554</f>
        <v>0</v>
      </c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R554" s="194" t="s">
        <v>283</v>
      </c>
      <c r="AT554" s="194" t="s">
        <v>305</v>
      </c>
      <c r="AU554" s="194" t="s">
        <v>83</v>
      </c>
      <c r="AY554" s="20" t="s">
        <v>206</v>
      </c>
      <c r="BE554" s="195">
        <f>IF(N554="základní",J554,0)</f>
        <v>0</v>
      </c>
      <c r="BF554" s="195">
        <f>IF(N554="snížená",J554,0)</f>
        <v>0</v>
      </c>
      <c r="BG554" s="195">
        <f>IF(N554="zákl. přenesená",J554,0)</f>
        <v>0</v>
      </c>
      <c r="BH554" s="195">
        <f>IF(N554="sníž. přenesená",J554,0)</f>
        <v>0</v>
      </c>
      <c r="BI554" s="195">
        <f>IF(N554="nulová",J554,0)</f>
        <v>0</v>
      </c>
      <c r="BJ554" s="20" t="s">
        <v>81</v>
      </c>
      <c r="BK554" s="195">
        <f>ROUND(I554*H554,2)</f>
        <v>0</v>
      </c>
      <c r="BL554" s="20" t="s">
        <v>149</v>
      </c>
      <c r="BM554" s="194" t="s">
        <v>728</v>
      </c>
    </row>
    <row r="555" spans="1:65" s="2" customFormat="1">
      <c r="A555" s="37"/>
      <c r="B555" s="38"/>
      <c r="C555" s="39"/>
      <c r="D555" s="196" t="s">
        <v>213</v>
      </c>
      <c r="E555" s="39"/>
      <c r="F555" s="197" t="s">
        <v>727</v>
      </c>
      <c r="G555" s="39"/>
      <c r="H555" s="39"/>
      <c r="I555" s="198"/>
      <c r="J555" s="39"/>
      <c r="K555" s="39"/>
      <c r="L555" s="42"/>
      <c r="M555" s="199"/>
      <c r="N555" s="200"/>
      <c r="O555" s="67"/>
      <c r="P555" s="67"/>
      <c r="Q555" s="67"/>
      <c r="R555" s="67"/>
      <c r="S555" s="67"/>
      <c r="T555" s="68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T555" s="20" t="s">
        <v>213</v>
      </c>
      <c r="AU555" s="20" t="s">
        <v>83</v>
      </c>
    </row>
    <row r="556" spans="1:65" s="14" customFormat="1">
      <c r="B556" s="211"/>
      <c r="C556" s="212"/>
      <c r="D556" s="196" t="s">
        <v>215</v>
      </c>
      <c r="E556" s="213" t="s">
        <v>21</v>
      </c>
      <c r="F556" s="214" t="s">
        <v>729</v>
      </c>
      <c r="G556" s="212"/>
      <c r="H556" s="215">
        <v>68.34</v>
      </c>
      <c r="I556" s="216"/>
      <c r="J556" s="212"/>
      <c r="K556" s="212"/>
      <c r="L556" s="217"/>
      <c r="M556" s="218"/>
      <c r="N556" s="219"/>
      <c r="O556" s="219"/>
      <c r="P556" s="219"/>
      <c r="Q556" s="219"/>
      <c r="R556" s="219"/>
      <c r="S556" s="219"/>
      <c r="T556" s="220"/>
      <c r="AT556" s="221" t="s">
        <v>215</v>
      </c>
      <c r="AU556" s="221" t="s">
        <v>83</v>
      </c>
      <c r="AV556" s="14" t="s">
        <v>83</v>
      </c>
      <c r="AW556" s="14" t="s">
        <v>34</v>
      </c>
      <c r="AX556" s="14" t="s">
        <v>81</v>
      </c>
      <c r="AY556" s="221" t="s">
        <v>206</v>
      </c>
    </row>
    <row r="557" spans="1:65" s="2" customFormat="1" ht="16.5" customHeight="1">
      <c r="A557" s="37"/>
      <c r="B557" s="38"/>
      <c r="C557" s="182" t="s">
        <v>730</v>
      </c>
      <c r="D557" s="182" t="s">
        <v>208</v>
      </c>
      <c r="E557" s="183" t="s">
        <v>731</v>
      </c>
      <c r="F557" s="184" t="s">
        <v>732</v>
      </c>
      <c r="G557" s="185" t="s">
        <v>226</v>
      </c>
      <c r="H557" s="186">
        <v>204</v>
      </c>
      <c r="I557" s="187"/>
      <c r="J557" s="188">
        <f>ROUND(I557*H557,2)</f>
        <v>0</v>
      </c>
      <c r="K557" s="189"/>
      <c r="L557" s="42"/>
      <c r="M557" s="190" t="s">
        <v>21</v>
      </c>
      <c r="N557" s="191" t="s">
        <v>45</v>
      </c>
      <c r="O557" s="67"/>
      <c r="P557" s="192">
        <f>O557*H557</f>
        <v>0</v>
      </c>
      <c r="Q557" s="192">
        <v>0.14066999999999999</v>
      </c>
      <c r="R557" s="192">
        <f>Q557*H557</f>
        <v>28.696679999999997</v>
      </c>
      <c r="S557" s="192">
        <v>0</v>
      </c>
      <c r="T557" s="193">
        <f>S557*H557</f>
        <v>0</v>
      </c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R557" s="194" t="s">
        <v>149</v>
      </c>
      <c r="AT557" s="194" t="s">
        <v>208</v>
      </c>
      <c r="AU557" s="194" t="s">
        <v>83</v>
      </c>
      <c r="AY557" s="20" t="s">
        <v>206</v>
      </c>
      <c r="BE557" s="195">
        <f>IF(N557="základní",J557,0)</f>
        <v>0</v>
      </c>
      <c r="BF557" s="195">
        <f>IF(N557="snížená",J557,0)</f>
        <v>0</v>
      </c>
      <c r="BG557" s="195">
        <f>IF(N557="zákl. přenesená",J557,0)</f>
        <v>0</v>
      </c>
      <c r="BH557" s="195">
        <f>IF(N557="sníž. přenesená",J557,0)</f>
        <v>0</v>
      </c>
      <c r="BI557" s="195">
        <f>IF(N557="nulová",J557,0)</f>
        <v>0</v>
      </c>
      <c r="BJ557" s="20" t="s">
        <v>81</v>
      </c>
      <c r="BK557" s="195">
        <f>ROUND(I557*H557,2)</f>
        <v>0</v>
      </c>
      <c r="BL557" s="20" t="s">
        <v>149</v>
      </c>
      <c r="BM557" s="194" t="s">
        <v>733</v>
      </c>
    </row>
    <row r="558" spans="1:65" s="2" customFormat="1" ht="18">
      <c r="A558" s="37"/>
      <c r="B558" s="38"/>
      <c r="C558" s="39"/>
      <c r="D558" s="196" t="s">
        <v>213</v>
      </c>
      <c r="E558" s="39"/>
      <c r="F558" s="197" t="s">
        <v>734</v>
      </c>
      <c r="G558" s="39"/>
      <c r="H558" s="39"/>
      <c r="I558" s="198"/>
      <c r="J558" s="39"/>
      <c r="K558" s="39"/>
      <c r="L558" s="42"/>
      <c r="M558" s="199"/>
      <c r="N558" s="200"/>
      <c r="O558" s="67"/>
      <c r="P558" s="67"/>
      <c r="Q558" s="67"/>
      <c r="R558" s="67"/>
      <c r="S558" s="67"/>
      <c r="T558" s="68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T558" s="20" t="s">
        <v>213</v>
      </c>
      <c r="AU558" s="20" t="s">
        <v>83</v>
      </c>
    </row>
    <row r="559" spans="1:65" s="13" customFormat="1">
      <c r="B559" s="201"/>
      <c r="C559" s="202"/>
      <c r="D559" s="196" t="s">
        <v>215</v>
      </c>
      <c r="E559" s="203" t="s">
        <v>21</v>
      </c>
      <c r="F559" s="204" t="s">
        <v>351</v>
      </c>
      <c r="G559" s="202"/>
      <c r="H559" s="203" t="s">
        <v>21</v>
      </c>
      <c r="I559" s="205"/>
      <c r="J559" s="202"/>
      <c r="K559" s="202"/>
      <c r="L559" s="206"/>
      <c r="M559" s="207"/>
      <c r="N559" s="208"/>
      <c r="O559" s="208"/>
      <c r="P559" s="208"/>
      <c r="Q559" s="208"/>
      <c r="R559" s="208"/>
      <c r="S559" s="208"/>
      <c r="T559" s="209"/>
      <c r="AT559" s="210" t="s">
        <v>215</v>
      </c>
      <c r="AU559" s="210" t="s">
        <v>83</v>
      </c>
      <c r="AV559" s="13" t="s">
        <v>81</v>
      </c>
      <c r="AW559" s="13" t="s">
        <v>34</v>
      </c>
      <c r="AX559" s="13" t="s">
        <v>74</v>
      </c>
      <c r="AY559" s="210" t="s">
        <v>206</v>
      </c>
    </row>
    <row r="560" spans="1:65" s="13" customFormat="1">
      <c r="B560" s="201"/>
      <c r="C560" s="202"/>
      <c r="D560" s="196" t="s">
        <v>215</v>
      </c>
      <c r="E560" s="203" t="s">
        <v>21</v>
      </c>
      <c r="F560" s="204" t="s">
        <v>735</v>
      </c>
      <c r="G560" s="202"/>
      <c r="H560" s="203" t="s">
        <v>21</v>
      </c>
      <c r="I560" s="205"/>
      <c r="J560" s="202"/>
      <c r="K560" s="202"/>
      <c r="L560" s="206"/>
      <c r="M560" s="207"/>
      <c r="N560" s="208"/>
      <c r="O560" s="208"/>
      <c r="P560" s="208"/>
      <c r="Q560" s="208"/>
      <c r="R560" s="208"/>
      <c r="S560" s="208"/>
      <c r="T560" s="209"/>
      <c r="AT560" s="210" t="s">
        <v>215</v>
      </c>
      <c r="AU560" s="210" t="s">
        <v>83</v>
      </c>
      <c r="AV560" s="13" t="s">
        <v>81</v>
      </c>
      <c r="AW560" s="13" t="s">
        <v>34</v>
      </c>
      <c r="AX560" s="13" t="s">
        <v>74</v>
      </c>
      <c r="AY560" s="210" t="s">
        <v>206</v>
      </c>
    </row>
    <row r="561" spans="1:65" s="14" customFormat="1">
      <c r="B561" s="211"/>
      <c r="C561" s="212"/>
      <c r="D561" s="196" t="s">
        <v>215</v>
      </c>
      <c r="E561" s="213" t="s">
        <v>21</v>
      </c>
      <c r="F561" s="214" t="s">
        <v>736</v>
      </c>
      <c r="G561" s="212"/>
      <c r="H561" s="215">
        <v>140</v>
      </c>
      <c r="I561" s="216"/>
      <c r="J561" s="212"/>
      <c r="K561" s="212"/>
      <c r="L561" s="217"/>
      <c r="M561" s="218"/>
      <c r="N561" s="219"/>
      <c r="O561" s="219"/>
      <c r="P561" s="219"/>
      <c r="Q561" s="219"/>
      <c r="R561" s="219"/>
      <c r="S561" s="219"/>
      <c r="T561" s="220"/>
      <c r="AT561" s="221" t="s">
        <v>215</v>
      </c>
      <c r="AU561" s="221" t="s">
        <v>83</v>
      </c>
      <c r="AV561" s="14" t="s">
        <v>83</v>
      </c>
      <c r="AW561" s="14" t="s">
        <v>34</v>
      </c>
      <c r="AX561" s="14" t="s">
        <v>74</v>
      </c>
      <c r="AY561" s="221" t="s">
        <v>206</v>
      </c>
    </row>
    <row r="562" spans="1:65" s="14" customFormat="1">
      <c r="B562" s="211"/>
      <c r="C562" s="212"/>
      <c r="D562" s="196" t="s">
        <v>215</v>
      </c>
      <c r="E562" s="213" t="s">
        <v>21</v>
      </c>
      <c r="F562" s="214" t="s">
        <v>737</v>
      </c>
      <c r="G562" s="212"/>
      <c r="H562" s="215">
        <v>64</v>
      </c>
      <c r="I562" s="216"/>
      <c r="J562" s="212"/>
      <c r="K562" s="212"/>
      <c r="L562" s="217"/>
      <c r="M562" s="218"/>
      <c r="N562" s="219"/>
      <c r="O562" s="219"/>
      <c r="P562" s="219"/>
      <c r="Q562" s="219"/>
      <c r="R562" s="219"/>
      <c r="S562" s="219"/>
      <c r="T562" s="220"/>
      <c r="AT562" s="221" t="s">
        <v>215</v>
      </c>
      <c r="AU562" s="221" t="s">
        <v>83</v>
      </c>
      <c r="AV562" s="14" t="s">
        <v>83</v>
      </c>
      <c r="AW562" s="14" t="s">
        <v>34</v>
      </c>
      <c r="AX562" s="14" t="s">
        <v>74</v>
      </c>
      <c r="AY562" s="221" t="s">
        <v>206</v>
      </c>
    </row>
    <row r="563" spans="1:65" s="15" customFormat="1">
      <c r="B563" s="222"/>
      <c r="C563" s="223"/>
      <c r="D563" s="196" t="s">
        <v>215</v>
      </c>
      <c r="E563" s="224" t="s">
        <v>21</v>
      </c>
      <c r="F563" s="225" t="s">
        <v>219</v>
      </c>
      <c r="G563" s="223"/>
      <c r="H563" s="226">
        <v>204</v>
      </c>
      <c r="I563" s="227"/>
      <c r="J563" s="223"/>
      <c r="K563" s="223"/>
      <c r="L563" s="228"/>
      <c r="M563" s="229"/>
      <c r="N563" s="230"/>
      <c r="O563" s="230"/>
      <c r="P563" s="230"/>
      <c r="Q563" s="230"/>
      <c r="R563" s="230"/>
      <c r="S563" s="230"/>
      <c r="T563" s="231"/>
      <c r="AT563" s="232" t="s">
        <v>215</v>
      </c>
      <c r="AU563" s="232" t="s">
        <v>83</v>
      </c>
      <c r="AV563" s="15" t="s">
        <v>149</v>
      </c>
      <c r="AW563" s="15" t="s">
        <v>34</v>
      </c>
      <c r="AX563" s="15" t="s">
        <v>81</v>
      </c>
      <c r="AY563" s="232" t="s">
        <v>206</v>
      </c>
    </row>
    <row r="564" spans="1:65" s="2" customFormat="1" ht="16.5" customHeight="1">
      <c r="A564" s="37"/>
      <c r="B564" s="38"/>
      <c r="C564" s="234" t="s">
        <v>738</v>
      </c>
      <c r="D564" s="234" t="s">
        <v>305</v>
      </c>
      <c r="E564" s="235" t="s">
        <v>739</v>
      </c>
      <c r="F564" s="236" t="s">
        <v>740</v>
      </c>
      <c r="G564" s="237" t="s">
        <v>226</v>
      </c>
      <c r="H564" s="238">
        <v>208.08</v>
      </c>
      <c r="I564" s="239"/>
      <c r="J564" s="240">
        <f>ROUND(I564*H564,2)</f>
        <v>0</v>
      </c>
      <c r="K564" s="241"/>
      <c r="L564" s="242"/>
      <c r="M564" s="243" t="s">
        <v>21</v>
      </c>
      <c r="N564" s="244" t="s">
        <v>45</v>
      </c>
      <c r="O564" s="67"/>
      <c r="P564" s="192">
        <f>O564*H564</f>
        <v>0</v>
      </c>
      <c r="Q564" s="192">
        <v>8.2000000000000003E-2</v>
      </c>
      <c r="R564" s="192">
        <f>Q564*H564</f>
        <v>17.062560000000001</v>
      </c>
      <c r="S564" s="192">
        <v>0</v>
      </c>
      <c r="T564" s="193">
        <f>S564*H564</f>
        <v>0</v>
      </c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R564" s="194" t="s">
        <v>283</v>
      </c>
      <c r="AT564" s="194" t="s">
        <v>305</v>
      </c>
      <c r="AU564" s="194" t="s">
        <v>83</v>
      </c>
      <c r="AY564" s="20" t="s">
        <v>206</v>
      </c>
      <c r="BE564" s="195">
        <f>IF(N564="základní",J564,0)</f>
        <v>0</v>
      </c>
      <c r="BF564" s="195">
        <f>IF(N564="snížená",J564,0)</f>
        <v>0</v>
      </c>
      <c r="BG564" s="195">
        <f>IF(N564="zákl. přenesená",J564,0)</f>
        <v>0</v>
      </c>
      <c r="BH564" s="195">
        <f>IF(N564="sníž. přenesená",J564,0)</f>
        <v>0</v>
      </c>
      <c r="BI564" s="195">
        <f>IF(N564="nulová",J564,0)</f>
        <v>0</v>
      </c>
      <c r="BJ564" s="20" t="s">
        <v>81</v>
      </c>
      <c r="BK564" s="195">
        <f>ROUND(I564*H564,2)</f>
        <v>0</v>
      </c>
      <c r="BL564" s="20" t="s">
        <v>149</v>
      </c>
      <c r="BM564" s="194" t="s">
        <v>741</v>
      </c>
    </row>
    <row r="565" spans="1:65" s="2" customFormat="1">
      <c r="A565" s="37"/>
      <c r="B565" s="38"/>
      <c r="C565" s="39"/>
      <c r="D565" s="196" t="s">
        <v>213</v>
      </c>
      <c r="E565" s="39"/>
      <c r="F565" s="197" t="s">
        <v>740</v>
      </c>
      <c r="G565" s="39"/>
      <c r="H565" s="39"/>
      <c r="I565" s="198"/>
      <c r="J565" s="39"/>
      <c r="K565" s="39"/>
      <c r="L565" s="42"/>
      <c r="M565" s="199"/>
      <c r="N565" s="200"/>
      <c r="O565" s="67"/>
      <c r="P565" s="67"/>
      <c r="Q565" s="67"/>
      <c r="R565" s="67"/>
      <c r="S565" s="67"/>
      <c r="T565" s="68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T565" s="20" t="s">
        <v>213</v>
      </c>
      <c r="AU565" s="20" t="s">
        <v>83</v>
      </c>
    </row>
    <row r="566" spans="1:65" s="14" customFormat="1">
      <c r="B566" s="211"/>
      <c r="C566" s="212"/>
      <c r="D566" s="196" t="s">
        <v>215</v>
      </c>
      <c r="E566" s="213" t="s">
        <v>21</v>
      </c>
      <c r="F566" s="214" t="s">
        <v>742</v>
      </c>
      <c r="G566" s="212"/>
      <c r="H566" s="215">
        <v>208.08</v>
      </c>
      <c r="I566" s="216"/>
      <c r="J566" s="212"/>
      <c r="K566" s="212"/>
      <c r="L566" s="217"/>
      <c r="M566" s="218"/>
      <c r="N566" s="219"/>
      <c r="O566" s="219"/>
      <c r="P566" s="219"/>
      <c r="Q566" s="219"/>
      <c r="R566" s="219"/>
      <c r="S566" s="219"/>
      <c r="T566" s="220"/>
      <c r="AT566" s="221" t="s">
        <v>215</v>
      </c>
      <c r="AU566" s="221" t="s">
        <v>83</v>
      </c>
      <c r="AV566" s="14" t="s">
        <v>83</v>
      </c>
      <c r="AW566" s="14" t="s">
        <v>34</v>
      </c>
      <c r="AX566" s="14" t="s">
        <v>81</v>
      </c>
      <c r="AY566" s="221" t="s">
        <v>206</v>
      </c>
    </row>
    <row r="567" spans="1:65" s="2" customFormat="1" ht="16.5" customHeight="1">
      <c r="A567" s="37"/>
      <c r="B567" s="38"/>
      <c r="C567" s="182" t="s">
        <v>743</v>
      </c>
      <c r="D567" s="182" t="s">
        <v>208</v>
      </c>
      <c r="E567" s="183" t="s">
        <v>744</v>
      </c>
      <c r="F567" s="184" t="s">
        <v>745</v>
      </c>
      <c r="G567" s="185" t="s">
        <v>226</v>
      </c>
      <c r="H567" s="186">
        <v>116</v>
      </c>
      <c r="I567" s="187"/>
      <c r="J567" s="188">
        <f>ROUND(I567*H567,2)</f>
        <v>0</v>
      </c>
      <c r="K567" s="189"/>
      <c r="L567" s="42"/>
      <c r="M567" s="190" t="s">
        <v>21</v>
      </c>
      <c r="N567" s="191" t="s">
        <v>45</v>
      </c>
      <c r="O567" s="67"/>
      <c r="P567" s="192">
        <f>O567*H567</f>
        <v>0</v>
      </c>
      <c r="Q567" s="192">
        <v>0.10095</v>
      </c>
      <c r="R567" s="192">
        <f>Q567*H567</f>
        <v>11.7102</v>
      </c>
      <c r="S567" s="192">
        <v>0</v>
      </c>
      <c r="T567" s="193">
        <f>S567*H567</f>
        <v>0</v>
      </c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R567" s="194" t="s">
        <v>149</v>
      </c>
      <c r="AT567" s="194" t="s">
        <v>208</v>
      </c>
      <c r="AU567" s="194" t="s">
        <v>83</v>
      </c>
      <c r="AY567" s="20" t="s">
        <v>206</v>
      </c>
      <c r="BE567" s="195">
        <f>IF(N567="základní",J567,0)</f>
        <v>0</v>
      </c>
      <c r="BF567" s="195">
        <f>IF(N567="snížená",J567,0)</f>
        <v>0</v>
      </c>
      <c r="BG567" s="195">
        <f>IF(N567="zákl. přenesená",J567,0)</f>
        <v>0</v>
      </c>
      <c r="BH567" s="195">
        <f>IF(N567="sníž. přenesená",J567,0)</f>
        <v>0</v>
      </c>
      <c r="BI567" s="195">
        <f>IF(N567="nulová",J567,0)</f>
        <v>0</v>
      </c>
      <c r="BJ567" s="20" t="s">
        <v>81</v>
      </c>
      <c r="BK567" s="195">
        <f>ROUND(I567*H567,2)</f>
        <v>0</v>
      </c>
      <c r="BL567" s="20" t="s">
        <v>149</v>
      </c>
      <c r="BM567" s="194" t="s">
        <v>746</v>
      </c>
    </row>
    <row r="568" spans="1:65" s="2" customFormat="1">
      <c r="A568" s="37"/>
      <c r="B568" s="38"/>
      <c r="C568" s="39"/>
      <c r="D568" s="196" t="s">
        <v>213</v>
      </c>
      <c r="E568" s="39"/>
      <c r="F568" s="197" t="s">
        <v>747</v>
      </c>
      <c r="G568" s="39"/>
      <c r="H568" s="39"/>
      <c r="I568" s="198"/>
      <c r="J568" s="39"/>
      <c r="K568" s="39"/>
      <c r="L568" s="42"/>
      <c r="M568" s="199"/>
      <c r="N568" s="200"/>
      <c r="O568" s="67"/>
      <c r="P568" s="67"/>
      <c r="Q568" s="67"/>
      <c r="R568" s="67"/>
      <c r="S568" s="67"/>
      <c r="T568" s="68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T568" s="20" t="s">
        <v>213</v>
      </c>
      <c r="AU568" s="20" t="s">
        <v>83</v>
      </c>
    </row>
    <row r="569" spans="1:65" s="13" customFormat="1">
      <c r="B569" s="201"/>
      <c r="C569" s="202"/>
      <c r="D569" s="196" t="s">
        <v>215</v>
      </c>
      <c r="E569" s="203" t="s">
        <v>21</v>
      </c>
      <c r="F569" s="204" t="s">
        <v>351</v>
      </c>
      <c r="G569" s="202"/>
      <c r="H569" s="203" t="s">
        <v>21</v>
      </c>
      <c r="I569" s="205"/>
      <c r="J569" s="202"/>
      <c r="K569" s="202"/>
      <c r="L569" s="206"/>
      <c r="M569" s="207"/>
      <c r="N569" s="208"/>
      <c r="O569" s="208"/>
      <c r="P569" s="208"/>
      <c r="Q569" s="208"/>
      <c r="R569" s="208"/>
      <c r="S569" s="208"/>
      <c r="T569" s="209"/>
      <c r="AT569" s="210" t="s">
        <v>215</v>
      </c>
      <c r="AU569" s="210" t="s">
        <v>83</v>
      </c>
      <c r="AV569" s="13" t="s">
        <v>81</v>
      </c>
      <c r="AW569" s="13" t="s">
        <v>34</v>
      </c>
      <c r="AX569" s="13" t="s">
        <v>74</v>
      </c>
      <c r="AY569" s="210" t="s">
        <v>206</v>
      </c>
    </row>
    <row r="570" spans="1:65" s="13" customFormat="1">
      <c r="B570" s="201"/>
      <c r="C570" s="202"/>
      <c r="D570" s="196" t="s">
        <v>215</v>
      </c>
      <c r="E570" s="203" t="s">
        <v>21</v>
      </c>
      <c r="F570" s="204" t="s">
        <v>748</v>
      </c>
      <c r="G570" s="202"/>
      <c r="H570" s="203" t="s">
        <v>21</v>
      </c>
      <c r="I570" s="205"/>
      <c r="J570" s="202"/>
      <c r="K570" s="202"/>
      <c r="L570" s="206"/>
      <c r="M570" s="207"/>
      <c r="N570" s="208"/>
      <c r="O570" s="208"/>
      <c r="P570" s="208"/>
      <c r="Q570" s="208"/>
      <c r="R570" s="208"/>
      <c r="S570" s="208"/>
      <c r="T570" s="209"/>
      <c r="AT570" s="210" t="s">
        <v>215</v>
      </c>
      <c r="AU570" s="210" t="s">
        <v>83</v>
      </c>
      <c r="AV570" s="13" t="s">
        <v>81</v>
      </c>
      <c r="AW570" s="13" t="s">
        <v>34</v>
      </c>
      <c r="AX570" s="13" t="s">
        <v>74</v>
      </c>
      <c r="AY570" s="210" t="s">
        <v>206</v>
      </c>
    </row>
    <row r="571" spans="1:65" s="14" customFormat="1">
      <c r="B571" s="211"/>
      <c r="C571" s="212"/>
      <c r="D571" s="196" t="s">
        <v>215</v>
      </c>
      <c r="E571" s="213" t="s">
        <v>21</v>
      </c>
      <c r="F571" s="214" t="s">
        <v>749</v>
      </c>
      <c r="G571" s="212"/>
      <c r="H571" s="215">
        <v>116</v>
      </c>
      <c r="I571" s="216"/>
      <c r="J571" s="212"/>
      <c r="K571" s="212"/>
      <c r="L571" s="217"/>
      <c r="M571" s="218"/>
      <c r="N571" s="219"/>
      <c r="O571" s="219"/>
      <c r="P571" s="219"/>
      <c r="Q571" s="219"/>
      <c r="R571" s="219"/>
      <c r="S571" s="219"/>
      <c r="T571" s="220"/>
      <c r="AT571" s="221" t="s">
        <v>215</v>
      </c>
      <c r="AU571" s="221" t="s">
        <v>83</v>
      </c>
      <c r="AV571" s="14" t="s">
        <v>83</v>
      </c>
      <c r="AW571" s="14" t="s">
        <v>34</v>
      </c>
      <c r="AX571" s="14" t="s">
        <v>74</v>
      </c>
      <c r="AY571" s="221" t="s">
        <v>206</v>
      </c>
    </row>
    <row r="572" spans="1:65" s="15" customFormat="1">
      <c r="B572" s="222"/>
      <c r="C572" s="223"/>
      <c r="D572" s="196" t="s">
        <v>215</v>
      </c>
      <c r="E572" s="224" t="s">
        <v>21</v>
      </c>
      <c r="F572" s="225" t="s">
        <v>219</v>
      </c>
      <c r="G572" s="223"/>
      <c r="H572" s="226">
        <v>116</v>
      </c>
      <c r="I572" s="227"/>
      <c r="J572" s="223"/>
      <c r="K572" s="223"/>
      <c r="L572" s="228"/>
      <c r="M572" s="229"/>
      <c r="N572" s="230"/>
      <c r="O572" s="230"/>
      <c r="P572" s="230"/>
      <c r="Q572" s="230"/>
      <c r="R572" s="230"/>
      <c r="S572" s="230"/>
      <c r="T572" s="231"/>
      <c r="AT572" s="232" t="s">
        <v>215</v>
      </c>
      <c r="AU572" s="232" t="s">
        <v>83</v>
      </c>
      <c r="AV572" s="15" t="s">
        <v>149</v>
      </c>
      <c r="AW572" s="15" t="s">
        <v>34</v>
      </c>
      <c r="AX572" s="15" t="s">
        <v>81</v>
      </c>
      <c r="AY572" s="232" t="s">
        <v>206</v>
      </c>
    </row>
    <row r="573" spans="1:65" s="2" customFormat="1" ht="16.5" customHeight="1">
      <c r="A573" s="37"/>
      <c r="B573" s="38"/>
      <c r="C573" s="234" t="s">
        <v>750</v>
      </c>
      <c r="D573" s="234" t="s">
        <v>305</v>
      </c>
      <c r="E573" s="235" t="s">
        <v>751</v>
      </c>
      <c r="F573" s="236" t="s">
        <v>752</v>
      </c>
      <c r="G573" s="237" t="s">
        <v>226</v>
      </c>
      <c r="H573" s="238">
        <v>118.32</v>
      </c>
      <c r="I573" s="239"/>
      <c r="J573" s="240">
        <f>ROUND(I573*H573,2)</f>
        <v>0</v>
      </c>
      <c r="K573" s="241"/>
      <c r="L573" s="242"/>
      <c r="M573" s="243" t="s">
        <v>21</v>
      </c>
      <c r="N573" s="244" t="s">
        <v>45</v>
      </c>
      <c r="O573" s="67"/>
      <c r="P573" s="192">
        <f>O573*H573</f>
        <v>0</v>
      </c>
      <c r="Q573" s="192">
        <v>2.8000000000000001E-2</v>
      </c>
      <c r="R573" s="192">
        <f>Q573*H573</f>
        <v>3.3129599999999999</v>
      </c>
      <c r="S573" s="192">
        <v>0</v>
      </c>
      <c r="T573" s="193">
        <f>S573*H573</f>
        <v>0</v>
      </c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R573" s="194" t="s">
        <v>283</v>
      </c>
      <c r="AT573" s="194" t="s">
        <v>305</v>
      </c>
      <c r="AU573" s="194" t="s">
        <v>83</v>
      </c>
      <c r="AY573" s="20" t="s">
        <v>206</v>
      </c>
      <c r="BE573" s="195">
        <f>IF(N573="základní",J573,0)</f>
        <v>0</v>
      </c>
      <c r="BF573" s="195">
        <f>IF(N573="snížená",J573,0)</f>
        <v>0</v>
      </c>
      <c r="BG573" s="195">
        <f>IF(N573="zákl. přenesená",J573,0)</f>
        <v>0</v>
      </c>
      <c r="BH573" s="195">
        <f>IF(N573="sníž. přenesená",J573,0)</f>
        <v>0</v>
      </c>
      <c r="BI573" s="195">
        <f>IF(N573="nulová",J573,0)</f>
        <v>0</v>
      </c>
      <c r="BJ573" s="20" t="s">
        <v>81</v>
      </c>
      <c r="BK573" s="195">
        <f>ROUND(I573*H573,2)</f>
        <v>0</v>
      </c>
      <c r="BL573" s="20" t="s">
        <v>149</v>
      </c>
      <c r="BM573" s="194" t="s">
        <v>753</v>
      </c>
    </row>
    <row r="574" spans="1:65" s="2" customFormat="1">
      <c r="A574" s="37"/>
      <c r="B574" s="38"/>
      <c r="C574" s="39"/>
      <c r="D574" s="196" t="s">
        <v>213</v>
      </c>
      <c r="E574" s="39"/>
      <c r="F574" s="197" t="s">
        <v>752</v>
      </c>
      <c r="G574" s="39"/>
      <c r="H574" s="39"/>
      <c r="I574" s="198"/>
      <c r="J574" s="39"/>
      <c r="K574" s="39"/>
      <c r="L574" s="42"/>
      <c r="M574" s="199"/>
      <c r="N574" s="200"/>
      <c r="O574" s="67"/>
      <c r="P574" s="67"/>
      <c r="Q574" s="67"/>
      <c r="R574" s="67"/>
      <c r="S574" s="67"/>
      <c r="T574" s="68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T574" s="20" t="s">
        <v>213</v>
      </c>
      <c r="AU574" s="20" t="s">
        <v>83</v>
      </c>
    </row>
    <row r="575" spans="1:65" s="14" customFormat="1">
      <c r="B575" s="211"/>
      <c r="C575" s="212"/>
      <c r="D575" s="196" t="s">
        <v>215</v>
      </c>
      <c r="E575" s="213" t="s">
        <v>21</v>
      </c>
      <c r="F575" s="214" t="s">
        <v>754</v>
      </c>
      <c r="G575" s="212"/>
      <c r="H575" s="215">
        <v>118.32</v>
      </c>
      <c r="I575" s="216"/>
      <c r="J575" s="212"/>
      <c r="K575" s="212"/>
      <c r="L575" s="217"/>
      <c r="M575" s="218"/>
      <c r="N575" s="219"/>
      <c r="O575" s="219"/>
      <c r="P575" s="219"/>
      <c r="Q575" s="219"/>
      <c r="R575" s="219"/>
      <c r="S575" s="219"/>
      <c r="T575" s="220"/>
      <c r="AT575" s="221" t="s">
        <v>215</v>
      </c>
      <c r="AU575" s="221" t="s">
        <v>83</v>
      </c>
      <c r="AV575" s="14" t="s">
        <v>83</v>
      </c>
      <c r="AW575" s="14" t="s">
        <v>34</v>
      </c>
      <c r="AX575" s="14" t="s">
        <v>81</v>
      </c>
      <c r="AY575" s="221" t="s">
        <v>206</v>
      </c>
    </row>
    <row r="576" spans="1:65" s="2" customFormat="1" ht="16.5" customHeight="1">
      <c r="A576" s="37"/>
      <c r="B576" s="38"/>
      <c r="C576" s="182" t="s">
        <v>755</v>
      </c>
      <c r="D576" s="182" t="s">
        <v>208</v>
      </c>
      <c r="E576" s="183" t="s">
        <v>756</v>
      </c>
      <c r="F576" s="184" t="s">
        <v>757</v>
      </c>
      <c r="G576" s="185" t="s">
        <v>226</v>
      </c>
      <c r="H576" s="186">
        <v>334</v>
      </c>
      <c r="I576" s="187"/>
      <c r="J576" s="188">
        <f>ROUND(I576*H576,2)</f>
        <v>0</v>
      </c>
      <c r="K576" s="189"/>
      <c r="L576" s="42"/>
      <c r="M576" s="190" t="s">
        <v>21</v>
      </c>
      <c r="N576" s="191" t="s">
        <v>45</v>
      </c>
      <c r="O576" s="67"/>
      <c r="P576" s="192">
        <f>O576*H576</f>
        <v>0</v>
      </c>
      <c r="Q576" s="192">
        <v>0.01</v>
      </c>
      <c r="R576" s="192">
        <f>Q576*H576</f>
        <v>3.34</v>
      </c>
      <c r="S576" s="192">
        <v>0</v>
      </c>
      <c r="T576" s="193">
        <f>S576*H576</f>
        <v>0</v>
      </c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R576" s="194" t="s">
        <v>149</v>
      </c>
      <c r="AT576" s="194" t="s">
        <v>208</v>
      </c>
      <c r="AU576" s="194" t="s">
        <v>83</v>
      </c>
      <c r="AY576" s="20" t="s">
        <v>206</v>
      </c>
      <c r="BE576" s="195">
        <f>IF(N576="základní",J576,0)</f>
        <v>0</v>
      </c>
      <c r="BF576" s="195">
        <f>IF(N576="snížená",J576,0)</f>
        <v>0</v>
      </c>
      <c r="BG576" s="195">
        <f>IF(N576="zákl. přenesená",J576,0)</f>
        <v>0</v>
      </c>
      <c r="BH576" s="195">
        <f>IF(N576="sníž. přenesená",J576,0)</f>
        <v>0</v>
      </c>
      <c r="BI576" s="195">
        <f>IF(N576="nulová",J576,0)</f>
        <v>0</v>
      </c>
      <c r="BJ576" s="20" t="s">
        <v>81</v>
      </c>
      <c r="BK576" s="195">
        <f>ROUND(I576*H576,2)</f>
        <v>0</v>
      </c>
      <c r="BL576" s="20" t="s">
        <v>149</v>
      </c>
      <c r="BM576" s="194" t="s">
        <v>758</v>
      </c>
    </row>
    <row r="577" spans="1:65" s="2" customFormat="1">
      <c r="A577" s="37"/>
      <c r="B577" s="38"/>
      <c r="C577" s="39"/>
      <c r="D577" s="196" t="s">
        <v>213</v>
      </c>
      <c r="E577" s="39"/>
      <c r="F577" s="197" t="s">
        <v>757</v>
      </c>
      <c r="G577" s="39"/>
      <c r="H577" s="39"/>
      <c r="I577" s="198"/>
      <c r="J577" s="39"/>
      <c r="K577" s="39"/>
      <c r="L577" s="42"/>
      <c r="M577" s="199"/>
      <c r="N577" s="200"/>
      <c r="O577" s="67"/>
      <c r="P577" s="67"/>
      <c r="Q577" s="67"/>
      <c r="R577" s="67"/>
      <c r="S577" s="67"/>
      <c r="T577" s="68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T577" s="20" t="s">
        <v>213</v>
      </c>
      <c r="AU577" s="20" t="s">
        <v>83</v>
      </c>
    </row>
    <row r="578" spans="1:65" s="13" customFormat="1">
      <c r="B578" s="201"/>
      <c r="C578" s="202"/>
      <c r="D578" s="196" t="s">
        <v>215</v>
      </c>
      <c r="E578" s="203" t="s">
        <v>21</v>
      </c>
      <c r="F578" s="204" t="s">
        <v>351</v>
      </c>
      <c r="G578" s="202"/>
      <c r="H578" s="203" t="s">
        <v>21</v>
      </c>
      <c r="I578" s="205"/>
      <c r="J578" s="202"/>
      <c r="K578" s="202"/>
      <c r="L578" s="206"/>
      <c r="M578" s="207"/>
      <c r="N578" s="208"/>
      <c r="O578" s="208"/>
      <c r="P578" s="208"/>
      <c r="Q578" s="208"/>
      <c r="R578" s="208"/>
      <c r="S578" s="208"/>
      <c r="T578" s="209"/>
      <c r="AT578" s="210" t="s">
        <v>215</v>
      </c>
      <c r="AU578" s="210" t="s">
        <v>83</v>
      </c>
      <c r="AV578" s="13" t="s">
        <v>81</v>
      </c>
      <c r="AW578" s="13" t="s">
        <v>34</v>
      </c>
      <c r="AX578" s="13" t="s">
        <v>74</v>
      </c>
      <c r="AY578" s="210" t="s">
        <v>206</v>
      </c>
    </row>
    <row r="579" spans="1:65" s="13" customFormat="1">
      <c r="B579" s="201"/>
      <c r="C579" s="202"/>
      <c r="D579" s="196" t="s">
        <v>215</v>
      </c>
      <c r="E579" s="203" t="s">
        <v>21</v>
      </c>
      <c r="F579" s="204" t="s">
        <v>759</v>
      </c>
      <c r="G579" s="202"/>
      <c r="H579" s="203" t="s">
        <v>21</v>
      </c>
      <c r="I579" s="205"/>
      <c r="J579" s="202"/>
      <c r="K579" s="202"/>
      <c r="L579" s="206"/>
      <c r="M579" s="207"/>
      <c r="N579" s="208"/>
      <c r="O579" s="208"/>
      <c r="P579" s="208"/>
      <c r="Q579" s="208"/>
      <c r="R579" s="208"/>
      <c r="S579" s="208"/>
      <c r="T579" s="209"/>
      <c r="AT579" s="210" t="s">
        <v>215</v>
      </c>
      <c r="AU579" s="210" t="s">
        <v>83</v>
      </c>
      <c r="AV579" s="13" t="s">
        <v>81</v>
      </c>
      <c r="AW579" s="13" t="s">
        <v>34</v>
      </c>
      <c r="AX579" s="13" t="s">
        <v>74</v>
      </c>
      <c r="AY579" s="210" t="s">
        <v>206</v>
      </c>
    </row>
    <row r="580" spans="1:65" s="14" customFormat="1">
      <c r="B580" s="211"/>
      <c r="C580" s="212"/>
      <c r="D580" s="196" t="s">
        <v>215</v>
      </c>
      <c r="E580" s="213" t="s">
        <v>21</v>
      </c>
      <c r="F580" s="214" t="s">
        <v>760</v>
      </c>
      <c r="G580" s="212"/>
      <c r="H580" s="215">
        <v>143</v>
      </c>
      <c r="I580" s="216"/>
      <c r="J580" s="212"/>
      <c r="K580" s="212"/>
      <c r="L580" s="217"/>
      <c r="M580" s="218"/>
      <c r="N580" s="219"/>
      <c r="O580" s="219"/>
      <c r="P580" s="219"/>
      <c r="Q580" s="219"/>
      <c r="R580" s="219"/>
      <c r="S580" s="219"/>
      <c r="T580" s="220"/>
      <c r="AT580" s="221" t="s">
        <v>215</v>
      </c>
      <c r="AU580" s="221" t="s">
        <v>83</v>
      </c>
      <c r="AV580" s="14" t="s">
        <v>83</v>
      </c>
      <c r="AW580" s="14" t="s">
        <v>34</v>
      </c>
      <c r="AX580" s="14" t="s">
        <v>74</v>
      </c>
      <c r="AY580" s="221" t="s">
        <v>206</v>
      </c>
    </row>
    <row r="581" spans="1:65" s="14" customFormat="1">
      <c r="B581" s="211"/>
      <c r="C581" s="212"/>
      <c r="D581" s="196" t="s">
        <v>215</v>
      </c>
      <c r="E581" s="213" t="s">
        <v>21</v>
      </c>
      <c r="F581" s="214" t="s">
        <v>761</v>
      </c>
      <c r="G581" s="212"/>
      <c r="H581" s="215">
        <v>102</v>
      </c>
      <c r="I581" s="216"/>
      <c r="J581" s="212"/>
      <c r="K581" s="212"/>
      <c r="L581" s="217"/>
      <c r="M581" s="218"/>
      <c r="N581" s="219"/>
      <c r="O581" s="219"/>
      <c r="P581" s="219"/>
      <c r="Q581" s="219"/>
      <c r="R581" s="219"/>
      <c r="S581" s="219"/>
      <c r="T581" s="220"/>
      <c r="AT581" s="221" t="s">
        <v>215</v>
      </c>
      <c r="AU581" s="221" t="s">
        <v>83</v>
      </c>
      <c r="AV581" s="14" t="s">
        <v>83</v>
      </c>
      <c r="AW581" s="14" t="s">
        <v>34</v>
      </c>
      <c r="AX581" s="14" t="s">
        <v>74</v>
      </c>
      <c r="AY581" s="221" t="s">
        <v>206</v>
      </c>
    </row>
    <row r="582" spans="1:65" s="14" customFormat="1">
      <c r="B582" s="211"/>
      <c r="C582" s="212"/>
      <c r="D582" s="196" t="s">
        <v>215</v>
      </c>
      <c r="E582" s="213" t="s">
        <v>21</v>
      </c>
      <c r="F582" s="214" t="s">
        <v>762</v>
      </c>
      <c r="G582" s="212"/>
      <c r="H582" s="215">
        <v>61</v>
      </c>
      <c r="I582" s="216"/>
      <c r="J582" s="212"/>
      <c r="K582" s="212"/>
      <c r="L582" s="217"/>
      <c r="M582" s="218"/>
      <c r="N582" s="219"/>
      <c r="O582" s="219"/>
      <c r="P582" s="219"/>
      <c r="Q582" s="219"/>
      <c r="R582" s="219"/>
      <c r="S582" s="219"/>
      <c r="T582" s="220"/>
      <c r="AT582" s="221" t="s">
        <v>215</v>
      </c>
      <c r="AU582" s="221" t="s">
        <v>83</v>
      </c>
      <c r="AV582" s="14" t="s">
        <v>83</v>
      </c>
      <c r="AW582" s="14" t="s">
        <v>34</v>
      </c>
      <c r="AX582" s="14" t="s">
        <v>74</v>
      </c>
      <c r="AY582" s="221" t="s">
        <v>206</v>
      </c>
    </row>
    <row r="583" spans="1:65" s="14" customFormat="1">
      <c r="B583" s="211"/>
      <c r="C583" s="212"/>
      <c r="D583" s="196" t="s">
        <v>215</v>
      </c>
      <c r="E583" s="213" t="s">
        <v>21</v>
      </c>
      <c r="F583" s="214" t="s">
        <v>763</v>
      </c>
      <c r="G583" s="212"/>
      <c r="H583" s="215">
        <v>19</v>
      </c>
      <c r="I583" s="216"/>
      <c r="J583" s="212"/>
      <c r="K583" s="212"/>
      <c r="L583" s="217"/>
      <c r="M583" s="218"/>
      <c r="N583" s="219"/>
      <c r="O583" s="219"/>
      <c r="P583" s="219"/>
      <c r="Q583" s="219"/>
      <c r="R583" s="219"/>
      <c r="S583" s="219"/>
      <c r="T583" s="220"/>
      <c r="AT583" s="221" t="s">
        <v>215</v>
      </c>
      <c r="AU583" s="221" t="s">
        <v>83</v>
      </c>
      <c r="AV583" s="14" t="s">
        <v>83</v>
      </c>
      <c r="AW583" s="14" t="s">
        <v>34</v>
      </c>
      <c r="AX583" s="14" t="s">
        <v>74</v>
      </c>
      <c r="AY583" s="221" t="s">
        <v>206</v>
      </c>
    </row>
    <row r="584" spans="1:65" s="14" customFormat="1">
      <c r="B584" s="211"/>
      <c r="C584" s="212"/>
      <c r="D584" s="196" t="s">
        <v>215</v>
      </c>
      <c r="E584" s="213" t="s">
        <v>21</v>
      </c>
      <c r="F584" s="214" t="s">
        <v>764</v>
      </c>
      <c r="G584" s="212"/>
      <c r="H584" s="215">
        <v>9</v>
      </c>
      <c r="I584" s="216"/>
      <c r="J584" s="212"/>
      <c r="K584" s="212"/>
      <c r="L584" s="217"/>
      <c r="M584" s="218"/>
      <c r="N584" s="219"/>
      <c r="O584" s="219"/>
      <c r="P584" s="219"/>
      <c r="Q584" s="219"/>
      <c r="R584" s="219"/>
      <c r="S584" s="219"/>
      <c r="T584" s="220"/>
      <c r="AT584" s="221" t="s">
        <v>215</v>
      </c>
      <c r="AU584" s="221" t="s">
        <v>83</v>
      </c>
      <c r="AV584" s="14" t="s">
        <v>83</v>
      </c>
      <c r="AW584" s="14" t="s">
        <v>34</v>
      </c>
      <c r="AX584" s="14" t="s">
        <v>74</v>
      </c>
      <c r="AY584" s="221" t="s">
        <v>206</v>
      </c>
    </row>
    <row r="585" spans="1:65" s="15" customFormat="1">
      <c r="B585" s="222"/>
      <c r="C585" s="223"/>
      <c r="D585" s="196" t="s">
        <v>215</v>
      </c>
      <c r="E585" s="224" t="s">
        <v>21</v>
      </c>
      <c r="F585" s="225" t="s">
        <v>219</v>
      </c>
      <c r="G585" s="223"/>
      <c r="H585" s="226">
        <v>334</v>
      </c>
      <c r="I585" s="227"/>
      <c r="J585" s="223"/>
      <c r="K585" s="223"/>
      <c r="L585" s="228"/>
      <c r="M585" s="229"/>
      <c r="N585" s="230"/>
      <c r="O585" s="230"/>
      <c r="P585" s="230"/>
      <c r="Q585" s="230"/>
      <c r="R585" s="230"/>
      <c r="S585" s="230"/>
      <c r="T585" s="231"/>
      <c r="AT585" s="232" t="s">
        <v>215</v>
      </c>
      <c r="AU585" s="232" t="s">
        <v>83</v>
      </c>
      <c r="AV585" s="15" t="s">
        <v>149</v>
      </c>
      <c r="AW585" s="15" t="s">
        <v>34</v>
      </c>
      <c r="AX585" s="15" t="s">
        <v>81</v>
      </c>
      <c r="AY585" s="232" t="s">
        <v>206</v>
      </c>
    </row>
    <row r="586" spans="1:65" s="2" customFormat="1" ht="21.75" customHeight="1">
      <c r="A586" s="37"/>
      <c r="B586" s="38"/>
      <c r="C586" s="182" t="s">
        <v>765</v>
      </c>
      <c r="D586" s="182" t="s">
        <v>208</v>
      </c>
      <c r="E586" s="183" t="s">
        <v>766</v>
      </c>
      <c r="F586" s="184" t="s">
        <v>767</v>
      </c>
      <c r="G586" s="185" t="s">
        <v>226</v>
      </c>
      <c r="H586" s="186">
        <v>35</v>
      </c>
      <c r="I586" s="187"/>
      <c r="J586" s="188">
        <f>ROUND(I586*H586,2)</f>
        <v>0</v>
      </c>
      <c r="K586" s="189"/>
      <c r="L586" s="42"/>
      <c r="M586" s="190" t="s">
        <v>21</v>
      </c>
      <c r="N586" s="191" t="s">
        <v>45</v>
      </c>
      <c r="O586" s="67"/>
      <c r="P586" s="192">
        <f>O586*H586</f>
        <v>0</v>
      </c>
      <c r="Q586" s="192">
        <v>6.0999999999999997E-4</v>
      </c>
      <c r="R586" s="192">
        <f>Q586*H586</f>
        <v>2.1349999999999997E-2</v>
      </c>
      <c r="S586" s="192">
        <v>0</v>
      </c>
      <c r="T586" s="193">
        <f>S586*H586</f>
        <v>0</v>
      </c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R586" s="194" t="s">
        <v>149</v>
      </c>
      <c r="AT586" s="194" t="s">
        <v>208</v>
      </c>
      <c r="AU586" s="194" t="s">
        <v>83</v>
      </c>
      <c r="AY586" s="20" t="s">
        <v>206</v>
      </c>
      <c r="BE586" s="195">
        <f>IF(N586="základní",J586,0)</f>
        <v>0</v>
      </c>
      <c r="BF586" s="195">
        <f>IF(N586="snížená",J586,0)</f>
        <v>0</v>
      </c>
      <c r="BG586" s="195">
        <f>IF(N586="zákl. přenesená",J586,0)</f>
        <v>0</v>
      </c>
      <c r="BH586" s="195">
        <f>IF(N586="sníž. přenesená",J586,0)</f>
        <v>0</v>
      </c>
      <c r="BI586" s="195">
        <f>IF(N586="nulová",J586,0)</f>
        <v>0</v>
      </c>
      <c r="BJ586" s="20" t="s">
        <v>81</v>
      </c>
      <c r="BK586" s="195">
        <f>ROUND(I586*H586,2)</f>
        <v>0</v>
      </c>
      <c r="BL586" s="20" t="s">
        <v>149</v>
      </c>
      <c r="BM586" s="194" t="s">
        <v>768</v>
      </c>
    </row>
    <row r="587" spans="1:65" s="2" customFormat="1" ht="18">
      <c r="A587" s="37"/>
      <c r="B587" s="38"/>
      <c r="C587" s="39"/>
      <c r="D587" s="196" t="s">
        <v>213</v>
      </c>
      <c r="E587" s="39"/>
      <c r="F587" s="197" t="s">
        <v>769</v>
      </c>
      <c r="G587" s="39"/>
      <c r="H587" s="39"/>
      <c r="I587" s="198"/>
      <c r="J587" s="39"/>
      <c r="K587" s="39"/>
      <c r="L587" s="42"/>
      <c r="M587" s="199"/>
      <c r="N587" s="200"/>
      <c r="O587" s="67"/>
      <c r="P587" s="67"/>
      <c r="Q587" s="67"/>
      <c r="R587" s="67"/>
      <c r="S587" s="67"/>
      <c r="T587" s="68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T587" s="20" t="s">
        <v>213</v>
      </c>
      <c r="AU587" s="20" t="s">
        <v>83</v>
      </c>
    </row>
    <row r="588" spans="1:65" s="13" customFormat="1">
      <c r="B588" s="201"/>
      <c r="C588" s="202"/>
      <c r="D588" s="196" t="s">
        <v>215</v>
      </c>
      <c r="E588" s="203" t="s">
        <v>21</v>
      </c>
      <c r="F588" s="204" t="s">
        <v>351</v>
      </c>
      <c r="G588" s="202"/>
      <c r="H588" s="203" t="s">
        <v>21</v>
      </c>
      <c r="I588" s="205"/>
      <c r="J588" s="202"/>
      <c r="K588" s="202"/>
      <c r="L588" s="206"/>
      <c r="M588" s="207"/>
      <c r="N588" s="208"/>
      <c r="O588" s="208"/>
      <c r="P588" s="208"/>
      <c r="Q588" s="208"/>
      <c r="R588" s="208"/>
      <c r="S588" s="208"/>
      <c r="T588" s="209"/>
      <c r="AT588" s="210" t="s">
        <v>215</v>
      </c>
      <c r="AU588" s="210" t="s">
        <v>83</v>
      </c>
      <c r="AV588" s="13" t="s">
        <v>81</v>
      </c>
      <c r="AW588" s="13" t="s">
        <v>34</v>
      </c>
      <c r="AX588" s="13" t="s">
        <v>74</v>
      </c>
      <c r="AY588" s="210" t="s">
        <v>206</v>
      </c>
    </row>
    <row r="589" spans="1:65" s="13" customFormat="1">
      <c r="B589" s="201"/>
      <c r="C589" s="202"/>
      <c r="D589" s="196" t="s">
        <v>215</v>
      </c>
      <c r="E589" s="203" t="s">
        <v>21</v>
      </c>
      <c r="F589" s="204" t="s">
        <v>770</v>
      </c>
      <c r="G589" s="202"/>
      <c r="H589" s="203" t="s">
        <v>21</v>
      </c>
      <c r="I589" s="205"/>
      <c r="J589" s="202"/>
      <c r="K589" s="202"/>
      <c r="L589" s="206"/>
      <c r="M589" s="207"/>
      <c r="N589" s="208"/>
      <c r="O589" s="208"/>
      <c r="P589" s="208"/>
      <c r="Q589" s="208"/>
      <c r="R589" s="208"/>
      <c r="S589" s="208"/>
      <c r="T589" s="209"/>
      <c r="AT589" s="210" t="s">
        <v>215</v>
      </c>
      <c r="AU589" s="210" t="s">
        <v>83</v>
      </c>
      <c r="AV589" s="13" t="s">
        <v>81</v>
      </c>
      <c r="AW589" s="13" t="s">
        <v>34</v>
      </c>
      <c r="AX589" s="13" t="s">
        <v>74</v>
      </c>
      <c r="AY589" s="210" t="s">
        <v>206</v>
      </c>
    </row>
    <row r="590" spans="1:65" s="14" customFormat="1">
      <c r="B590" s="211"/>
      <c r="C590" s="212"/>
      <c r="D590" s="196" t="s">
        <v>215</v>
      </c>
      <c r="E590" s="213" t="s">
        <v>21</v>
      </c>
      <c r="F590" s="214" t="s">
        <v>771</v>
      </c>
      <c r="G590" s="212"/>
      <c r="H590" s="215">
        <v>9</v>
      </c>
      <c r="I590" s="216"/>
      <c r="J590" s="212"/>
      <c r="K590" s="212"/>
      <c r="L590" s="217"/>
      <c r="M590" s="218"/>
      <c r="N590" s="219"/>
      <c r="O590" s="219"/>
      <c r="P590" s="219"/>
      <c r="Q590" s="219"/>
      <c r="R590" s="219"/>
      <c r="S590" s="219"/>
      <c r="T590" s="220"/>
      <c r="AT590" s="221" t="s">
        <v>215</v>
      </c>
      <c r="AU590" s="221" t="s">
        <v>83</v>
      </c>
      <c r="AV590" s="14" t="s">
        <v>83</v>
      </c>
      <c r="AW590" s="14" t="s">
        <v>34</v>
      </c>
      <c r="AX590" s="14" t="s">
        <v>74</v>
      </c>
      <c r="AY590" s="221" t="s">
        <v>206</v>
      </c>
    </row>
    <row r="591" spans="1:65" s="14" customFormat="1">
      <c r="B591" s="211"/>
      <c r="C591" s="212"/>
      <c r="D591" s="196" t="s">
        <v>215</v>
      </c>
      <c r="E591" s="213" t="s">
        <v>21</v>
      </c>
      <c r="F591" s="214" t="s">
        <v>447</v>
      </c>
      <c r="G591" s="212"/>
      <c r="H591" s="215">
        <v>26</v>
      </c>
      <c r="I591" s="216"/>
      <c r="J591" s="212"/>
      <c r="K591" s="212"/>
      <c r="L591" s="217"/>
      <c r="M591" s="218"/>
      <c r="N591" s="219"/>
      <c r="O591" s="219"/>
      <c r="P591" s="219"/>
      <c r="Q591" s="219"/>
      <c r="R591" s="219"/>
      <c r="S591" s="219"/>
      <c r="T591" s="220"/>
      <c r="AT591" s="221" t="s">
        <v>215</v>
      </c>
      <c r="AU591" s="221" t="s">
        <v>83</v>
      </c>
      <c r="AV591" s="14" t="s">
        <v>83</v>
      </c>
      <c r="AW591" s="14" t="s">
        <v>34</v>
      </c>
      <c r="AX591" s="14" t="s">
        <v>74</v>
      </c>
      <c r="AY591" s="221" t="s">
        <v>206</v>
      </c>
    </row>
    <row r="592" spans="1:65" s="15" customFormat="1">
      <c r="B592" s="222"/>
      <c r="C592" s="223"/>
      <c r="D592" s="196" t="s">
        <v>215</v>
      </c>
      <c r="E592" s="224" t="s">
        <v>21</v>
      </c>
      <c r="F592" s="225" t="s">
        <v>219</v>
      </c>
      <c r="G592" s="223"/>
      <c r="H592" s="226">
        <v>35</v>
      </c>
      <c r="I592" s="227"/>
      <c r="J592" s="223"/>
      <c r="K592" s="223"/>
      <c r="L592" s="228"/>
      <c r="M592" s="229"/>
      <c r="N592" s="230"/>
      <c r="O592" s="230"/>
      <c r="P592" s="230"/>
      <c r="Q592" s="230"/>
      <c r="R592" s="230"/>
      <c r="S592" s="230"/>
      <c r="T592" s="231"/>
      <c r="AT592" s="232" t="s">
        <v>215</v>
      </c>
      <c r="AU592" s="232" t="s">
        <v>83</v>
      </c>
      <c r="AV592" s="15" t="s">
        <v>149</v>
      </c>
      <c r="AW592" s="15" t="s">
        <v>34</v>
      </c>
      <c r="AX592" s="15" t="s">
        <v>81</v>
      </c>
      <c r="AY592" s="232" t="s">
        <v>206</v>
      </c>
    </row>
    <row r="593" spans="1:65" s="12" customFormat="1" ht="22.75" customHeight="1">
      <c r="B593" s="166"/>
      <c r="C593" s="167"/>
      <c r="D593" s="168" t="s">
        <v>73</v>
      </c>
      <c r="E593" s="180" t="s">
        <v>772</v>
      </c>
      <c r="F593" s="180" t="s">
        <v>773</v>
      </c>
      <c r="G593" s="167"/>
      <c r="H593" s="167"/>
      <c r="I593" s="170"/>
      <c r="J593" s="181">
        <f>BK593</f>
        <v>0</v>
      </c>
      <c r="K593" s="167"/>
      <c r="L593" s="172"/>
      <c r="M593" s="173"/>
      <c r="N593" s="174"/>
      <c r="O593" s="174"/>
      <c r="P593" s="175">
        <f>SUM(P594:P597)</f>
        <v>0</v>
      </c>
      <c r="Q593" s="174"/>
      <c r="R593" s="175">
        <f>SUM(R594:R597)</f>
        <v>0</v>
      </c>
      <c r="S593" s="174"/>
      <c r="T593" s="176">
        <f>SUM(T594:T597)</f>
        <v>0</v>
      </c>
      <c r="AR593" s="177" t="s">
        <v>81</v>
      </c>
      <c r="AT593" s="178" t="s">
        <v>73</v>
      </c>
      <c r="AU593" s="178" t="s">
        <v>81</v>
      </c>
      <c r="AY593" s="177" t="s">
        <v>206</v>
      </c>
      <c r="BK593" s="179">
        <f>SUM(BK594:BK597)</f>
        <v>0</v>
      </c>
    </row>
    <row r="594" spans="1:65" s="2" customFormat="1" ht="21.75" customHeight="1">
      <c r="A594" s="37"/>
      <c r="B594" s="38"/>
      <c r="C594" s="182" t="s">
        <v>774</v>
      </c>
      <c r="D594" s="182" t="s">
        <v>208</v>
      </c>
      <c r="E594" s="183" t="s">
        <v>775</v>
      </c>
      <c r="F594" s="184" t="s">
        <v>776</v>
      </c>
      <c r="G594" s="185" t="s">
        <v>308</v>
      </c>
      <c r="H594" s="186">
        <v>1537.912</v>
      </c>
      <c r="I594" s="187"/>
      <c r="J594" s="188">
        <f>ROUND(I594*H594,2)</f>
        <v>0</v>
      </c>
      <c r="K594" s="189"/>
      <c r="L594" s="42"/>
      <c r="M594" s="190" t="s">
        <v>21</v>
      </c>
      <c r="N594" s="191" t="s">
        <v>45</v>
      </c>
      <c r="O594" s="67"/>
      <c r="P594" s="192">
        <f>O594*H594</f>
        <v>0</v>
      </c>
      <c r="Q594" s="192">
        <v>0</v>
      </c>
      <c r="R594" s="192">
        <f>Q594*H594</f>
        <v>0</v>
      </c>
      <c r="S594" s="192">
        <v>0</v>
      </c>
      <c r="T594" s="193">
        <f>S594*H594</f>
        <v>0</v>
      </c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R594" s="194" t="s">
        <v>149</v>
      </c>
      <c r="AT594" s="194" t="s">
        <v>208</v>
      </c>
      <c r="AU594" s="194" t="s">
        <v>83</v>
      </c>
      <c r="AY594" s="20" t="s">
        <v>206</v>
      </c>
      <c r="BE594" s="195">
        <f>IF(N594="základní",J594,0)</f>
        <v>0</v>
      </c>
      <c r="BF594" s="195">
        <f>IF(N594="snížená",J594,0)</f>
        <v>0</v>
      </c>
      <c r="BG594" s="195">
        <f>IF(N594="zákl. přenesená",J594,0)</f>
        <v>0</v>
      </c>
      <c r="BH594" s="195">
        <f>IF(N594="sníž. přenesená",J594,0)</f>
        <v>0</v>
      </c>
      <c r="BI594" s="195">
        <f>IF(N594="nulová",J594,0)</f>
        <v>0</v>
      </c>
      <c r="BJ594" s="20" t="s">
        <v>81</v>
      </c>
      <c r="BK594" s="195">
        <f>ROUND(I594*H594,2)</f>
        <v>0</v>
      </c>
      <c r="BL594" s="20" t="s">
        <v>149</v>
      </c>
      <c r="BM594" s="194" t="s">
        <v>777</v>
      </c>
    </row>
    <row r="595" spans="1:65" s="2" customFormat="1" ht="18">
      <c r="A595" s="37"/>
      <c r="B595" s="38"/>
      <c r="C595" s="39"/>
      <c r="D595" s="196" t="s">
        <v>213</v>
      </c>
      <c r="E595" s="39"/>
      <c r="F595" s="197" t="s">
        <v>778</v>
      </c>
      <c r="G595" s="39"/>
      <c r="H595" s="39"/>
      <c r="I595" s="198"/>
      <c r="J595" s="39"/>
      <c r="K595" s="39"/>
      <c r="L595" s="42"/>
      <c r="M595" s="199"/>
      <c r="N595" s="200"/>
      <c r="O595" s="67"/>
      <c r="P595" s="67"/>
      <c r="Q595" s="67"/>
      <c r="R595" s="67"/>
      <c r="S595" s="67"/>
      <c r="T595" s="68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T595" s="20" t="s">
        <v>213</v>
      </c>
      <c r="AU595" s="20" t="s">
        <v>83</v>
      </c>
    </row>
    <row r="596" spans="1:65" s="2" customFormat="1" ht="21.75" customHeight="1">
      <c r="A596" s="37"/>
      <c r="B596" s="38"/>
      <c r="C596" s="182" t="s">
        <v>779</v>
      </c>
      <c r="D596" s="182" t="s">
        <v>208</v>
      </c>
      <c r="E596" s="183" t="s">
        <v>780</v>
      </c>
      <c r="F596" s="184" t="s">
        <v>781</v>
      </c>
      <c r="G596" s="185" t="s">
        <v>308</v>
      </c>
      <c r="H596" s="186">
        <v>1537.912</v>
      </c>
      <c r="I596" s="187"/>
      <c r="J596" s="188">
        <f>ROUND(I596*H596,2)</f>
        <v>0</v>
      </c>
      <c r="K596" s="189"/>
      <c r="L596" s="42"/>
      <c r="M596" s="190" t="s">
        <v>21</v>
      </c>
      <c r="N596" s="191" t="s">
        <v>45</v>
      </c>
      <c r="O596" s="67"/>
      <c r="P596" s="192">
        <f>O596*H596</f>
        <v>0</v>
      </c>
      <c r="Q596" s="192">
        <v>0</v>
      </c>
      <c r="R596" s="192">
        <f>Q596*H596</f>
        <v>0</v>
      </c>
      <c r="S596" s="192">
        <v>0</v>
      </c>
      <c r="T596" s="193">
        <f>S596*H596</f>
        <v>0</v>
      </c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R596" s="194" t="s">
        <v>149</v>
      </c>
      <c r="AT596" s="194" t="s">
        <v>208</v>
      </c>
      <c r="AU596" s="194" t="s">
        <v>83</v>
      </c>
      <c r="AY596" s="20" t="s">
        <v>206</v>
      </c>
      <c r="BE596" s="195">
        <f>IF(N596="základní",J596,0)</f>
        <v>0</v>
      </c>
      <c r="BF596" s="195">
        <f>IF(N596="snížená",J596,0)</f>
        <v>0</v>
      </c>
      <c r="BG596" s="195">
        <f>IF(N596="zákl. přenesená",J596,0)</f>
        <v>0</v>
      </c>
      <c r="BH596" s="195">
        <f>IF(N596="sníž. přenesená",J596,0)</f>
        <v>0</v>
      </c>
      <c r="BI596" s="195">
        <f>IF(N596="nulová",J596,0)</f>
        <v>0</v>
      </c>
      <c r="BJ596" s="20" t="s">
        <v>81</v>
      </c>
      <c r="BK596" s="195">
        <f>ROUND(I596*H596,2)</f>
        <v>0</v>
      </c>
      <c r="BL596" s="20" t="s">
        <v>149</v>
      </c>
      <c r="BM596" s="194" t="s">
        <v>782</v>
      </c>
    </row>
    <row r="597" spans="1:65" s="2" customFormat="1" ht="18">
      <c r="A597" s="37"/>
      <c r="B597" s="38"/>
      <c r="C597" s="39"/>
      <c r="D597" s="196" t="s">
        <v>213</v>
      </c>
      <c r="E597" s="39"/>
      <c r="F597" s="197" t="s">
        <v>783</v>
      </c>
      <c r="G597" s="39"/>
      <c r="H597" s="39"/>
      <c r="I597" s="198"/>
      <c r="J597" s="39"/>
      <c r="K597" s="39"/>
      <c r="L597" s="42"/>
      <c r="M597" s="199"/>
      <c r="N597" s="200"/>
      <c r="O597" s="67"/>
      <c r="P597" s="67"/>
      <c r="Q597" s="67"/>
      <c r="R597" s="67"/>
      <c r="S597" s="67"/>
      <c r="T597" s="68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T597" s="20" t="s">
        <v>213</v>
      </c>
      <c r="AU597" s="20" t="s">
        <v>83</v>
      </c>
    </row>
    <row r="598" spans="1:65" s="12" customFormat="1" ht="25.9" customHeight="1">
      <c r="B598" s="166"/>
      <c r="C598" s="167"/>
      <c r="D598" s="168" t="s">
        <v>73</v>
      </c>
      <c r="E598" s="169" t="s">
        <v>305</v>
      </c>
      <c r="F598" s="169" t="s">
        <v>784</v>
      </c>
      <c r="G598" s="167"/>
      <c r="H598" s="167"/>
      <c r="I598" s="170"/>
      <c r="J598" s="171">
        <f>BK598</f>
        <v>0</v>
      </c>
      <c r="K598" s="167"/>
      <c r="L598" s="172"/>
      <c r="M598" s="173"/>
      <c r="N598" s="174"/>
      <c r="O598" s="174"/>
      <c r="P598" s="175">
        <f>P599</f>
        <v>0</v>
      </c>
      <c r="Q598" s="174"/>
      <c r="R598" s="175">
        <f>R599</f>
        <v>1.5939000000000002E-2</v>
      </c>
      <c r="S598" s="174"/>
      <c r="T598" s="176">
        <f>T599</f>
        <v>0</v>
      </c>
      <c r="AR598" s="177" t="s">
        <v>106</v>
      </c>
      <c r="AT598" s="178" t="s">
        <v>73</v>
      </c>
      <c r="AU598" s="178" t="s">
        <v>74</v>
      </c>
      <c r="AY598" s="177" t="s">
        <v>206</v>
      </c>
      <c r="BK598" s="179">
        <f>BK599</f>
        <v>0</v>
      </c>
    </row>
    <row r="599" spans="1:65" s="12" customFormat="1" ht="22.75" customHeight="1">
      <c r="B599" s="166"/>
      <c r="C599" s="167"/>
      <c r="D599" s="168" t="s">
        <v>73</v>
      </c>
      <c r="E599" s="180" t="s">
        <v>785</v>
      </c>
      <c r="F599" s="180" t="s">
        <v>786</v>
      </c>
      <c r="G599" s="167"/>
      <c r="H599" s="167"/>
      <c r="I599" s="170"/>
      <c r="J599" s="181">
        <f>BK599</f>
        <v>0</v>
      </c>
      <c r="K599" s="167"/>
      <c r="L599" s="172"/>
      <c r="M599" s="173"/>
      <c r="N599" s="174"/>
      <c r="O599" s="174"/>
      <c r="P599" s="175">
        <f>SUM(P600:P609)</f>
        <v>0</v>
      </c>
      <c r="Q599" s="174"/>
      <c r="R599" s="175">
        <f>SUM(R600:R609)</f>
        <v>1.5939000000000002E-2</v>
      </c>
      <c r="S599" s="174"/>
      <c r="T599" s="176">
        <f>SUM(T600:T609)</f>
        <v>0</v>
      </c>
      <c r="AR599" s="177" t="s">
        <v>106</v>
      </c>
      <c r="AT599" s="178" t="s">
        <v>73</v>
      </c>
      <c r="AU599" s="178" t="s">
        <v>81</v>
      </c>
      <c r="AY599" s="177" t="s">
        <v>206</v>
      </c>
      <c r="BK599" s="179">
        <f>SUM(BK600:BK609)</f>
        <v>0</v>
      </c>
    </row>
    <row r="600" spans="1:65" s="2" customFormat="1" ht="16.5" customHeight="1">
      <c r="A600" s="37"/>
      <c r="B600" s="38"/>
      <c r="C600" s="182" t="s">
        <v>787</v>
      </c>
      <c r="D600" s="182" t="s">
        <v>208</v>
      </c>
      <c r="E600" s="183" t="s">
        <v>788</v>
      </c>
      <c r="F600" s="184" t="s">
        <v>789</v>
      </c>
      <c r="G600" s="185" t="s">
        <v>226</v>
      </c>
      <c r="H600" s="186">
        <v>22</v>
      </c>
      <c r="I600" s="187"/>
      <c r="J600" s="188">
        <f>ROUND(I600*H600,2)</f>
        <v>0</v>
      </c>
      <c r="K600" s="189"/>
      <c r="L600" s="42"/>
      <c r="M600" s="190" t="s">
        <v>21</v>
      </c>
      <c r="N600" s="191" t="s">
        <v>45</v>
      </c>
      <c r="O600" s="67"/>
      <c r="P600" s="192">
        <f>O600*H600</f>
        <v>0</v>
      </c>
      <c r="Q600" s="192">
        <v>0</v>
      </c>
      <c r="R600" s="192">
        <f>Q600*H600</f>
        <v>0</v>
      </c>
      <c r="S600" s="192">
        <v>0</v>
      </c>
      <c r="T600" s="193">
        <f>S600*H600</f>
        <v>0</v>
      </c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R600" s="194" t="s">
        <v>702</v>
      </c>
      <c r="AT600" s="194" t="s">
        <v>208</v>
      </c>
      <c r="AU600" s="194" t="s">
        <v>83</v>
      </c>
      <c r="AY600" s="20" t="s">
        <v>206</v>
      </c>
      <c r="BE600" s="195">
        <f>IF(N600="základní",J600,0)</f>
        <v>0</v>
      </c>
      <c r="BF600" s="195">
        <f>IF(N600="snížená",J600,0)</f>
        <v>0</v>
      </c>
      <c r="BG600" s="195">
        <f>IF(N600="zákl. přenesená",J600,0)</f>
        <v>0</v>
      </c>
      <c r="BH600" s="195">
        <f>IF(N600="sníž. přenesená",J600,0)</f>
        <v>0</v>
      </c>
      <c r="BI600" s="195">
        <f>IF(N600="nulová",J600,0)</f>
        <v>0</v>
      </c>
      <c r="BJ600" s="20" t="s">
        <v>81</v>
      </c>
      <c r="BK600" s="195">
        <f>ROUND(I600*H600,2)</f>
        <v>0</v>
      </c>
      <c r="BL600" s="20" t="s">
        <v>702</v>
      </c>
      <c r="BM600" s="194" t="s">
        <v>790</v>
      </c>
    </row>
    <row r="601" spans="1:65" s="2" customFormat="1">
      <c r="A601" s="37"/>
      <c r="B601" s="38"/>
      <c r="C601" s="39"/>
      <c r="D601" s="196" t="s">
        <v>213</v>
      </c>
      <c r="E601" s="39"/>
      <c r="F601" s="197" t="s">
        <v>791</v>
      </c>
      <c r="G601" s="39"/>
      <c r="H601" s="39"/>
      <c r="I601" s="198"/>
      <c r="J601" s="39"/>
      <c r="K601" s="39"/>
      <c r="L601" s="42"/>
      <c r="M601" s="199"/>
      <c r="N601" s="200"/>
      <c r="O601" s="67"/>
      <c r="P601" s="67"/>
      <c r="Q601" s="67"/>
      <c r="R601" s="67"/>
      <c r="S601" s="67"/>
      <c r="T601" s="68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T601" s="20" t="s">
        <v>213</v>
      </c>
      <c r="AU601" s="20" t="s">
        <v>83</v>
      </c>
    </row>
    <row r="602" spans="1:65" s="13" customFormat="1">
      <c r="B602" s="201"/>
      <c r="C602" s="202"/>
      <c r="D602" s="196" t="s">
        <v>215</v>
      </c>
      <c r="E602" s="203" t="s">
        <v>21</v>
      </c>
      <c r="F602" s="204" t="s">
        <v>241</v>
      </c>
      <c r="G602" s="202"/>
      <c r="H602" s="203" t="s">
        <v>21</v>
      </c>
      <c r="I602" s="205"/>
      <c r="J602" s="202"/>
      <c r="K602" s="202"/>
      <c r="L602" s="206"/>
      <c r="M602" s="207"/>
      <c r="N602" s="208"/>
      <c r="O602" s="208"/>
      <c r="P602" s="208"/>
      <c r="Q602" s="208"/>
      <c r="R602" s="208"/>
      <c r="S602" s="208"/>
      <c r="T602" s="209"/>
      <c r="AT602" s="210" t="s">
        <v>215</v>
      </c>
      <c r="AU602" s="210" t="s">
        <v>83</v>
      </c>
      <c r="AV602" s="13" t="s">
        <v>81</v>
      </c>
      <c r="AW602" s="13" t="s">
        <v>34</v>
      </c>
      <c r="AX602" s="13" t="s">
        <v>74</v>
      </c>
      <c r="AY602" s="210" t="s">
        <v>206</v>
      </c>
    </row>
    <row r="603" spans="1:65" s="14" customFormat="1">
      <c r="B603" s="211"/>
      <c r="C603" s="212"/>
      <c r="D603" s="196" t="s">
        <v>215</v>
      </c>
      <c r="E603" s="213" t="s">
        <v>21</v>
      </c>
      <c r="F603" s="214" t="s">
        <v>792</v>
      </c>
      <c r="G603" s="212"/>
      <c r="H603" s="215">
        <v>22</v>
      </c>
      <c r="I603" s="216"/>
      <c r="J603" s="212"/>
      <c r="K603" s="212"/>
      <c r="L603" s="217"/>
      <c r="M603" s="218"/>
      <c r="N603" s="219"/>
      <c r="O603" s="219"/>
      <c r="P603" s="219"/>
      <c r="Q603" s="219"/>
      <c r="R603" s="219"/>
      <c r="S603" s="219"/>
      <c r="T603" s="220"/>
      <c r="AT603" s="221" t="s">
        <v>215</v>
      </c>
      <c r="AU603" s="221" t="s">
        <v>83</v>
      </c>
      <c r="AV603" s="14" t="s">
        <v>83</v>
      </c>
      <c r="AW603" s="14" t="s">
        <v>34</v>
      </c>
      <c r="AX603" s="14" t="s">
        <v>74</v>
      </c>
      <c r="AY603" s="221" t="s">
        <v>206</v>
      </c>
    </row>
    <row r="604" spans="1:65" s="15" customFormat="1">
      <c r="B604" s="222"/>
      <c r="C604" s="223"/>
      <c r="D604" s="196" t="s">
        <v>215</v>
      </c>
      <c r="E604" s="224" t="s">
        <v>21</v>
      </c>
      <c r="F604" s="225" t="s">
        <v>219</v>
      </c>
      <c r="G604" s="223"/>
      <c r="H604" s="226">
        <v>22</v>
      </c>
      <c r="I604" s="227"/>
      <c r="J604" s="223"/>
      <c r="K604" s="223"/>
      <c r="L604" s="228"/>
      <c r="M604" s="229"/>
      <c r="N604" s="230"/>
      <c r="O604" s="230"/>
      <c r="P604" s="230"/>
      <c r="Q604" s="230"/>
      <c r="R604" s="230"/>
      <c r="S604" s="230"/>
      <c r="T604" s="231"/>
      <c r="AT604" s="232" t="s">
        <v>215</v>
      </c>
      <c r="AU604" s="232" t="s">
        <v>83</v>
      </c>
      <c r="AV604" s="15" t="s">
        <v>149</v>
      </c>
      <c r="AW604" s="15" t="s">
        <v>34</v>
      </c>
      <c r="AX604" s="15" t="s">
        <v>81</v>
      </c>
      <c r="AY604" s="232" t="s">
        <v>206</v>
      </c>
    </row>
    <row r="605" spans="1:65" s="2" customFormat="1" ht="16.5" customHeight="1">
      <c r="A605" s="37"/>
      <c r="B605" s="38"/>
      <c r="C605" s="234" t="s">
        <v>793</v>
      </c>
      <c r="D605" s="234" t="s">
        <v>305</v>
      </c>
      <c r="E605" s="235" t="s">
        <v>794</v>
      </c>
      <c r="F605" s="236" t="s">
        <v>795</v>
      </c>
      <c r="G605" s="237" t="s">
        <v>226</v>
      </c>
      <c r="H605" s="238">
        <v>23.1</v>
      </c>
      <c r="I605" s="239"/>
      <c r="J605" s="240">
        <f>ROUND(I605*H605,2)</f>
        <v>0</v>
      </c>
      <c r="K605" s="241"/>
      <c r="L605" s="242"/>
      <c r="M605" s="243" t="s">
        <v>21</v>
      </c>
      <c r="N605" s="244" t="s">
        <v>45</v>
      </c>
      <c r="O605" s="67"/>
      <c r="P605" s="192">
        <f>O605*H605</f>
        <v>0</v>
      </c>
      <c r="Q605" s="192">
        <v>6.8999999999999997E-4</v>
      </c>
      <c r="R605" s="192">
        <f>Q605*H605</f>
        <v>1.5939000000000002E-2</v>
      </c>
      <c r="S605" s="192">
        <v>0</v>
      </c>
      <c r="T605" s="193">
        <f>S605*H605</f>
        <v>0</v>
      </c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R605" s="194" t="s">
        <v>796</v>
      </c>
      <c r="AT605" s="194" t="s">
        <v>305</v>
      </c>
      <c r="AU605" s="194" t="s">
        <v>83</v>
      </c>
      <c r="AY605" s="20" t="s">
        <v>206</v>
      </c>
      <c r="BE605" s="195">
        <f>IF(N605="základní",J605,0)</f>
        <v>0</v>
      </c>
      <c r="BF605" s="195">
        <f>IF(N605="snížená",J605,0)</f>
        <v>0</v>
      </c>
      <c r="BG605" s="195">
        <f>IF(N605="zákl. přenesená",J605,0)</f>
        <v>0</v>
      </c>
      <c r="BH605" s="195">
        <f>IF(N605="sníž. přenesená",J605,0)</f>
        <v>0</v>
      </c>
      <c r="BI605" s="195">
        <f>IF(N605="nulová",J605,0)</f>
        <v>0</v>
      </c>
      <c r="BJ605" s="20" t="s">
        <v>81</v>
      </c>
      <c r="BK605" s="195">
        <f>ROUND(I605*H605,2)</f>
        <v>0</v>
      </c>
      <c r="BL605" s="20" t="s">
        <v>796</v>
      </c>
      <c r="BM605" s="194" t="s">
        <v>797</v>
      </c>
    </row>
    <row r="606" spans="1:65" s="2" customFormat="1">
      <c r="A606" s="37"/>
      <c r="B606" s="38"/>
      <c r="C606" s="39"/>
      <c r="D606" s="196" t="s">
        <v>213</v>
      </c>
      <c r="E606" s="39"/>
      <c r="F606" s="197" t="s">
        <v>795</v>
      </c>
      <c r="G606" s="39"/>
      <c r="H606" s="39"/>
      <c r="I606" s="198"/>
      <c r="J606" s="39"/>
      <c r="K606" s="39"/>
      <c r="L606" s="42"/>
      <c r="M606" s="199"/>
      <c r="N606" s="200"/>
      <c r="O606" s="67"/>
      <c r="P606" s="67"/>
      <c r="Q606" s="67"/>
      <c r="R606" s="67"/>
      <c r="S606" s="67"/>
      <c r="T606" s="68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T606" s="20" t="s">
        <v>213</v>
      </c>
      <c r="AU606" s="20" t="s">
        <v>83</v>
      </c>
    </row>
    <row r="607" spans="1:65" s="14" customFormat="1">
      <c r="B607" s="211"/>
      <c r="C607" s="212"/>
      <c r="D607" s="196" t="s">
        <v>215</v>
      </c>
      <c r="E607" s="213" t="s">
        <v>21</v>
      </c>
      <c r="F607" s="214" t="s">
        <v>798</v>
      </c>
      <c r="G607" s="212"/>
      <c r="H607" s="215">
        <v>23.1</v>
      </c>
      <c r="I607" s="216"/>
      <c r="J607" s="212"/>
      <c r="K607" s="212"/>
      <c r="L607" s="217"/>
      <c r="M607" s="218"/>
      <c r="N607" s="219"/>
      <c r="O607" s="219"/>
      <c r="P607" s="219"/>
      <c r="Q607" s="219"/>
      <c r="R607" s="219"/>
      <c r="S607" s="219"/>
      <c r="T607" s="220"/>
      <c r="AT607" s="221" t="s">
        <v>215</v>
      </c>
      <c r="AU607" s="221" t="s">
        <v>83</v>
      </c>
      <c r="AV607" s="14" t="s">
        <v>83</v>
      </c>
      <c r="AW607" s="14" t="s">
        <v>34</v>
      </c>
      <c r="AX607" s="14" t="s">
        <v>81</v>
      </c>
      <c r="AY607" s="221" t="s">
        <v>206</v>
      </c>
    </row>
    <row r="608" spans="1:65" s="2" customFormat="1" ht="16.5" customHeight="1">
      <c r="A608" s="37"/>
      <c r="B608" s="38"/>
      <c r="C608" s="182" t="s">
        <v>799</v>
      </c>
      <c r="D608" s="182" t="s">
        <v>208</v>
      </c>
      <c r="E608" s="183" t="s">
        <v>800</v>
      </c>
      <c r="F608" s="184" t="s">
        <v>801</v>
      </c>
      <c r="G608" s="185" t="s">
        <v>308</v>
      </c>
      <c r="H608" s="186">
        <v>1.6E-2</v>
      </c>
      <c r="I608" s="187"/>
      <c r="J608" s="188">
        <f>ROUND(I608*H608,2)</f>
        <v>0</v>
      </c>
      <c r="K608" s="189"/>
      <c r="L608" s="42"/>
      <c r="M608" s="190" t="s">
        <v>21</v>
      </c>
      <c r="N608" s="191" t="s">
        <v>45</v>
      </c>
      <c r="O608" s="67"/>
      <c r="P608" s="192">
        <f>O608*H608</f>
        <v>0</v>
      </c>
      <c r="Q608" s="192">
        <v>0</v>
      </c>
      <c r="R608" s="192">
        <f>Q608*H608</f>
        <v>0</v>
      </c>
      <c r="S608" s="192">
        <v>0</v>
      </c>
      <c r="T608" s="193">
        <f>S608*H608</f>
        <v>0</v>
      </c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R608" s="194" t="s">
        <v>702</v>
      </c>
      <c r="AT608" s="194" t="s">
        <v>208</v>
      </c>
      <c r="AU608" s="194" t="s">
        <v>83</v>
      </c>
      <c r="AY608" s="20" t="s">
        <v>206</v>
      </c>
      <c r="BE608" s="195">
        <f>IF(N608="základní",J608,0)</f>
        <v>0</v>
      </c>
      <c r="BF608" s="195">
        <f>IF(N608="snížená",J608,0)</f>
        <v>0</v>
      </c>
      <c r="BG608" s="195">
        <f>IF(N608="zákl. přenesená",J608,0)</f>
        <v>0</v>
      </c>
      <c r="BH608" s="195">
        <f>IF(N608="sníž. přenesená",J608,0)</f>
        <v>0</v>
      </c>
      <c r="BI608" s="195">
        <f>IF(N608="nulová",J608,0)</f>
        <v>0</v>
      </c>
      <c r="BJ608" s="20" t="s">
        <v>81</v>
      </c>
      <c r="BK608" s="195">
        <f>ROUND(I608*H608,2)</f>
        <v>0</v>
      </c>
      <c r="BL608" s="20" t="s">
        <v>702</v>
      </c>
      <c r="BM608" s="194" t="s">
        <v>802</v>
      </c>
    </row>
    <row r="609" spans="1:65" s="2" customFormat="1">
      <c r="A609" s="37"/>
      <c r="B609" s="38"/>
      <c r="C609" s="39"/>
      <c r="D609" s="196" t="s">
        <v>213</v>
      </c>
      <c r="E609" s="39"/>
      <c r="F609" s="197" t="s">
        <v>803</v>
      </c>
      <c r="G609" s="39"/>
      <c r="H609" s="39"/>
      <c r="I609" s="198"/>
      <c r="J609" s="39"/>
      <c r="K609" s="39"/>
      <c r="L609" s="42"/>
      <c r="M609" s="199"/>
      <c r="N609" s="200"/>
      <c r="O609" s="67"/>
      <c r="P609" s="67"/>
      <c r="Q609" s="67"/>
      <c r="R609" s="67"/>
      <c r="S609" s="67"/>
      <c r="T609" s="68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T609" s="20" t="s">
        <v>213</v>
      </c>
      <c r="AU609" s="20" t="s">
        <v>83</v>
      </c>
    </row>
    <row r="610" spans="1:65" s="12" customFormat="1" ht="25.9" customHeight="1">
      <c r="B610" s="166"/>
      <c r="C610" s="167"/>
      <c r="D610" s="168" t="s">
        <v>73</v>
      </c>
      <c r="E610" s="169" t="s">
        <v>129</v>
      </c>
      <c r="F610" s="169" t="s">
        <v>130</v>
      </c>
      <c r="G610" s="167"/>
      <c r="H610" s="167"/>
      <c r="I610" s="170"/>
      <c r="J610" s="171">
        <f>BK610</f>
        <v>0</v>
      </c>
      <c r="K610" s="167"/>
      <c r="L610" s="172"/>
      <c r="M610" s="173"/>
      <c r="N610" s="174"/>
      <c r="O610" s="174"/>
      <c r="P610" s="175">
        <f>P611+P620+P629</f>
        <v>0</v>
      </c>
      <c r="Q610" s="174"/>
      <c r="R610" s="175">
        <f>R611+R620+R629</f>
        <v>0</v>
      </c>
      <c r="S610" s="174"/>
      <c r="T610" s="176">
        <f>T611+T620+T629</f>
        <v>0</v>
      </c>
      <c r="AR610" s="177" t="s">
        <v>235</v>
      </c>
      <c r="AT610" s="178" t="s">
        <v>73</v>
      </c>
      <c r="AU610" s="178" t="s">
        <v>74</v>
      </c>
      <c r="AY610" s="177" t="s">
        <v>206</v>
      </c>
      <c r="BK610" s="179">
        <f>BK611+BK620+BK629</f>
        <v>0</v>
      </c>
    </row>
    <row r="611" spans="1:65" s="12" customFormat="1" ht="22.75" customHeight="1">
      <c r="B611" s="166"/>
      <c r="C611" s="167"/>
      <c r="D611" s="168" t="s">
        <v>73</v>
      </c>
      <c r="E611" s="180" t="s">
        <v>804</v>
      </c>
      <c r="F611" s="180" t="s">
        <v>805</v>
      </c>
      <c r="G611" s="167"/>
      <c r="H611" s="167"/>
      <c r="I611" s="170"/>
      <c r="J611" s="181">
        <f>BK611</f>
        <v>0</v>
      </c>
      <c r="K611" s="167"/>
      <c r="L611" s="172"/>
      <c r="M611" s="173"/>
      <c r="N611" s="174"/>
      <c r="O611" s="174"/>
      <c r="P611" s="175">
        <f>SUM(P612:P619)</f>
        <v>0</v>
      </c>
      <c r="Q611" s="174"/>
      <c r="R611" s="175">
        <f>SUM(R612:R619)</f>
        <v>0</v>
      </c>
      <c r="S611" s="174"/>
      <c r="T611" s="176">
        <f>SUM(T612:T619)</f>
        <v>0</v>
      </c>
      <c r="AR611" s="177" t="s">
        <v>235</v>
      </c>
      <c r="AT611" s="178" t="s">
        <v>73</v>
      </c>
      <c r="AU611" s="178" t="s">
        <v>81</v>
      </c>
      <c r="AY611" s="177" t="s">
        <v>206</v>
      </c>
      <c r="BK611" s="179">
        <f>SUM(BK612:BK619)</f>
        <v>0</v>
      </c>
    </row>
    <row r="612" spans="1:65" s="2" customFormat="1" ht="16.5" customHeight="1">
      <c r="A612" s="37"/>
      <c r="B612" s="38"/>
      <c r="C612" s="182" t="s">
        <v>806</v>
      </c>
      <c r="D612" s="182" t="s">
        <v>208</v>
      </c>
      <c r="E612" s="183" t="s">
        <v>807</v>
      </c>
      <c r="F612" s="184" t="s">
        <v>808</v>
      </c>
      <c r="G612" s="185" t="s">
        <v>809</v>
      </c>
      <c r="H612" s="186">
        <v>1</v>
      </c>
      <c r="I612" s="187"/>
      <c r="J612" s="188">
        <f>ROUND(I612*H612,2)</f>
        <v>0</v>
      </c>
      <c r="K612" s="189"/>
      <c r="L612" s="42"/>
      <c r="M612" s="190" t="s">
        <v>21</v>
      </c>
      <c r="N612" s="191" t="s">
        <v>45</v>
      </c>
      <c r="O612" s="67"/>
      <c r="P612" s="192">
        <f>O612*H612</f>
        <v>0</v>
      </c>
      <c r="Q612" s="192">
        <v>0</v>
      </c>
      <c r="R612" s="192">
        <f>Q612*H612</f>
        <v>0</v>
      </c>
      <c r="S612" s="192">
        <v>0</v>
      </c>
      <c r="T612" s="193">
        <f>S612*H612</f>
        <v>0</v>
      </c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R612" s="194" t="s">
        <v>810</v>
      </c>
      <c r="AT612" s="194" t="s">
        <v>208</v>
      </c>
      <c r="AU612" s="194" t="s">
        <v>83</v>
      </c>
      <c r="AY612" s="20" t="s">
        <v>206</v>
      </c>
      <c r="BE612" s="195">
        <f>IF(N612="základní",J612,0)</f>
        <v>0</v>
      </c>
      <c r="BF612" s="195">
        <f>IF(N612="snížená",J612,0)</f>
        <v>0</v>
      </c>
      <c r="BG612" s="195">
        <f>IF(N612="zákl. přenesená",J612,0)</f>
        <v>0</v>
      </c>
      <c r="BH612" s="195">
        <f>IF(N612="sníž. přenesená",J612,0)</f>
        <v>0</v>
      </c>
      <c r="BI612" s="195">
        <f>IF(N612="nulová",J612,0)</f>
        <v>0</v>
      </c>
      <c r="BJ612" s="20" t="s">
        <v>81</v>
      </c>
      <c r="BK612" s="195">
        <f>ROUND(I612*H612,2)</f>
        <v>0</v>
      </c>
      <c r="BL612" s="20" t="s">
        <v>810</v>
      </c>
      <c r="BM612" s="194" t="s">
        <v>811</v>
      </c>
    </row>
    <row r="613" spans="1:65" s="2" customFormat="1">
      <c r="A613" s="37"/>
      <c r="B613" s="38"/>
      <c r="C613" s="39"/>
      <c r="D613" s="196" t="s">
        <v>213</v>
      </c>
      <c r="E613" s="39"/>
      <c r="F613" s="197" t="s">
        <v>808</v>
      </c>
      <c r="G613" s="39"/>
      <c r="H613" s="39"/>
      <c r="I613" s="198"/>
      <c r="J613" s="39"/>
      <c r="K613" s="39"/>
      <c r="L613" s="42"/>
      <c r="M613" s="199"/>
      <c r="N613" s="200"/>
      <c r="O613" s="67"/>
      <c r="P613" s="67"/>
      <c r="Q613" s="67"/>
      <c r="R613" s="67"/>
      <c r="S613" s="67"/>
      <c r="T613" s="68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T613" s="20" t="s">
        <v>213</v>
      </c>
      <c r="AU613" s="20" t="s">
        <v>83</v>
      </c>
    </row>
    <row r="614" spans="1:65" s="2" customFormat="1" ht="18">
      <c r="A614" s="37"/>
      <c r="B614" s="38"/>
      <c r="C614" s="39"/>
      <c r="D614" s="196" t="s">
        <v>275</v>
      </c>
      <c r="E614" s="39"/>
      <c r="F614" s="233" t="s">
        <v>812</v>
      </c>
      <c r="G614" s="39"/>
      <c r="H614" s="39"/>
      <c r="I614" s="198"/>
      <c r="J614" s="39"/>
      <c r="K614" s="39"/>
      <c r="L614" s="42"/>
      <c r="M614" s="199"/>
      <c r="N614" s="200"/>
      <c r="O614" s="67"/>
      <c r="P614" s="67"/>
      <c r="Q614" s="67"/>
      <c r="R614" s="67"/>
      <c r="S614" s="67"/>
      <c r="T614" s="68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T614" s="20" t="s">
        <v>275</v>
      </c>
      <c r="AU614" s="20" t="s">
        <v>83</v>
      </c>
    </row>
    <row r="615" spans="1:65" s="2" customFormat="1" ht="16.5" customHeight="1">
      <c r="A615" s="37"/>
      <c r="B615" s="38"/>
      <c r="C615" s="182" t="s">
        <v>813</v>
      </c>
      <c r="D615" s="182" t="s">
        <v>208</v>
      </c>
      <c r="E615" s="183" t="s">
        <v>814</v>
      </c>
      <c r="F615" s="184" t="s">
        <v>815</v>
      </c>
      <c r="G615" s="185" t="s">
        <v>809</v>
      </c>
      <c r="H615" s="186">
        <v>1</v>
      </c>
      <c r="I615" s="187"/>
      <c r="J615" s="188">
        <f>ROUND(I615*H615,2)</f>
        <v>0</v>
      </c>
      <c r="K615" s="189"/>
      <c r="L615" s="42"/>
      <c r="M615" s="190" t="s">
        <v>21</v>
      </c>
      <c r="N615" s="191" t="s">
        <v>45</v>
      </c>
      <c r="O615" s="67"/>
      <c r="P615" s="192">
        <f>O615*H615</f>
        <v>0</v>
      </c>
      <c r="Q615" s="192">
        <v>0</v>
      </c>
      <c r="R615" s="192">
        <f>Q615*H615</f>
        <v>0</v>
      </c>
      <c r="S615" s="192">
        <v>0</v>
      </c>
      <c r="T615" s="193">
        <f>S615*H615</f>
        <v>0</v>
      </c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R615" s="194" t="s">
        <v>810</v>
      </c>
      <c r="AT615" s="194" t="s">
        <v>208</v>
      </c>
      <c r="AU615" s="194" t="s">
        <v>83</v>
      </c>
      <c r="AY615" s="20" t="s">
        <v>206</v>
      </c>
      <c r="BE615" s="195">
        <f>IF(N615="základní",J615,0)</f>
        <v>0</v>
      </c>
      <c r="BF615" s="195">
        <f>IF(N615="snížená",J615,0)</f>
        <v>0</v>
      </c>
      <c r="BG615" s="195">
        <f>IF(N615="zákl. přenesená",J615,0)</f>
        <v>0</v>
      </c>
      <c r="BH615" s="195">
        <f>IF(N615="sníž. přenesená",J615,0)</f>
        <v>0</v>
      </c>
      <c r="BI615" s="195">
        <f>IF(N615="nulová",J615,0)</f>
        <v>0</v>
      </c>
      <c r="BJ615" s="20" t="s">
        <v>81</v>
      </c>
      <c r="BK615" s="195">
        <f>ROUND(I615*H615,2)</f>
        <v>0</v>
      </c>
      <c r="BL615" s="20" t="s">
        <v>810</v>
      </c>
      <c r="BM615" s="194" t="s">
        <v>816</v>
      </c>
    </row>
    <row r="616" spans="1:65" s="2" customFormat="1">
      <c r="A616" s="37"/>
      <c r="B616" s="38"/>
      <c r="C616" s="39"/>
      <c r="D616" s="196" t="s">
        <v>213</v>
      </c>
      <c r="E616" s="39"/>
      <c r="F616" s="197" t="s">
        <v>815</v>
      </c>
      <c r="G616" s="39"/>
      <c r="H616" s="39"/>
      <c r="I616" s="198"/>
      <c r="J616" s="39"/>
      <c r="K616" s="39"/>
      <c r="L616" s="42"/>
      <c r="M616" s="199"/>
      <c r="N616" s="200"/>
      <c r="O616" s="67"/>
      <c r="P616" s="67"/>
      <c r="Q616" s="67"/>
      <c r="R616" s="67"/>
      <c r="S616" s="67"/>
      <c r="T616" s="68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T616" s="20" t="s">
        <v>213</v>
      </c>
      <c r="AU616" s="20" t="s">
        <v>83</v>
      </c>
    </row>
    <row r="617" spans="1:65" s="2" customFormat="1" ht="18">
      <c r="A617" s="37"/>
      <c r="B617" s="38"/>
      <c r="C617" s="39"/>
      <c r="D617" s="196" t="s">
        <v>275</v>
      </c>
      <c r="E617" s="39"/>
      <c r="F617" s="233" t="s">
        <v>817</v>
      </c>
      <c r="G617" s="39"/>
      <c r="H617" s="39"/>
      <c r="I617" s="198"/>
      <c r="J617" s="39"/>
      <c r="K617" s="39"/>
      <c r="L617" s="42"/>
      <c r="M617" s="199"/>
      <c r="N617" s="200"/>
      <c r="O617" s="67"/>
      <c r="P617" s="67"/>
      <c r="Q617" s="67"/>
      <c r="R617" s="67"/>
      <c r="S617" s="67"/>
      <c r="T617" s="68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T617" s="20" t="s">
        <v>275</v>
      </c>
      <c r="AU617" s="20" t="s">
        <v>83</v>
      </c>
    </row>
    <row r="618" spans="1:65" s="2" customFormat="1" ht="16.5" customHeight="1">
      <c r="A618" s="37"/>
      <c r="B618" s="38"/>
      <c r="C618" s="182" t="s">
        <v>818</v>
      </c>
      <c r="D618" s="182" t="s">
        <v>208</v>
      </c>
      <c r="E618" s="183" t="s">
        <v>819</v>
      </c>
      <c r="F618" s="184" t="s">
        <v>820</v>
      </c>
      <c r="G618" s="185" t="s">
        <v>809</v>
      </c>
      <c r="H618" s="186">
        <v>1</v>
      </c>
      <c r="I618" s="187"/>
      <c r="J618" s="188">
        <f>ROUND(I618*H618,2)</f>
        <v>0</v>
      </c>
      <c r="K618" s="189"/>
      <c r="L618" s="42"/>
      <c r="M618" s="190" t="s">
        <v>21</v>
      </c>
      <c r="N618" s="191" t="s">
        <v>45</v>
      </c>
      <c r="O618" s="67"/>
      <c r="P618" s="192">
        <f>O618*H618</f>
        <v>0</v>
      </c>
      <c r="Q618" s="192">
        <v>0</v>
      </c>
      <c r="R618" s="192">
        <f>Q618*H618</f>
        <v>0</v>
      </c>
      <c r="S618" s="192">
        <v>0</v>
      </c>
      <c r="T618" s="193">
        <f>S618*H618</f>
        <v>0</v>
      </c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R618" s="194" t="s">
        <v>810</v>
      </c>
      <c r="AT618" s="194" t="s">
        <v>208</v>
      </c>
      <c r="AU618" s="194" t="s">
        <v>83</v>
      </c>
      <c r="AY618" s="20" t="s">
        <v>206</v>
      </c>
      <c r="BE618" s="195">
        <f>IF(N618="základní",J618,0)</f>
        <v>0</v>
      </c>
      <c r="BF618" s="195">
        <f>IF(N618="snížená",J618,0)</f>
        <v>0</v>
      </c>
      <c r="BG618" s="195">
        <f>IF(N618="zákl. přenesená",J618,0)</f>
        <v>0</v>
      </c>
      <c r="BH618" s="195">
        <f>IF(N618="sníž. přenesená",J618,0)</f>
        <v>0</v>
      </c>
      <c r="BI618" s="195">
        <f>IF(N618="nulová",J618,0)</f>
        <v>0</v>
      </c>
      <c r="BJ618" s="20" t="s">
        <v>81</v>
      </c>
      <c r="BK618" s="195">
        <f>ROUND(I618*H618,2)</f>
        <v>0</v>
      </c>
      <c r="BL618" s="20" t="s">
        <v>810</v>
      </c>
      <c r="BM618" s="194" t="s">
        <v>821</v>
      </c>
    </row>
    <row r="619" spans="1:65" s="2" customFormat="1">
      <c r="A619" s="37"/>
      <c r="B619" s="38"/>
      <c r="C619" s="39"/>
      <c r="D619" s="196" t="s">
        <v>213</v>
      </c>
      <c r="E619" s="39"/>
      <c r="F619" s="197" t="s">
        <v>820</v>
      </c>
      <c r="G619" s="39"/>
      <c r="H619" s="39"/>
      <c r="I619" s="198"/>
      <c r="J619" s="39"/>
      <c r="K619" s="39"/>
      <c r="L619" s="42"/>
      <c r="M619" s="199"/>
      <c r="N619" s="200"/>
      <c r="O619" s="67"/>
      <c r="P619" s="67"/>
      <c r="Q619" s="67"/>
      <c r="R619" s="67"/>
      <c r="S619" s="67"/>
      <c r="T619" s="68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T619" s="20" t="s">
        <v>213</v>
      </c>
      <c r="AU619" s="20" t="s">
        <v>83</v>
      </c>
    </row>
    <row r="620" spans="1:65" s="12" customFormat="1" ht="22.75" customHeight="1">
      <c r="B620" s="166"/>
      <c r="C620" s="167"/>
      <c r="D620" s="168" t="s">
        <v>73</v>
      </c>
      <c r="E620" s="180" t="s">
        <v>822</v>
      </c>
      <c r="F620" s="180" t="s">
        <v>823</v>
      </c>
      <c r="G620" s="167"/>
      <c r="H620" s="167"/>
      <c r="I620" s="170"/>
      <c r="J620" s="181">
        <f>BK620</f>
        <v>0</v>
      </c>
      <c r="K620" s="167"/>
      <c r="L620" s="172"/>
      <c r="M620" s="173"/>
      <c r="N620" s="174"/>
      <c r="O620" s="174"/>
      <c r="P620" s="175">
        <f>SUM(P621:P628)</f>
        <v>0</v>
      </c>
      <c r="Q620" s="174"/>
      <c r="R620" s="175">
        <f>SUM(R621:R628)</f>
        <v>0</v>
      </c>
      <c r="S620" s="174"/>
      <c r="T620" s="176">
        <f>SUM(T621:T628)</f>
        <v>0</v>
      </c>
      <c r="AR620" s="177" t="s">
        <v>235</v>
      </c>
      <c r="AT620" s="178" t="s">
        <v>73</v>
      </c>
      <c r="AU620" s="178" t="s">
        <v>81</v>
      </c>
      <c r="AY620" s="177" t="s">
        <v>206</v>
      </c>
      <c r="BK620" s="179">
        <f>SUM(BK621:BK628)</f>
        <v>0</v>
      </c>
    </row>
    <row r="621" spans="1:65" s="2" customFormat="1" ht="16.5" customHeight="1">
      <c r="A621" s="37"/>
      <c r="B621" s="38"/>
      <c r="C621" s="182" t="s">
        <v>824</v>
      </c>
      <c r="D621" s="182" t="s">
        <v>208</v>
      </c>
      <c r="E621" s="183" t="s">
        <v>825</v>
      </c>
      <c r="F621" s="184" t="s">
        <v>823</v>
      </c>
      <c r="G621" s="185" t="s">
        <v>809</v>
      </c>
      <c r="H621" s="186">
        <v>1</v>
      </c>
      <c r="I621" s="187"/>
      <c r="J621" s="188">
        <f>ROUND(I621*H621,2)</f>
        <v>0</v>
      </c>
      <c r="K621" s="189"/>
      <c r="L621" s="42"/>
      <c r="M621" s="190" t="s">
        <v>21</v>
      </c>
      <c r="N621" s="191" t="s">
        <v>45</v>
      </c>
      <c r="O621" s="67"/>
      <c r="P621" s="192">
        <f>O621*H621</f>
        <v>0</v>
      </c>
      <c r="Q621" s="192">
        <v>0</v>
      </c>
      <c r="R621" s="192">
        <f>Q621*H621</f>
        <v>0</v>
      </c>
      <c r="S621" s="192">
        <v>0</v>
      </c>
      <c r="T621" s="193">
        <f>S621*H621</f>
        <v>0</v>
      </c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R621" s="194" t="s">
        <v>810</v>
      </c>
      <c r="AT621" s="194" t="s">
        <v>208</v>
      </c>
      <c r="AU621" s="194" t="s">
        <v>83</v>
      </c>
      <c r="AY621" s="20" t="s">
        <v>206</v>
      </c>
      <c r="BE621" s="195">
        <f>IF(N621="základní",J621,0)</f>
        <v>0</v>
      </c>
      <c r="BF621" s="195">
        <f>IF(N621="snížená",J621,0)</f>
        <v>0</v>
      </c>
      <c r="BG621" s="195">
        <f>IF(N621="zákl. přenesená",J621,0)</f>
        <v>0</v>
      </c>
      <c r="BH621" s="195">
        <f>IF(N621="sníž. přenesená",J621,0)</f>
        <v>0</v>
      </c>
      <c r="BI621" s="195">
        <f>IF(N621="nulová",J621,0)</f>
        <v>0</v>
      </c>
      <c r="BJ621" s="20" t="s">
        <v>81</v>
      </c>
      <c r="BK621" s="195">
        <f>ROUND(I621*H621,2)</f>
        <v>0</v>
      </c>
      <c r="BL621" s="20" t="s">
        <v>810</v>
      </c>
      <c r="BM621" s="194" t="s">
        <v>826</v>
      </c>
    </row>
    <row r="622" spans="1:65" s="2" customFormat="1">
      <c r="A622" s="37"/>
      <c r="B622" s="38"/>
      <c r="C622" s="39"/>
      <c r="D622" s="196" t="s">
        <v>213</v>
      </c>
      <c r="E622" s="39"/>
      <c r="F622" s="197" t="s">
        <v>823</v>
      </c>
      <c r="G622" s="39"/>
      <c r="H622" s="39"/>
      <c r="I622" s="198"/>
      <c r="J622" s="39"/>
      <c r="K622" s="39"/>
      <c r="L622" s="42"/>
      <c r="M622" s="199"/>
      <c r="N622" s="200"/>
      <c r="O622" s="67"/>
      <c r="P622" s="67"/>
      <c r="Q622" s="67"/>
      <c r="R622" s="67"/>
      <c r="S622" s="67"/>
      <c r="T622" s="68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T622" s="20" t="s">
        <v>213</v>
      </c>
      <c r="AU622" s="20" t="s">
        <v>83</v>
      </c>
    </row>
    <row r="623" spans="1:65" s="2" customFormat="1" ht="16.5" customHeight="1">
      <c r="A623" s="37"/>
      <c r="B623" s="38"/>
      <c r="C623" s="182" t="s">
        <v>827</v>
      </c>
      <c r="D623" s="182" t="s">
        <v>208</v>
      </c>
      <c r="E623" s="183" t="s">
        <v>828</v>
      </c>
      <c r="F623" s="184" t="s">
        <v>829</v>
      </c>
      <c r="G623" s="185" t="s">
        <v>809</v>
      </c>
      <c r="H623" s="186">
        <v>1</v>
      </c>
      <c r="I623" s="187"/>
      <c r="J623" s="188">
        <f>ROUND(I623*H623,2)</f>
        <v>0</v>
      </c>
      <c r="K623" s="189"/>
      <c r="L623" s="42"/>
      <c r="M623" s="190" t="s">
        <v>21</v>
      </c>
      <c r="N623" s="191" t="s">
        <v>45</v>
      </c>
      <c r="O623" s="67"/>
      <c r="P623" s="192">
        <f>O623*H623</f>
        <v>0</v>
      </c>
      <c r="Q623" s="192">
        <v>0</v>
      </c>
      <c r="R623" s="192">
        <f>Q623*H623</f>
        <v>0</v>
      </c>
      <c r="S623" s="192">
        <v>0</v>
      </c>
      <c r="T623" s="193">
        <f>S623*H623</f>
        <v>0</v>
      </c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R623" s="194" t="s">
        <v>810</v>
      </c>
      <c r="AT623" s="194" t="s">
        <v>208</v>
      </c>
      <c r="AU623" s="194" t="s">
        <v>83</v>
      </c>
      <c r="AY623" s="20" t="s">
        <v>206</v>
      </c>
      <c r="BE623" s="195">
        <f>IF(N623="základní",J623,0)</f>
        <v>0</v>
      </c>
      <c r="BF623" s="195">
        <f>IF(N623="snížená",J623,0)</f>
        <v>0</v>
      </c>
      <c r="BG623" s="195">
        <f>IF(N623="zákl. přenesená",J623,0)</f>
        <v>0</v>
      </c>
      <c r="BH623" s="195">
        <f>IF(N623="sníž. přenesená",J623,0)</f>
        <v>0</v>
      </c>
      <c r="BI623" s="195">
        <f>IF(N623="nulová",J623,0)</f>
        <v>0</v>
      </c>
      <c r="BJ623" s="20" t="s">
        <v>81</v>
      </c>
      <c r="BK623" s="195">
        <f>ROUND(I623*H623,2)</f>
        <v>0</v>
      </c>
      <c r="BL623" s="20" t="s">
        <v>810</v>
      </c>
      <c r="BM623" s="194" t="s">
        <v>830</v>
      </c>
    </row>
    <row r="624" spans="1:65" s="2" customFormat="1">
      <c r="A624" s="37"/>
      <c r="B624" s="38"/>
      <c r="C624" s="39"/>
      <c r="D624" s="196" t="s">
        <v>213</v>
      </c>
      <c r="E624" s="39"/>
      <c r="F624" s="197" t="s">
        <v>829</v>
      </c>
      <c r="G624" s="39"/>
      <c r="H624" s="39"/>
      <c r="I624" s="198"/>
      <c r="J624" s="39"/>
      <c r="K624" s="39"/>
      <c r="L624" s="42"/>
      <c r="M624" s="199"/>
      <c r="N624" s="200"/>
      <c r="O624" s="67"/>
      <c r="P624" s="67"/>
      <c r="Q624" s="67"/>
      <c r="R624" s="67"/>
      <c r="S624" s="67"/>
      <c r="T624" s="68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T624" s="20" t="s">
        <v>213</v>
      </c>
      <c r="AU624" s="20" t="s">
        <v>83</v>
      </c>
    </row>
    <row r="625" spans="1:65" s="2" customFormat="1" ht="18">
      <c r="A625" s="37"/>
      <c r="B625" s="38"/>
      <c r="C625" s="39"/>
      <c r="D625" s="196" t="s">
        <v>275</v>
      </c>
      <c r="E625" s="39"/>
      <c r="F625" s="233" t="s">
        <v>831</v>
      </c>
      <c r="G625" s="39"/>
      <c r="H625" s="39"/>
      <c r="I625" s="198"/>
      <c r="J625" s="39"/>
      <c r="K625" s="39"/>
      <c r="L625" s="42"/>
      <c r="M625" s="199"/>
      <c r="N625" s="200"/>
      <c r="O625" s="67"/>
      <c r="P625" s="67"/>
      <c r="Q625" s="67"/>
      <c r="R625" s="67"/>
      <c r="S625" s="67"/>
      <c r="T625" s="68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T625" s="20" t="s">
        <v>275</v>
      </c>
      <c r="AU625" s="20" t="s">
        <v>83</v>
      </c>
    </row>
    <row r="626" spans="1:65" s="2" customFormat="1" ht="16.5" customHeight="1">
      <c r="A626" s="37"/>
      <c r="B626" s="38"/>
      <c r="C626" s="182" t="s">
        <v>832</v>
      </c>
      <c r="D626" s="182" t="s">
        <v>208</v>
      </c>
      <c r="E626" s="183" t="s">
        <v>833</v>
      </c>
      <c r="F626" s="184" t="s">
        <v>834</v>
      </c>
      <c r="G626" s="185" t="s">
        <v>835</v>
      </c>
      <c r="H626" s="186">
        <v>1</v>
      </c>
      <c r="I626" s="187"/>
      <c r="J626" s="188">
        <f>ROUND(I626*H626,2)</f>
        <v>0</v>
      </c>
      <c r="K626" s="189"/>
      <c r="L626" s="42"/>
      <c r="M626" s="190" t="s">
        <v>21</v>
      </c>
      <c r="N626" s="191" t="s">
        <v>45</v>
      </c>
      <c r="O626" s="67"/>
      <c r="P626" s="192">
        <f>O626*H626</f>
        <v>0</v>
      </c>
      <c r="Q626" s="192">
        <v>0</v>
      </c>
      <c r="R626" s="192">
        <f>Q626*H626</f>
        <v>0</v>
      </c>
      <c r="S626" s="192">
        <v>0</v>
      </c>
      <c r="T626" s="193">
        <f>S626*H626</f>
        <v>0</v>
      </c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R626" s="194" t="s">
        <v>810</v>
      </c>
      <c r="AT626" s="194" t="s">
        <v>208</v>
      </c>
      <c r="AU626" s="194" t="s">
        <v>83</v>
      </c>
      <c r="AY626" s="20" t="s">
        <v>206</v>
      </c>
      <c r="BE626" s="195">
        <f>IF(N626="základní",J626,0)</f>
        <v>0</v>
      </c>
      <c r="BF626" s="195">
        <f>IF(N626="snížená",J626,0)</f>
        <v>0</v>
      </c>
      <c r="BG626" s="195">
        <f>IF(N626="zákl. přenesená",J626,0)</f>
        <v>0</v>
      </c>
      <c r="BH626" s="195">
        <f>IF(N626="sníž. přenesená",J626,0)</f>
        <v>0</v>
      </c>
      <c r="BI626" s="195">
        <f>IF(N626="nulová",J626,0)</f>
        <v>0</v>
      </c>
      <c r="BJ626" s="20" t="s">
        <v>81</v>
      </c>
      <c r="BK626" s="195">
        <f>ROUND(I626*H626,2)</f>
        <v>0</v>
      </c>
      <c r="BL626" s="20" t="s">
        <v>810</v>
      </c>
      <c r="BM626" s="194" t="s">
        <v>836</v>
      </c>
    </row>
    <row r="627" spans="1:65" s="2" customFormat="1">
      <c r="A627" s="37"/>
      <c r="B627" s="38"/>
      <c r="C627" s="39"/>
      <c r="D627" s="196" t="s">
        <v>213</v>
      </c>
      <c r="E627" s="39"/>
      <c r="F627" s="197" t="s">
        <v>834</v>
      </c>
      <c r="G627" s="39"/>
      <c r="H627" s="39"/>
      <c r="I627" s="198"/>
      <c r="J627" s="39"/>
      <c r="K627" s="39"/>
      <c r="L627" s="42"/>
      <c r="M627" s="199"/>
      <c r="N627" s="200"/>
      <c r="O627" s="67"/>
      <c r="P627" s="67"/>
      <c r="Q627" s="67"/>
      <c r="R627" s="67"/>
      <c r="S627" s="67"/>
      <c r="T627" s="68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T627" s="20" t="s">
        <v>213</v>
      </c>
      <c r="AU627" s="20" t="s">
        <v>83</v>
      </c>
    </row>
    <row r="628" spans="1:65" s="2" customFormat="1" ht="18">
      <c r="A628" s="37"/>
      <c r="B628" s="38"/>
      <c r="C628" s="39"/>
      <c r="D628" s="196" t="s">
        <v>275</v>
      </c>
      <c r="E628" s="39"/>
      <c r="F628" s="233" t="s">
        <v>837</v>
      </c>
      <c r="G628" s="39"/>
      <c r="H628" s="39"/>
      <c r="I628" s="198"/>
      <c r="J628" s="39"/>
      <c r="K628" s="39"/>
      <c r="L628" s="42"/>
      <c r="M628" s="199"/>
      <c r="N628" s="200"/>
      <c r="O628" s="67"/>
      <c r="P628" s="67"/>
      <c r="Q628" s="67"/>
      <c r="R628" s="67"/>
      <c r="S628" s="67"/>
      <c r="T628" s="68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T628" s="20" t="s">
        <v>275</v>
      </c>
      <c r="AU628" s="20" t="s">
        <v>83</v>
      </c>
    </row>
    <row r="629" spans="1:65" s="12" customFormat="1" ht="22.75" customHeight="1">
      <c r="B629" s="166"/>
      <c r="C629" s="167"/>
      <c r="D629" s="168" t="s">
        <v>73</v>
      </c>
      <c r="E629" s="180" t="s">
        <v>838</v>
      </c>
      <c r="F629" s="180" t="s">
        <v>839</v>
      </c>
      <c r="G629" s="167"/>
      <c r="H629" s="167"/>
      <c r="I629" s="170"/>
      <c r="J629" s="181">
        <f>BK629</f>
        <v>0</v>
      </c>
      <c r="K629" s="167"/>
      <c r="L629" s="172"/>
      <c r="M629" s="173"/>
      <c r="N629" s="174"/>
      <c r="O629" s="174"/>
      <c r="P629" s="175">
        <f>SUM(P630:P638)</f>
        <v>0</v>
      </c>
      <c r="Q629" s="174"/>
      <c r="R629" s="175">
        <f>SUM(R630:R638)</f>
        <v>0</v>
      </c>
      <c r="S629" s="174"/>
      <c r="T629" s="176">
        <f>SUM(T630:T638)</f>
        <v>0</v>
      </c>
      <c r="AR629" s="177" t="s">
        <v>235</v>
      </c>
      <c r="AT629" s="178" t="s">
        <v>73</v>
      </c>
      <c r="AU629" s="178" t="s">
        <v>81</v>
      </c>
      <c r="AY629" s="177" t="s">
        <v>206</v>
      </c>
      <c r="BK629" s="179">
        <f>SUM(BK630:BK638)</f>
        <v>0</v>
      </c>
    </row>
    <row r="630" spans="1:65" s="2" customFormat="1" ht="16.5" customHeight="1">
      <c r="A630" s="37"/>
      <c r="B630" s="38"/>
      <c r="C630" s="182" t="s">
        <v>840</v>
      </c>
      <c r="D630" s="182" t="s">
        <v>208</v>
      </c>
      <c r="E630" s="183" t="s">
        <v>841</v>
      </c>
      <c r="F630" s="184" t="s">
        <v>842</v>
      </c>
      <c r="G630" s="185" t="s">
        <v>809</v>
      </c>
      <c r="H630" s="186">
        <v>1</v>
      </c>
      <c r="I630" s="187"/>
      <c r="J630" s="188">
        <f>ROUND(I630*H630,2)</f>
        <v>0</v>
      </c>
      <c r="K630" s="189"/>
      <c r="L630" s="42"/>
      <c r="M630" s="190" t="s">
        <v>21</v>
      </c>
      <c r="N630" s="191" t="s">
        <v>45</v>
      </c>
      <c r="O630" s="67"/>
      <c r="P630" s="192">
        <f>O630*H630</f>
        <v>0</v>
      </c>
      <c r="Q630" s="192">
        <v>0</v>
      </c>
      <c r="R630" s="192">
        <f>Q630*H630</f>
        <v>0</v>
      </c>
      <c r="S630" s="192">
        <v>0</v>
      </c>
      <c r="T630" s="193">
        <f>S630*H630</f>
        <v>0</v>
      </c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R630" s="194" t="s">
        <v>810</v>
      </c>
      <c r="AT630" s="194" t="s">
        <v>208</v>
      </c>
      <c r="AU630" s="194" t="s">
        <v>83</v>
      </c>
      <c r="AY630" s="20" t="s">
        <v>206</v>
      </c>
      <c r="BE630" s="195">
        <f>IF(N630="základní",J630,0)</f>
        <v>0</v>
      </c>
      <c r="BF630" s="195">
        <f>IF(N630="snížená",J630,0)</f>
        <v>0</v>
      </c>
      <c r="BG630" s="195">
        <f>IF(N630="zákl. přenesená",J630,0)</f>
        <v>0</v>
      </c>
      <c r="BH630" s="195">
        <f>IF(N630="sníž. přenesená",J630,0)</f>
        <v>0</v>
      </c>
      <c r="BI630" s="195">
        <f>IF(N630="nulová",J630,0)</f>
        <v>0</v>
      </c>
      <c r="BJ630" s="20" t="s">
        <v>81</v>
      </c>
      <c r="BK630" s="195">
        <f>ROUND(I630*H630,2)</f>
        <v>0</v>
      </c>
      <c r="BL630" s="20" t="s">
        <v>810</v>
      </c>
      <c r="BM630" s="194" t="s">
        <v>843</v>
      </c>
    </row>
    <row r="631" spans="1:65" s="2" customFormat="1">
      <c r="A631" s="37"/>
      <c r="B631" s="38"/>
      <c r="C631" s="39"/>
      <c r="D631" s="196" t="s">
        <v>213</v>
      </c>
      <c r="E631" s="39"/>
      <c r="F631" s="197" t="s">
        <v>842</v>
      </c>
      <c r="G631" s="39"/>
      <c r="H631" s="39"/>
      <c r="I631" s="198"/>
      <c r="J631" s="39"/>
      <c r="K631" s="39"/>
      <c r="L631" s="42"/>
      <c r="M631" s="199"/>
      <c r="N631" s="200"/>
      <c r="O631" s="67"/>
      <c r="P631" s="67"/>
      <c r="Q631" s="67"/>
      <c r="R631" s="67"/>
      <c r="S631" s="67"/>
      <c r="T631" s="68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T631" s="20" t="s">
        <v>213</v>
      </c>
      <c r="AU631" s="20" t="s">
        <v>83</v>
      </c>
    </row>
    <row r="632" spans="1:65" s="2" customFormat="1" ht="18">
      <c r="A632" s="37"/>
      <c r="B632" s="38"/>
      <c r="C632" s="39"/>
      <c r="D632" s="196" t="s">
        <v>275</v>
      </c>
      <c r="E632" s="39"/>
      <c r="F632" s="233" t="s">
        <v>844</v>
      </c>
      <c r="G632" s="39"/>
      <c r="H632" s="39"/>
      <c r="I632" s="198"/>
      <c r="J632" s="39"/>
      <c r="K632" s="39"/>
      <c r="L632" s="42"/>
      <c r="M632" s="199"/>
      <c r="N632" s="200"/>
      <c r="O632" s="67"/>
      <c r="P632" s="67"/>
      <c r="Q632" s="67"/>
      <c r="R632" s="67"/>
      <c r="S632" s="67"/>
      <c r="T632" s="68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T632" s="20" t="s">
        <v>275</v>
      </c>
      <c r="AU632" s="20" t="s">
        <v>83</v>
      </c>
    </row>
    <row r="633" spans="1:65" s="2" customFormat="1" ht="16.5" customHeight="1">
      <c r="A633" s="37"/>
      <c r="B633" s="38"/>
      <c r="C633" s="182" t="s">
        <v>845</v>
      </c>
      <c r="D633" s="182" t="s">
        <v>208</v>
      </c>
      <c r="E633" s="183" t="s">
        <v>846</v>
      </c>
      <c r="F633" s="184" t="s">
        <v>847</v>
      </c>
      <c r="G633" s="185" t="s">
        <v>211</v>
      </c>
      <c r="H633" s="186">
        <v>20</v>
      </c>
      <c r="I633" s="187"/>
      <c r="J633" s="188">
        <f>ROUND(I633*H633,2)</f>
        <v>0</v>
      </c>
      <c r="K633" s="189"/>
      <c r="L633" s="42"/>
      <c r="M633" s="190" t="s">
        <v>21</v>
      </c>
      <c r="N633" s="191" t="s">
        <v>45</v>
      </c>
      <c r="O633" s="67"/>
      <c r="P633" s="192">
        <f>O633*H633</f>
        <v>0</v>
      </c>
      <c r="Q633" s="192">
        <v>0</v>
      </c>
      <c r="R633" s="192">
        <f>Q633*H633</f>
        <v>0</v>
      </c>
      <c r="S633" s="192">
        <v>0</v>
      </c>
      <c r="T633" s="193">
        <f>S633*H633</f>
        <v>0</v>
      </c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R633" s="194" t="s">
        <v>810</v>
      </c>
      <c r="AT633" s="194" t="s">
        <v>208</v>
      </c>
      <c r="AU633" s="194" t="s">
        <v>83</v>
      </c>
      <c r="AY633" s="20" t="s">
        <v>206</v>
      </c>
      <c r="BE633" s="195">
        <f>IF(N633="základní",J633,0)</f>
        <v>0</v>
      </c>
      <c r="BF633" s="195">
        <f>IF(N633="snížená",J633,0)</f>
        <v>0</v>
      </c>
      <c r="BG633" s="195">
        <f>IF(N633="zákl. přenesená",J633,0)</f>
        <v>0</v>
      </c>
      <c r="BH633" s="195">
        <f>IF(N633="sníž. přenesená",J633,0)</f>
        <v>0</v>
      </c>
      <c r="BI633" s="195">
        <f>IF(N633="nulová",J633,0)</f>
        <v>0</v>
      </c>
      <c r="BJ633" s="20" t="s">
        <v>81</v>
      </c>
      <c r="BK633" s="195">
        <f>ROUND(I633*H633,2)</f>
        <v>0</v>
      </c>
      <c r="BL633" s="20" t="s">
        <v>810</v>
      </c>
      <c r="BM633" s="194" t="s">
        <v>848</v>
      </c>
    </row>
    <row r="634" spans="1:65" s="2" customFormat="1">
      <c r="A634" s="37"/>
      <c r="B634" s="38"/>
      <c r="C634" s="39"/>
      <c r="D634" s="196" t="s">
        <v>213</v>
      </c>
      <c r="E634" s="39"/>
      <c r="F634" s="197" t="s">
        <v>847</v>
      </c>
      <c r="G634" s="39"/>
      <c r="H634" s="39"/>
      <c r="I634" s="198"/>
      <c r="J634" s="39"/>
      <c r="K634" s="39"/>
      <c r="L634" s="42"/>
      <c r="M634" s="199"/>
      <c r="N634" s="200"/>
      <c r="O634" s="67"/>
      <c r="P634" s="67"/>
      <c r="Q634" s="67"/>
      <c r="R634" s="67"/>
      <c r="S634" s="67"/>
      <c r="T634" s="68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T634" s="20" t="s">
        <v>213</v>
      </c>
      <c r="AU634" s="20" t="s">
        <v>83</v>
      </c>
    </row>
    <row r="635" spans="1:65" s="2" customFormat="1" ht="18">
      <c r="A635" s="37"/>
      <c r="B635" s="38"/>
      <c r="C635" s="39"/>
      <c r="D635" s="196" t="s">
        <v>275</v>
      </c>
      <c r="E635" s="39"/>
      <c r="F635" s="233" t="s">
        <v>849</v>
      </c>
      <c r="G635" s="39"/>
      <c r="H635" s="39"/>
      <c r="I635" s="198"/>
      <c r="J635" s="39"/>
      <c r="K635" s="39"/>
      <c r="L635" s="42"/>
      <c r="M635" s="199"/>
      <c r="N635" s="200"/>
      <c r="O635" s="67"/>
      <c r="P635" s="67"/>
      <c r="Q635" s="67"/>
      <c r="R635" s="67"/>
      <c r="S635" s="67"/>
      <c r="T635" s="68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T635" s="20" t="s">
        <v>275</v>
      </c>
      <c r="AU635" s="20" t="s">
        <v>83</v>
      </c>
    </row>
    <row r="636" spans="1:65" s="2" customFormat="1" ht="16.5" customHeight="1">
      <c r="A636" s="37"/>
      <c r="B636" s="38"/>
      <c r="C636" s="182" t="s">
        <v>850</v>
      </c>
      <c r="D636" s="182" t="s">
        <v>208</v>
      </c>
      <c r="E636" s="183" t="s">
        <v>851</v>
      </c>
      <c r="F636" s="184" t="s">
        <v>852</v>
      </c>
      <c r="G636" s="185" t="s">
        <v>809</v>
      </c>
      <c r="H636" s="186">
        <v>1</v>
      </c>
      <c r="I636" s="187"/>
      <c r="J636" s="188">
        <f>ROUND(I636*H636,2)</f>
        <v>0</v>
      </c>
      <c r="K636" s="189"/>
      <c r="L636" s="42"/>
      <c r="M636" s="190" t="s">
        <v>21</v>
      </c>
      <c r="N636" s="191" t="s">
        <v>45</v>
      </c>
      <c r="O636" s="67"/>
      <c r="P636" s="192">
        <f>O636*H636</f>
        <v>0</v>
      </c>
      <c r="Q636" s="192">
        <v>0</v>
      </c>
      <c r="R636" s="192">
        <f>Q636*H636</f>
        <v>0</v>
      </c>
      <c r="S636" s="192">
        <v>0</v>
      </c>
      <c r="T636" s="193">
        <f>S636*H636</f>
        <v>0</v>
      </c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R636" s="194" t="s">
        <v>810</v>
      </c>
      <c r="AT636" s="194" t="s">
        <v>208</v>
      </c>
      <c r="AU636" s="194" t="s">
        <v>83</v>
      </c>
      <c r="AY636" s="20" t="s">
        <v>206</v>
      </c>
      <c r="BE636" s="195">
        <f>IF(N636="základní",J636,0)</f>
        <v>0</v>
      </c>
      <c r="BF636" s="195">
        <f>IF(N636="snížená",J636,0)</f>
        <v>0</v>
      </c>
      <c r="BG636" s="195">
        <f>IF(N636="zákl. přenesená",J636,0)</f>
        <v>0</v>
      </c>
      <c r="BH636" s="195">
        <f>IF(N636="sníž. přenesená",J636,0)</f>
        <v>0</v>
      </c>
      <c r="BI636" s="195">
        <f>IF(N636="nulová",J636,0)</f>
        <v>0</v>
      </c>
      <c r="BJ636" s="20" t="s">
        <v>81</v>
      </c>
      <c r="BK636" s="195">
        <f>ROUND(I636*H636,2)</f>
        <v>0</v>
      </c>
      <c r="BL636" s="20" t="s">
        <v>810</v>
      </c>
      <c r="BM636" s="194" t="s">
        <v>853</v>
      </c>
    </row>
    <row r="637" spans="1:65" s="2" customFormat="1">
      <c r="A637" s="37"/>
      <c r="B637" s="38"/>
      <c r="C637" s="39"/>
      <c r="D637" s="196" t="s">
        <v>213</v>
      </c>
      <c r="E637" s="39"/>
      <c r="F637" s="197" t="s">
        <v>852</v>
      </c>
      <c r="G637" s="39"/>
      <c r="H637" s="39"/>
      <c r="I637" s="198"/>
      <c r="J637" s="39"/>
      <c r="K637" s="39"/>
      <c r="L637" s="42"/>
      <c r="M637" s="199"/>
      <c r="N637" s="200"/>
      <c r="O637" s="67"/>
      <c r="P637" s="67"/>
      <c r="Q637" s="67"/>
      <c r="R637" s="67"/>
      <c r="S637" s="67"/>
      <c r="T637" s="68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T637" s="20" t="s">
        <v>213</v>
      </c>
      <c r="AU637" s="20" t="s">
        <v>83</v>
      </c>
    </row>
    <row r="638" spans="1:65" s="2" customFormat="1" ht="18">
      <c r="A638" s="37"/>
      <c r="B638" s="38"/>
      <c r="C638" s="39"/>
      <c r="D638" s="196" t="s">
        <v>275</v>
      </c>
      <c r="E638" s="39"/>
      <c r="F638" s="233" t="s">
        <v>854</v>
      </c>
      <c r="G638" s="39"/>
      <c r="H638" s="39"/>
      <c r="I638" s="198"/>
      <c r="J638" s="39"/>
      <c r="K638" s="39"/>
      <c r="L638" s="42"/>
      <c r="M638" s="245"/>
      <c r="N638" s="246"/>
      <c r="O638" s="247"/>
      <c r="P638" s="247"/>
      <c r="Q638" s="247"/>
      <c r="R638" s="247"/>
      <c r="S638" s="247"/>
      <c r="T638" s="248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T638" s="20" t="s">
        <v>275</v>
      </c>
      <c r="AU638" s="20" t="s">
        <v>83</v>
      </c>
    </row>
    <row r="639" spans="1:65" s="2" customFormat="1" ht="7" customHeight="1">
      <c r="A639" s="37"/>
      <c r="B639" s="50"/>
      <c r="C639" s="51"/>
      <c r="D639" s="51"/>
      <c r="E639" s="51"/>
      <c r="F639" s="51"/>
      <c r="G639" s="51"/>
      <c r="H639" s="51"/>
      <c r="I639" s="51"/>
      <c r="J639" s="51"/>
      <c r="K639" s="51"/>
      <c r="L639" s="42"/>
      <c r="M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</row>
  </sheetData>
  <sheetProtection algorithmName="SHA-512" hashValue="TKt7c9/wC7juYw77/3y7sAtK6eRaKlDo/vsheJV7zre3pnVqir2owNqm1wP4zQjTnHHe+WNzilvXjJa7hOWIpw==" saltValue="b36z8E38Oh6mrLUjdwQhFP9aqzvL67hzjokubv+IQRjXfrBhUBp4VsseNi0ik6tNLnwINmeoxo4mlcWkNpz9FA==" spinCount="100000" sheet="1" objects="1" scenarios="1" formatColumns="0" formatRows="0" autoFilter="0"/>
  <autoFilter ref="C96:K638" xr:uid="{00000000-0009-0000-0000-000001000000}"/>
  <mergeCells count="12">
    <mergeCell ref="E89:H89"/>
    <mergeCell ref="L2:V2"/>
    <mergeCell ref="E50:H50"/>
    <mergeCell ref="E52:H52"/>
    <mergeCell ref="E54:H54"/>
    <mergeCell ref="E85:H85"/>
    <mergeCell ref="E87:H8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BM249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91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s="1" customFormat="1" ht="12" customHeight="1">
      <c r="B8" s="23"/>
      <c r="D8" s="115" t="s">
        <v>169</v>
      </c>
      <c r="L8" s="23"/>
    </row>
    <row r="9" spans="1:46" s="2" customFormat="1" ht="16.5" customHeight="1">
      <c r="A9" s="37"/>
      <c r="B9" s="42"/>
      <c r="C9" s="37"/>
      <c r="D9" s="37"/>
      <c r="E9" s="402" t="s">
        <v>170</v>
      </c>
      <c r="F9" s="404"/>
      <c r="G9" s="404"/>
      <c r="H9" s="404"/>
      <c r="I9" s="37"/>
      <c r="J9" s="37"/>
      <c r="K9" s="37"/>
      <c r="L9" s="11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46" s="2" customFormat="1" ht="12" customHeight="1">
      <c r="A10" s="37"/>
      <c r="B10" s="42"/>
      <c r="C10" s="37"/>
      <c r="D10" s="115" t="s">
        <v>171</v>
      </c>
      <c r="E10" s="37"/>
      <c r="F10" s="37"/>
      <c r="G10" s="37"/>
      <c r="H10" s="37"/>
      <c r="I10" s="37"/>
      <c r="J10" s="37"/>
      <c r="K10" s="37"/>
      <c r="L10" s="11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46" s="2" customFormat="1" ht="16.5" customHeight="1">
      <c r="A11" s="37"/>
      <c r="B11" s="42"/>
      <c r="C11" s="37"/>
      <c r="D11" s="37"/>
      <c r="E11" s="405" t="s">
        <v>855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>
      <c r="A12" s="37"/>
      <c r="B12" s="42"/>
      <c r="C12" s="37"/>
      <c r="D12" s="37"/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2" customHeight="1">
      <c r="A13" s="37"/>
      <c r="B13" s="42"/>
      <c r="C13" s="37"/>
      <c r="D13" s="115" t="s">
        <v>18</v>
      </c>
      <c r="E13" s="37"/>
      <c r="F13" s="106" t="s">
        <v>19</v>
      </c>
      <c r="G13" s="37"/>
      <c r="H13" s="37"/>
      <c r="I13" s="115" t="s">
        <v>20</v>
      </c>
      <c r="J13" s="106" t="s">
        <v>21</v>
      </c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 ht="12" customHeight="1">
      <c r="A14" s="37"/>
      <c r="B14" s="42"/>
      <c r="C14" s="37"/>
      <c r="D14" s="115" t="s">
        <v>22</v>
      </c>
      <c r="E14" s="37"/>
      <c r="F14" s="106" t="s">
        <v>23</v>
      </c>
      <c r="G14" s="37"/>
      <c r="H14" s="37"/>
      <c r="I14" s="115" t="s">
        <v>24</v>
      </c>
      <c r="J14" s="117" t="str">
        <f>'Rekapitulace stavby'!AN8</f>
        <v>22. 5. 2024</v>
      </c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0.75" customHeight="1">
      <c r="A15" s="37"/>
      <c r="B15" s="42"/>
      <c r="C15" s="37"/>
      <c r="D15" s="37"/>
      <c r="E15" s="37"/>
      <c r="F15" s="37"/>
      <c r="G15" s="37"/>
      <c r="H15" s="37"/>
      <c r="I15" s="37"/>
      <c r="J15" s="37"/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26</v>
      </c>
      <c r="E16" s="37"/>
      <c r="F16" s="37"/>
      <c r="G16" s="37"/>
      <c r="H16" s="37"/>
      <c r="I16" s="115" t="s">
        <v>27</v>
      </c>
      <c r="J16" s="106" t="s">
        <v>21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8" customHeight="1">
      <c r="A17" s="37"/>
      <c r="B17" s="42"/>
      <c r="C17" s="37"/>
      <c r="D17" s="37"/>
      <c r="E17" s="106" t="s">
        <v>28</v>
      </c>
      <c r="F17" s="37"/>
      <c r="G17" s="37"/>
      <c r="H17" s="37"/>
      <c r="I17" s="115" t="s">
        <v>29</v>
      </c>
      <c r="J17" s="106" t="s">
        <v>21</v>
      </c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7" customHeight="1">
      <c r="A18" s="37"/>
      <c r="B18" s="42"/>
      <c r="C18" s="37"/>
      <c r="D18" s="37"/>
      <c r="E18" s="37"/>
      <c r="F18" s="37"/>
      <c r="G18" s="37"/>
      <c r="H18" s="37"/>
      <c r="I18" s="37"/>
      <c r="J18" s="37"/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2" customHeight="1">
      <c r="A19" s="37"/>
      <c r="B19" s="42"/>
      <c r="C19" s="37"/>
      <c r="D19" s="115" t="s">
        <v>30</v>
      </c>
      <c r="E19" s="37"/>
      <c r="F19" s="37"/>
      <c r="G19" s="37"/>
      <c r="H19" s="37"/>
      <c r="I19" s="115" t="s">
        <v>27</v>
      </c>
      <c r="J19" s="33" t="str">
        <f>'Rekapitulace stavby'!AN13</f>
        <v>Vyplň údaj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18" customHeight="1">
      <c r="A20" s="37"/>
      <c r="B20" s="42"/>
      <c r="C20" s="37"/>
      <c r="D20" s="37"/>
      <c r="E20" s="406" t="str">
        <f>'Rekapitulace stavby'!E14</f>
        <v>Vyplň údaj</v>
      </c>
      <c r="F20" s="407"/>
      <c r="G20" s="407"/>
      <c r="H20" s="407"/>
      <c r="I20" s="115" t="s">
        <v>29</v>
      </c>
      <c r="J20" s="33" t="str">
        <f>'Rekapitulace stavby'!AN14</f>
        <v>Vyplň údaj</v>
      </c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7" customHeight="1">
      <c r="A21" s="37"/>
      <c r="B21" s="42"/>
      <c r="C21" s="37"/>
      <c r="D21" s="37"/>
      <c r="E21" s="37"/>
      <c r="F21" s="37"/>
      <c r="G21" s="37"/>
      <c r="H21" s="37"/>
      <c r="I21" s="37"/>
      <c r="J21" s="37"/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2" customHeight="1">
      <c r="A22" s="37"/>
      <c r="B22" s="42"/>
      <c r="C22" s="37"/>
      <c r="D22" s="115" t="s">
        <v>32</v>
      </c>
      <c r="E22" s="37"/>
      <c r="F22" s="37"/>
      <c r="G22" s="37"/>
      <c r="H22" s="37"/>
      <c r="I22" s="115" t="s">
        <v>27</v>
      </c>
      <c r="J22" s="106" t="s">
        <v>21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18" customHeight="1">
      <c r="A23" s="37"/>
      <c r="B23" s="42"/>
      <c r="C23" s="37"/>
      <c r="D23" s="37"/>
      <c r="E23" s="106" t="s">
        <v>33</v>
      </c>
      <c r="F23" s="37"/>
      <c r="G23" s="37"/>
      <c r="H23" s="37"/>
      <c r="I23" s="115" t="s">
        <v>29</v>
      </c>
      <c r="J23" s="106" t="s">
        <v>21</v>
      </c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7" customHeight="1">
      <c r="A24" s="37"/>
      <c r="B24" s="42"/>
      <c r="C24" s="37"/>
      <c r="D24" s="37"/>
      <c r="E24" s="37"/>
      <c r="F24" s="37"/>
      <c r="G24" s="37"/>
      <c r="H24" s="37"/>
      <c r="I24" s="37"/>
      <c r="J24" s="37"/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2" customHeight="1">
      <c r="A25" s="37"/>
      <c r="B25" s="42"/>
      <c r="C25" s="37"/>
      <c r="D25" s="115" t="s">
        <v>35</v>
      </c>
      <c r="E25" s="37"/>
      <c r="F25" s="37"/>
      <c r="G25" s="37"/>
      <c r="H25" s="37"/>
      <c r="I25" s="115" t="s">
        <v>27</v>
      </c>
      <c r="J25" s="106" t="s">
        <v>36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18" customHeight="1">
      <c r="A26" s="37"/>
      <c r="B26" s="42"/>
      <c r="C26" s="37"/>
      <c r="D26" s="37"/>
      <c r="E26" s="106" t="s">
        <v>37</v>
      </c>
      <c r="F26" s="37"/>
      <c r="G26" s="37"/>
      <c r="H26" s="37"/>
      <c r="I26" s="115" t="s">
        <v>29</v>
      </c>
      <c r="J26" s="106" t="s">
        <v>21</v>
      </c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7" customHeight="1">
      <c r="A27" s="37"/>
      <c r="B27" s="42"/>
      <c r="C27" s="37"/>
      <c r="D27" s="37"/>
      <c r="E27" s="37"/>
      <c r="F27" s="37"/>
      <c r="G27" s="37"/>
      <c r="H27" s="37"/>
      <c r="I27" s="37"/>
      <c r="J27" s="37"/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2" customHeight="1">
      <c r="A28" s="37"/>
      <c r="B28" s="42"/>
      <c r="C28" s="37"/>
      <c r="D28" s="115" t="s">
        <v>38</v>
      </c>
      <c r="E28" s="37"/>
      <c r="F28" s="37"/>
      <c r="G28" s="37"/>
      <c r="H28" s="37"/>
      <c r="I28" s="37"/>
      <c r="J28" s="37"/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8" customFormat="1" ht="16.5" customHeight="1">
      <c r="A29" s="118"/>
      <c r="B29" s="119"/>
      <c r="C29" s="118"/>
      <c r="D29" s="118"/>
      <c r="E29" s="408" t="s">
        <v>21</v>
      </c>
      <c r="F29" s="408"/>
      <c r="G29" s="408"/>
      <c r="H29" s="408"/>
      <c r="I29" s="118"/>
      <c r="J29" s="118"/>
      <c r="K29" s="118"/>
      <c r="L29" s="120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</row>
    <row r="30" spans="1:31" s="2" customFormat="1" ht="7" customHeight="1">
      <c r="A30" s="37"/>
      <c r="B30" s="42"/>
      <c r="C30" s="37"/>
      <c r="D30" s="37"/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2" customFormat="1" ht="7" customHeight="1">
      <c r="A31" s="37"/>
      <c r="B31" s="42"/>
      <c r="C31" s="37"/>
      <c r="D31" s="121"/>
      <c r="E31" s="121"/>
      <c r="F31" s="121"/>
      <c r="G31" s="121"/>
      <c r="H31" s="121"/>
      <c r="I31" s="121"/>
      <c r="J31" s="121"/>
      <c r="K31" s="121"/>
      <c r="L31" s="11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pans="1:31" s="2" customFormat="1" ht="25.4" customHeight="1">
      <c r="A32" s="37"/>
      <c r="B32" s="42"/>
      <c r="C32" s="37"/>
      <c r="D32" s="122" t="s">
        <v>40</v>
      </c>
      <c r="E32" s="37"/>
      <c r="F32" s="37"/>
      <c r="G32" s="37"/>
      <c r="H32" s="37"/>
      <c r="I32" s="37"/>
      <c r="J32" s="123">
        <f>ROUND(J94, 2)</f>
        <v>0</v>
      </c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14.4" customHeight="1">
      <c r="A34" s="37"/>
      <c r="B34" s="42"/>
      <c r="C34" s="37"/>
      <c r="D34" s="37"/>
      <c r="E34" s="37"/>
      <c r="F34" s="124" t="s">
        <v>42</v>
      </c>
      <c r="G34" s="37"/>
      <c r="H34" s="37"/>
      <c r="I34" s="124" t="s">
        <v>41</v>
      </c>
      <c r="J34" s="124" t="s">
        <v>43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14.4" customHeight="1">
      <c r="A35" s="37"/>
      <c r="B35" s="42"/>
      <c r="C35" s="37"/>
      <c r="D35" s="125" t="s">
        <v>44</v>
      </c>
      <c r="E35" s="115" t="s">
        <v>45</v>
      </c>
      <c r="F35" s="126">
        <f>ROUND((SUM(BE94:BE248)),  2)</f>
        <v>0</v>
      </c>
      <c r="G35" s="37"/>
      <c r="H35" s="37"/>
      <c r="I35" s="127">
        <v>0.21</v>
      </c>
      <c r="J35" s="126">
        <f>ROUND(((SUM(BE94:BE248))*I35),  2)</f>
        <v>0</v>
      </c>
      <c r="K35" s="37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115" t="s">
        <v>46</v>
      </c>
      <c r="F36" s="126">
        <f>ROUND((SUM(BF94:BF248)),  2)</f>
        <v>0</v>
      </c>
      <c r="G36" s="37"/>
      <c r="H36" s="37"/>
      <c r="I36" s="127">
        <v>0.12</v>
      </c>
      <c r="J36" s="126">
        <f>ROUND(((SUM(BF94:BF248))*I36),  2)</f>
        <v>0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hidden="1" customHeight="1">
      <c r="A37" s="37"/>
      <c r="B37" s="42"/>
      <c r="C37" s="37"/>
      <c r="D37" s="37"/>
      <c r="E37" s="115" t="s">
        <v>47</v>
      </c>
      <c r="F37" s="126">
        <f>ROUND((SUM(BG94:BG248)),  2)</f>
        <v>0</v>
      </c>
      <c r="G37" s="37"/>
      <c r="H37" s="37"/>
      <c r="I37" s="127">
        <v>0.21</v>
      </c>
      <c r="J37" s="126">
        <f>0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hidden="1" customHeight="1">
      <c r="A38" s="37"/>
      <c r="B38" s="42"/>
      <c r="C38" s="37"/>
      <c r="D38" s="37"/>
      <c r="E38" s="115" t="s">
        <v>48</v>
      </c>
      <c r="F38" s="126">
        <f>ROUND((SUM(BH94:BH248)),  2)</f>
        <v>0</v>
      </c>
      <c r="G38" s="37"/>
      <c r="H38" s="37"/>
      <c r="I38" s="127">
        <v>0.12</v>
      </c>
      <c r="J38" s="126">
        <f>0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49</v>
      </c>
      <c r="F39" s="126">
        <f>ROUND((SUM(BI94:BI248)),  2)</f>
        <v>0</v>
      </c>
      <c r="G39" s="37"/>
      <c r="H39" s="37"/>
      <c r="I39" s="127">
        <v>0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7" customHeight="1">
      <c r="A40" s="37"/>
      <c r="B40" s="42"/>
      <c r="C40" s="37"/>
      <c r="D40" s="37"/>
      <c r="E40" s="37"/>
      <c r="F40" s="37"/>
      <c r="G40" s="37"/>
      <c r="H40" s="37"/>
      <c r="I40" s="37"/>
      <c r="J40" s="37"/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25.4" customHeight="1">
      <c r="A41" s="37"/>
      <c r="B41" s="42"/>
      <c r="C41" s="128"/>
      <c r="D41" s="129" t="s">
        <v>50</v>
      </c>
      <c r="E41" s="130"/>
      <c r="F41" s="130"/>
      <c r="G41" s="131" t="s">
        <v>51</v>
      </c>
      <c r="H41" s="132" t="s">
        <v>52</v>
      </c>
      <c r="I41" s="130"/>
      <c r="J41" s="133">
        <f>SUM(J32:J39)</f>
        <v>0</v>
      </c>
      <c r="K41" s="134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14.4" customHeight="1">
      <c r="A42" s="37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6" spans="1:31" s="2" customFormat="1" ht="7" customHeight="1">
      <c r="A46" s="37"/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1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pans="1:31" s="2" customFormat="1" ht="25" customHeight="1">
      <c r="A47" s="37"/>
      <c r="B47" s="38"/>
      <c r="C47" s="26" t="s">
        <v>175</v>
      </c>
      <c r="D47" s="39"/>
      <c r="E47" s="39"/>
      <c r="F47" s="39"/>
      <c r="G47" s="39"/>
      <c r="H47" s="39"/>
      <c r="I47" s="39"/>
      <c r="J47" s="39"/>
      <c r="K47" s="39"/>
      <c r="L47" s="11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pans="1:31" s="2" customFormat="1" ht="7" customHeight="1">
      <c r="A48" s="37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47" s="2" customFormat="1" ht="12" customHeight="1">
      <c r="A49" s="37"/>
      <c r="B49" s="38"/>
      <c r="C49" s="32" t="s">
        <v>16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47" s="2" customFormat="1" ht="16.5" customHeight="1">
      <c r="A50" s="37"/>
      <c r="B50" s="38"/>
      <c r="C50" s="39"/>
      <c r="D50" s="39"/>
      <c r="E50" s="400" t="str">
        <f>E7</f>
        <v>Lesopark Na Kolečku-DPS - revize</v>
      </c>
      <c r="F50" s="401"/>
      <c r="G50" s="401"/>
      <c r="H50" s="401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47" s="1" customFormat="1" ht="12" customHeight="1">
      <c r="B51" s="24"/>
      <c r="C51" s="32" t="s">
        <v>169</v>
      </c>
      <c r="D51" s="25"/>
      <c r="E51" s="25"/>
      <c r="F51" s="25"/>
      <c r="G51" s="25"/>
      <c r="H51" s="25"/>
      <c r="I51" s="25"/>
      <c r="J51" s="25"/>
      <c r="K51" s="25"/>
      <c r="L51" s="23"/>
    </row>
    <row r="52" spans="1:47" s="2" customFormat="1" ht="16.5" customHeight="1">
      <c r="A52" s="37"/>
      <c r="B52" s="38"/>
      <c r="C52" s="39"/>
      <c r="D52" s="39"/>
      <c r="E52" s="400" t="s">
        <v>170</v>
      </c>
      <c r="F52" s="399"/>
      <c r="G52" s="399"/>
      <c r="H52" s="399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47" s="2" customFormat="1" ht="12" customHeight="1">
      <c r="A53" s="37"/>
      <c r="B53" s="38"/>
      <c r="C53" s="32" t="s">
        <v>171</v>
      </c>
      <c r="D53" s="39"/>
      <c r="E53" s="39"/>
      <c r="F53" s="39"/>
      <c r="G53" s="39"/>
      <c r="H53" s="39"/>
      <c r="I53" s="39"/>
      <c r="J53" s="39"/>
      <c r="K53" s="39"/>
      <c r="L53" s="11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pans="1:47" s="2" customFormat="1" ht="16.5" customHeight="1">
      <c r="A54" s="37"/>
      <c r="B54" s="38"/>
      <c r="C54" s="39"/>
      <c r="D54" s="39"/>
      <c r="E54" s="367" t="str">
        <f>E11</f>
        <v>SO 01.2 - Schody a rampa</v>
      </c>
      <c r="F54" s="399"/>
      <c r="G54" s="399"/>
      <c r="H54" s="399"/>
      <c r="I54" s="39"/>
      <c r="J54" s="39"/>
      <c r="K54" s="39"/>
      <c r="L54" s="11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pans="1:47" s="2" customFormat="1" ht="7" customHeight="1">
      <c r="A55" s="37"/>
      <c r="B55" s="38"/>
      <c r="C55" s="39"/>
      <c r="D55" s="39"/>
      <c r="E55" s="39"/>
      <c r="F55" s="39"/>
      <c r="G55" s="39"/>
      <c r="H55" s="39"/>
      <c r="I55" s="39"/>
      <c r="J55" s="39"/>
      <c r="K55" s="39"/>
      <c r="L55" s="11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pans="1:47" s="2" customFormat="1" ht="12" customHeight="1">
      <c r="A56" s="37"/>
      <c r="B56" s="38"/>
      <c r="C56" s="32" t="s">
        <v>22</v>
      </c>
      <c r="D56" s="39"/>
      <c r="E56" s="39"/>
      <c r="F56" s="30" t="str">
        <f>F14</f>
        <v>Roudnice nad Labem</v>
      </c>
      <c r="G56" s="39"/>
      <c r="H56" s="39"/>
      <c r="I56" s="32" t="s">
        <v>24</v>
      </c>
      <c r="J56" s="62" t="str">
        <f>IF(J14="","",J14)</f>
        <v>22. 5. 2024</v>
      </c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47" s="2" customFormat="1" ht="7" customHeight="1">
      <c r="A57" s="37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47" s="2" customFormat="1" ht="15.15" customHeight="1">
      <c r="A58" s="37"/>
      <c r="B58" s="38"/>
      <c r="C58" s="32" t="s">
        <v>26</v>
      </c>
      <c r="D58" s="39"/>
      <c r="E58" s="39"/>
      <c r="F58" s="30" t="str">
        <f>E17</f>
        <v xml:space="preserve"> </v>
      </c>
      <c r="G58" s="39"/>
      <c r="H58" s="39"/>
      <c r="I58" s="32" t="s">
        <v>32</v>
      </c>
      <c r="J58" s="35" t="str">
        <f>E23</f>
        <v>Land05 s.r.o.</v>
      </c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47" s="2" customFormat="1" ht="15.15" customHeight="1">
      <c r="A59" s="37"/>
      <c r="B59" s="38"/>
      <c r="C59" s="32" t="s">
        <v>30</v>
      </c>
      <c r="D59" s="39"/>
      <c r="E59" s="39"/>
      <c r="F59" s="30" t="str">
        <f>IF(E20="","",E20)</f>
        <v>Vyplň údaj</v>
      </c>
      <c r="G59" s="39"/>
      <c r="H59" s="39"/>
      <c r="I59" s="32" t="s">
        <v>35</v>
      </c>
      <c r="J59" s="35" t="str">
        <f>E26</f>
        <v>Soloreal s.r.o.</v>
      </c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47" s="2" customFormat="1" ht="10.25" customHeight="1">
      <c r="A60" s="37"/>
      <c r="B60" s="38"/>
      <c r="C60" s="39"/>
      <c r="D60" s="39"/>
      <c r="E60" s="39"/>
      <c r="F60" s="39"/>
      <c r="G60" s="39"/>
      <c r="H60" s="39"/>
      <c r="I60" s="39"/>
      <c r="J60" s="39"/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47" s="2" customFormat="1" ht="29.25" customHeight="1">
      <c r="A61" s="37"/>
      <c r="B61" s="38"/>
      <c r="C61" s="139" t="s">
        <v>176</v>
      </c>
      <c r="D61" s="140"/>
      <c r="E61" s="140"/>
      <c r="F61" s="140"/>
      <c r="G61" s="140"/>
      <c r="H61" s="140"/>
      <c r="I61" s="140"/>
      <c r="J61" s="141" t="s">
        <v>177</v>
      </c>
      <c r="K61" s="140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47" s="2" customFormat="1" ht="10.25" customHeight="1">
      <c r="A62" s="37"/>
      <c r="B62" s="38"/>
      <c r="C62" s="39"/>
      <c r="D62" s="39"/>
      <c r="E62" s="39"/>
      <c r="F62" s="39"/>
      <c r="G62" s="39"/>
      <c r="H62" s="39"/>
      <c r="I62" s="39"/>
      <c r="J62" s="39"/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47" s="2" customFormat="1" ht="22.75" customHeight="1">
      <c r="A63" s="37"/>
      <c r="B63" s="38"/>
      <c r="C63" s="142" t="s">
        <v>72</v>
      </c>
      <c r="D63" s="39"/>
      <c r="E63" s="39"/>
      <c r="F63" s="39"/>
      <c r="G63" s="39"/>
      <c r="H63" s="39"/>
      <c r="I63" s="39"/>
      <c r="J63" s="80">
        <f>J94</f>
        <v>0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U63" s="20" t="s">
        <v>178</v>
      </c>
    </row>
    <row r="64" spans="1:47" s="9" customFormat="1" ht="25" customHeight="1">
      <c r="B64" s="143"/>
      <c r="C64" s="144"/>
      <c r="D64" s="145" t="s">
        <v>179</v>
      </c>
      <c r="E64" s="146"/>
      <c r="F64" s="146"/>
      <c r="G64" s="146"/>
      <c r="H64" s="146"/>
      <c r="I64" s="146"/>
      <c r="J64" s="147">
        <f>J95</f>
        <v>0</v>
      </c>
      <c r="K64" s="144"/>
      <c r="L64" s="148"/>
    </row>
    <row r="65" spans="1:31" s="10" customFormat="1" ht="19.899999999999999" customHeight="1">
      <c r="B65" s="149"/>
      <c r="C65" s="100"/>
      <c r="D65" s="150" t="s">
        <v>180</v>
      </c>
      <c r="E65" s="151"/>
      <c r="F65" s="151"/>
      <c r="G65" s="151"/>
      <c r="H65" s="151"/>
      <c r="I65" s="151"/>
      <c r="J65" s="152">
        <f>J96</f>
        <v>0</v>
      </c>
      <c r="K65" s="100"/>
      <c r="L65" s="153"/>
    </row>
    <row r="66" spans="1:31" s="10" customFormat="1" ht="19.899999999999999" customHeight="1">
      <c r="B66" s="149"/>
      <c r="C66" s="100"/>
      <c r="D66" s="150" t="s">
        <v>181</v>
      </c>
      <c r="E66" s="151"/>
      <c r="F66" s="151"/>
      <c r="G66" s="151"/>
      <c r="H66" s="151"/>
      <c r="I66" s="151"/>
      <c r="J66" s="152">
        <f>J115</f>
        <v>0</v>
      </c>
      <c r="K66" s="100"/>
      <c r="L66" s="153"/>
    </row>
    <row r="67" spans="1:31" s="10" customFormat="1" ht="19.899999999999999" customHeight="1">
      <c r="B67" s="149"/>
      <c r="C67" s="100"/>
      <c r="D67" s="150" t="s">
        <v>856</v>
      </c>
      <c r="E67" s="151"/>
      <c r="F67" s="151"/>
      <c r="G67" s="151"/>
      <c r="H67" s="151"/>
      <c r="I67" s="151"/>
      <c r="J67" s="152">
        <f>J163</f>
        <v>0</v>
      </c>
      <c r="K67" s="100"/>
      <c r="L67" s="153"/>
    </row>
    <row r="68" spans="1:31" s="10" customFormat="1" ht="19.899999999999999" customHeight="1">
      <c r="B68" s="149"/>
      <c r="C68" s="100"/>
      <c r="D68" s="150" t="s">
        <v>183</v>
      </c>
      <c r="E68" s="151"/>
      <c r="F68" s="151"/>
      <c r="G68" s="151"/>
      <c r="H68" s="151"/>
      <c r="I68" s="151"/>
      <c r="J68" s="152">
        <f>J202</f>
        <v>0</v>
      </c>
      <c r="K68" s="100"/>
      <c r="L68" s="153"/>
    </row>
    <row r="69" spans="1:31" s="10" customFormat="1" ht="19.899999999999999" customHeight="1">
      <c r="B69" s="149"/>
      <c r="C69" s="100"/>
      <c r="D69" s="150" t="s">
        <v>184</v>
      </c>
      <c r="E69" s="151"/>
      <c r="F69" s="151"/>
      <c r="G69" s="151"/>
      <c r="H69" s="151"/>
      <c r="I69" s="151"/>
      <c r="J69" s="152">
        <f>J209</f>
        <v>0</v>
      </c>
      <c r="K69" s="100"/>
      <c r="L69" s="153"/>
    </row>
    <row r="70" spans="1:31" s="9" customFormat="1" ht="25" customHeight="1">
      <c r="B70" s="143"/>
      <c r="C70" s="144"/>
      <c r="D70" s="145" t="s">
        <v>857</v>
      </c>
      <c r="E70" s="146"/>
      <c r="F70" s="146"/>
      <c r="G70" s="146"/>
      <c r="H70" s="146"/>
      <c r="I70" s="146"/>
      <c r="J70" s="147">
        <f>J213</f>
        <v>0</v>
      </c>
      <c r="K70" s="144"/>
      <c r="L70" s="148"/>
    </row>
    <row r="71" spans="1:31" s="10" customFormat="1" ht="19.899999999999999" customHeight="1">
      <c r="B71" s="149"/>
      <c r="C71" s="100"/>
      <c r="D71" s="150" t="s">
        <v>858</v>
      </c>
      <c r="E71" s="151"/>
      <c r="F71" s="151"/>
      <c r="G71" s="151"/>
      <c r="H71" s="151"/>
      <c r="I71" s="151"/>
      <c r="J71" s="152">
        <f>J214</f>
        <v>0</v>
      </c>
      <c r="K71" s="100"/>
      <c r="L71" s="153"/>
    </row>
    <row r="72" spans="1:31" s="10" customFormat="1" ht="19.899999999999999" customHeight="1">
      <c r="B72" s="149"/>
      <c r="C72" s="100"/>
      <c r="D72" s="150" t="s">
        <v>859</v>
      </c>
      <c r="E72" s="151"/>
      <c r="F72" s="151"/>
      <c r="G72" s="151"/>
      <c r="H72" s="151"/>
      <c r="I72" s="151"/>
      <c r="J72" s="152">
        <f>J219</f>
        <v>0</v>
      </c>
      <c r="K72" s="100"/>
      <c r="L72" s="153"/>
    </row>
    <row r="73" spans="1:31" s="2" customFormat="1" ht="21.75" customHeight="1">
      <c r="A73" s="37"/>
      <c r="B73" s="38"/>
      <c r="C73" s="39"/>
      <c r="D73" s="39"/>
      <c r="E73" s="39"/>
      <c r="F73" s="39"/>
      <c r="G73" s="39"/>
      <c r="H73" s="39"/>
      <c r="I73" s="39"/>
      <c r="J73" s="39"/>
      <c r="K73" s="39"/>
      <c r="L73" s="11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4" spans="1:31" s="2" customFormat="1" ht="7" customHeight="1">
      <c r="A74" s="37"/>
      <c r="B74" s="50"/>
      <c r="C74" s="51"/>
      <c r="D74" s="51"/>
      <c r="E74" s="51"/>
      <c r="F74" s="51"/>
      <c r="G74" s="51"/>
      <c r="H74" s="51"/>
      <c r="I74" s="51"/>
      <c r="J74" s="51"/>
      <c r="K74" s="51"/>
      <c r="L74" s="11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8" spans="1:31" s="2" customFormat="1" ht="7" customHeight="1">
      <c r="A78" s="37"/>
      <c r="B78" s="52"/>
      <c r="C78" s="53"/>
      <c r="D78" s="53"/>
      <c r="E78" s="53"/>
      <c r="F78" s="53"/>
      <c r="G78" s="53"/>
      <c r="H78" s="53"/>
      <c r="I78" s="53"/>
      <c r="J78" s="53"/>
      <c r="K78" s="53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31" s="2" customFormat="1" ht="25" customHeight="1">
      <c r="A79" s="37"/>
      <c r="B79" s="38"/>
      <c r="C79" s="26" t="s">
        <v>191</v>
      </c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31" s="2" customFormat="1" ht="7" customHeight="1">
      <c r="A80" s="37"/>
      <c r="B80" s="38"/>
      <c r="C80" s="39"/>
      <c r="D80" s="39"/>
      <c r="E80" s="39"/>
      <c r="F80" s="39"/>
      <c r="G80" s="39"/>
      <c r="H80" s="3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3" s="2" customFormat="1" ht="12" customHeight="1">
      <c r="A81" s="37"/>
      <c r="B81" s="38"/>
      <c r="C81" s="32" t="s">
        <v>16</v>
      </c>
      <c r="D81" s="39"/>
      <c r="E81" s="39"/>
      <c r="F81" s="39"/>
      <c r="G81" s="39"/>
      <c r="H81" s="39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63" s="2" customFormat="1" ht="16.5" customHeight="1">
      <c r="A82" s="37"/>
      <c r="B82" s="38"/>
      <c r="C82" s="39"/>
      <c r="D82" s="39"/>
      <c r="E82" s="400" t="str">
        <f>E7</f>
        <v>Lesopark Na Kolečku-DPS - revize</v>
      </c>
      <c r="F82" s="401"/>
      <c r="G82" s="401"/>
      <c r="H82" s="401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63" s="1" customFormat="1" ht="12" customHeight="1">
      <c r="B83" s="24"/>
      <c r="C83" s="32" t="s">
        <v>169</v>
      </c>
      <c r="D83" s="25"/>
      <c r="E83" s="25"/>
      <c r="F83" s="25"/>
      <c r="G83" s="25"/>
      <c r="H83" s="25"/>
      <c r="I83" s="25"/>
      <c r="J83" s="25"/>
      <c r="K83" s="25"/>
      <c r="L83" s="23"/>
    </row>
    <row r="84" spans="1:63" s="2" customFormat="1" ht="16.5" customHeight="1">
      <c r="A84" s="37"/>
      <c r="B84" s="38"/>
      <c r="C84" s="39"/>
      <c r="D84" s="39"/>
      <c r="E84" s="400" t="s">
        <v>170</v>
      </c>
      <c r="F84" s="399"/>
      <c r="G84" s="399"/>
      <c r="H84" s="39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3" s="2" customFormat="1" ht="12" customHeight="1">
      <c r="A85" s="37"/>
      <c r="B85" s="38"/>
      <c r="C85" s="32" t="s">
        <v>171</v>
      </c>
      <c r="D85" s="39"/>
      <c r="E85" s="39"/>
      <c r="F85" s="39"/>
      <c r="G85" s="39"/>
      <c r="H85" s="3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3" s="2" customFormat="1" ht="16.5" customHeight="1">
      <c r="A86" s="37"/>
      <c r="B86" s="38"/>
      <c r="C86" s="39"/>
      <c r="D86" s="39"/>
      <c r="E86" s="367" t="str">
        <f>E11</f>
        <v>SO 01.2 - Schody a rampa</v>
      </c>
      <c r="F86" s="399"/>
      <c r="G86" s="399"/>
      <c r="H86" s="39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3" s="2" customFormat="1" ht="7" customHeight="1">
      <c r="A87" s="37"/>
      <c r="B87" s="38"/>
      <c r="C87" s="39"/>
      <c r="D87" s="39"/>
      <c r="E87" s="39"/>
      <c r="F87" s="39"/>
      <c r="G87" s="39"/>
      <c r="H87" s="3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3" s="2" customFormat="1" ht="12" customHeight="1">
      <c r="A88" s="37"/>
      <c r="B88" s="38"/>
      <c r="C88" s="32" t="s">
        <v>22</v>
      </c>
      <c r="D88" s="39"/>
      <c r="E88" s="39"/>
      <c r="F88" s="30" t="str">
        <f>F14</f>
        <v>Roudnice nad Labem</v>
      </c>
      <c r="G88" s="39"/>
      <c r="H88" s="39"/>
      <c r="I88" s="32" t="s">
        <v>24</v>
      </c>
      <c r="J88" s="62" t="str">
        <f>IF(J14="","",J14)</f>
        <v>22. 5. 2024</v>
      </c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3" s="2" customFormat="1" ht="7" customHeight="1">
      <c r="A89" s="37"/>
      <c r="B89" s="38"/>
      <c r="C89" s="39"/>
      <c r="D89" s="39"/>
      <c r="E89" s="39"/>
      <c r="F89" s="39"/>
      <c r="G89" s="39"/>
      <c r="H89" s="39"/>
      <c r="I89" s="39"/>
      <c r="J89" s="39"/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3" s="2" customFormat="1" ht="15.15" customHeight="1">
      <c r="A90" s="37"/>
      <c r="B90" s="38"/>
      <c r="C90" s="32" t="s">
        <v>26</v>
      </c>
      <c r="D90" s="39"/>
      <c r="E90" s="39"/>
      <c r="F90" s="30" t="str">
        <f>E17</f>
        <v xml:space="preserve"> </v>
      </c>
      <c r="G90" s="39"/>
      <c r="H90" s="39"/>
      <c r="I90" s="32" t="s">
        <v>32</v>
      </c>
      <c r="J90" s="35" t="str">
        <f>E23</f>
        <v>Land05 s.r.o.</v>
      </c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3" s="2" customFormat="1" ht="15.15" customHeight="1">
      <c r="A91" s="37"/>
      <c r="B91" s="38"/>
      <c r="C91" s="32" t="s">
        <v>30</v>
      </c>
      <c r="D91" s="39"/>
      <c r="E91" s="39"/>
      <c r="F91" s="30" t="str">
        <f>IF(E20="","",E20)</f>
        <v>Vyplň údaj</v>
      </c>
      <c r="G91" s="39"/>
      <c r="H91" s="39"/>
      <c r="I91" s="32" t="s">
        <v>35</v>
      </c>
      <c r="J91" s="35" t="str">
        <f>E26</f>
        <v>Soloreal s.r.o.</v>
      </c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3" s="2" customFormat="1" ht="10.25" customHeight="1">
      <c r="A92" s="37"/>
      <c r="B92" s="38"/>
      <c r="C92" s="39"/>
      <c r="D92" s="39"/>
      <c r="E92" s="39"/>
      <c r="F92" s="39"/>
      <c r="G92" s="39"/>
      <c r="H92" s="39"/>
      <c r="I92" s="39"/>
      <c r="J92" s="39"/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63" s="11" customFormat="1" ht="29.25" customHeight="1">
      <c r="A93" s="154"/>
      <c r="B93" s="155"/>
      <c r="C93" s="156" t="s">
        <v>192</v>
      </c>
      <c r="D93" s="157" t="s">
        <v>59</v>
      </c>
      <c r="E93" s="157" t="s">
        <v>55</v>
      </c>
      <c r="F93" s="157" t="s">
        <v>56</v>
      </c>
      <c r="G93" s="157" t="s">
        <v>193</v>
      </c>
      <c r="H93" s="157" t="s">
        <v>194</v>
      </c>
      <c r="I93" s="157" t="s">
        <v>195</v>
      </c>
      <c r="J93" s="158" t="s">
        <v>177</v>
      </c>
      <c r="K93" s="159" t="s">
        <v>196</v>
      </c>
      <c r="L93" s="160"/>
      <c r="M93" s="71" t="s">
        <v>21</v>
      </c>
      <c r="N93" s="72" t="s">
        <v>44</v>
      </c>
      <c r="O93" s="72" t="s">
        <v>197</v>
      </c>
      <c r="P93" s="72" t="s">
        <v>198</v>
      </c>
      <c r="Q93" s="72" t="s">
        <v>199</v>
      </c>
      <c r="R93" s="72" t="s">
        <v>200</v>
      </c>
      <c r="S93" s="72" t="s">
        <v>201</v>
      </c>
      <c r="T93" s="73" t="s">
        <v>202</v>
      </c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</row>
    <row r="94" spans="1:63" s="2" customFormat="1" ht="22.75" customHeight="1">
      <c r="A94" s="37"/>
      <c r="B94" s="38"/>
      <c r="C94" s="78" t="s">
        <v>203</v>
      </c>
      <c r="D94" s="39"/>
      <c r="E94" s="39"/>
      <c r="F94" s="39"/>
      <c r="G94" s="39"/>
      <c r="H94" s="39"/>
      <c r="I94" s="39"/>
      <c r="J94" s="161">
        <f>BK94</f>
        <v>0</v>
      </c>
      <c r="K94" s="39"/>
      <c r="L94" s="42"/>
      <c r="M94" s="74"/>
      <c r="N94" s="162"/>
      <c r="O94" s="75"/>
      <c r="P94" s="163">
        <f>P95+P213</f>
        <v>0</v>
      </c>
      <c r="Q94" s="75"/>
      <c r="R94" s="163">
        <f>R95+R213</f>
        <v>19.193108839999997</v>
      </c>
      <c r="S94" s="75"/>
      <c r="T94" s="164">
        <f>T95+T213</f>
        <v>5.4599999999999996E-3</v>
      </c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T94" s="20" t="s">
        <v>73</v>
      </c>
      <c r="AU94" s="20" t="s">
        <v>178</v>
      </c>
      <c r="BK94" s="165">
        <f>BK95+BK213</f>
        <v>0</v>
      </c>
    </row>
    <row r="95" spans="1:63" s="12" customFormat="1" ht="25.9" customHeight="1">
      <c r="B95" s="166"/>
      <c r="C95" s="167"/>
      <c r="D95" s="168" t="s">
        <v>73</v>
      </c>
      <c r="E95" s="169" t="s">
        <v>204</v>
      </c>
      <c r="F95" s="169" t="s">
        <v>205</v>
      </c>
      <c r="G95" s="167"/>
      <c r="H95" s="167"/>
      <c r="I95" s="170"/>
      <c r="J95" s="171">
        <f>BK95</f>
        <v>0</v>
      </c>
      <c r="K95" s="167"/>
      <c r="L95" s="172"/>
      <c r="M95" s="173"/>
      <c r="N95" s="174"/>
      <c r="O95" s="174"/>
      <c r="P95" s="175">
        <f>P96+P115+P163+P202+P209</f>
        <v>0</v>
      </c>
      <c r="Q95" s="174"/>
      <c r="R95" s="175">
        <f>R96+R115+R163+R202+R209</f>
        <v>19.152350839999997</v>
      </c>
      <c r="S95" s="174"/>
      <c r="T95" s="176">
        <f>T96+T115+T163+T202+T209</f>
        <v>5.4599999999999996E-3</v>
      </c>
      <c r="AR95" s="177" t="s">
        <v>81</v>
      </c>
      <c r="AT95" s="178" t="s">
        <v>73</v>
      </c>
      <c r="AU95" s="178" t="s">
        <v>74</v>
      </c>
      <c r="AY95" s="177" t="s">
        <v>206</v>
      </c>
      <c r="BK95" s="179">
        <f>BK96+BK115+BK163+BK202+BK209</f>
        <v>0</v>
      </c>
    </row>
    <row r="96" spans="1:63" s="12" customFormat="1" ht="22.75" customHeight="1">
      <c r="B96" s="166"/>
      <c r="C96" s="167"/>
      <c r="D96" s="168" t="s">
        <v>73</v>
      </c>
      <c r="E96" s="180" t="s">
        <v>81</v>
      </c>
      <c r="F96" s="180" t="s">
        <v>207</v>
      </c>
      <c r="G96" s="167"/>
      <c r="H96" s="167"/>
      <c r="I96" s="170"/>
      <c r="J96" s="181">
        <f>BK96</f>
        <v>0</v>
      </c>
      <c r="K96" s="167"/>
      <c r="L96" s="172"/>
      <c r="M96" s="173"/>
      <c r="N96" s="174"/>
      <c r="O96" s="174"/>
      <c r="P96" s="175">
        <f>SUM(P97:P114)</f>
        <v>0</v>
      </c>
      <c r="Q96" s="174"/>
      <c r="R96" s="175">
        <f>SUM(R97:R114)</f>
        <v>0</v>
      </c>
      <c r="S96" s="174"/>
      <c r="T96" s="176">
        <f>SUM(T97:T114)</f>
        <v>0</v>
      </c>
      <c r="AR96" s="177" t="s">
        <v>81</v>
      </c>
      <c r="AT96" s="178" t="s">
        <v>73</v>
      </c>
      <c r="AU96" s="178" t="s">
        <v>81</v>
      </c>
      <c r="AY96" s="177" t="s">
        <v>206</v>
      </c>
      <c r="BK96" s="179">
        <f>SUM(BK97:BK114)</f>
        <v>0</v>
      </c>
    </row>
    <row r="97" spans="1:65" s="2" customFormat="1" ht="16.5" customHeight="1">
      <c r="A97" s="37"/>
      <c r="B97" s="38"/>
      <c r="C97" s="182" t="s">
        <v>81</v>
      </c>
      <c r="D97" s="182" t="s">
        <v>208</v>
      </c>
      <c r="E97" s="183" t="s">
        <v>860</v>
      </c>
      <c r="F97" s="184" t="s">
        <v>861</v>
      </c>
      <c r="G97" s="185" t="s">
        <v>238</v>
      </c>
      <c r="H97" s="186">
        <v>18</v>
      </c>
      <c r="I97" s="187"/>
      <c r="J97" s="188">
        <f>ROUND(I97*H97,2)</f>
        <v>0</v>
      </c>
      <c r="K97" s="189"/>
      <c r="L97" s="42"/>
      <c r="M97" s="190" t="s">
        <v>21</v>
      </c>
      <c r="N97" s="191" t="s">
        <v>45</v>
      </c>
      <c r="O97" s="67"/>
      <c r="P97" s="192">
        <f>O97*H97</f>
        <v>0</v>
      </c>
      <c r="Q97" s="192">
        <v>0</v>
      </c>
      <c r="R97" s="192">
        <f>Q97*H97</f>
        <v>0</v>
      </c>
      <c r="S97" s="192">
        <v>0</v>
      </c>
      <c r="T97" s="193">
        <f>S97*H97</f>
        <v>0</v>
      </c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R97" s="194" t="s">
        <v>149</v>
      </c>
      <c r="AT97" s="194" t="s">
        <v>208</v>
      </c>
      <c r="AU97" s="194" t="s">
        <v>83</v>
      </c>
      <c r="AY97" s="20" t="s">
        <v>206</v>
      </c>
      <c r="BE97" s="195">
        <f>IF(N97="základní",J97,0)</f>
        <v>0</v>
      </c>
      <c r="BF97" s="195">
        <f>IF(N97="snížená",J97,0)</f>
        <v>0</v>
      </c>
      <c r="BG97" s="195">
        <f>IF(N97="zákl. přenesená",J97,0)</f>
        <v>0</v>
      </c>
      <c r="BH97" s="195">
        <f>IF(N97="sníž. přenesená",J97,0)</f>
        <v>0</v>
      </c>
      <c r="BI97" s="195">
        <f>IF(N97="nulová",J97,0)</f>
        <v>0</v>
      </c>
      <c r="BJ97" s="20" t="s">
        <v>81</v>
      </c>
      <c r="BK97" s="195">
        <f>ROUND(I97*H97,2)</f>
        <v>0</v>
      </c>
      <c r="BL97" s="20" t="s">
        <v>149</v>
      </c>
      <c r="BM97" s="194" t="s">
        <v>862</v>
      </c>
    </row>
    <row r="98" spans="1:65" s="2" customFormat="1">
      <c r="A98" s="37"/>
      <c r="B98" s="38"/>
      <c r="C98" s="39"/>
      <c r="D98" s="196" t="s">
        <v>213</v>
      </c>
      <c r="E98" s="39"/>
      <c r="F98" s="197" t="s">
        <v>863</v>
      </c>
      <c r="G98" s="39"/>
      <c r="H98" s="39"/>
      <c r="I98" s="198"/>
      <c r="J98" s="39"/>
      <c r="K98" s="39"/>
      <c r="L98" s="42"/>
      <c r="M98" s="199"/>
      <c r="N98" s="200"/>
      <c r="O98" s="67"/>
      <c r="P98" s="67"/>
      <c r="Q98" s="67"/>
      <c r="R98" s="67"/>
      <c r="S98" s="67"/>
      <c r="T98" s="68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T98" s="20" t="s">
        <v>213</v>
      </c>
      <c r="AU98" s="20" t="s">
        <v>83</v>
      </c>
    </row>
    <row r="99" spans="1:65" s="2" customFormat="1" ht="18">
      <c r="A99" s="37"/>
      <c r="B99" s="38"/>
      <c r="C99" s="39"/>
      <c r="D99" s="196" t="s">
        <v>275</v>
      </c>
      <c r="E99" s="39"/>
      <c r="F99" s="233" t="s">
        <v>864</v>
      </c>
      <c r="G99" s="39"/>
      <c r="H99" s="39"/>
      <c r="I99" s="198"/>
      <c r="J99" s="39"/>
      <c r="K99" s="39"/>
      <c r="L99" s="42"/>
      <c r="M99" s="199"/>
      <c r="N99" s="200"/>
      <c r="O99" s="67"/>
      <c r="P99" s="67"/>
      <c r="Q99" s="67"/>
      <c r="R99" s="67"/>
      <c r="S99" s="67"/>
      <c r="T99" s="68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T99" s="20" t="s">
        <v>275</v>
      </c>
      <c r="AU99" s="20" t="s">
        <v>83</v>
      </c>
    </row>
    <row r="100" spans="1:65" s="14" customFormat="1">
      <c r="B100" s="211"/>
      <c r="C100" s="212"/>
      <c r="D100" s="196" t="s">
        <v>215</v>
      </c>
      <c r="E100" s="213" t="s">
        <v>21</v>
      </c>
      <c r="F100" s="214" t="s">
        <v>865</v>
      </c>
      <c r="G100" s="212"/>
      <c r="H100" s="215">
        <v>18</v>
      </c>
      <c r="I100" s="216"/>
      <c r="J100" s="212"/>
      <c r="K100" s="212"/>
      <c r="L100" s="217"/>
      <c r="M100" s="218"/>
      <c r="N100" s="219"/>
      <c r="O100" s="219"/>
      <c r="P100" s="219"/>
      <c r="Q100" s="219"/>
      <c r="R100" s="219"/>
      <c r="S100" s="219"/>
      <c r="T100" s="220"/>
      <c r="AT100" s="221" t="s">
        <v>215</v>
      </c>
      <c r="AU100" s="221" t="s">
        <v>83</v>
      </c>
      <c r="AV100" s="14" t="s">
        <v>83</v>
      </c>
      <c r="AW100" s="14" t="s">
        <v>34</v>
      </c>
      <c r="AX100" s="14" t="s">
        <v>81</v>
      </c>
      <c r="AY100" s="221" t="s">
        <v>206</v>
      </c>
    </row>
    <row r="101" spans="1:65" s="2" customFormat="1" ht="16.5" customHeight="1">
      <c r="A101" s="37"/>
      <c r="B101" s="38"/>
      <c r="C101" s="182" t="s">
        <v>83</v>
      </c>
      <c r="D101" s="182" t="s">
        <v>208</v>
      </c>
      <c r="E101" s="183" t="s">
        <v>284</v>
      </c>
      <c r="F101" s="184" t="s">
        <v>285</v>
      </c>
      <c r="G101" s="185" t="s">
        <v>257</v>
      </c>
      <c r="H101" s="186">
        <v>5.4</v>
      </c>
      <c r="I101" s="187"/>
      <c r="J101" s="188">
        <f>ROUND(I101*H101,2)</f>
        <v>0</v>
      </c>
      <c r="K101" s="189"/>
      <c r="L101" s="42"/>
      <c r="M101" s="190" t="s">
        <v>21</v>
      </c>
      <c r="N101" s="191" t="s">
        <v>45</v>
      </c>
      <c r="O101" s="67"/>
      <c r="P101" s="192">
        <f>O101*H101</f>
        <v>0</v>
      </c>
      <c r="Q101" s="192">
        <v>0</v>
      </c>
      <c r="R101" s="192">
        <f>Q101*H101</f>
        <v>0</v>
      </c>
      <c r="S101" s="192">
        <v>0</v>
      </c>
      <c r="T101" s="193">
        <f>S101*H101</f>
        <v>0</v>
      </c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R101" s="194" t="s">
        <v>149</v>
      </c>
      <c r="AT101" s="194" t="s">
        <v>208</v>
      </c>
      <c r="AU101" s="194" t="s">
        <v>83</v>
      </c>
      <c r="AY101" s="20" t="s">
        <v>206</v>
      </c>
      <c r="BE101" s="195">
        <f>IF(N101="základní",J101,0)</f>
        <v>0</v>
      </c>
      <c r="BF101" s="195">
        <f>IF(N101="snížená",J101,0)</f>
        <v>0</v>
      </c>
      <c r="BG101" s="195">
        <f>IF(N101="zákl. přenesená",J101,0)</f>
        <v>0</v>
      </c>
      <c r="BH101" s="195">
        <f>IF(N101="sníž. přenesená",J101,0)</f>
        <v>0</v>
      </c>
      <c r="BI101" s="195">
        <f>IF(N101="nulová",J101,0)</f>
        <v>0</v>
      </c>
      <c r="BJ101" s="20" t="s">
        <v>81</v>
      </c>
      <c r="BK101" s="195">
        <f>ROUND(I101*H101,2)</f>
        <v>0</v>
      </c>
      <c r="BL101" s="20" t="s">
        <v>149</v>
      </c>
      <c r="BM101" s="194" t="s">
        <v>866</v>
      </c>
    </row>
    <row r="102" spans="1:65" s="2" customFormat="1" ht="18">
      <c r="A102" s="37"/>
      <c r="B102" s="38"/>
      <c r="C102" s="39"/>
      <c r="D102" s="196" t="s">
        <v>213</v>
      </c>
      <c r="E102" s="39"/>
      <c r="F102" s="197" t="s">
        <v>287</v>
      </c>
      <c r="G102" s="39"/>
      <c r="H102" s="39"/>
      <c r="I102" s="198"/>
      <c r="J102" s="39"/>
      <c r="K102" s="39"/>
      <c r="L102" s="42"/>
      <c r="M102" s="199"/>
      <c r="N102" s="200"/>
      <c r="O102" s="67"/>
      <c r="P102" s="67"/>
      <c r="Q102" s="67"/>
      <c r="R102" s="67"/>
      <c r="S102" s="67"/>
      <c r="T102" s="68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T102" s="20" t="s">
        <v>213</v>
      </c>
      <c r="AU102" s="20" t="s">
        <v>83</v>
      </c>
    </row>
    <row r="103" spans="1:65" s="2" customFormat="1" ht="18">
      <c r="A103" s="37"/>
      <c r="B103" s="38"/>
      <c r="C103" s="39"/>
      <c r="D103" s="196" t="s">
        <v>275</v>
      </c>
      <c r="E103" s="39"/>
      <c r="F103" s="233" t="s">
        <v>867</v>
      </c>
      <c r="G103" s="39"/>
      <c r="H103" s="39"/>
      <c r="I103" s="198"/>
      <c r="J103" s="39"/>
      <c r="K103" s="39"/>
      <c r="L103" s="42"/>
      <c r="M103" s="199"/>
      <c r="N103" s="200"/>
      <c r="O103" s="67"/>
      <c r="P103" s="67"/>
      <c r="Q103" s="67"/>
      <c r="R103" s="67"/>
      <c r="S103" s="67"/>
      <c r="T103" s="68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T103" s="20" t="s">
        <v>275</v>
      </c>
      <c r="AU103" s="20" t="s">
        <v>83</v>
      </c>
    </row>
    <row r="104" spans="1:65" s="14" customFormat="1">
      <c r="B104" s="211"/>
      <c r="C104" s="212"/>
      <c r="D104" s="196" t="s">
        <v>215</v>
      </c>
      <c r="E104" s="213" t="s">
        <v>21</v>
      </c>
      <c r="F104" s="214" t="s">
        <v>868</v>
      </c>
      <c r="G104" s="212"/>
      <c r="H104" s="215">
        <v>5.4</v>
      </c>
      <c r="I104" s="216"/>
      <c r="J104" s="212"/>
      <c r="K104" s="212"/>
      <c r="L104" s="217"/>
      <c r="M104" s="218"/>
      <c r="N104" s="219"/>
      <c r="O104" s="219"/>
      <c r="P104" s="219"/>
      <c r="Q104" s="219"/>
      <c r="R104" s="219"/>
      <c r="S104" s="219"/>
      <c r="T104" s="220"/>
      <c r="AT104" s="221" t="s">
        <v>215</v>
      </c>
      <c r="AU104" s="221" t="s">
        <v>83</v>
      </c>
      <c r="AV104" s="14" t="s">
        <v>83</v>
      </c>
      <c r="AW104" s="14" t="s">
        <v>34</v>
      </c>
      <c r="AX104" s="14" t="s">
        <v>81</v>
      </c>
      <c r="AY104" s="221" t="s">
        <v>206</v>
      </c>
    </row>
    <row r="105" spans="1:65" s="2" customFormat="1" ht="21.75" customHeight="1">
      <c r="A105" s="37"/>
      <c r="B105" s="38"/>
      <c r="C105" s="182" t="s">
        <v>106</v>
      </c>
      <c r="D105" s="182" t="s">
        <v>208</v>
      </c>
      <c r="E105" s="183" t="s">
        <v>271</v>
      </c>
      <c r="F105" s="184" t="s">
        <v>272</v>
      </c>
      <c r="G105" s="185" t="s">
        <v>257</v>
      </c>
      <c r="H105" s="186">
        <v>5.4</v>
      </c>
      <c r="I105" s="187"/>
      <c r="J105" s="188">
        <f>ROUND(I105*H105,2)</f>
        <v>0</v>
      </c>
      <c r="K105" s="189"/>
      <c r="L105" s="42"/>
      <c r="M105" s="190" t="s">
        <v>21</v>
      </c>
      <c r="N105" s="191" t="s">
        <v>45</v>
      </c>
      <c r="O105" s="67"/>
      <c r="P105" s="192">
        <f>O105*H105</f>
        <v>0</v>
      </c>
      <c r="Q105" s="192">
        <v>0</v>
      </c>
      <c r="R105" s="192">
        <f>Q105*H105</f>
        <v>0</v>
      </c>
      <c r="S105" s="192">
        <v>0</v>
      </c>
      <c r="T105" s="193">
        <f>S105*H105</f>
        <v>0</v>
      </c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R105" s="194" t="s">
        <v>149</v>
      </c>
      <c r="AT105" s="194" t="s">
        <v>208</v>
      </c>
      <c r="AU105" s="194" t="s">
        <v>83</v>
      </c>
      <c r="AY105" s="20" t="s">
        <v>206</v>
      </c>
      <c r="BE105" s="195">
        <f>IF(N105="základní",J105,0)</f>
        <v>0</v>
      </c>
      <c r="BF105" s="195">
        <f>IF(N105="snížená",J105,0)</f>
        <v>0</v>
      </c>
      <c r="BG105" s="195">
        <f>IF(N105="zákl. přenesená",J105,0)</f>
        <v>0</v>
      </c>
      <c r="BH105" s="195">
        <f>IF(N105="sníž. přenesená",J105,0)</f>
        <v>0</v>
      </c>
      <c r="BI105" s="195">
        <f>IF(N105="nulová",J105,0)</f>
        <v>0</v>
      </c>
      <c r="BJ105" s="20" t="s">
        <v>81</v>
      </c>
      <c r="BK105" s="195">
        <f>ROUND(I105*H105,2)</f>
        <v>0</v>
      </c>
      <c r="BL105" s="20" t="s">
        <v>149</v>
      </c>
      <c r="BM105" s="194" t="s">
        <v>869</v>
      </c>
    </row>
    <row r="106" spans="1:65" s="2" customFormat="1" ht="18">
      <c r="A106" s="37"/>
      <c r="B106" s="38"/>
      <c r="C106" s="39"/>
      <c r="D106" s="196" t="s">
        <v>213</v>
      </c>
      <c r="E106" s="39"/>
      <c r="F106" s="197" t="s">
        <v>274</v>
      </c>
      <c r="G106" s="39"/>
      <c r="H106" s="39"/>
      <c r="I106" s="198"/>
      <c r="J106" s="39"/>
      <c r="K106" s="39"/>
      <c r="L106" s="42"/>
      <c r="M106" s="199"/>
      <c r="N106" s="200"/>
      <c r="O106" s="67"/>
      <c r="P106" s="67"/>
      <c r="Q106" s="67"/>
      <c r="R106" s="67"/>
      <c r="S106" s="67"/>
      <c r="T106" s="68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20" t="s">
        <v>213</v>
      </c>
      <c r="AU106" s="20" t="s">
        <v>83</v>
      </c>
    </row>
    <row r="107" spans="1:65" s="2" customFormat="1" ht="18">
      <c r="A107" s="37"/>
      <c r="B107" s="38"/>
      <c r="C107" s="39"/>
      <c r="D107" s="196" t="s">
        <v>275</v>
      </c>
      <c r="E107" s="39"/>
      <c r="F107" s="233" t="s">
        <v>867</v>
      </c>
      <c r="G107" s="39"/>
      <c r="H107" s="39"/>
      <c r="I107" s="198"/>
      <c r="J107" s="39"/>
      <c r="K107" s="39"/>
      <c r="L107" s="42"/>
      <c r="M107" s="199"/>
      <c r="N107" s="200"/>
      <c r="O107" s="67"/>
      <c r="P107" s="67"/>
      <c r="Q107" s="67"/>
      <c r="R107" s="67"/>
      <c r="S107" s="67"/>
      <c r="T107" s="6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275</v>
      </c>
      <c r="AU107" s="20" t="s">
        <v>83</v>
      </c>
    </row>
    <row r="108" spans="1:65" s="14" customFormat="1">
      <c r="B108" s="211"/>
      <c r="C108" s="212"/>
      <c r="D108" s="196" t="s">
        <v>215</v>
      </c>
      <c r="E108" s="213" t="s">
        <v>21</v>
      </c>
      <c r="F108" s="214" t="s">
        <v>868</v>
      </c>
      <c r="G108" s="212"/>
      <c r="H108" s="215">
        <v>5.4</v>
      </c>
      <c r="I108" s="216"/>
      <c r="J108" s="212"/>
      <c r="K108" s="212"/>
      <c r="L108" s="217"/>
      <c r="M108" s="218"/>
      <c r="N108" s="219"/>
      <c r="O108" s="219"/>
      <c r="P108" s="219"/>
      <c r="Q108" s="219"/>
      <c r="R108" s="219"/>
      <c r="S108" s="219"/>
      <c r="T108" s="220"/>
      <c r="AT108" s="221" t="s">
        <v>215</v>
      </c>
      <c r="AU108" s="221" t="s">
        <v>83</v>
      </c>
      <c r="AV108" s="14" t="s">
        <v>83</v>
      </c>
      <c r="AW108" s="14" t="s">
        <v>34</v>
      </c>
      <c r="AX108" s="14" t="s">
        <v>81</v>
      </c>
      <c r="AY108" s="221" t="s">
        <v>206</v>
      </c>
    </row>
    <row r="109" spans="1:65" s="2" customFormat="1" ht="21.75" customHeight="1">
      <c r="A109" s="37"/>
      <c r="B109" s="38"/>
      <c r="C109" s="182" t="s">
        <v>149</v>
      </c>
      <c r="D109" s="182" t="s">
        <v>208</v>
      </c>
      <c r="E109" s="183" t="s">
        <v>870</v>
      </c>
      <c r="F109" s="184" t="s">
        <v>871</v>
      </c>
      <c r="G109" s="185" t="s">
        <v>257</v>
      </c>
      <c r="H109" s="186">
        <v>13.14</v>
      </c>
      <c r="I109" s="187"/>
      <c r="J109" s="188">
        <f>ROUND(I109*H109,2)</f>
        <v>0</v>
      </c>
      <c r="K109" s="189"/>
      <c r="L109" s="42"/>
      <c r="M109" s="190" t="s">
        <v>21</v>
      </c>
      <c r="N109" s="191" t="s">
        <v>45</v>
      </c>
      <c r="O109" s="67"/>
      <c r="P109" s="192">
        <f>O109*H109</f>
        <v>0</v>
      </c>
      <c r="Q109" s="192">
        <v>0</v>
      </c>
      <c r="R109" s="192">
        <f>Q109*H109</f>
        <v>0</v>
      </c>
      <c r="S109" s="192">
        <v>0</v>
      </c>
      <c r="T109" s="193">
        <f>S109*H109</f>
        <v>0</v>
      </c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R109" s="194" t="s">
        <v>149</v>
      </c>
      <c r="AT109" s="194" t="s">
        <v>208</v>
      </c>
      <c r="AU109" s="194" t="s">
        <v>83</v>
      </c>
      <c r="AY109" s="20" t="s">
        <v>206</v>
      </c>
      <c r="BE109" s="195">
        <f>IF(N109="základní",J109,0)</f>
        <v>0</v>
      </c>
      <c r="BF109" s="195">
        <f>IF(N109="snížená",J109,0)</f>
        <v>0</v>
      </c>
      <c r="BG109" s="195">
        <f>IF(N109="zákl. přenesená",J109,0)</f>
        <v>0</v>
      </c>
      <c r="BH109" s="195">
        <f>IF(N109="sníž. přenesená",J109,0)</f>
        <v>0</v>
      </c>
      <c r="BI109" s="195">
        <f>IF(N109="nulová",J109,0)</f>
        <v>0</v>
      </c>
      <c r="BJ109" s="20" t="s">
        <v>81</v>
      </c>
      <c r="BK109" s="195">
        <f>ROUND(I109*H109,2)</f>
        <v>0</v>
      </c>
      <c r="BL109" s="20" t="s">
        <v>149</v>
      </c>
      <c r="BM109" s="194" t="s">
        <v>872</v>
      </c>
    </row>
    <row r="110" spans="1:65" s="2" customFormat="1">
      <c r="A110" s="37"/>
      <c r="B110" s="38"/>
      <c r="C110" s="39"/>
      <c r="D110" s="196" t="s">
        <v>213</v>
      </c>
      <c r="E110" s="39"/>
      <c r="F110" s="197" t="s">
        <v>873</v>
      </c>
      <c r="G110" s="39"/>
      <c r="H110" s="39"/>
      <c r="I110" s="198"/>
      <c r="J110" s="39"/>
      <c r="K110" s="39"/>
      <c r="L110" s="42"/>
      <c r="M110" s="199"/>
      <c r="N110" s="200"/>
      <c r="O110" s="67"/>
      <c r="P110" s="67"/>
      <c r="Q110" s="67"/>
      <c r="R110" s="67"/>
      <c r="S110" s="67"/>
      <c r="T110" s="68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T110" s="20" t="s">
        <v>213</v>
      </c>
      <c r="AU110" s="20" t="s">
        <v>83</v>
      </c>
    </row>
    <row r="111" spans="1:65" s="2" customFormat="1" ht="18">
      <c r="A111" s="37"/>
      <c r="B111" s="38"/>
      <c r="C111" s="39"/>
      <c r="D111" s="196" t="s">
        <v>275</v>
      </c>
      <c r="E111" s="39"/>
      <c r="F111" s="233" t="s">
        <v>864</v>
      </c>
      <c r="G111" s="39"/>
      <c r="H111" s="39"/>
      <c r="I111" s="198"/>
      <c r="J111" s="39"/>
      <c r="K111" s="39"/>
      <c r="L111" s="42"/>
      <c r="M111" s="199"/>
      <c r="N111" s="200"/>
      <c r="O111" s="67"/>
      <c r="P111" s="67"/>
      <c r="Q111" s="67"/>
      <c r="R111" s="67"/>
      <c r="S111" s="67"/>
      <c r="T111" s="68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T111" s="20" t="s">
        <v>275</v>
      </c>
      <c r="AU111" s="20" t="s">
        <v>83</v>
      </c>
    </row>
    <row r="112" spans="1:65" s="14" customFormat="1">
      <c r="B112" s="211"/>
      <c r="C112" s="212"/>
      <c r="D112" s="196" t="s">
        <v>215</v>
      </c>
      <c r="E112" s="213" t="s">
        <v>21</v>
      </c>
      <c r="F112" s="214" t="s">
        <v>874</v>
      </c>
      <c r="G112" s="212"/>
      <c r="H112" s="215">
        <v>12.6</v>
      </c>
      <c r="I112" s="216"/>
      <c r="J112" s="212"/>
      <c r="K112" s="212"/>
      <c r="L112" s="217"/>
      <c r="M112" s="218"/>
      <c r="N112" s="219"/>
      <c r="O112" s="219"/>
      <c r="P112" s="219"/>
      <c r="Q112" s="219"/>
      <c r="R112" s="219"/>
      <c r="S112" s="219"/>
      <c r="T112" s="220"/>
      <c r="AT112" s="221" t="s">
        <v>215</v>
      </c>
      <c r="AU112" s="221" t="s">
        <v>83</v>
      </c>
      <c r="AV112" s="14" t="s">
        <v>83</v>
      </c>
      <c r="AW112" s="14" t="s">
        <v>34</v>
      </c>
      <c r="AX112" s="14" t="s">
        <v>74</v>
      </c>
      <c r="AY112" s="221" t="s">
        <v>206</v>
      </c>
    </row>
    <row r="113" spans="1:65" s="14" customFormat="1">
      <c r="B113" s="211"/>
      <c r="C113" s="212"/>
      <c r="D113" s="196" t="s">
        <v>215</v>
      </c>
      <c r="E113" s="213" t="s">
        <v>21</v>
      </c>
      <c r="F113" s="214" t="s">
        <v>875</v>
      </c>
      <c r="G113" s="212"/>
      <c r="H113" s="215">
        <v>0.54</v>
      </c>
      <c r="I113" s="216"/>
      <c r="J113" s="212"/>
      <c r="K113" s="212"/>
      <c r="L113" s="217"/>
      <c r="M113" s="218"/>
      <c r="N113" s="219"/>
      <c r="O113" s="219"/>
      <c r="P113" s="219"/>
      <c r="Q113" s="219"/>
      <c r="R113" s="219"/>
      <c r="S113" s="219"/>
      <c r="T113" s="220"/>
      <c r="AT113" s="221" t="s">
        <v>215</v>
      </c>
      <c r="AU113" s="221" t="s">
        <v>83</v>
      </c>
      <c r="AV113" s="14" t="s">
        <v>83</v>
      </c>
      <c r="AW113" s="14" t="s">
        <v>34</v>
      </c>
      <c r="AX113" s="14" t="s">
        <v>74</v>
      </c>
      <c r="AY113" s="221" t="s">
        <v>206</v>
      </c>
    </row>
    <row r="114" spans="1:65" s="15" customFormat="1">
      <c r="B114" s="222"/>
      <c r="C114" s="223"/>
      <c r="D114" s="196" t="s">
        <v>215</v>
      </c>
      <c r="E114" s="224" t="s">
        <v>21</v>
      </c>
      <c r="F114" s="225" t="s">
        <v>219</v>
      </c>
      <c r="G114" s="223"/>
      <c r="H114" s="226">
        <v>13.14</v>
      </c>
      <c r="I114" s="227"/>
      <c r="J114" s="223"/>
      <c r="K114" s="223"/>
      <c r="L114" s="228"/>
      <c r="M114" s="229"/>
      <c r="N114" s="230"/>
      <c r="O114" s="230"/>
      <c r="P114" s="230"/>
      <c r="Q114" s="230"/>
      <c r="R114" s="230"/>
      <c r="S114" s="230"/>
      <c r="T114" s="231"/>
      <c r="AT114" s="232" t="s">
        <v>215</v>
      </c>
      <c r="AU114" s="232" t="s">
        <v>83</v>
      </c>
      <c r="AV114" s="15" t="s">
        <v>149</v>
      </c>
      <c r="AW114" s="15" t="s">
        <v>34</v>
      </c>
      <c r="AX114" s="15" t="s">
        <v>81</v>
      </c>
      <c r="AY114" s="232" t="s">
        <v>206</v>
      </c>
    </row>
    <row r="115" spans="1:65" s="12" customFormat="1" ht="22.75" customHeight="1">
      <c r="B115" s="166"/>
      <c r="C115" s="167"/>
      <c r="D115" s="168" t="s">
        <v>73</v>
      </c>
      <c r="E115" s="180" t="s">
        <v>83</v>
      </c>
      <c r="F115" s="180" t="s">
        <v>345</v>
      </c>
      <c r="G115" s="167"/>
      <c r="H115" s="167"/>
      <c r="I115" s="170"/>
      <c r="J115" s="181">
        <f>BK115</f>
        <v>0</v>
      </c>
      <c r="K115" s="167"/>
      <c r="L115" s="172"/>
      <c r="M115" s="173"/>
      <c r="N115" s="174"/>
      <c r="O115" s="174"/>
      <c r="P115" s="175">
        <f>SUM(P116:P162)</f>
        <v>0</v>
      </c>
      <c r="Q115" s="174"/>
      <c r="R115" s="175">
        <f>SUM(R116:R162)</f>
        <v>14.503248979999999</v>
      </c>
      <c r="S115" s="174"/>
      <c r="T115" s="176">
        <f>SUM(T116:T162)</f>
        <v>0</v>
      </c>
      <c r="AR115" s="177" t="s">
        <v>81</v>
      </c>
      <c r="AT115" s="178" t="s">
        <v>73</v>
      </c>
      <c r="AU115" s="178" t="s">
        <v>81</v>
      </c>
      <c r="AY115" s="177" t="s">
        <v>206</v>
      </c>
      <c r="BK115" s="179">
        <f>SUM(BK116:BK162)</f>
        <v>0</v>
      </c>
    </row>
    <row r="116" spans="1:65" s="2" customFormat="1" ht="16.5" customHeight="1">
      <c r="A116" s="37"/>
      <c r="B116" s="38"/>
      <c r="C116" s="182" t="s">
        <v>235</v>
      </c>
      <c r="D116" s="182" t="s">
        <v>208</v>
      </c>
      <c r="E116" s="183" t="s">
        <v>876</v>
      </c>
      <c r="F116" s="184" t="s">
        <v>877</v>
      </c>
      <c r="G116" s="185" t="s">
        <v>238</v>
      </c>
      <c r="H116" s="186">
        <v>24.038</v>
      </c>
      <c r="I116" s="187"/>
      <c r="J116" s="188">
        <f>ROUND(I116*H116,2)</f>
        <v>0</v>
      </c>
      <c r="K116" s="189"/>
      <c r="L116" s="42"/>
      <c r="M116" s="190" t="s">
        <v>21</v>
      </c>
      <c r="N116" s="191" t="s">
        <v>45</v>
      </c>
      <c r="O116" s="67"/>
      <c r="P116" s="192">
        <f>O116*H116</f>
        <v>0</v>
      </c>
      <c r="Q116" s="192">
        <v>1E-4</v>
      </c>
      <c r="R116" s="192">
        <f>Q116*H116</f>
        <v>2.4038000000000002E-3</v>
      </c>
      <c r="S116" s="192">
        <v>0</v>
      </c>
      <c r="T116" s="193">
        <f>S116*H116</f>
        <v>0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R116" s="194" t="s">
        <v>149</v>
      </c>
      <c r="AT116" s="194" t="s">
        <v>208</v>
      </c>
      <c r="AU116" s="194" t="s">
        <v>83</v>
      </c>
      <c r="AY116" s="20" t="s">
        <v>206</v>
      </c>
      <c r="BE116" s="195">
        <f>IF(N116="základní",J116,0)</f>
        <v>0</v>
      </c>
      <c r="BF116" s="195">
        <f>IF(N116="snížená",J116,0)</f>
        <v>0</v>
      </c>
      <c r="BG116" s="195">
        <f>IF(N116="zákl. přenesená",J116,0)</f>
        <v>0</v>
      </c>
      <c r="BH116" s="195">
        <f>IF(N116="sníž. přenesená",J116,0)</f>
        <v>0</v>
      </c>
      <c r="BI116" s="195">
        <f>IF(N116="nulová",J116,0)</f>
        <v>0</v>
      </c>
      <c r="BJ116" s="20" t="s">
        <v>81</v>
      </c>
      <c r="BK116" s="195">
        <f>ROUND(I116*H116,2)</f>
        <v>0</v>
      </c>
      <c r="BL116" s="20" t="s">
        <v>149</v>
      </c>
      <c r="BM116" s="194" t="s">
        <v>878</v>
      </c>
    </row>
    <row r="117" spans="1:65" s="2" customFormat="1" ht="18">
      <c r="A117" s="37"/>
      <c r="B117" s="38"/>
      <c r="C117" s="39"/>
      <c r="D117" s="196" t="s">
        <v>213</v>
      </c>
      <c r="E117" s="39"/>
      <c r="F117" s="197" t="s">
        <v>879</v>
      </c>
      <c r="G117" s="39"/>
      <c r="H117" s="39"/>
      <c r="I117" s="198"/>
      <c r="J117" s="39"/>
      <c r="K117" s="39"/>
      <c r="L117" s="42"/>
      <c r="M117" s="199"/>
      <c r="N117" s="200"/>
      <c r="O117" s="67"/>
      <c r="P117" s="67"/>
      <c r="Q117" s="67"/>
      <c r="R117" s="67"/>
      <c r="S117" s="67"/>
      <c r="T117" s="68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T117" s="20" t="s">
        <v>213</v>
      </c>
      <c r="AU117" s="20" t="s">
        <v>83</v>
      </c>
    </row>
    <row r="118" spans="1:65" s="2" customFormat="1" ht="18">
      <c r="A118" s="37"/>
      <c r="B118" s="38"/>
      <c r="C118" s="39"/>
      <c r="D118" s="196" t="s">
        <v>275</v>
      </c>
      <c r="E118" s="39"/>
      <c r="F118" s="233" t="s">
        <v>864</v>
      </c>
      <c r="G118" s="39"/>
      <c r="H118" s="39"/>
      <c r="I118" s="198"/>
      <c r="J118" s="39"/>
      <c r="K118" s="39"/>
      <c r="L118" s="42"/>
      <c r="M118" s="199"/>
      <c r="N118" s="200"/>
      <c r="O118" s="67"/>
      <c r="P118" s="67"/>
      <c r="Q118" s="67"/>
      <c r="R118" s="67"/>
      <c r="S118" s="67"/>
      <c r="T118" s="68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20" t="s">
        <v>275</v>
      </c>
      <c r="AU118" s="20" t="s">
        <v>83</v>
      </c>
    </row>
    <row r="119" spans="1:65" s="13" customFormat="1">
      <c r="B119" s="201"/>
      <c r="C119" s="202"/>
      <c r="D119" s="196" t="s">
        <v>215</v>
      </c>
      <c r="E119" s="203" t="s">
        <v>21</v>
      </c>
      <c r="F119" s="204" t="s">
        <v>880</v>
      </c>
      <c r="G119" s="202"/>
      <c r="H119" s="203" t="s">
        <v>21</v>
      </c>
      <c r="I119" s="205"/>
      <c r="J119" s="202"/>
      <c r="K119" s="202"/>
      <c r="L119" s="206"/>
      <c r="M119" s="207"/>
      <c r="N119" s="208"/>
      <c r="O119" s="208"/>
      <c r="P119" s="208"/>
      <c r="Q119" s="208"/>
      <c r="R119" s="208"/>
      <c r="S119" s="208"/>
      <c r="T119" s="209"/>
      <c r="AT119" s="210" t="s">
        <v>215</v>
      </c>
      <c r="AU119" s="210" t="s">
        <v>83</v>
      </c>
      <c r="AV119" s="13" t="s">
        <v>81</v>
      </c>
      <c r="AW119" s="13" t="s">
        <v>34</v>
      </c>
      <c r="AX119" s="13" t="s">
        <v>74</v>
      </c>
      <c r="AY119" s="210" t="s">
        <v>206</v>
      </c>
    </row>
    <row r="120" spans="1:65" s="14" customFormat="1">
      <c r="B120" s="211"/>
      <c r="C120" s="212"/>
      <c r="D120" s="196" t="s">
        <v>215</v>
      </c>
      <c r="E120" s="213" t="s">
        <v>21</v>
      </c>
      <c r="F120" s="214" t="s">
        <v>881</v>
      </c>
      <c r="G120" s="212"/>
      <c r="H120" s="215">
        <v>19.933</v>
      </c>
      <c r="I120" s="216"/>
      <c r="J120" s="212"/>
      <c r="K120" s="212"/>
      <c r="L120" s="217"/>
      <c r="M120" s="218"/>
      <c r="N120" s="219"/>
      <c r="O120" s="219"/>
      <c r="P120" s="219"/>
      <c r="Q120" s="219"/>
      <c r="R120" s="219"/>
      <c r="S120" s="219"/>
      <c r="T120" s="220"/>
      <c r="AT120" s="221" t="s">
        <v>215</v>
      </c>
      <c r="AU120" s="221" t="s">
        <v>83</v>
      </c>
      <c r="AV120" s="14" t="s">
        <v>83</v>
      </c>
      <c r="AW120" s="14" t="s">
        <v>34</v>
      </c>
      <c r="AX120" s="14" t="s">
        <v>74</v>
      </c>
      <c r="AY120" s="221" t="s">
        <v>206</v>
      </c>
    </row>
    <row r="121" spans="1:65" s="14" customFormat="1">
      <c r="B121" s="211"/>
      <c r="C121" s="212"/>
      <c r="D121" s="196" t="s">
        <v>215</v>
      </c>
      <c r="E121" s="213" t="s">
        <v>21</v>
      </c>
      <c r="F121" s="214" t="s">
        <v>882</v>
      </c>
      <c r="G121" s="212"/>
      <c r="H121" s="215">
        <v>2.4</v>
      </c>
      <c r="I121" s="216"/>
      <c r="J121" s="212"/>
      <c r="K121" s="212"/>
      <c r="L121" s="217"/>
      <c r="M121" s="218"/>
      <c r="N121" s="219"/>
      <c r="O121" s="219"/>
      <c r="P121" s="219"/>
      <c r="Q121" s="219"/>
      <c r="R121" s="219"/>
      <c r="S121" s="219"/>
      <c r="T121" s="220"/>
      <c r="AT121" s="221" t="s">
        <v>215</v>
      </c>
      <c r="AU121" s="221" t="s">
        <v>83</v>
      </c>
      <c r="AV121" s="14" t="s">
        <v>83</v>
      </c>
      <c r="AW121" s="14" t="s">
        <v>34</v>
      </c>
      <c r="AX121" s="14" t="s">
        <v>74</v>
      </c>
      <c r="AY121" s="221" t="s">
        <v>206</v>
      </c>
    </row>
    <row r="122" spans="1:65" s="14" customFormat="1">
      <c r="B122" s="211"/>
      <c r="C122" s="212"/>
      <c r="D122" s="196" t="s">
        <v>215</v>
      </c>
      <c r="E122" s="213" t="s">
        <v>21</v>
      </c>
      <c r="F122" s="214" t="s">
        <v>883</v>
      </c>
      <c r="G122" s="212"/>
      <c r="H122" s="215">
        <v>1.7050000000000001</v>
      </c>
      <c r="I122" s="216"/>
      <c r="J122" s="212"/>
      <c r="K122" s="212"/>
      <c r="L122" s="217"/>
      <c r="M122" s="218"/>
      <c r="N122" s="219"/>
      <c r="O122" s="219"/>
      <c r="P122" s="219"/>
      <c r="Q122" s="219"/>
      <c r="R122" s="219"/>
      <c r="S122" s="219"/>
      <c r="T122" s="220"/>
      <c r="AT122" s="221" t="s">
        <v>215</v>
      </c>
      <c r="AU122" s="221" t="s">
        <v>83</v>
      </c>
      <c r="AV122" s="14" t="s">
        <v>83</v>
      </c>
      <c r="AW122" s="14" t="s">
        <v>34</v>
      </c>
      <c r="AX122" s="14" t="s">
        <v>74</v>
      </c>
      <c r="AY122" s="221" t="s">
        <v>206</v>
      </c>
    </row>
    <row r="123" spans="1:65" s="15" customFormat="1">
      <c r="B123" s="222"/>
      <c r="C123" s="223"/>
      <c r="D123" s="196" t="s">
        <v>215</v>
      </c>
      <c r="E123" s="224" t="s">
        <v>21</v>
      </c>
      <c r="F123" s="225" t="s">
        <v>219</v>
      </c>
      <c r="G123" s="223"/>
      <c r="H123" s="226">
        <v>24.037999999999997</v>
      </c>
      <c r="I123" s="227"/>
      <c r="J123" s="223"/>
      <c r="K123" s="223"/>
      <c r="L123" s="228"/>
      <c r="M123" s="229"/>
      <c r="N123" s="230"/>
      <c r="O123" s="230"/>
      <c r="P123" s="230"/>
      <c r="Q123" s="230"/>
      <c r="R123" s="230"/>
      <c r="S123" s="230"/>
      <c r="T123" s="231"/>
      <c r="AT123" s="232" t="s">
        <v>215</v>
      </c>
      <c r="AU123" s="232" t="s">
        <v>83</v>
      </c>
      <c r="AV123" s="15" t="s">
        <v>149</v>
      </c>
      <c r="AW123" s="15" t="s">
        <v>34</v>
      </c>
      <c r="AX123" s="15" t="s">
        <v>81</v>
      </c>
      <c r="AY123" s="232" t="s">
        <v>206</v>
      </c>
    </row>
    <row r="124" spans="1:65" s="2" customFormat="1" ht="16.5" customHeight="1">
      <c r="A124" s="37"/>
      <c r="B124" s="38"/>
      <c r="C124" s="234" t="s">
        <v>254</v>
      </c>
      <c r="D124" s="234" t="s">
        <v>305</v>
      </c>
      <c r="E124" s="235" t="s">
        <v>884</v>
      </c>
      <c r="F124" s="236" t="s">
        <v>885</v>
      </c>
      <c r="G124" s="237" t="s">
        <v>238</v>
      </c>
      <c r="H124" s="238">
        <v>28.472999999999999</v>
      </c>
      <c r="I124" s="239"/>
      <c r="J124" s="240">
        <f>ROUND(I124*H124,2)</f>
        <v>0</v>
      </c>
      <c r="K124" s="241"/>
      <c r="L124" s="242"/>
      <c r="M124" s="243" t="s">
        <v>21</v>
      </c>
      <c r="N124" s="244" t="s">
        <v>45</v>
      </c>
      <c r="O124" s="67"/>
      <c r="P124" s="192">
        <f>O124*H124</f>
        <v>0</v>
      </c>
      <c r="Q124" s="192">
        <v>2.9999999999999997E-4</v>
      </c>
      <c r="R124" s="192">
        <f>Q124*H124</f>
        <v>8.5418999999999981E-3</v>
      </c>
      <c r="S124" s="192">
        <v>0</v>
      </c>
      <c r="T124" s="193">
        <f>S124*H124</f>
        <v>0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R124" s="194" t="s">
        <v>283</v>
      </c>
      <c r="AT124" s="194" t="s">
        <v>305</v>
      </c>
      <c r="AU124" s="194" t="s">
        <v>83</v>
      </c>
      <c r="AY124" s="20" t="s">
        <v>206</v>
      </c>
      <c r="BE124" s="195">
        <f>IF(N124="základní",J124,0)</f>
        <v>0</v>
      </c>
      <c r="BF124" s="195">
        <f>IF(N124="snížená",J124,0)</f>
        <v>0</v>
      </c>
      <c r="BG124" s="195">
        <f>IF(N124="zákl. přenesená",J124,0)</f>
        <v>0</v>
      </c>
      <c r="BH124" s="195">
        <f>IF(N124="sníž. přenesená",J124,0)</f>
        <v>0</v>
      </c>
      <c r="BI124" s="195">
        <f>IF(N124="nulová",J124,0)</f>
        <v>0</v>
      </c>
      <c r="BJ124" s="20" t="s">
        <v>81</v>
      </c>
      <c r="BK124" s="195">
        <f>ROUND(I124*H124,2)</f>
        <v>0</v>
      </c>
      <c r="BL124" s="20" t="s">
        <v>149</v>
      </c>
      <c r="BM124" s="194" t="s">
        <v>886</v>
      </c>
    </row>
    <row r="125" spans="1:65" s="2" customFormat="1">
      <c r="A125" s="37"/>
      <c r="B125" s="38"/>
      <c r="C125" s="39"/>
      <c r="D125" s="196" t="s">
        <v>213</v>
      </c>
      <c r="E125" s="39"/>
      <c r="F125" s="197" t="s">
        <v>885</v>
      </c>
      <c r="G125" s="39"/>
      <c r="H125" s="39"/>
      <c r="I125" s="198"/>
      <c r="J125" s="39"/>
      <c r="K125" s="39"/>
      <c r="L125" s="42"/>
      <c r="M125" s="199"/>
      <c r="N125" s="200"/>
      <c r="O125" s="67"/>
      <c r="P125" s="67"/>
      <c r="Q125" s="67"/>
      <c r="R125" s="67"/>
      <c r="S125" s="67"/>
      <c r="T125" s="68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T125" s="20" t="s">
        <v>213</v>
      </c>
      <c r="AU125" s="20" t="s">
        <v>83</v>
      </c>
    </row>
    <row r="126" spans="1:65" s="2" customFormat="1" ht="18">
      <c r="A126" s="37"/>
      <c r="B126" s="38"/>
      <c r="C126" s="39"/>
      <c r="D126" s="196" t="s">
        <v>275</v>
      </c>
      <c r="E126" s="39"/>
      <c r="F126" s="233" t="s">
        <v>864</v>
      </c>
      <c r="G126" s="39"/>
      <c r="H126" s="39"/>
      <c r="I126" s="198"/>
      <c r="J126" s="39"/>
      <c r="K126" s="39"/>
      <c r="L126" s="42"/>
      <c r="M126" s="199"/>
      <c r="N126" s="200"/>
      <c r="O126" s="67"/>
      <c r="P126" s="67"/>
      <c r="Q126" s="67"/>
      <c r="R126" s="67"/>
      <c r="S126" s="67"/>
      <c r="T126" s="68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20" t="s">
        <v>275</v>
      </c>
      <c r="AU126" s="20" t="s">
        <v>83</v>
      </c>
    </row>
    <row r="127" spans="1:65" s="14" customFormat="1">
      <c r="B127" s="211"/>
      <c r="C127" s="212"/>
      <c r="D127" s="196" t="s">
        <v>215</v>
      </c>
      <c r="E127" s="213" t="s">
        <v>21</v>
      </c>
      <c r="F127" s="214" t="s">
        <v>887</v>
      </c>
      <c r="G127" s="212"/>
      <c r="H127" s="215">
        <v>28.472999999999999</v>
      </c>
      <c r="I127" s="216"/>
      <c r="J127" s="212"/>
      <c r="K127" s="212"/>
      <c r="L127" s="217"/>
      <c r="M127" s="218"/>
      <c r="N127" s="219"/>
      <c r="O127" s="219"/>
      <c r="P127" s="219"/>
      <c r="Q127" s="219"/>
      <c r="R127" s="219"/>
      <c r="S127" s="219"/>
      <c r="T127" s="220"/>
      <c r="AT127" s="221" t="s">
        <v>215</v>
      </c>
      <c r="AU127" s="221" t="s">
        <v>83</v>
      </c>
      <c r="AV127" s="14" t="s">
        <v>83</v>
      </c>
      <c r="AW127" s="14" t="s">
        <v>34</v>
      </c>
      <c r="AX127" s="14" t="s">
        <v>81</v>
      </c>
      <c r="AY127" s="221" t="s">
        <v>206</v>
      </c>
    </row>
    <row r="128" spans="1:65" s="2" customFormat="1" ht="16.5" customHeight="1">
      <c r="A128" s="37"/>
      <c r="B128" s="38"/>
      <c r="C128" s="182" t="s">
        <v>270</v>
      </c>
      <c r="D128" s="182" t="s">
        <v>208</v>
      </c>
      <c r="E128" s="183" t="s">
        <v>888</v>
      </c>
      <c r="F128" s="184" t="s">
        <v>889</v>
      </c>
      <c r="G128" s="185" t="s">
        <v>226</v>
      </c>
      <c r="H128" s="186">
        <v>4.5</v>
      </c>
      <c r="I128" s="187"/>
      <c r="J128" s="188">
        <f>ROUND(I128*H128,2)</f>
        <v>0</v>
      </c>
      <c r="K128" s="189"/>
      <c r="L128" s="42"/>
      <c r="M128" s="190" t="s">
        <v>21</v>
      </c>
      <c r="N128" s="191" t="s">
        <v>45</v>
      </c>
      <c r="O128" s="67"/>
      <c r="P128" s="192">
        <f>O128*H128</f>
        <v>0</v>
      </c>
      <c r="Q128" s="192">
        <v>5.8E-4</v>
      </c>
      <c r="R128" s="192">
        <f>Q128*H128</f>
        <v>2.6099999999999999E-3</v>
      </c>
      <c r="S128" s="192">
        <v>0</v>
      </c>
      <c r="T128" s="193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194" t="s">
        <v>149</v>
      </c>
      <c r="AT128" s="194" t="s">
        <v>208</v>
      </c>
      <c r="AU128" s="194" t="s">
        <v>83</v>
      </c>
      <c r="AY128" s="20" t="s">
        <v>206</v>
      </c>
      <c r="BE128" s="195">
        <f>IF(N128="základní",J128,0)</f>
        <v>0</v>
      </c>
      <c r="BF128" s="195">
        <f>IF(N128="snížená",J128,0)</f>
        <v>0</v>
      </c>
      <c r="BG128" s="195">
        <f>IF(N128="zákl. přenesená",J128,0)</f>
        <v>0</v>
      </c>
      <c r="BH128" s="195">
        <f>IF(N128="sníž. přenesená",J128,0)</f>
        <v>0</v>
      </c>
      <c r="BI128" s="195">
        <f>IF(N128="nulová",J128,0)</f>
        <v>0</v>
      </c>
      <c r="BJ128" s="20" t="s">
        <v>81</v>
      </c>
      <c r="BK128" s="195">
        <f>ROUND(I128*H128,2)</f>
        <v>0</v>
      </c>
      <c r="BL128" s="20" t="s">
        <v>149</v>
      </c>
      <c r="BM128" s="194" t="s">
        <v>890</v>
      </c>
    </row>
    <row r="129" spans="1:65" s="2" customFormat="1">
      <c r="A129" s="37"/>
      <c r="B129" s="38"/>
      <c r="C129" s="39"/>
      <c r="D129" s="196" t="s">
        <v>213</v>
      </c>
      <c r="E129" s="39"/>
      <c r="F129" s="197" t="s">
        <v>891</v>
      </c>
      <c r="G129" s="39"/>
      <c r="H129" s="39"/>
      <c r="I129" s="198"/>
      <c r="J129" s="39"/>
      <c r="K129" s="39"/>
      <c r="L129" s="42"/>
      <c r="M129" s="199"/>
      <c r="N129" s="200"/>
      <c r="O129" s="67"/>
      <c r="P129" s="67"/>
      <c r="Q129" s="67"/>
      <c r="R129" s="67"/>
      <c r="S129" s="67"/>
      <c r="T129" s="68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20" t="s">
        <v>213</v>
      </c>
      <c r="AU129" s="20" t="s">
        <v>83</v>
      </c>
    </row>
    <row r="130" spans="1:65" s="2" customFormat="1" ht="18">
      <c r="A130" s="37"/>
      <c r="B130" s="38"/>
      <c r="C130" s="39"/>
      <c r="D130" s="196" t="s">
        <v>275</v>
      </c>
      <c r="E130" s="39"/>
      <c r="F130" s="233" t="s">
        <v>864</v>
      </c>
      <c r="G130" s="39"/>
      <c r="H130" s="39"/>
      <c r="I130" s="198"/>
      <c r="J130" s="39"/>
      <c r="K130" s="39"/>
      <c r="L130" s="42"/>
      <c r="M130" s="199"/>
      <c r="N130" s="200"/>
      <c r="O130" s="67"/>
      <c r="P130" s="67"/>
      <c r="Q130" s="67"/>
      <c r="R130" s="67"/>
      <c r="S130" s="67"/>
      <c r="T130" s="68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20" t="s">
        <v>275</v>
      </c>
      <c r="AU130" s="20" t="s">
        <v>83</v>
      </c>
    </row>
    <row r="131" spans="1:65" s="14" customFormat="1">
      <c r="B131" s="211"/>
      <c r="C131" s="212"/>
      <c r="D131" s="196" t="s">
        <v>215</v>
      </c>
      <c r="E131" s="213" t="s">
        <v>21</v>
      </c>
      <c r="F131" s="214" t="s">
        <v>892</v>
      </c>
      <c r="G131" s="212"/>
      <c r="H131" s="215">
        <v>4.5</v>
      </c>
      <c r="I131" s="216"/>
      <c r="J131" s="212"/>
      <c r="K131" s="212"/>
      <c r="L131" s="217"/>
      <c r="M131" s="218"/>
      <c r="N131" s="219"/>
      <c r="O131" s="219"/>
      <c r="P131" s="219"/>
      <c r="Q131" s="219"/>
      <c r="R131" s="219"/>
      <c r="S131" s="219"/>
      <c r="T131" s="220"/>
      <c r="AT131" s="221" t="s">
        <v>215</v>
      </c>
      <c r="AU131" s="221" t="s">
        <v>83</v>
      </c>
      <c r="AV131" s="14" t="s">
        <v>83</v>
      </c>
      <c r="AW131" s="14" t="s">
        <v>34</v>
      </c>
      <c r="AX131" s="14" t="s">
        <v>81</v>
      </c>
      <c r="AY131" s="221" t="s">
        <v>206</v>
      </c>
    </row>
    <row r="132" spans="1:65" s="2" customFormat="1" ht="16.5" customHeight="1">
      <c r="A132" s="37"/>
      <c r="B132" s="38"/>
      <c r="C132" s="182" t="s">
        <v>283</v>
      </c>
      <c r="D132" s="182" t="s">
        <v>208</v>
      </c>
      <c r="E132" s="183" t="s">
        <v>893</v>
      </c>
      <c r="F132" s="184" t="s">
        <v>894</v>
      </c>
      <c r="G132" s="185" t="s">
        <v>257</v>
      </c>
      <c r="H132" s="186">
        <v>5.82</v>
      </c>
      <c r="I132" s="187"/>
      <c r="J132" s="188">
        <f>ROUND(I132*H132,2)</f>
        <v>0</v>
      </c>
      <c r="K132" s="189"/>
      <c r="L132" s="42"/>
      <c r="M132" s="190" t="s">
        <v>21</v>
      </c>
      <c r="N132" s="191" t="s">
        <v>45</v>
      </c>
      <c r="O132" s="67"/>
      <c r="P132" s="192">
        <f>O132*H132</f>
        <v>0</v>
      </c>
      <c r="Q132" s="192">
        <v>2.16</v>
      </c>
      <c r="R132" s="192">
        <f>Q132*H132</f>
        <v>12.571200000000001</v>
      </c>
      <c r="S132" s="192">
        <v>0</v>
      </c>
      <c r="T132" s="193">
        <f>S132*H132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R132" s="194" t="s">
        <v>149</v>
      </c>
      <c r="AT132" s="194" t="s">
        <v>208</v>
      </c>
      <c r="AU132" s="194" t="s">
        <v>83</v>
      </c>
      <c r="AY132" s="20" t="s">
        <v>206</v>
      </c>
      <c r="BE132" s="195">
        <f>IF(N132="základní",J132,0)</f>
        <v>0</v>
      </c>
      <c r="BF132" s="195">
        <f>IF(N132="snížená",J132,0)</f>
        <v>0</v>
      </c>
      <c r="BG132" s="195">
        <f>IF(N132="zákl. přenesená",J132,0)</f>
        <v>0</v>
      </c>
      <c r="BH132" s="195">
        <f>IF(N132="sníž. přenesená",J132,0)</f>
        <v>0</v>
      </c>
      <c r="BI132" s="195">
        <f>IF(N132="nulová",J132,0)</f>
        <v>0</v>
      </c>
      <c r="BJ132" s="20" t="s">
        <v>81</v>
      </c>
      <c r="BK132" s="195">
        <f>ROUND(I132*H132,2)</f>
        <v>0</v>
      </c>
      <c r="BL132" s="20" t="s">
        <v>149</v>
      </c>
      <c r="BM132" s="194" t="s">
        <v>895</v>
      </c>
    </row>
    <row r="133" spans="1:65" s="2" customFormat="1">
      <c r="A133" s="37"/>
      <c r="B133" s="38"/>
      <c r="C133" s="39"/>
      <c r="D133" s="196" t="s">
        <v>213</v>
      </c>
      <c r="E133" s="39"/>
      <c r="F133" s="197" t="s">
        <v>896</v>
      </c>
      <c r="G133" s="39"/>
      <c r="H133" s="39"/>
      <c r="I133" s="198"/>
      <c r="J133" s="39"/>
      <c r="K133" s="39"/>
      <c r="L133" s="42"/>
      <c r="M133" s="199"/>
      <c r="N133" s="200"/>
      <c r="O133" s="67"/>
      <c r="P133" s="67"/>
      <c r="Q133" s="67"/>
      <c r="R133" s="67"/>
      <c r="S133" s="67"/>
      <c r="T133" s="68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20" t="s">
        <v>213</v>
      </c>
      <c r="AU133" s="20" t="s">
        <v>83</v>
      </c>
    </row>
    <row r="134" spans="1:65" s="2" customFormat="1" ht="18">
      <c r="A134" s="37"/>
      <c r="B134" s="38"/>
      <c r="C134" s="39"/>
      <c r="D134" s="196" t="s">
        <v>275</v>
      </c>
      <c r="E134" s="39"/>
      <c r="F134" s="233" t="s">
        <v>864</v>
      </c>
      <c r="G134" s="39"/>
      <c r="H134" s="39"/>
      <c r="I134" s="198"/>
      <c r="J134" s="39"/>
      <c r="K134" s="39"/>
      <c r="L134" s="42"/>
      <c r="M134" s="199"/>
      <c r="N134" s="200"/>
      <c r="O134" s="67"/>
      <c r="P134" s="67"/>
      <c r="Q134" s="67"/>
      <c r="R134" s="67"/>
      <c r="S134" s="67"/>
      <c r="T134" s="68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T134" s="20" t="s">
        <v>275</v>
      </c>
      <c r="AU134" s="20" t="s">
        <v>83</v>
      </c>
    </row>
    <row r="135" spans="1:65" s="13" customFormat="1">
      <c r="B135" s="201"/>
      <c r="C135" s="202"/>
      <c r="D135" s="196" t="s">
        <v>215</v>
      </c>
      <c r="E135" s="203" t="s">
        <v>21</v>
      </c>
      <c r="F135" s="204" t="s">
        <v>897</v>
      </c>
      <c r="G135" s="202"/>
      <c r="H135" s="203" t="s">
        <v>21</v>
      </c>
      <c r="I135" s="205"/>
      <c r="J135" s="202"/>
      <c r="K135" s="202"/>
      <c r="L135" s="206"/>
      <c r="M135" s="207"/>
      <c r="N135" s="208"/>
      <c r="O135" s="208"/>
      <c r="P135" s="208"/>
      <c r="Q135" s="208"/>
      <c r="R135" s="208"/>
      <c r="S135" s="208"/>
      <c r="T135" s="209"/>
      <c r="AT135" s="210" t="s">
        <v>215</v>
      </c>
      <c r="AU135" s="210" t="s">
        <v>83</v>
      </c>
      <c r="AV135" s="13" t="s">
        <v>81</v>
      </c>
      <c r="AW135" s="13" t="s">
        <v>34</v>
      </c>
      <c r="AX135" s="13" t="s">
        <v>74</v>
      </c>
      <c r="AY135" s="210" t="s">
        <v>206</v>
      </c>
    </row>
    <row r="136" spans="1:65" s="14" customFormat="1">
      <c r="B136" s="211"/>
      <c r="C136" s="212"/>
      <c r="D136" s="196" t="s">
        <v>215</v>
      </c>
      <c r="E136" s="213" t="s">
        <v>21</v>
      </c>
      <c r="F136" s="214" t="s">
        <v>898</v>
      </c>
      <c r="G136" s="212"/>
      <c r="H136" s="215">
        <v>5.46</v>
      </c>
      <c r="I136" s="216"/>
      <c r="J136" s="212"/>
      <c r="K136" s="212"/>
      <c r="L136" s="217"/>
      <c r="M136" s="218"/>
      <c r="N136" s="219"/>
      <c r="O136" s="219"/>
      <c r="P136" s="219"/>
      <c r="Q136" s="219"/>
      <c r="R136" s="219"/>
      <c r="S136" s="219"/>
      <c r="T136" s="220"/>
      <c r="AT136" s="221" t="s">
        <v>215</v>
      </c>
      <c r="AU136" s="221" t="s">
        <v>83</v>
      </c>
      <c r="AV136" s="14" t="s">
        <v>83</v>
      </c>
      <c r="AW136" s="14" t="s">
        <v>34</v>
      </c>
      <c r="AX136" s="14" t="s">
        <v>74</v>
      </c>
      <c r="AY136" s="221" t="s">
        <v>206</v>
      </c>
    </row>
    <row r="137" spans="1:65" s="14" customFormat="1">
      <c r="B137" s="211"/>
      <c r="C137" s="212"/>
      <c r="D137" s="196" t="s">
        <v>215</v>
      </c>
      <c r="E137" s="213" t="s">
        <v>21</v>
      </c>
      <c r="F137" s="214" t="s">
        <v>899</v>
      </c>
      <c r="G137" s="212"/>
      <c r="H137" s="215">
        <v>0.36</v>
      </c>
      <c r="I137" s="216"/>
      <c r="J137" s="212"/>
      <c r="K137" s="212"/>
      <c r="L137" s="217"/>
      <c r="M137" s="218"/>
      <c r="N137" s="219"/>
      <c r="O137" s="219"/>
      <c r="P137" s="219"/>
      <c r="Q137" s="219"/>
      <c r="R137" s="219"/>
      <c r="S137" s="219"/>
      <c r="T137" s="220"/>
      <c r="AT137" s="221" t="s">
        <v>215</v>
      </c>
      <c r="AU137" s="221" t="s">
        <v>83</v>
      </c>
      <c r="AV137" s="14" t="s">
        <v>83</v>
      </c>
      <c r="AW137" s="14" t="s">
        <v>34</v>
      </c>
      <c r="AX137" s="14" t="s">
        <v>74</v>
      </c>
      <c r="AY137" s="221" t="s">
        <v>206</v>
      </c>
    </row>
    <row r="138" spans="1:65" s="15" customFormat="1">
      <c r="B138" s="222"/>
      <c r="C138" s="223"/>
      <c r="D138" s="196" t="s">
        <v>215</v>
      </c>
      <c r="E138" s="224" t="s">
        <v>21</v>
      </c>
      <c r="F138" s="225" t="s">
        <v>219</v>
      </c>
      <c r="G138" s="223"/>
      <c r="H138" s="226">
        <v>5.82</v>
      </c>
      <c r="I138" s="227"/>
      <c r="J138" s="223"/>
      <c r="K138" s="223"/>
      <c r="L138" s="228"/>
      <c r="M138" s="229"/>
      <c r="N138" s="230"/>
      <c r="O138" s="230"/>
      <c r="P138" s="230"/>
      <c r="Q138" s="230"/>
      <c r="R138" s="230"/>
      <c r="S138" s="230"/>
      <c r="T138" s="231"/>
      <c r="AT138" s="232" t="s">
        <v>215</v>
      </c>
      <c r="AU138" s="232" t="s">
        <v>83</v>
      </c>
      <c r="AV138" s="15" t="s">
        <v>149</v>
      </c>
      <c r="AW138" s="15" t="s">
        <v>34</v>
      </c>
      <c r="AX138" s="15" t="s">
        <v>81</v>
      </c>
      <c r="AY138" s="232" t="s">
        <v>206</v>
      </c>
    </row>
    <row r="139" spans="1:65" s="2" customFormat="1" ht="16.5" customHeight="1">
      <c r="A139" s="37"/>
      <c r="B139" s="38"/>
      <c r="C139" s="182" t="s">
        <v>289</v>
      </c>
      <c r="D139" s="182" t="s">
        <v>208</v>
      </c>
      <c r="E139" s="183" t="s">
        <v>900</v>
      </c>
      <c r="F139" s="184" t="s">
        <v>901</v>
      </c>
      <c r="G139" s="185" t="s">
        <v>257</v>
      </c>
      <c r="H139" s="186">
        <v>0.7</v>
      </c>
      <c r="I139" s="187"/>
      <c r="J139" s="188">
        <f>ROUND(I139*H139,2)</f>
        <v>0</v>
      </c>
      <c r="K139" s="189"/>
      <c r="L139" s="42"/>
      <c r="M139" s="190" t="s">
        <v>21</v>
      </c>
      <c r="N139" s="191" t="s">
        <v>45</v>
      </c>
      <c r="O139" s="67"/>
      <c r="P139" s="192">
        <f>O139*H139</f>
        <v>0</v>
      </c>
      <c r="Q139" s="192">
        <v>2.3010199999999998</v>
      </c>
      <c r="R139" s="192">
        <f>Q139*H139</f>
        <v>1.6107139999999998</v>
      </c>
      <c r="S139" s="192">
        <v>0</v>
      </c>
      <c r="T139" s="193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194" t="s">
        <v>149</v>
      </c>
      <c r="AT139" s="194" t="s">
        <v>208</v>
      </c>
      <c r="AU139" s="194" t="s">
        <v>83</v>
      </c>
      <c r="AY139" s="20" t="s">
        <v>206</v>
      </c>
      <c r="BE139" s="195">
        <f>IF(N139="základní",J139,0)</f>
        <v>0</v>
      </c>
      <c r="BF139" s="195">
        <f>IF(N139="snížená",J139,0)</f>
        <v>0</v>
      </c>
      <c r="BG139" s="195">
        <f>IF(N139="zákl. přenesená",J139,0)</f>
        <v>0</v>
      </c>
      <c r="BH139" s="195">
        <f>IF(N139="sníž. přenesená",J139,0)</f>
        <v>0</v>
      </c>
      <c r="BI139" s="195">
        <f>IF(N139="nulová",J139,0)</f>
        <v>0</v>
      </c>
      <c r="BJ139" s="20" t="s">
        <v>81</v>
      </c>
      <c r="BK139" s="195">
        <f>ROUND(I139*H139,2)</f>
        <v>0</v>
      </c>
      <c r="BL139" s="20" t="s">
        <v>149</v>
      </c>
      <c r="BM139" s="194" t="s">
        <v>902</v>
      </c>
    </row>
    <row r="140" spans="1:65" s="2" customFormat="1">
      <c r="A140" s="37"/>
      <c r="B140" s="38"/>
      <c r="C140" s="39"/>
      <c r="D140" s="196" t="s">
        <v>213</v>
      </c>
      <c r="E140" s="39"/>
      <c r="F140" s="197" t="s">
        <v>903</v>
      </c>
      <c r="G140" s="39"/>
      <c r="H140" s="39"/>
      <c r="I140" s="198"/>
      <c r="J140" s="39"/>
      <c r="K140" s="39"/>
      <c r="L140" s="42"/>
      <c r="M140" s="199"/>
      <c r="N140" s="200"/>
      <c r="O140" s="67"/>
      <c r="P140" s="67"/>
      <c r="Q140" s="67"/>
      <c r="R140" s="67"/>
      <c r="S140" s="67"/>
      <c r="T140" s="68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T140" s="20" t="s">
        <v>213</v>
      </c>
      <c r="AU140" s="20" t="s">
        <v>83</v>
      </c>
    </row>
    <row r="141" spans="1:65" s="2" customFormat="1" ht="18">
      <c r="A141" s="37"/>
      <c r="B141" s="38"/>
      <c r="C141" s="39"/>
      <c r="D141" s="196" t="s">
        <v>275</v>
      </c>
      <c r="E141" s="39"/>
      <c r="F141" s="233" t="s">
        <v>864</v>
      </c>
      <c r="G141" s="39"/>
      <c r="H141" s="39"/>
      <c r="I141" s="198"/>
      <c r="J141" s="39"/>
      <c r="K141" s="39"/>
      <c r="L141" s="42"/>
      <c r="M141" s="199"/>
      <c r="N141" s="200"/>
      <c r="O141" s="67"/>
      <c r="P141" s="67"/>
      <c r="Q141" s="67"/>
      <c r="R141" s="67"/>
      <c r="S141" s="67"/>
      <c r="T141" s="68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T141" s="20" t="s">
        <v>275</v>
      </c>
      <c r="AU141" s="20" t="s">
        <v>83</v>
      </c>
    </row>
    <row r="142" spans="1:65" s="13" customFormat="1">
      <c r="B142" s="201"/>
      <c r="C142" s="202"/>
      <c r="D142" s="196" t="s">
        <v>215</v>
      </c>
      <c r="E142" s="203" t="s">
        <v>21</v>
      </c>
      <c r="F142" s="204" t="s">
        <v>897</v>
      </c>
      <c r="G142" s="202"/>
      <c r="H142" s="203" t="s">
        <v>21</v>
      </c>
      <c r="I142" s="205"/>
      <c r="J142" s="202"/>
      <c r="K142" s="202"/>
      <c r="L142" s="206"/>
      <c r="M142" s="207"/>
      <c r="N142" s="208"/>
      <c r="O142" s="208"/>
      <c r="P142" s="208"/>
      <c r="Q142" s="208"/>
      <c r="R142" s="208"/>
      <c r="S142" s="208"/>
      <c r="T142" s="209"/>
      <c r="AT142" s="210" t="s">
        <v>215</v>
      </c>
      <c r="AU142" s="210" t="s">
        <v>83</v>
      </c>
      <c r="AV142" s="13" t="s">
        <v>81</v>
      </c>
      <c r="AW142" s="13" t="s">
        <v>34</v>
      </c>
      <c r="AX142" s="13" t="s">
        <v>74</v>
      </c>
      <c r="AY142" s="210" t="s">
        <v>206</v>
      </c>
    </row>
    <row r="143" spans="1:65" s="14" customFormat="1">
      <c r="B143" s="211"/>
      <c r="C143" s="212"/>
      <c r="D143" s="196" t="s">
        <v>215</v>
      </c>
      <c r="E143" s="213" t="s">
        <v>21</v>
      </c>
      <c r="F143" s="214" t="s">
        <v>904</v>
      </c>
      <c r="G143" s="212"/>
      <c r="H143" s="215">
        <v>0.7</v>
      </c>
      <c r="I143" s="216"/>
      <c r="J143" s="212"/>
      <c r="K143" s="212"/>
      <c r="L143" s="217"/>
      <c r="M143" s="218"/>
      <c r="N143" s="219"/>
      <c r="O143" s="219"/>
      <c r="P143" s="219"/>
      <c r="Q143" s="219"/>
      <c r="R143" s="219"/>
      <c r="S143" s="219"/>
      <c r="T143" s="220"/>
      <c r="AT143" s="221" t="s">
        <v>215</v>
      </c>
      <c r="AU143" s="221" t="s">
        <v>83</v>
      </c>
      <c r="AV143" s="14" t="s">
        <v>83</v>
      </c>
      <c r="AW143" s="14" t="s">
        <v>34</v>
      </c>
      <c r="AX143" s="14" t="s">
        <v>74</v>
      </c>
      <c r="AY143" s="221" t="s">
        <v>206</v>
      </c>
    </row>
    <row r="144" spans="1:65" s="15" customFormat="1">
      <c r="B144" s="222"/>
      <c r="C144" s="223"/>
      <c r="D144" s="196" t="s">
        <v>215</v>
      </c>
      <c r="E144" s="224" t="s">
        <v>21</v>
      </c>
      <c r="F144" s="225" t="s">
        <v>219</v>
      </c>
      <c r="G144" s="223"/>
      <c r="H144" s="226">
        <v>0.7</v>
      </c>
      <c r="I144" s="227"/>
      <c r="J144" s="223"/>
      <c r="K144" s="223"/>
      <c r="L144" s="228"/>
      <c r="M144" s="229"/>
      <c r="N144" s="230"/>
      <c r="O144" s="230"/>
      <c r="P144" s="230"/>
      <c r="Q144" s="230"/>
      <c r="R144" s="230"/>
      <c r="S144" s="230"/>
      <c r="T144" s="231"/>
      <c r="AT144" s="232" t="s">
        <v>215</v>
      </c>
      <c r="AU144" s="232" t="s">
        <v>83</v>
      </c>
      <c r="AV144" s="15" t="s">
        <v>149</v>
      </c>
      <c r="AW144" s="15" t="s">
        <v>34</v>
      </c>
      <c r="AX144" s="15" t="s">
        <v>81</v>
      </c>
      <c r="AY144" s="232" t="s">
        <v>206</v>
      </c>
    </row>
    <row r="145" spans="1:65" s="2" customFormat="1" ht="16.5" customHeight="1">
      <c r="A145" s="37"/>
      <c r="B145" s="38"/>
      <c r="C145" s="182" t="s">
        <v>304</v>
      </c>
      <c r="D145" s="182" t="s">
        <v>208</v>
      </c>
      <c r="E145" s="183" t="s">
        <v>905</v>
      </c>
      <c r="F145" s="184" t="s">
        <v>906</v>
      </c>
      <c r="G145" s="185" t="s">
        <v>308</v>
      </c>
      <c r="H145" s="186">
        <v>8.9999999999999993E-3</v>
      </c>
      <c r="I145" s="187"/>
      <c r="J145" s="188">
        <f>ROUND(I145*H145,2)</f>
        <v>0</v>
      </c>
      <c r="K145" s="189"/>
      <c r="L145" s="42"/>
      <c r="M145" s="190" t="s">
        <v>21</v>
      </c>
      <c r="N145" s="191" t="s">
        <v>45</v>
      </c>
      <c r="O145" s="67"/>
      <c r="P145" s="192">
        <f>O145*H145</f>
        <v>0</v>
      </c>
      <c r="Q145" s="192">
        <v>1.0606199999999999</v>
      </c>
      <c r="R145" s="192">
        <f>Q145*H145</f>
        <v>9.545579999999998E-3</v>
      </c>
      <c r="S145" s="192">
        <v>0</v>
      </c>
      <c r="T145" s="193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194" t="s">
        <v>149</v>
      </c>
      <c r="AT145" s="194" t="s">
        <v>208</v>
      </c>
      <c r="AU145" s="194" t="s">
        <v>83</v>
      </c>
      <c r="AY145" s="20" t="s">
        <v>206</v>
      </c>
      <c r="BE145" s="195">
        <f>IF(N145="základní",J145,0)</f>
        <v>0</v>
      </c>
      <c r="BF145" s="195">
        <f>IF(N145="snížená",J145,0)</f>
        <v>0</v>
      </c>
      <c r="BG145" s="195">
        <f>IF(N145="zákl. přenesená",J145,0)</f>
        <v>0</v>
      </c>
      <c r="BH145" s="195">
        <f>IF(N145="sníž. přenesená",J145,0)</f>
        <v>0</v>
      </c>
      <c r="BI145" s="195">
        <f>IF(N145="nulová",J145,0)</f>
        <v>0</v>
      </c>
      <c r="BJ145" s="20" t="s">
        <v>81</v>
      </c>
      <c r="BK145" s="195">
        <f>ROUND(I145*H145,2)</f>
        <v>0</v>
      </c>
      <c r="BL145" s="20" t="s">
        <v>149</v>
      </c>
      <c r="BM145" s="194" t="s">
        <v>907</v>
      </c>
    </row>
    <row r="146" spans="1:65" s="2" customFormat="1">
      <c r="A146" s="37"/>
      <c r="B146" s="38"/>
      <c r="C146" s="39"/>
      <c r="D146" s="196" t="s">
        <v>213</v>
      </c>
      <c r="E146" s="39"/>
      <c r="F146" s="197" t="s">
        <v>908</v>
      </c>
      <c r="G146" s="39"/>
      <c r="H146" s="39"/>
      <c r="I146" s="198"/>
      <c r="J146" s="39"/>
      <c r="K146" s="39"/>
      <c r="L146" s="42"/>
      <c r="M146" s="199"/>
      <c r="N146" s="200"/>
      <c r="O146" s="67"/>
      <c r="P146" s="67"/>
      <c r="Q146" s="67"/>
      <c r="R146" s="67"/>
      <c r="S146" s="67"/>
      <c r="T146" s="68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T146" s="20" t="s">
        <v>213</v>
      </c>
      <c r="AU146" s="20" t="s">
        <v>83</v>
      </c>
    </row>
    <row r="147" spans="1:65" s="2" customFormat="1" ht="18">
      <c r="A147" s="37"/>
      <c r="B147" s="38"/>
      <c r="C147" s="39"/>
      <c r="D147" s="196" t="s">
        <v>275</v>
      </c>
      <c r="E147" s="39"/>
      <c r="F147" s="233" t="s">
        <v>864</v>
      </c>
      <c r="G147" s="39"/>
      <c r="H147" s="39"/>
      <c r="I147" s="198"/>
      <c r="J147" s="39"/>
      <c r="K147" s="39"/>
      <c r="L147" s="42"/>
      <c r="M147" s="199"/>
      <c r="N147" s="200"/>
      <c r="O147" s="67"/>
      <c r="P147" s="67"/>
      <c r="Q147" s="67"/>
      <c r="R147" s="67"/>
      <c r="S147" s="67"/>
      <c r="T147" s="68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T147" s="20" t="s">
        <v>275</v>
      </c>
      <c r="AU147" s="20" t="s">
        <v>83</v>
      </c>
    </row>
    <row r="148" spans="1:65" s="13" customFormat="1">
      <c r="B148" s="201"/>
      <c r="C148" s="202"/>
      <c r="D148" s="196" t="s">
        <v>215</v>
      </c>
      <c r="E148" s="203" t="s">
        <v>21</v>
      </c>
      <c r="F148" s="204" t="s">
        <v>909</v>
      </c>
      <c r="G148" s="202"/>
      <c r="H148" s="203" t="s">
        <v>21</v>
      </c>
      <c r="I148" s="205"/>
      <c r="J148" s="202"/>
      <c r="K148" s="202"/>
      <c r="L148" s="206"/>
      <c r="M148" s="207"/>
      <c r="N148" s="208"/>
      <c r="O148" s="208"/>
      <c r="P148" s="208"/>
      <c r="Q148" s="208"/>
      <c r="R148" s="208"/>
      <c r="S148" s="208"/>
      <c r="T148" s="209"/>
      <c r="AT148" s="210" t="s">
        <v>215</v>
      </c>
      <c r="AU148" s="210" t="s">
        <v>83</v>
      </c>
      <c r="AV148" s="13" t="s">
        <v>81</v>
      </c>
      <c r="AW148" s="13" t="s">
        <v>34</v>
      </c>
      <c r="AX148" s="13" t="s">
        <v>74</v>
      </c>
      <c r="AY148" s="210" t="s">
        <v>206</v>
      </c>
    </row>
    <row r="149" spans="1:65" s="14" customFormat="1">
      <c r="B149" s="211"/>
      <c r="C149" s="212"/>
      <c r="D149" s="196" t="s">
        <v>215</v>
      </c>
      <c r="E149" s="213" t="s">
        <v>21</v>
      </c>
      <c r="F149" s="214" t="s">
        <v>910</v>
      </c>
      <c r="G149" s="212"/>
      <c r="H149" s="215">
        <v>5.0000000000000001E-3</v>
      </c>
      <c r="I149" s="216"/>
      <c r="J149" s="212"/>
      <c r="K149" s="212"/>
      <c r="L149" s="217"/>
      <c r="M149" s="218"/>
      <c r="N149" s="219"/>
      <c r="O149" s="219"/>
      <c r="P149" s="219"/>
      <c r="Q149" s="219"/>
      <c r="R149" s="219"/>
      <c r="S149" s="219"/>
      <c r="T149" s="220"/>
      <c r="AT149" s="221" t="s">
        <v>215</v>
      </c>
      <c r="AU149" s="221" t="s">
        <v>83</v>
      </c>
      <c r="AV149" s="14" t="s">
        <v>83</v>
      </c>
      <c r="AW149" s="14" t="s">
        <v>34</v>
      </c>
      <c r="AX149" s="14" t="s">
        <v>74</v>
      </c>
      <c r="AY149" s="221" t="s">
        <v>206</v>
      </c>
    </row>
    <row r="150" spans="1:65" s="14" customFormat="1">
      <c r="B150" s="211"/>
      <c r="C150" s="212"/>
      <c r="D150" s="196" t="s">
        <v>215</v>
      </c>
      <c r="E150" s="213" t="s">
        <v>21</v>
      </c>
      <c r="F150" s="214" t="s">
        <v>911</v>
      </c>
      <c r="G150" s="212"/>
      <c r="H150" s="215">
        <v>4.0000000000000001E-3</v>
      </c>
      <c r="I150" s="216"/>
      <c r="J150" s="212"/>
      <c r="K150" s="212"/>
      <c r="L150" s="217"/>
      <c r="M150" s="218"/>
      <c r="N150" s="219"/>
      <c r="O150" s="219"/>
      <c r="P150" s="219"/>
      <c r="Q150" s="219"/>
      <c r="R150" s="219"/>
      <c r="S150" s="219"/>
      <c r="T150" s="220"/>
      <c r="AT150" s="221" t="s">
        <v>215</v>
      </c>
      <c r="AU150" s="221" t="s">
        <v>83</v>
      </c>
      <c r="AV150" s="14" t="s">
        <v>83</v>
      </c>
      <c r="AW150" s="14" t="s">
        <v>34</v>
      </c>
      <c r="AX150" s="14" t="s">
        <v>74</v>
      </c>
      <c r="AY150" s="221" t="s">
        <v>206</v>
      </c>
    </row>
    <row r="151" spans="1:65" s="15" customFormat="1">
      <c r="B151" s="222"/>
      <c r="C151" s="223"/>
      <c r="D151" s="196" t="s">
        <v>215</v>
      </c>
      <c r="E151" s="224" t="s">
        <v>21</v>
      </c>
      <c r="F151" s="225" t="s">
        <v>219</v>
      </c>
      <c r="G151" s="223"/>
      <c r="H151" s="226">
        <v>9.0000000000000011E-3</v>
      </c>
      <c r="I151" s="227"/>
      <c r="J151" s="223"/>
      <c r="K151" s="223"/>
      <c r="L151" s="228"/>
      <c r="M151" s="229"/>
      <c r="N151" s="230"/>
      <c r="O151" s="230"/>
      <c r="P151" s="230"/>
      <c r="Q151" s="230"/>
      <c r="R151" s="230"/>
      <c r="S151" s="230"/>
      <c r="T151" s="231"/>
      <c r="AT151" s="232" t="s">
        <v>215</v>
      </c>
      <c r="AU151" s="232" t="s">
        <v>83</v>
      </c>
      <c r="AV151" s="15" t="s">
        <v>149</v>
      </c>
      <c r="AW151" s="15" t="s">
        <v>34</v>
      </c>
      <c r="AX151" s="15" t="s">
        <v>81</v>
      </c>
      <c r="AY151" s="232" t="s">
        <v>206</v>
      </c>
    </row>
    <row r="152" spans="1:65" s="2" customFormat="1" ht="16.5" customHeight="1">
      <c r="A152" s="37"/>
      <c r="B152" s="38"/>
      <c r="C152" s="182" t="s">
        <v>313</v>
      </c>
      <c r="D152" s="182" t="s">
        <v>208</v>
      </c>
      <c r="E152" s="183" t="s">
        <v>912</v>
      </c>
      <c r="F152" s="184" t="s">
        <v>913</v>
      </c>
      <c r="G152" s="185" t="s">
        <v>257</v>
      </c>
      <c r="H152" s="186">
        <v>0.125</v>
      </c>
      <c r="I152" s="187"/>
      <c r="J152" s="188">
        <f>ROUND(I152*H152,2)</f>
        <v>0</v>
      </c>
      <c r="K152" s="189"/>
      <c r="L152" s="42"/>
      <c r="M152" s="190" t="s">
        <v>21</v>
      </c>
      <c r="N152" s="191" t="s">
        <v>45</v>
      </c>
      <c r="O152" s="67"/>
      <c r="P152" s="192">
        <f>O152*H152</f>
        <v>0</v>
      </c>
      <c r="Q152" s="192">
        <v>2.3010199999999998</v>
      </c>
      <c r="R152" s="192">
        <f>Q152*H152</f>
        <v>0.28762749999999998</v>
      </c>
      <c r="S152" s="192">
        <v>0</v>
      </c>
      <c r="T152" s="193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194" t="s">
        <v>149</v>
      </c>
      <c r="AT152" s="194" t="s">
        <v>208</v>
      </c>
      <c r="AU152" s="194" t="s">
        <v>83</v>
      </c>
      <c r="AY152" s="20" t="s">
        <v>206</v>
      </c>
      <c r="BE152" s="195">
        <f>IF(N152="základní",J152,0)</f>
        <v>0</v>
      </c>
      <c r="BF152" s="195">
        <f>IF(N152="snížená",J152,0)</f>
        <v>0</v>
      </c>
      <c r="BG152" s="195">
        <f>IF(N152="zákl. přenesená",J152,0)</f>
        <v>0</v>
      </c>
      <c r="BH152" s="195">
        <f>IF(N152="sníž. přenesená",J152,0)</f>
        <v>0</v>
      </c>
      <c r="BI152" s="195">
        <f>IF(N152="nulová",J152,0)</f>
        <v>0</v>
      </c>
      <c r="BJ152" s="20" t="s">
        <v>81</v>
      </c>
      <c r="BK152" s="195">
        <f>ROUND(I152*H152,2)</f>
        <v>0</v>
      </c>
      <c r="BL152" s="20" t="s">
        <v>149</v>
      </c>
      <c r="BM152" s="194" t="s">
        <v>914</v>
      </c>
    </row>
    <row r="153" spans="1:65" s="2" customFormat="1">
      <c r="A153" s="37"/>
      <c r="B153" s="38"/>
      <c r="C153" s="39"/>
      <c r="D153" s="196" t="s">
        <v>213</v>
      </c>
      <c r="E153" s="39"/>
      <c r="F153" s="197" t="s">
        <v>915</v>
      </c>
      <c r="G153" s="39"/>
      <c r="H153" s="39"/>
      <c r="I153" s="198"/>
      <c r="J153" s="39"/>
      <c r="K153" s="39"/>
      <c r="L153" s="42"/>
      <c r="M153" s="199"/>
      <c r="N153" s="200"/>
      <c r="O153" s="67"/>
      <c r="P153" s="67"/>
      <c r="Q153" s="67"/>
      <c r="R153" s="67"/>
      <c r="S153" s="67"/>
      <c r="T153" s="68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T153" s="20" t="s">
        <v>213</v>
      </c>
      <c r="AU153" s="20" t="s">
        <v>83</v>
      </c>
    </row>
    <row r="154" spans="1:65" s="2" customFormat="1" ht="18">
      <c r="A154" s="37"/>
      <c r="B154" s="38"/>
      <c r="C154" s="39"/>
      <c r="D154" s="196" t="s">
        <v>275</v>
      </c>
      <c r="E154" s="39"/>
      <c r="F154" s="233" t="s">
        <v>864</v>
      </c>
      <c r="G154" s="39"/>
      <c r="H154" s="39"/>
      <c r="I154" s="198"/>
      <c r="J154" s="39"/>
      <c r="K154" s="39"/>
      <c r="L154" s="42"/>
      <c r="M154" s="199"/>
      <c r="N154" s="200"/>
      <c r="O154" s="67"/>
      <c r="P154" s="67"/>
      <c r="Q154" s="67"/>
      <c r="R154" s="67"/>
      <c r="S154" s="67"/>
      <c r="T154" s="68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T154" s="20" t="s">
        <v>275</v>
      </c>
      <c r="AU154" s="20" t="s">
        <v>83</v>
      </c>
    </row>
    <row r="155" spans="1:65" s="13" customFormat="1">
      <c r="B155" s="201"/>
      <c r="C155" s="202"/>
      <c r="D155" s="196" t="s">
        <v>215</v>
      </c>
      <c r="E155" s="203" t="s">
        <v>21</v>
      </c>
      <c r="F155" s="204" t="s">
        <v>897</v>
      </c>
      <c r="G155" s="202"/>
      <c r="H155" s="203" t="s">
        <v>21</v>
      </c>
      <c r="I155" s="205"/>
      <c r="J155" s="202"/>
      <c r="K155" s="202"/>
      <c r="L155" s="206"/>
      <c r="M155" s="207"/>
      <c r="N155" s="208"/>
      <c r="O155" s="208"/>
      <c r="P155" s="208"/>
      <c r="Q155" s="208"/>
      <c r="R155" s="208"/>
      <c r="S155" s="208"/>
      <c r="T155" s="209"/>
      <c r="AT155" s="210" t="s">
        <v>215</v>
      </c>
      <c r="AU155" s="210" t="s">
        <v>83</v>
      </c>
      <c r="AV155" s="13" t="s">
        <v>81</v>
      </c>
      <c r="AW155" s="13" t="s">
        <v>34</v>
      </c>
      <c r="AX155" s="13" t="s">
        <v>74</v>
      </c>
      <c r="AY155" s="210" t="s">
        <v>206</v>
      </c>
    </row>
    <row r="156" spans="1:65" s="14" customFormat="1">
      <c r="B156" s="211"/>
      <c r="C156" s="212"/>
      <c r="D156" s="196" t="s">
        <v>215</v>
      </c>
      <c r="E156" s="213" t="s">
        <v>21</v>
      </c>
      <c r="F156" s="214" t="s">
        <v>916</v>
      </c>
      <c r="G156" s="212"/>
      <c r="H156" s="215">
        <v>0.125</v>
      </c>
      <c r="I156" s="216"/>
      <c r="J156" s="212"/>
      <c r="K156" s="212"/>
      <c r="L156" s="217"/>
      <c r="M156" s="218"/>
      <c r="N156" s="219"/>
      <c r="O156" s="219"/>
      <c r="P156" s="219"/>
      <c r="Q156" s="219"/>
      <c r="R156" s="219"/>
      <c r="S156" s="219"/>
      <c r="T156" s="220"/>
      <c r="AT156" s="221" t="s">
        <v>215</v>
      </c>
      <c r="AU156" s="221" t="s">
        <v>83</v>
      </c>
      <c r="AV156" s="14" t="s">
        <v>83</v>
      </c>
      <c r="AW156" s="14" t="s">
        <v>34</v>
      </c>
      <c r="AX156" s="14" t="s">
        <v>74</v>
      </c>
      <c r="AY156" s="221" t="s">
        <v>206</v>
      </c>
    </row>
    <row r="157" spans="1:65" s="15" customFormat="1">
      <c r="B157" s="222"/>
      <c r="C157" s="223"/>
      <c r="D157" s="196" t="s">
        <v>215</v>
      </c>
      <c r="E157" s="224" t="s">
        <v>21</v>
      </c>
      <c r="F157" s="225" t="s">
        <v>219</v>
      </c>
      <c r="G157" s="223"/>
      <c r="H157" s="226">
        <v>0.125</v>
      </c>
      <c r="I157" s="227"/>
      <c r="J157" s="223"/>
      <c r="K157" s="223"/>
      <c r="L157" s="228"/>
      <c r="M157" s="229"/>
      <c r="N157" s="230"/>
      <c r="O157" s="230"/>
      <c r="P157" s="230"/>
      <c r="Q157" s="230"/>
      <c r="R157" s="230"/>
      <c r="S157" s="230"/>
      <c r="T157" s="231"/>
      <c r="AT157" s="232" t="s">
        <v>215</v>
      </c>
      <c r="AU157" s="232" t="s">
        <v>83</v>
      </c>
      <c r="AV157" s="15" t="s">
        <v>149</v>
      </c>
      <c r="AW157" s="15" t="s">
        <v>34</v>
      </c>
      <c r="AX157" s="15" t="s">
        <v>81</v>
      </c>
      <c r="AY157" s="232" t="s">
        <v>206</v>
      </c>
    </row>
    <row r="158" spans="1:65" s="2" customFormat="1" ht="16.5" customHeight="1">
      <c r="A158" s="37"/>
      <c r="B158" s="38"/>
      <c r="C158" s="182" t="s">
        <v>8</v>
      </c>
      <c r="D158" s="182" t="s">
        <v>208</v>
      </c>
      <c r="E158" s="183" t="s">
        <v>917</v>
      </c>
      <c r="F158" s="184" t="s">
        <v>918</v>
      </c>
      <c r="G158" s="185" t="s">
        <v>308</v>
      </c>
      <c r="H158" s="186">
        <v>0.01</v>
      </c>
      <c r="I158" s="187"/>
      <c r="J158" s="188">
        <f>ROUND(I158*H158,2)</f>
        <v>0</v>
      </c>
      <c r="K158" s="189"/>
      <c r="L158" s="42"/>
      <c r="M158" s="190" t="s">
        <v>21</v>
      </c>
      <c r="N158" s="191" t="s">
        <v>45</v>
      </c>
      <c r="O158" s="67"/>
      <c r="P158" s="192">
        <f>O158*H158</f>
        <v>0</v>
      </c>
      <c r="Q158" s="192">
        <v>1.0606199999999999</v>
      </c>
      <c r="R158" s="192">
        <f>Q158*H158</f>
        <v>1.06062E-2</v>
      </c>
      <c r="S158" s="192">
        <v>0</v>
      </c>
      <c r="T158" s="193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194" t="s">
        <v>149</v>
      </c>
      <c r="AT158" s="194" t="s">
        <v>208</v>
      </c>
      <c r="AU158" s="194" t="s">
        <v>83</v>
      </c>
      <c r="AY158" s="20" t="s">
        <v>206</v>
      </c>
      <c r="BE158" s="195">
        <f>IF(N158="základní",J158,0)</f>
        <v>0</v>
      </c>
      <c r="BF158" s="195">
        <f>IF(N158="snížená",J158,0)</f>
        <v>0</v>
      </c>
      <c r="BG158" s="195">
        <f>IF(N158="zákl. přenesená",J158,0)</f>
        <v>0</v>
      </c>
      <c r="BH158" s="195">
        <f>IF(N158="sníž. přenesená",J158,0)</f>
        <v>0</v>
      </c>
      <c r="BI158" s="195">
        <f>IF(N158="nulová",J158,0)</f>
        <v>0</v>
      </c>
      <c r="BJ158" s="20" t="s">
        <v>81</v>
      </c>
      <c r="BK158" s="195">
        <f>ROUND(I158*H158,2)</f>
        <v>0</v>
      </c>
      <c r="BL158" s="20" t="s">
        <v>149</v>
      </c>
      <c r="BM158" s="194" t="s">
        <v>919</v>
      </c>
    </row>
    <row r="159" spans="1:65" s="2" customFormat="1">
      <c r="A159" s="37"/>
      <c r="B159" s="38"/>
      <c r="C159" s="39"/>
      <c r="D159" s="196" t="s">
        <v>213</v>
      </c>
      <c r="E159" s="39"/>
      <c r="F159" s="197" t="s">
        <v>920</v>
      </c>
      <c r="G159" s="39"/>
      <c r="H159" s="39"/>
      <c r="I159" s="198"/>
      <c r="J159" s="39"/>
      <c r="K159" s="39"/>
      <c r="L159" s="42"/>
      <c r="M159" s="199"/>
      <c r="N159" s="200"/>
      <c r="O159" s="67"/>
      <c r="P159" s="67"/>
      <c r="Q159" s="67"/>
      <c r="R159" s="67"/>
      <c r="S159" s="67"/>
      <c r="T159" s="68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20" t="s">
        <v>213</v>
      </c>
      <c r="AU159" s="20" t="s">
        <v>83</v>
      </c>
    </row>
    <row r="160" spans="1:65" s="2" customFormat="1" ht="18">
      <c r="A160" s="37"/>
      <c r="B160" s="38"/>
      <c r="C160" s="39"/>
      <c r="D160" s="196" t="s">
        <v>275</v>
      </c>
      <c r="E160" s="39"/>
      <c r="F160" s="233" t="s">
        <v>864</v>
      </c>
      <c r="G160" s="39"/>
      <c r="H160" s="39"/>
      <c r="I160" s="198"/>
      <c r="J160" s="39"/>
      <c r="K160" s="39"/>
      <c r="L160" s="42"/>
      <c r="M160" s="199"/>
      <c r="N160" s="200"/>
      <c r="O160" s="67"/>
      <c r="P160" s="67"/>
      <c r="Q160" s="67"/>
      <c r="R160" s="67"/>
      <c r="S160" s="67"/>
      <c r="T160" s="68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T160" s="20" t="s">
        <v>275</v>
      </c>
      <c r="AU160" s="20" t="s">
        <v>83</v>
      </c>
    </row>
    <row r="161" spans="1:65" s="14" customFormat="1">
      <c r="B161" s="211"/>
      <c r="C161" s="212"/>
      <c r="D161" s="196" t="s">
        <v>215</v>
      </c>
      <c r="E161" s="213" t="s">
        <v>21</v>
      </c>
      <c r="F161" s="214" t="s">
        <v>921</v>
      </c>
      <c r="G161" s="212"/>
      <c r="H161" s="215">
        <v>0.01</v>
      </c>
      <c r="I161" s="216"/>
      <c r="J161" s="212"/>
      <c r="K161" s="212"/>
      <c r="L161" s="217"/>
      <c r="M161" s="218"/>
      <c r="N161" s="219"/>
      <c r="O161" s="219"/>
      <c r="P161" s="219"/>
      <c r="Q161" s="219"/>
      <c r="R161" s="219"/>
      <c r="S161" s="219"/>
      <c r="T161" s="220"/>
      <c r="AT161" s="221" t="s">
        <v>215</v>
      </c>
      <c r="AU161" s="221" t="s">
        <v>83</v>
      </c>
      <c r="AV161" s="14" t="s">
        <v>83</v>
      </c>
      <c r="AW161" s="14" t="s">
        <v>34</v>
      </c>
      <c r="AX161" s="14" t="s">
        <v>74</v>
      </c>
      <c r="AY161" s="221" t="s">
        <v>206</v>
      </c>
    </row>
    <row r="162" spans="1:65" s="15" customFormat="1">
      <c r="B162" s="222"/>
      <c r="C162" s="223"/>
      <c r="D162" s="196" t="s">
        <v>215</v>
      </c>
      <c r="E162" s="224" t="s">
        <v>21</v>
      </c>
      <c r="F162" s="225" t="s">
        <v>219</v>
      </c>
      <c r="G162" s="223"/>
      <c r="H162" s="226">
        <v>0.01</v>
      </c>
      <c r="I162" s="227"/>
      <c r="J162" s="223"/>
      <c r="K162" s="223"/>
      <c r="L162" s="228"/>
      <c r="M162" s="229"/>
      <c r="N162" s="230"/>
      <c r="O162" s="230"/>
      <c r="P162" s="230"/>
      <c r="Q162" s="230"/>
      <c r="R162" s="230"/>
      <c r="S162" s="230"/>
      <c r="T162" s="231"/>
      <c r="AT162" s="232" t="s">
        <v>215</v>
      </c>
      <c r="AU162" s="232" t="s">
        <v>83</v>
      </c>
      <c r="AV162" s="15" t="s">
        <v>149</v>
      </c>
      <c r="AW162" s="15" t="s">
        <v>34</v>
      </c>
      <c r="AX162" s="15" t="s">
        <v>81</v>
      </c>
      <c r="AY162" s="232" t="s">
        <v>206</v>
      </c>
    </row>
    <row r="163" spans="1:65" s="12" customFormat="1" ht="22.75" customHeight="1">
      <c r="B163" s="166"/>
      <c r="C163" s="167"/>
      <c r="D163" s="168" t="s">
        <v>73</v>
      </c>
      <c r="E163" s="180" t="s">
        <v>149</v>
      </c>
      <c r="F163" s="180" t="s">
        <v>922</v>
      </c>
      <c r="G163" s="167"/>
      <c r="H163" s="167"/>
      <c r="I163" s="170"/>
      <c r="J163" s="181">
        <f>BK163</f>
        <v>0</v>
      </c>
      <c r="K163" s="167"/>
      <c r="L163" s="172"/>
      <c r="M163" s="173"/>
      <c r="N163" s="174"/>
      <c r="O163" s="174"/>
      <c r="P163" s="175">
        <f>SUM(P164:P201)</f>
        <v>0</v>
      </c>
      <c r="Q163" s="174"/>
      <c r="R163" s="175">
        <f>SUM(R164:R201)</f>
        <v>4.6471258600000001</v>
      </c>
      <c r="S163" s="174"/>
      <c r="T163" s="176">
        <f>SUM(T164:T201)</f>
        <v>0</v>
      </c>
      <c r="AR163" s="177" t="s">
        <v>81</v>
      </c>
      <c r="AT163" s="178" t="s">
        <v>73</v>
      </c>
      <c r="AU163" s="178" t="s">
        <v>81</v>
      </c>
      <c r="AY163" s="177" t="s">
        <v>206</v>
      </c>
      <c r="BK163" s="179">
        <f>SUM(BK164:BK201)</f>
        <v>0</v>
      </c>
    </row>
    <row r="164" spans="1:65" s="2" customFormat="1" ht="16.5" customHeight="1">
      <c r="A164" s="37"/>
      <c r="B164" s="38"/>
      <c r="C164" s="182" t="s">
        <v>334</v>
      </c>
      <c r="D164" s="182" t="s">
        <v>208</v>
      </c>
      <c r="E164" s="183" t="s">
        <v>923</v>
      </c>
      <c r="F164" s="184" t="s">
        <v>924</v>
      </c>
      <c r="G164" s="185" t="s">
        <v>257</v>
      </c>
      <c r="H164" s="186">
        <v>1.1140000000000001</v>
      </c>
      <c r="I164" s="187"/>
      <c r="J164" s="188">
        <f>ROUND(I164*H164,2)</f>
        <v>0</v>
      </c>
      <c r="K164" s="189"/>
      <c r="L164" s="42"/>
      <c r="M164" s="190" t="s">
        <v>21</v>
      </c>
      <c r="N164" s="191" t="s">
        <v>45</v>
      </c>
      <c r="O164" s="67"/>
      <c r="P164" s="192">
        <f>O164*H164</f>
        <v>0</v>
      </c>
      <c r="Q164" s="192">
        <v>2.5019499999999999</v>
      </c>
      <c r="R164" s="192">
        <f>Q164*H164</f>
        <v>2.7871722999999999</v>
      </c>
      <c r="S164" s="192">
        <v>0</v>
      </c>
      <c r="T164" s="193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194" t="s">
        <v>149</v>
      </c>
      <c r="AT164" s="194" t="s">
        <v>208</v>
      </c>
      <c r="AU164" s="194" t="s">
        <v>83</v>
      </c>
      <c r="AY164" s="20" t="s">
        <v>206</v>
      </c>
      <c r="BE164" s="195">
        <f>IF(N164="základní",J164,0)</f>
        <v>0</v>
      </c>
      <c r="BF164" s="195">
        <f>IF(N164="snížená",J164,0)</f>
        <v>0</v>
      </c>
      <c r="BG164" s="195">
        <f>IF(N164="zákl. přenesená",J164,0)</f>
        <v>0</v>
      </c>
      <c r="BH164" s="195">
        <f>IF(N164="sníž. přenesená",J164,0)</f>
        <v>0</v>
      </c>
      <c r="BI164" s="195">
        <f>IF(N164="nulová",J164,0)</f>
        <v>0</v>
      </c>
      <c r="BJ164" s="20" t="s">
        <v>81</v>
      </c>
      <c r="BK164" s="195">
        <f>ROUND(I164*H164,2)</f>
        <v>0</v>
      </c>
      <c r="BL164" s="20" t="s">
        <v>149</v>
      </c>
      <c r="BM164" s="194" t="s">
        <v>925</v>
      </c>
    </row>
    <row r="165" spans="1:65" s="2" customFormat="1" ht="18">
      <c r="A165" s="37"/>
      <c r="B165" s="38"/>
      <c r="C165" s="39"/>
      <c r="D165" s="196" t="s">
        <v>213</v>
      </c>
      <c r="E165" s="39"/>
      <c r="F165" s="197" t="s">
        <v>926</v>
      </c>
      <c r="G165" s="39"/>
      <c r="H165" s="39"/>
      <c r="I165" s="198"/>
      <c r="J165" s="39"/>
      <c r="K165" s="39"/>
      <c r="L165" s="42"/>
      <c r="M165" s="199"/>
      <c r="N165" s="200"/>
      <c r="O165" s="67"/>
      <c r="P165" s="67"/>
      <c r="Q165" s="67"/>
      <c r="R165" s="67"/>
      <c r="S165" s="67"/>
      <c r="T165" s="68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T165" s="20" t="s">
        <v>213</v>
      </c>
      <c r="AU165" s="20" t="s">
        <v>83</v>
      </c>
    </row>
    <row r="166" spans="1:65" s="2" customFormat="1" ht="18">
      <c r="A166" s="37"/>
      <c r="B166" s="38"/>
      <c r="C166" s="39"/>
      <c r="D166" s="196" t="s">
        <v>275</v>
      </c>
      <c r="E166" s="39"/>
      <c r="F166" s="233" t="s">
        <v>864</v>
      </c>
      <c r="G166" s="39"/>
      <c r="H166" s="39"/>
      <c r="I166" s="198"/>
      <c r="J166" s="39"/>
      <c r="K166" s="39"/>
      <c r="L166" s="42"/>
      <c r="M166" s="199"/>
      <c r="N166" s="200"/>
      <c r="O166" s="67"/>
      <c r="P166" s="67"/>
      <c r="Q166" s="67"/>
      <c r="R166" s="67"/>
      <c r="S166" s="67"/>
      <c r="T166" s="68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T166" s="20" t="s">
        <v>275</v>
      </c>
      <c r="AU166" s="20" t="s">
        <v>83</v>
      </c>
    </row>
    <row r="167" spans="1:65" s="13" customFormat="1">
      <c r="B167" s="201"/>
      <c r="C167" s="202"/>
      <c r="D167" s="196" t="s">
        <v>215</v>
      </c>
      <c r="E167" s="203" t="s">
        <v>21</v>
      </c>
      <c r="F167" s="204" t="s">
        <v>927</v>
      </c>
      <c r="G167" s="202"/>
      <c r="H167" s="203" t="s">
        <v>21</v>
      </c>
      <c r="I167" s="205"/>
      <c r="J167" s="202"/>
      <c r="K167" s="202"/>
      <c r="L167" s="206"/>
      <c r="M167" s="207"/>
      <c r="N167" s="208"/>
      <c r="O167" s="208"/>
      <c r="P167" s="208"/>
      <c r="Q167" s="208"/>
      <c r="R167" s="208"/>
      <c r="S167" s="208"/>
      <c r="T167" s="209"/>
      <c r="AT167" s="210" t="s">
        <v>215</v>
      </c>
      <c r="AU167" s="210" t="s">
        <v>83</v>
      </c>
      <c r="AV167" s="13" t="s">
        <v>81</v>
      </c>
      <c r="AW167" s="13" t="s">
        <v>34</v>
      </c>
      <c r="AX167" s="13" t="s">
        <v>74</v>
      </c>
      <c r="AY167" s="210" t="s">
        <v>206</v>
      </c>
    </row>
    <row r="168" spans="1:65" s="14" customFormat="1">
      <c r="B168" s="211"/>
      <c r="C168" s="212"/>
      <c r="D168" s="196" t="s">
        <v>215</v>
      </c>
      <c r="E168" s="213" t="s">
        <v>21</v>
      </c>
      <c r="F168" s="214" t="s">
        <v>928</v>
      </c>
      <c r="G168" s="212"/>
      <c r="H168" s="215">
        <v>1.1140000000000001</v>
      </c>
      <c r="I168" s="216"/>
      <c r="J168" s="212"/>
      <c r="K168" s="212"/>
      <c r="L168" s="217"/>
      <c r="M168" s="218"/>
      <c r="N168" s="219"/>
      <c r="O168" s="219"/>
      <c r="P168" s="219"/>
      <c r="Q168" s="219"/>
      <c r="R168" s="219"/>
      <c r="S168" s="219"/>
      <c r="T168" s="220"/>
      <c r="AT168" s="221" t="s">
        <v>215</v>
      </c>
      <c r="AU168" s="221" t="s">
        <v>83</v>
      </c>
      <c r="AV168" s="14" t="s">
        <v>83</v>
      </c>
      <c r="AW168" s="14" t="s">
        <v>34</v>
      </c>
      <c r="AX168" s="14" t="s">
        <v>74</v>
      </c>
      <c r="AY168" s="221" t="s">
        <v>206</v>
      </c>
    </row>
    <row r="169" spans="1:65" s="15" customFormat="1">
      <c r="B169" s="222"/>
      <c r="C169" s="223"/>
      <c r="D169" s="196" t="s">
        <v>215</v>
      </c>
      <c r="E169" s="224" t="s">
        <v>21</v>
      </c>
      <c r="F169" s="225" t="s">
        <v>219</v>
      </c>
      <c r="G169" s="223"/>
      <c r="H169" s="226">
        <v>1.1140000000000001</v>
      </c>
      <c r="I169" s="227"/>
      <c r="J169" s="223"/>
      <c r="K169" s="223"/>
      <c r="L169" s="228"/>
      <c r="M169" s="229"/>
      <c r="N169" s="230"/>
      <c r="O169" s="230"/>
      <c r="P169" s="230"/>
      <c r="Q169" s="230"/>
      <c r="R169" s="230"/>
      <c r="S169" s="230"/>
      <c r="T169" s="231"/>
      <c r="AT169" s="232" t="s">
        <v>215</v>
      </c>
      <c r="AU169" s="232" t="s">
        <v>83</v>
      </c>
      <c r="AV169" s="15" t="s">
        <v>149</v>
      </c>
      <c r="AW169" s="15" t="s">
        <v>34</v>
      </c>
      <c r="AX169" s="15" t="s">
        <v>81</v>
      </c>
      <c r="AY169" s="232" t="s">
        <v>206</v>
      </c>
    </row>
    <row r="170" spans="1:65" s="2" customFormat="1" ht="16.5" customHeight="1">
      <c r="A170" s="37"/>
      <c r="B170" s="38"/>
      <c r="C170" s="182" t="s">
        <v>339</v>
      </c>
      <c r="D170" s="182" t="s">
        <v>208</v>
      </c>
      <c r="E170" s="183" t="s">
        <v>929</v>
      </c>
      <c r="F170" s="184" t="s">
        <v>930</v>
      </c>
      <c r="G170" s="185" t="s">
        <v>308</v>
      </c>
      <c r="H170" s="186">
        <v>1.0999999999999999E-2</v>
      </c>
      <c r="I170" s="187"/>
      <c r="J170" s="188">
        <f>ROUND(I170*H170,2)</f>
        <v>0</v>
      </c>
      <c r="K170" s="189"/>
      <c r="L170" s="42"/>
      <c r="M170" s="190" t="s">
        <v>21</v>
      </c>
      <c r="N170" s="191" t="s">
        <v>45</v>
      </c>
      <c r="O170" s="67"/>
      <c r="P170" s="192">
        <f>O170*H170</f>
        <v>0</v>
      </c>
      <c r="Q170" s="192">
        <v>1.0492699999999999</v>
      </c>
      <c r="R170" s="192">
        <f>Q170*H170</f>
        <v>1.1541969999999999E-2</v>
      </c>
      <c r="S170" s="192">
        <v>0</v>
      </c>
      <c r="T170" s="193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194" t="s">
        <v>149</v>
      </c>
      <c r="AT170" s="194" t="s">
        <v>208</v>
      </c>
      <c r="AU170" s="194" t="s">
        <v>83</v>
      </c>
      <c r="AY170" s="20" t="s">
        <v>206</v>
      </c>
      <c r="BE170" s="195">
        <f>IF(N170="základní",J170,0)</f>
        <v>0</v>
      </c>
      <c r="BF170" s="195">
        <f>IF(N170="snížená",J170,0)</f>
        <v>0</v>
      </c>
      <c r="BG170" s="195">
        <f>IF(N170="zákl. přenesená",J170,0)</f>
        <v>0</v>
      </c>
      <c r="BH170" s="195">
        <f>IF(N170="sníž. přenesená",J170,0)</f>
        <v>0</v>
      </c>
      <c r="BI170" s="195">
        <f>IF(N170="nulová",J170,0)</f>
        <v>0</v>
      </c>
      <c r="BJ170" s="20" t="s">
        <v>81</v>
      </c>
      <c r="BK170" s="195">
        <f>ROUND(I170*H170,2)</f>
        <v>0</v>
      </c>
      <c r="BL170" s="20" t="s">
        <v>149</v>
      </c>
      <c r="BM170" s="194" t="s">
        <v>931</v>
      </c>
    </row>
    <row r="171" spans="1:65" s="2" customFormat="1">
      <c r="A171" s="37"/>
      <c r="B171" s="38"/>
      <c r="C171" s="39"/>
      <c r="D171" s="196" t="s">
        <v>213</v>
      </c>
      <c r="E171" s="39"/>
      <c r="F171" s="197" t="s">
        <v>932</v>
      </c>
      <c r="G171" s="39"/>
      <c r="H171" s="39"/>
      <c r="I171" s="198"/>
      <c r="J171" s="39"/>
      <c r="K171" s="39"/>
      <c r="L171" s="42"/>
      <c r="M171" s="199"/>
      <c r="N171" s="200"/>
      <c r="O171" s="67"/>
      <c r="P171" s="67"/>
      <c r="Q171" s="67"/>
      <c r="R171" s="67"/>
      <c r="S171" s="67"/>
      <c r="T171" s="68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T171" s="20" t="s">
        <v>213</v>
      </c>
      <c r="AU171" s="20" t="s">
        <v>83</v>
      </c>
    </row>
    <row r="172" spans="1:65" s="2" customFormat="1" ht="18">
      <c r="A172" s="37"/>
      <c r="B172" s="38"/>
      <c r="C172" s="39"/>
      <c r="D172" s="196" t="s">
        <v>275</v>
      </c>
      <c r="E172" s="39"/>
      <c r="F172" s="233" t="s">
        <v>864</v>
      </c>
      <c r="G172" s="39"/>
      <c r="H172" s="39"/>
      <c r="I172" s="198"/>
      <c r="J172" s="39"/>
      <c r="K172" s="39"/>
      <c r="L172" s="42"/>
      <c r="M172" s="199"/>
      <c r="N172" s="200"/>
      <c r="O172" s="67"/>
      <c r="P172" s="67"/>
      <c r="Q172" s="67"/>
      <c r="R172" s="67"/>
      <c r="S172" s="67"/>
      <c r="T172" s="68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T172" s="20" t="s">
        <v>275</v>
      </c>
      <c r="AU172" s="20" t="s">
        <v>83</v>
      </c>
    </row>
    <row r="173" spans="1:65" s="13" customFormat="1">
      <c r="B173" s="201"/>
      <c r="C173" s="202"/>
      <c r="D173" s="196" t="s">
        <v>215</v>
      </c>
      <c r="E173" s="203" t="s">
        <v>21</v>
      </c>
      <c r="F173" s="204" t="s">
        <v>909</v>
      </c>
      <c r="G173" s="202"/>
      <c r="H173" s="203" t="s">
        <v>21</v>
      </c>
      <c r="I173" s="205"/>
      <c r="J173" s="202"/>
      <c r="K173" s="202"/>
      <c r="L173" s="206"/>
      <c r="M173" s="207"/>
      <c r="N173" s="208"/>
      <c r="O173" s="208"/>
      <c r="P173" s="208"/>
      <c r="Q173" s="208"/>
      <c r="R173" s="208"/>
      <c r="S173" s="208"/>
      <c r="T173" s="209"/>
      <c r="AT173" s="210" t="s">
        <v>215</v>
      </c>
      <c r="AU173" s="210" t="s">
        <v>83</v>
      </c>
      <c r="AV173" s="13" t="s">
        <v>81</v>
      </c>
      <c r="AW173" s="13" t="s">
        <v>34</v>
      </c>
      <c r="AX173" s="13" t="s">
        <v>74</v>
      </c>
      <c r="AY173" s="210" t="s">
        <v>206</v>
      </c>
    </row>
    <row r="174" spans="1:65" s="14" customFormat="1">
      <c r="B174" s="211"/>
      <c r="C174" s="212"/>
      <c r="D174" s="196" t="s">
        <v>215</v>
      </c>
      <c r="E174" s="213" t="s">
        <v>21</v>
      </c>
      <c r="F174" s="214" t="s">
        <v>933</v>
      </c>
      <c r="G174" s="212"/>
      <c r="H174" s="215">
        <v>8.0000000000000002E-3</v>
      </c>
      <c r="I174" s="216"/>
      <c r="J174" s="212"/>
      <c r="K174" s="212"/>
      <c r="L174" s="217"/>
      <c r="M174" s="218"/>
      <c r="N174" s="219"/>
      <c r="O174" s="219"/>
      <c r="P174" s="219"/>
      <c r="Q174" s="219"/>
      <c r="R174" s="219"/>
      <c r="S174" s="219"/>
      <c r="T174" s="220"/>
      <c r="AT174" s="221" t="s">
        <v>215</v>
      </c>
      <c r="AU174" s="221" t="s">
        <v>83</v>
      </c>
      <c r="AV174" s="14" t="s">
        <v>83</v>
      </c>
      <c r="AW174" s="14" t="s">
        <v>34</v>
      </c>
      <c r="AX174" s="14" t="s">
        <v>74</v>
      </c>
      <c r="AY174" s="221" t="s">
        <v>206</v>
      </c>
    </row>
    <row r="175" spans="1:65" s="14" customFormat="1">
      <c r="B175" s="211"/>
      <c r="C175" s="212"/>
      <c r="D175" s="196" t="s">
        <v>215</v>
      </c>
      <c r="E175" s="213" t="s">
        <v>21</v>
      </c>
      <c r="F175" s="214" t="s">
        <v>934</v>
      </c>
      <c r="G175" s="212"/>
      <c r="H175" s="215">
        <v>1E-3</v>
      </c>
      <c r="I175" s="216"/>
      <c r="J175" s="212"/>
      <c r="K175" s="212"/>
      <c r="L175" s="217"/>
      <c r="M175" s="218"/>
      <c r="N175" s="219"/>
      <c r="O175" s="219"/>
      <c r="P175" s="219"/>
      <c r="Q175" s="219"/>
      <c r="R175" s="219"/>
      <c r="S175" s="219"/>
      <c r="T175" s="220"/>
      <c r="AT175" s="221" t="s">
        <v>215</v>
      </c>
      <c r="AU175" s="221" t="s">
        <v>83</v>
      </c>
      <c r="AV175" s="14" t="s">
        <v>83</v>
      </c>
      <c r="AW175" s="14" t="s">
        <v>34</v>
      </c>
      <c r="AX175" s="14" t="s">
        <v>74</v>
      </c>
      <c r="AY175" s="221" t="s">
        <v>206</v>
      </c>
    </row>
    <row r="176" spans="1:65" s="14" customFormat="1">
      <c r="B176" s="211"/>
      <c r="C176" s="212"/>
      <c r="D176" s="196" t="s">
        <v>215</v>
      </c>
      <c r="E176" s="213" t="s">
        <v>21</v>
      </c>
      <c r="F176" s="214" t="s">
        <v>935</v>
      </c>
      <c r="G176" s="212"/>
      <c r="H176" s="215">
        <v>2E-3</v>
      </c>
      <c r="I176" s="216"/>
      <c r="J176" s="212"/>
      <c r="K176" s="212"/>
      <c r="L176" s="217"/>
      <c r="M176" s="218"/>
      <c r="N176" s="219"/>
      <c r="O176" s="219"/>
      <c r="P176" s="219"/>
      <c r="Q176" s="219"/>
      <c r="R176" s="219"/>
      <c r="S176" s="219"/>
      <c r="T176" s="220"/>
      <c r="AT176" s="221" t="s">
        <v>215</v>
      </c>
      <c r="AU176" s="221" t="s">
        <v>83</v>
      </c>
      <c r="AV176" s="14" t="s">
        <v>83</v>
      </c>
      <c r="AW176" s="14" t="s">
        <v>34</v>
      </c>
      <c r="AX176" s="14" t="s">
        <v>74</v>
      </c>
      <c r="AY176" s="221" t="s">
        <v>206</v>
      </c>
    </row>
    <row r="177" spans="1:65" s="15" customFormat="1">
      <c r="B177" s="222"/>
      <c r="C177" s="223"/>
      <c r="D177" s="196" t="s">
        <v>215</v>
      </c>
      <c r="E177" s="224" t="s">
        <v>21</v>
      </c>
      <c r="F177" s="225" t="s">
        <v>219</v>
      </c>
      <c r="G177" s="223"/>
      <c r="H177" s="226">
        <v>1.1000000000000001E-2</v>
      </c>
      <c r="I177" s="227"/>
      <c r="J177" s="223"/>
      <c r="K177" s="223"/>
      <c r="L177" s="228"/>
      <c r="M177" s="229"/>
      <c r="N177" s="230"/>
      <c r="O177" s="230"/>
      <c r="P177" s="230"/>
      <c r="Q177" s="230"/>
      <c r="R177" s="230"/>
      <c r="S177" s="230"/>
      <c r="T177" s="231"/>
      <c r="AT177" s="232" t="s">
        <v>215</v>
      </c>
      <c r="AU177" s="232" t="s">
        <v>83</v>
      </c>
      <c r="AV177" s="15" t="s">
        <v>149</v>
      </c>
      <c r="AW177" s="15" t="s">
        <v>34</v>
      </c>
      <c r="AX177" s="15" t="s">
        <v>81</v>
      </c>
      <c r="AY177" s="232" t="s">
        <v>206</v>
      </c>
    </row>
    <row r="178" spans="1:65" s="2" customFormat="1" ht="16.5" customHeight="1">
      <c r="A178" s="37"/>
      <c r="B178" s="38"/>
      <c r="C178" s="182" t="s">
        <v>346</v>
      </c>
      <c r="D178" s="182" t="s">
        <v>208</v>
      </c>
      <c r="E178" s="183" t="s">
        <v>936</v>
      </c>
      <c r="F178" s="184" t="s">
        <v>937</v>
      </c>
      <c r="G178" s="185" t="s">
        <v>308</v>
      </c>
      <c r="H178" s="186">
        <v>9.0999999999999998E-2</v>
      </c>
      <c r="I178" s="187"/>
      <c r="J178" s="188">
        <f>ROUND(I178*H178,2)</f>
        <v>0</v>
      </c>
      <c r="K178" s="189"/>
      <c r="L178" s="42"/>
      <c r="M178" s="190" t="s">
        <v>21</v>
      </c>
      <c r="N178" s="191" t="s">
        <v>45</v>
      </c>
      <c r="O178" s="67"/>
      <c r="P178" s="192">
        <f>O178*H178</f>
        <v>0</v>
      </c>
      <c r="Q178" s="192">
        <v>1.06277</v>
      </c>
      <c r="R178" s="192">
        <f>Q178*H178</f>
        <v>9.6712069999999997E-2</v>
      </c>
      <c r="S178" s="192">
        <v>0</v>
      </c>
      <c r="T178" s="193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194" t="s">
        <v>149</v>
      </c>
      <c r="AT178" s="194" t="s">
        <v>208</v>
      </c>
      <c r="AU178" s="194" t="s">
        <v>83</v>
      </c>
      <c r="AY178" s="20" t="s">
        <v>206</v>
      </c>
      <c r="BE178" s="195">
        <f>IF(N178="základní",J178,0)</f>
        <v>0</v>
      </c>
      <c r="BF178" s="195">
        <f>IF(N178="snížená",J178,0)</f>
        <v>0</v>
      </c>
      <c r="BG178" s="195">
        <f>IF(N178="zákl. přenesená",J178,0)</f>
        <v>0</v>
      </c>
      <c r="BH178" s="195">
        <f>IF(N178="sníž. přenesená",J178,0)</f>
        <v>0</v>
      </c>
      <c r="BI178" s="195">
        <f>IF(N178="nulová",J178,0)</f>
        <v>0</v>
      </c>
      <c r="BJ178" s="20" t="s">
        <v>81</v>
      </c>
      <c r="BK178" s="195">
        <f>ROUND(I178*H178,2)</f>
        <v>0</v>
      </c>
      <c r="BL178" s="20" t="s">
        <v>149</v>
      </c>
      <c r="BM178" s="194" t="s">
        <v>938</v>
      </c>
    </row>
    <row r="179" spans="1:65" s="2" customFormat="1">
      <c r="A179" s="37"/>
      <c r="B179" s="38"/>
      <c r="C179" s="39"/>
      <c r="D179" s="196" t="s">
        <v>213</v>
      </c>
      <c r="E179" s="39"/>
      <c r="F179" s="197" t="s">
        <v>939</v>
      </c>
      <c r="G179" s="39"/>
      <c r="H179" s="39"/>
      <c r="I179" s="198"/>
      <c r="J179" s="39"/>
      <c r="K179" s="39"/>
      <c r="L179" s="42"/>
      <c r="M179" s="199"/>
      <c r="N179" s="200"/>
      <c r="O179" s="67"/>
      <c r="P179" s="67"/>
      <c r="Q179" s="67"/>
      <c r="R179" s="67"/>
      <c r="S179" s="67"/>
      <c r="T179" s="68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T179" s="20" t="s">
        <v>213</v>
      </c>
      <c r="AU179" s="20" t="s">
        <v>83</v>
      </c>
    </row>
    <row r="180" spans="1:65" s="2" customFormat="1" ht="18">
      <c r="A180" s="37"/>
      <c r="B180" s="38"/>
      <c r="C180" s="39"/>
      <c r="D180" s="196" t="s">
        <v>275</v>
      </c>
      <c r="E180" s="39"/>
      <c r="F180" s="233" t="s">
        <v>864</v>
      </c>
      <c r="G180" s="39"/>
      <c r="H180" s="39"/>
      <c r="I180" s="198"/>
      <c r="J180" s="39"/>
      <c r="K180" s="39"/>
      <c r="L180" s="42"/>
      <c r="M180" s="199"/>
      <c r="N180" s="200"/>
      <c r="O180" s="67"/>
      <c r="P180" s="67"/>
      <c r="Q180" s="67"/>
      <c r="R180" s="67"/>
      <c r="S180" s="67"/>
      <c r="T180" s="68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T180" s="20" t="s">
        <v>275</v>
      </c>
      <c r="AU180" s="20" t="s">
        <v>83</v>
      </c>
    </row>
    <row r="181" spans="1:65" s="13" customFormat="1">
      <c r="B181" s="201"/>
      <c r="C181" s="202"/>
      <c r="D181" s="196" t="s">
        <v>215</v>
      </c>
      <c r="E181" s="203" t="s">
        <v>21</v>
      </c>
      <c r="F181" s="204" t="s">
        <v>909</v>
      </c>
      <c r="G181" s="202"/>
      <c r="H181" s="203" t="s">
        <v>21</v>
      </c>
      <c r="I181" s="205"/>
      <c r="J181" s="202"/>
      <c r="K181" s="202"/>
      <c r="L181" s="206"/>
      <c r="M181" s="207"/>
      <c r="N181" s="208"/>
      <c r="O181" s="208"/>
      <c r="P181" s="208"/>
      <c r="Q181" s="208"/>
      <c r="R181" s="208"/>
      <c r="S181" s="208"/>
      <c r="T181" s="209"/>
      <c r="AT181" s="210" t="s">
        <v>215</v>
      </c>
      <c r="AU181" s="210" t="s">
        <v>83</v>
      </c>
      <c r="AV181" s="13" t="s">
        <v>81</v>
      </c>
      <c r="AW181" s="13" t="s">
        <v>34</v>
      </c>
      <c r="AX181" s="13" t="s">
        <v>74</v>
      </c>
      <c r="AY181" s="210" t="s">
        <v>206</v>
      </c>
    </row>
    <row r="182" spans="1:65" s="14" customFormat="1">
      <c r="B182" s="211"/>
      <c r="C182" s="212"/>
      <c r="D182" s="196" t="s">
        <v>215</v>
      </c>
      <c r="E182" s="213" t="s">
        <v>21</v>
      </c>
      <c r="F182" s="214" t="s">
        <v>940</v>
      </c>
      <c r="G182" s="212"/>
      <c r="H182" s="215">
        <v>9.0999999999999998E-2</v>
      </c>
      <c r="I182" s="216"/>
      <c r="J182" s="212"/>
      <c r="K182" s="212"/>
      <c r="L182" s="217"/>
      <c r="M182" s="218"/>
      <c r="N182" s="219"/>
      <c r="O182" s="219"/>
      <c r="P182" s="219"/>
      <c r="Q182" s="219"/>
      <c r="R182" s="219"/>
      <c r="S182" s="219"/>
      <c r="T182" s="220"/>
      <c r="AT182" s="221" t="s">
        <v>215</v>
      </c>
      <c r="AU182" s="221" t="s">
        <v>83</v>
      </c>
      <c r="AV182" s="14" t="s">
        <v>83</v>
      </c>
      <c r="AW182" s="14" t="s">
        <v>34</v>
      </c>
      <c r="AX182" s="14" t="s">
        <v>74</v>
      </c>
      <c r="AY182" s="221" t="s">
        <v>206</v>
      </c>
    </row>
    <row r="183" spans="1:65" s="15" customFormat="1">
      <c r="B183" s="222"/>
      <c r="C183" s="223"/>
      <c r="D183" s="196" t="s">
        <v>215</v>
      </c>
      <c r="E183" s="224" t="s">
        <v>21</v>
      </c>
      <c r="F183" s="225" t="s">
        <v>219</v>
      </c>
      <c r="G183" s="223"/>
      <c r="H183" s="226">
        <v>9.0999999999999998E-2</v>
      </c>
      <c r="I183" s="227"/>
      <c r="J183" s="223"/>
      <c r="K183" s="223"/>
      <c r="L183" s="228"/>
      <c r="M183" s="229"/>
      <c r="N183" s="230"/>
      <c r="O183" s="230"/>
      <c r="P183" s="230"/>
      <c r="Q183" s="230"/>
      <c r="R183" s="230"/>
      <c r="S183" s="230"/>
      <c r="T183" s="231"/>
      <c r="AT183" s="232" t="s">
        <v>215</v>
      </c>
      <c r="AU183" s="232" t="s">
        <v>83</v>
      </c>
      <c r="AV183" s="15" t="s">
        <v>149</v>
      </c>
      <c r="AW183" s="15" t="s">
        <v>34</v>
      </c>
      <c r="AX183" s="15" t="s">
        <v>81</v>
      </c>
      <c r="AY183" s="232" t="s">
        <v>206</v>
      </c>
    </row>
    <row r="184" spans="1:65" s="2" customFormat="1" ht="16.5" customHeight="1">
      <c r="A184" s="37"/>
      <c r="B184" s="38"/>
      <c r="C184" s="182" t="s">
        <v>356</v>
      </c>
      <c r="D184" s="182" t="s">
        <v>208</v>
      </c>
      <c r="E184" s="183" t="s">
        <v>941</v>
      </c>
      <c r="F184" s="184" t="s">
        <v>942</v>
      </c>
      <c r="G184" s="185" t="s">
        <v>238</v>
      </c>
      <c r="H184" s="186">
        <v>0.91200000000000003</v>
      </c>
      <c r="I184" s="187"/>
      <c r="J184" s="188">
        <f>ROUND(I184*H184,2)</f>
        <v>0</v>
      </c>
      <c r="K184" s="189"/>
      <c r="L184" s="42"/>
      <c r="M184" s="190" t="s">
        <v>21</v>
      </c>
      <c r="N184" s="191" t="s">
        <v>45</v>
      </c>
      <c r="O184" s="67"/>
      <c r="P184" s="192">
        <f>O184*H184</f>
        <v>0</v>
      </c>
      <c r="Q184" s="192">
        <v>1.2959999999999999E-2</v>
      </c>
      <c r="R184" s="192">
        <f>Q184*H184</f>
        <v>1.181952E-2</v>
      </c>
      <c r="S184" s="192">
        <v>0</v>
      </c>
      <c r="T184" s="193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194" t="s">
        <v>149</v>
      </c>
      <c r="AT184" s="194" t="s">
        <v>208</v>
      </c>
      <c r="AU184" s="194" t="s">
        <v>83</v>
      </c>
      <c r="AY184" s="20" t="s">
        <v>206</v>
      </c>
      <c r="BE184" s="195">
        <f>IF(N184="základní",J184,0)</f>
        <v>0</v>
      </c>
      <c r="BF184" s="195">
        <f>IF(N184="snížená",J184,0)</f>
        <v>0</v>
      </c>
      <c r="BG184" s="195">
        <f>IF(N184="zákl. přenesená",J184,0)</f>
        <v>0</v>
      </c>
      <c r="BH184" s="195">
        <f>IF(N184="sníž. přenesená",J184,0)</f>
        <v>0</v>
      </c>
      <c r="BI184" s="195">
        <f>IF(N184="nulová",J184,0)</f>
        <v>0</v>
      </c>
      <c r="BJ184" s="20" t="s">
        <v>81</v>
      </c>
      <c r="BK184" s="195">
        <f>ROUND(I184*H184,2)</f>
        <v>0</v>
      </c>
      <c r="BL184" s="20" t="s">
        <v>149</v>
      </c>
      <c r="BM184" s="194" t="s">
        <v>943</v>
      </c>
    </row>
    <row r="185" spans="1:65" s="2" customFormat="1">
      <c r="A185" s="37"/>
      <c r="B185" s="38"/>
      <c r="C185" s="39"/>
      <c r="D185" s="196" t="s">
        <v>213</v>
      </c>
      <c r="E185" s="39"/>
      <c r="F185" s="197" t="s">
        <v>944</v>
      </c>
      <c r="G185" s="39"/>
      <c r="H185" s="39"/>
      <c r="I185" s="198"/>
      <c r="J185" s="39"/>
      <c r="K185" s="39"/>
      <c r="L185" s="42"/>
      <c r="M185" s="199"/>
      <c r="N185" s="200"/>
      <c r="O185" s="67"/>
      <c r="P185" s="67"/>
      <c r="Q185" s="67"/>
      <c r="R185" s="67"/>
      <c r="S185" s="67"/>
      <c r="T185" s="68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T185" s="20" t="s">
        <v>213</v>
      </c>
      <c r="AU185" s="20" t="s">
        <v>83</v>
      </c>
    </row>
    <row r="186" spans="1:65" s="2" customFormat="1" ht="18">
      <c r="A186" s="37"/>
      <c r="B186" s="38"/>
      <c r="C186" s="39"/>
      <c r="D186" s="196" t="s">
        <v>275</v>
      </c>
      <c r="E186" s="39"/>
      <c r="F186" s="233" t="s">
        <v>864</v>
      </c>
      <c r="G186" s="39"/>
      <c r="H186" s="39"/>
      <c r="I186" s="198"/>
      <c r="J186" s="39"/>
      <c r="K186" s="39"/>
      <c r="L186" s="42"/>
      <c r="M186" s="199"/>
      <c r="N186" s="200"/>
      <c r="O186" s="67"/>
      <c r="P186" s="67"/>
      <c r="Q186" s="67"/>
      <c r="R186" s="67"/>
      <c r="S186" s="67"/>
      <c r="T186" s="68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T186" s="20" t="s">
        <v>275</v>
      </c>
      <c r="AU186" s="20" t="s">
        <v>83</v>
      </c>
    </row>
    <row r="187" spans="1:65" s="13" customFormat="1">
      <c r="B187" s="201"/>
      <c r="C187" s="202"/>
      <c r="D187" s="196" t="s">
        <v>215</v>
      </c>
      <c r="E187" s="203" t="s">
        <v>21</v>
      </c>
      <c r="F187" s="204" t="s">
        <v>909</v>
      </c>
      <c r="G187" s="202"/>
      <c r="H187" s="203" t="s">
        <v>21</v>
      </c>
      <c r="I187" s="205"/>
      <c r="J187" s="202"/>
      <c r="K187" s="202"/>
      <c r="L187" s="206"/>
      <c r="M187" s="207"/>
      <c r="N187" s="208"/>
      <c r="O187" s="208"/>
      <c r="P187" s="208"/>
      <c r="Q187" s="208"/>
      <c r="R187" s="208"/>
      <c r="S187" s="208"/>
      <c r="T187" s="209"/>
      <c r="AT187" s="210" t="s">
        <v>215</v>
      </c>
      <c r="AU187" s="210" t="s">
        <v>83</v>
      </c>
      <c r="AV187" s="13" t="s">
        <v>81</v>
      </c>
      <c r="AW187" s="13" t="s">
        <v>34</v>
      </c>
      <c r="AX187" s="13" t="s">
        <v>74</v>
      </c>
      <c r="AY187" s="210" t="s">
        <v>206</v>
      </c>
    </row>
    <row r="188" spans="1:65" s="14" customFormat="1">
      <c r="B188" s="211"/>
      <c r="C188" s="212"/>
      <c r="D188" s="196" t="s">
        <v>215</v>
      </c>
      <c r="E188" s="213" t="s">
        <v>21</v>
      </c>
      <c r="F188" s="214" t="s">
        <v>945</v>
      </c>
      <c r="G188" s="212"/>
      <c r="H188" s="215">
        <v>0.91200000000000003</v>
      </c>
      <c r="I188" s="216"/>
      <c r="J188" s="212"/>
      <c r="K188" s="212"/>
      <c r="L188" s="217"/>
      <c r="M188" s="218"/>
      <c r="N188" s="219"/>
      <c r="O188" s="219"/>
      <c r="P188" s="219"/>
      <c r="Q188" s="219"/>
      <c r="R188" s="219"/>
      <c r="S188" s="219"/>
      <c r="T188" s="220"/>
      <c r="AT188" s="221" t="s">
        <v>215</v>
      </c>
      <c r="AU188" s="221" t="s">
        <v>83</v>
      </c>
      <c r="AV188" s="14" t="s">
        <v>83</v>
      </c>
      <c r="AW188" s="14" t="s">
        <v>34</v>
      </c>
      <c r="AX188" s="14" t="s">
        <v>74</v>
      </c>
      <c r="AY188" s="221" t="s">
        <v>206</v>
      </c>
    </row>
    <row r="189" spans="1:65" s="15" customFormat="1">
      <c r="B189" s="222"/>
      <c r="C189" s="223"/>
      <c r="D189" s="196" t="s">
        <v>215</v>
      </c>
      <c r="E189" s="224" t="s">
        <v>21</v>
      </c>
      <c r="F189" s="225" t="s">
        <v>219</v>
      </c>
      <c r="G189" s="223"/>
      <c r="H189" s="226">
        <v>0.91200000000000003</v>
      </c>
      <c r="I189" s="227"/>
      <c r="J189" s="223"/>
      <c r="K189" s="223"/>
      <c r="L189" s="228"/>
      <c r="M189" s="229"/>
      <c r="N189" s="230"/>
      <c r="O189" s="230"/>
      <c r="P189" s="230"/>
      <c r="Q189" s="230"/>
      <c r="R189" s="230"/>
      <c r="S189" s="230"/>
      <c r="T189" s="231"/>
      <c r="AT189" s="232" t="s">
        <v>215</v>
      </c>
      <c r="AU189" s="232" t="s">
        <v>83</v>
      </c>
      <c r="AV189" s="15" t="s">
        <v>149</v>
      </c>
      <c r="AW189" s="15" t="s">
        <v>34</v>
      </c>
      <c r="AX189" s="15" t="s">
        <v>81</v>
      </c>
      <c r="AY189" s="232" t="s">
        <v>206</v>
      </c>
    </row>
    <row r="190" spans="1:65" s="2" customFormat="1" ht="16.5" customHeight="1">
      <c r="A190" s="37"/>
      <c r="B190" s="38"/>
      <c r="C190" s="182" t="s">
        <v>361</v>
      </c>
      <c r="D190" s="182" t="s">
        <v>208</v>
      </c>
      <c r="E190" s="183" t="s">
        <v>946</v>
      </c>
      <c r="F190" s="184" t="s">
        <v>947</v>
      </c>
      <c r="G190" s="185" t="s">
        <v>238</v>
      </c>
      <c r="H190" s="186">
        <v>0.91200000000000003</v>
      </c>
      <c r="I190" s="187"/>
      <c r="J190" s="188">
        <f>ROUND(I190*H190,2)</f>
        <v>0</v>
      </c>
      <c r="K190" s="189"/>
      <c r="L190" s="42"/>
      <c r="M190" s="190" t="s">
        <v>21</v>
      </c>
      <c r="N190" s="191" t="s">
        <v>45</v>
      </c>
      <c r="O190" s="67"/>
      <c r="P190" s="192">
        <f>O190*H190</f>
        <v>0</v>
      </c>
      <c r="Q190" s="192">
        <v>0</v>
      </c>
      <c r="R190" s="192">
        <f>Q190*H190</f>
        <v>0</v>
      </c>
      <c r="S190" s="192">
        <v>0</v>
      </c>
      <c r="T190" s="193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194" t="s">
        <v>149</v>
      </c>
      <c r="AT190" s="194" t="s">
        <v>208</v>
      </c>
      <c r="AU190" s="194" t="s">
        <v>83</v>
      </c>
      <c r="AY190" s="20" t="s">
        <v>206</v>
      </c>
      <c r="BE190" s="195">
        <f>IF(N190="základní",J190,0)</f>
        <v>0</v>
      </c>
      <c r="BF190" s="195">
        <f>IF(N190="snížená",J190,0)</f>
        <v>0</v>
      </c>
      <c r="BG190" s="195">
        <f>IF(N190="zákl. přenesená",J190,0)</f>
        <v>0</v>
      </c>
      <c r="BH190" s="195">
        <f>IF(N190="sníž. přenesená",J190,0)</f>
        <v>0</v>
      </c>
      <c r="BI190" s="195">
        <f>IF(N190="nulová",J190,0)</f>
        <v>0</v>
      </c>
      <c r="BJ190" s="20" t="s">
        <v>81</v>
      </c>
      <c r="BK190" s="195">
        <f>ROUND(I190*H190,2)</f>
        <v>0</v>
      </c>
      <c r="BL190" s="20" t="s">
        <v>149</v>
      </c>
      <c r="BM190" s="194" t="s">
        <v>948</v>
      </c>
    </row>
    <row r="191" spans="1:65" s="2" customFormat="1">
      <c r="A191" s="37"/>
      <c r="B191" s="38"/>
      <c r="C191" s="39"/>
      <c r="D191" s="196" t="s">
        <v>213</v>
      </c>
      <c r="E191" s="39"/>
      <c r="F191" s="197" t="s">
        <v>949</v>
      </c>
      <c r="G191" s="39"/>
      <c r="H191" s="39"/>
      <c r="I191" s="198"/>
      <c r="J191" s="39"/>
      <c r="K191" s="39"/>
      <c r="L191" s="42"/>
      <c r="M191" s="199"/>
      <c r="N191" s="200"/>
      <c r="O191" s="67"/>
      <c r="P191" s="67"/>
      <c r="Q191" s="67"/>
      <c r="R191" s="67"/>
      <c r="S191" s="67"/>
      <c r="T191" s="68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T191" s="20" t="s">
        <v>213</v>
      </c>
      <c r="AU191" s="20" t="s">
        <v>83</v>
      </c>
    </row>
    <row r="192" spans="1:65" s="2" customFormat="1" ht="18">
      <c r="A192" s="37"/>
      <c r="B192" s="38"/>
      <c r="C192" s="39"/>
      <c r="D192" s="196" t="s">
        <v>275</v>
      </c>
      <c r="E192" s="39"/>
      <c r="F192" s="233" t="s">
        <v>864</v>
      </c>
      <c r="G192" s="39"/>
      <c r="H192" s="39"/>
      <c r="I192" s="198"/>
      <c r="J192" s="39"/>
      <c r="K192" s="39"/>
      <c r="L192" s="42"/>
      <c r="M192" s="199"/>
      <c r="N192" s="200"/>
      <c r="O192" s="67"/>
      <c r="P192" s="67"/>
      <c r="Q192" s="67"/>
      <c r="R192" s="67"/>
      <c r="S192" s="67"/>
      <c r="T192" s="68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T192" s="20" t="s">
        <v>275</v>
      </c>
      <c r="AU192" s="20" t="s">
        <v>83</v>
      </c>
    </row>
    <row r="193" spans="1:65" s="2" customFormat="1" ht="16.5" customHeight="1">
      <c r="A193" s="37"/>
      <c r="B193" s="38"/>
      <c r="C193" s="182" t="s">
        <v>374</v>
      </c>
      <c r="D193" s="182" t="s">
        <v>208</v>
      </c>
      <c r="E193" s="183" t="s">
        <v>950</v>
      </c>
      <c r="F193" s="184" t="s">
        <v>951</v>
      </c>
      <c r="G193" s="185" t="s">
        <v>211</v>
      </c>
      <c r="H193" s="186">
        <v>9</v>
      </c>
      <c r="I193" s="187"/>
      <c r="J193" s="188">
        <f>ROUND(I193*H193,2)</f>
        <v>0</v>
      </c>
      <c r="K193" s="189"/>
      <c r="L193" s="42"/>
      <c r="M193" s="190" t="s">
        <v>21</v>
      </c>
      <c r="N193" s="191" t="s">
        <v>45</v>
      </c>
      <c r="O193" s="67"/>
      <c r="P193" s="192">
        <f>O193*H193</f>
        <v>0</v>
      </c>
      <c r="Q193" s="192">
        <v>7.0200000000000002E-3</v>
      </c>
      <c r="R193" s="192">
        <f>Q193*H193</f>
        <v>6.318E-2</v>
      </c>
      <c r="S193" s="192">
        <v>0</v>
      </c>
      <c r="T193" s="193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194" t="s">
        <v>149</v>
      </c>
      <c r="AT193" s="194" t="s">
        <v>208</v>
      </c>
      <c r="AU193" s="194" t="s">
        <v>83</v>
      </c>
      <c r="AY193" s="20" t="s">
        <v>206</v>
      </c>
      <c r="BE193" s="195">
        <f>IF(N193="základní",J193,0)</f>
        <v>0</v>
      </c>
      <c r="BF193" s="195">
        <f>IF(N193="snížená",J193,0)</f>
        <v>0</v>
      </c>
      <c r="BG193" s="195">
        <f>IF(N193="zákl. přenesená",J193,0)</f>
        <v>0</v>
      </c>
      <c r="BH193" s="195">
        <f>IF(N193="sníž. přenesená",J193,0)</f>
        <v>0</v>
      </c>
      <c r="BI193" s="195">
        <f>IF(N193="nulová",J193,0)</f>
        <v>0</v>
      </c>
      <c r="BJ193" s="20" t="s">
        <v>81</v>
      </c>
      <c r="BK193" s="195">
        <f>ROUND(I193*H193,2)</f>
        <v>0</v>
      </c>
      <c r="BL193" s="20" t="s">
        <v>149</v>
      </c>
      <c r="BM193" s="194" t="s">
        <v>952</v>
      </c>
    </row>
    <row r="194" spans="1:65" s="2" customFormat="1">
      <c r="A194" s="37"/>
      <c r="B194" s="38"/>
      <c r="C194" s="39"/>
      <c r="D194" s="196" t="s">
        <v>213</v>
      </c>
      <c r="E194" s="39"/>
      <c r="F194" s="197" t="s">
        <v>953</v>
      </c>
      <c r="G194" s="39"/>
      <c r="H194" s="39"/>
      <c r="I194" s="198"/>
      <c r="J194" s="39"/>
      <c r="K194" s="39"/>
      <c r="L194" s="42"/>
      <c r="M194" s="199"/>
      <c r="N194" s="200"/>
      <c r="O194" s="67"/>
      <c r="P194" s="67"/>
      <c r="Q194" s="67"/>
      <c r="R194" s="67"/>
      <c r="S194" s="67"/>
      <c r="T194" s="68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T194" s="20" t="s">
        <v>213</v>
      </c>
      <c r="AU194" s="20" t="s">
        <v>83</v>
      </c>
    </row>
    <row r="195" spans="1:65" s="2" customFormat="1" ht="18">
      <c r="A195" s="37"/>
      <c r="B195" s="38"/>
      <c r="C195" s="39"/>
      <c r="D195" s="196" t="s">
        <v>275</v>
      </c>
      <c r="E195" s="39"/>
      <c r="F195" s="233" t="s">
        <v>864</v>
      </c>
      <c r="G195" s="39"/>
      <c r="H195" s="39"/>
      <c r="I195" s="198"/>
      <c r="J195" s="39"/>
      <c r="K195" s="39"/>
      <c r="L195" s="42"/>
      <c r="M195" s="199"/>
      <c r="N195" s="200"/>
      <c r="O195" s="67"/>
      <c r="P195" s="67"/>
      <c r="Q195" s="67"/>
      <c r="R195" s="67"/>
      <c r="S195" s="67"/>
      <c r="T195" s="68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T195" s="20" t="s">
        <v>275</v>
      </c>
      <c r="AU195" s="20" t="s">
        <v>83</v>
      </c>
    </row>
    <row r="196" spans="1:65" s="13" customFormat="1">
      <c r="B196" s="201"/>
      <c r="C196" s="202"/>
      <c r="D196" s="196" t="s">
        <v>215</v>
      </c>
      <c r="E196" s="203" t="s">
        <v>21</v>
      </c>
      <c r="F196" s="204" t="s">
        <v>909</v>
      </c>
      <c r="G196" s="202"/>
      <c r="H196" s="203" t="s">
        <v>21</v>
      </c>
      <c r="I196" s="205"/>
      <c r="J196" s="202"/>
      <c r="K196" s="202"/>
      <c r="L196" s="206"/>
      <c r="M196" s="207"/>
      <c r="N196" s="208"/>
      <c r="O196" s="208"/>
      <c r="P196" s="208"/>
      <c r="Q196" s="208"/>
      <c r="R196" s="208"/>
      <c r="S196" s="208"/>
      <c r="T196" s="209"/>
      <c r="AT196" s="210" t="s">
        <v>215</v>
      </c>
      <c r="AU196" s="210" t="s">
        <v>83</v>
      </c>
      <c r="AV196" s="13" t="s">
        <v>81</v>
      </c>
      <c r="AW196" s="13" t="s">
        <v>34</v>
      </c>
      <c r="AX196" s="13" t="s">
        <v>74</v>
      </c>
      <c r="AY196" s="210" t="s">
        <v>206</v>
      </c>
    </row>
    <row r="197" spans="1:65" s="14" customFormat="1">
      <c r="B197" s="211"/>
      <c r="C197" s="212"/>
      <c r="D197" s="196" t="s">
        <v>215</v>
      </c>
      <c r="E197" s="213" t="s">
        <v>21</v>
      </c>
      <c r="F197" s="214" t="s">
        <v>954</v>
      </c>
      <c r="G197" s="212"/>
      <c r="H197" s="215">
        <v>9</v>
      </c>
      <c r="I197" s="216"/>
      <c r="J197" s="212"/>
      <c r="K197" s="212"/>
      <c r="L197" s="217"/>
      <c r="M197" s="218"/>
      <c r="N197" s="219"/>
      <c r="O197" s="219"/>
      <c r="P197" s="219"/>
      <c r="Q197" s="219"/>
      <c r="R197" s="219"/>
      <c r="S197" s="219"/>
      <c r="T197" s="220"/>
      <c r="AT197" s="221" t="s">
        <v>215</v>
      </c>
      <c r="AU197" s="221" t="s">
        <v>83</v>
      </c>
      <c r="AV197" s="14" t="s">
        <v>83</v>
      </c>
      <c r="AW197" s="14" t="s">
        <v>34</v>
      </c>
      <c r="AX197" s="14" t="s">
        <v>74</v>
      </c>
      <c r="AY197" s="221" t="s">
        <v>206</v>
      </c>
    </row>
    <row r="198" spans="1:65" s="15" customFormat="1">
      <c r="B198" s="222"/>
      <c r="C198" s="223"/>
      <c r="D198" s="196" t="s">
        <v>215</v>
      </c>
      <c r="E198" s="224" t="s">
        <v>21</v>
      </c>
      <c r="F198" s="225" t="s">
        <v>219</v>
      </c>
      <c r="G198" s="223"/>
      <c r="H198" s="226">
        <v>9</v>
      </c>
      <c r="I198" s="227"/>
      <c r="J198" s="223"/>
      <c r="K198" s="223"/>
      <c r="L198" s="228"/>
      <c r="M198" s="229"/>
      <c r="N198" s="230"/>
      <c r="O198" s="230"/>
      <c r="P198" s="230"/>
      <c r="Q198" s="230"/>
      <c r="R198" s="230"/>
      <c r="S198" s="230"/>
      <c r="T198" s="231"/>
      <c r="AT198" s="232" t="s">
        <v>215</v>
      </c>
      <c r="AU198" s="232" t="s">
        <v>83</v>
      </c>
      <c r="AV198" s="15" t="s">
        <v>149</v>
      </c>
      <c r="AW198" s="15" t="s">
        <v>34</v>
      </c>
      <c r="AX198" s="15" t="s">
        <v>81</v>
      </c>
      <c r="AY198" s="232" t="s">
        <v>206</v>
      </c>
    </row>
    <row r="199" spans="1:65" s="2" customFormat="1" ht="16.5" customHeight="1">
      <c r="A199" s="37"/>
      <c r="B199" s="38"/>
      <c r="C199" s="234" t="s">
        <v>381</v>
      </c>
      <c r="D199" s="234" t="s">
        <v>305</v>
      </c>
      <c r="E199" s="235" t="s">
        <v>955</v>
      </c>
      <c r="F199" s="236" t="s">
        <v>956</v>
      </c>
      <c r="G199" s="237" t="s">
        <v>211</v>
      </c>
      <c r="H199" s="238">
        <v>9</v>
      </c>
      <c r="I199" s="239"/>
      <c r="J199" s="240">
        <f>ROUND(I199*H199,2)</f>
        <v>0</v>
      </c>
      <c r="K199" s="241"/>
      <c r="L199" s="242"/>
      <c r="M199" s="243" t="s">
        <v>21</v>
      </c>
      <c r="N199" s="244" t="s">
        <v>45</v>
      </c>
      <c r="O199" s="67"/>
      <c r="P199" s="192">
        <f>O199*H199</f>
        <v>0</v>
      </c>
      <c r="Q199" s="192">
        <v>0.18629999999999999</v>
      </c>
      <c r="R199" s="192">
        <f>Q199*H199</f>
        <v>1.6766999999999999</v>
      </c>
      <c r="S199" s="192">
        <v>0</v>
      </c>
      <c r="T199" s="193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194" t="s">
        <v>283</v>
      </c>
      <c r="AT199" s="194" t="s">
        <v>305</v>
      </c>
      <c r="AU199" s="194" t="s">
        <v>83</v>
      </c>
      <c r="AY199" s="20" t="s">
        <v>206</v>
      </c>
      <c r="BE199" s="195">
        <f>IF(N199="základní",J199,0)</f>
        <v>0</v>
      </c>
      <c r="BF199" s="195">
        <f>IF(N199="snížená",J199,0)</f>
        <v>0</v>
      </c>
      <c r="BG199" s="195">
        <f>IF(N199="zákl. přenesená",J199,0)</f>
        <v>0</v>
      </c>
      <c r="BH199" s="195">
        <f>IF(N199="sníž. přenesená",J199,0)</f>
        <v>0</v>
      </c>
      <c r="BI199" s="195">
        <f>IF(N199="nulová",J199,0)</f>
        <v>0</v>
      </c>
      <c r="BJ199" s="20" t="s">
        <v>81</v>
      </c>
      <c r="BK199" s="195">
        <f>ROUND(I199*H199,2)</f>
        <v>0</v>
      </c>
      <c r="BL199" s="20" t="s">
        <v>149</v>
      </c>
      <c r="BM199" s="194" t="s">
        <v>957</v>
      </c>
    </row>
    <row r="200" spans="1:65" s="2" customFormat="1">
      <c r="A200" s="37"/>
      <c r="B200" s="38"/>
      <c r="C200" s="39"/>
      <c r="D200" s="196" t="s">
        <v>213</v>
      </c>
      <c r="E200" s="39"/>
      <c r="F200" s="197" t="s">
        <v>958</v>
      </c>
      <c r="G200" s="39"/>
      <c r="H200" s="39"/>
      <c r="I200" s="198"/>
      <c r="J200" s="39"/>
      <c r="K200" s="39"/>
      <c r="L200" s="42"/>
      <c r="M200" s="199"/>
      <c r="N200" s="200"/>
      <c r="O200" s="67"/>
      <c r="P200" s="67"/>
      <c r="Q200" s="67"/>
      <c r="R200" s="67"/>
      <c r="S200" s="67"/>
      <c r="T200" s="68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T200" s="20" t="s">
        <v>213</v>
      </c>
      <c r="AU200" s="20" t="s">
        <v>83</v>
      </c>
    </row>
    <row r="201" spans="1:65" s="2" customFormat="1" ht="18">
      <c r="A201" s="37"/>
      <c r="B201" s="38"/>
      <c r="C201" s="39"/>
      <c r="D201" s="196" t="s">
        <v>275</v>
      </c>
      <c r="E201" s="39"/>
      <c r="F201" s="233" t="s">
        <v>864</v>
      </c>
      <c r="G201" s="39"/>
      <c r="H201" s="39"/>
      <c r="I201" s="198"/>
      <c r="J201" s="39"/>
      <c r="K201" s="39"/>
      <c r="L201" s="42"/>
      <c r="M201" s="199"/>
      <c r="N201" s="200"/>
      <c r="O201" s="67"/>
      <c r="P201" s="67"/>
      <c r="Q201" s="67"/>
      <c r="R201" s="67"/>
      <c r="S201" s="67"/>
      <c r="T201" s="68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T201" s="20" t="s">
        <v>275</v>
      </c>
      <c r="AU201" s="20" t="s">
        <v>83</v>
      </c>
    </row>
    <row r="202" spans="1:65" s="12" customFormat="1" ht="22.75" customHeight="1">
      <c r="B202" s="166"/>
      <c r="C202" s="167"/>
      <c r="D202" s="168" t="s">
        <v>73</v>
      </c>
      <c r="E202" s="180" t="s">
        <v>289</v>
      </c>
      <c r="F202" s="180" t="s">
        <v>600</v>
      </c>
      <c r="G202" s="167"/>
      <c r="H202" s="167"/>
      <c r="I202" s="170"/>
      <c r="J202" s="181">
        <f>BK202</f>
        <v>0</v>
      </c>
      <c r="K202" s="167"/>
      <c r="L202" s="172"/>
      <c r="M202" s="173"/>
      <c r="N202" s="174"/>
      <c r="O202" s="174"/>
      <c r="P202" s="175">
        <f>SUM(P203:P208)</f>
        <v>0</v>
      </c>
      <c r="Q202" s="174"/>
      <c r="R202" s="175">
        <f>SUM(R203:R208)</f>
        <v>1.9760000000000003E-3</v>
      </c>
      <c r="S202" s="174"/>
      <c r="T202" s="176">
        <f>SUM(T203:T208)</f>
        <v>5.4599999999999996E-3</v>
      </c>
      <c r="AR202" s="177" t="s">
        <v>81</v>
      </c>
      <c r="AT202" s="178" t="s">
        <v>73</v>
      </c>
      <c r="AU202" s="178" t="s">
        <v>81</v>
      </c>
      <c r="AY202" s="177" t="s">
        <v>206</v>
      </c>
      <c r="BK202" s="179">
        <f>SUM(BK203:BK208)</f>
        <v>0</v>
      </c>
    </row>
    <row r="203" spans="1:65" s="2" customFormat="1" ht="16.5" customHeight="1">
      <c r="A203" s="37"/>
      <c r="B203" s="38"/>
      <c r="C203" s="182" t="s">
        <v>386</v>
      </c>
      <c r="D203" s="182" t="s">
        <v>208</v>
      </c>
      <c r="E203" s="183" t="s">
        <v>959</v>
      </c>
      <c r="F203" s="184" t="s">
        <v>960</v>
      </c>
      <c r="G203" s="185" t="s">
        <v>226</v>
      </c>
      <c r="H203" s="186">
        <v>2.6</v>
      </c>
      <c r="I203" s="187"/>
      <c r="J203" s="188">
        <f>ROUND(I203*H203,2)</f>
        <v>0</v>
      </c>
      <c r="K203" s="189"/>
      <c r="L203" s="42"/>
      <c r="M203" s="190" t="s">
        <v>21</v>
      </c>
      <c r="N203" s="191" t="s">
        <v>45</v>
      </c>
      <c r="O203" s="67"/>
      <c r="P203" s="192">
        <f>O203*H203</f>
        <v>0</v>
      </c>
      <c r="Q203" s="192">
        <v>7.6000000000000004E-4</v>
      </c>
      <c r="R203" s="192">
        <f>Q203*H203</f>
        <v>1.9760000000000003E-3</v>
      </c>
      <c r="S203" s="192">
        <v>2.0999999999999999E-3</v>
      </c>
      <c r="T203" s="193">
        <f>S203*H203</f>
        <v>5.4599999999999996E-3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194" t="s">
        <v>149</v>
      </c>
      <c r="AT203" s="194" t="s">
        <v>208</v>
      </c>
      <c r="AU203" s="194" t="s">
        <v>83</v>
      </c>
      <c r="AY203" s="20" t="s">
        <v>206</v>
      </c>
      <c r="BE203" s="195">
        <f>IF(N203="základní",J203,0)</f>
        <v>0</v>
      </c>
      <c r="BF203" s="195">
        <f>IF(N203="snížená",J203,0)</f>
        <v>0</v>
      </c>
      <c r="BG203" s="195">
        <f>IF(N203="zákl. přenesená",J203,0)</f>
        <v>0</v>
      </c>
      <c r="BH203" s="195">
        <f>IF(N203="sníž. přenesená",J203,0)</f>
        <v>0</v>
      </c>
      <c r="BI203" s="195">
        <f>IF(N203="nulová",J203,0)</f>
        <v>0</v>
      </c>
      <c r="BJ203" s="20" t="s">
        <v>81</v>
      </c>
      <c r="BK203" s="195">
        <f>ROUND(I203*H203,2)</f>
        <v>0</v>
      </c>
      <c r="BL203" s="20" t="s">
        <v>149</v>
      </c>
      <c r="BM203" s="194" t="s">
        <v>961</v>
      </c>
    </row>
    <row r="204" spans="1:65" s="2" customFormat="1">
      <c r="A204" s="37"/>
      <c r="B204" s="38"/>
      <c r="C204" s="39"/>
      <c r="D204" s="196" t="s">
        <v>213</v>
      </c>
      <c r="E204" s="39"/>
      <c r="F204" s="197" t="s">
        <v>962</v>
      </c>
      <c r="G204" s="39"/>
      <c r="H204" s="39"/>
      <c r="I204" s="198"/>
      <c r="J204" s="39"/>
      <c r="K204" s="39"/>
      <c r="L204" s="42"/>
      <c r="M204" s="199"/>
      <c r="N204" s="200"/>
      <c r="O204" s="67"/>
      <c r="P204" s="67"/>
      <c r="Q204" s="67"/>
      <c r="R204" s="67"/>
      <c r="S204" s="67"/>
      <c r="T204" s="68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T204" s="20" t="s">
        <v>213</v>
      </c>
      <c r="AU204" s="20" t="s">
        <v>83</v>
      </c>
    </row>
    <row r="205" spans="1:65" s="2" customFormat="1" ht="18">
      <c r="A205" s="37"/>
      <c r="B205" s="38"/>
      <c r="C205" s="39"/>
      <c r="D205" s="196" t="s">
        <v>275</v>
      </c>
      <c r="E205" s="39"/>
      <c r="F205" s="233" t="s">
        <v>864</v>
      </c>
      <c r="G205" s="39"/>
      <c r="H205" s="39"/>
      <c r="I205" s="198"/>
      <c r="J205" s="39"/>
      <c r="K205" s="39"/>
      <c r="L205" s="42"/>
      <c r="M205" s="199"/>
      <c r="N205" s="200"/>
      <c r="O205" s="67"/>
      <c r="P205" s="67"/>
      <c r="Q205" s="67"/>
      <c r="R205" s="67"/>
      <c r="S205" s="67"/>
      <c r="T205" s="68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T205" s="20" t="s">
        <v>275</v>
      </c>
      <c r="AU205" s="20" t="s">
        <v>83</v>
      </c>
    </row>
    <row r="206" spans="1:65" s="14" customFormat="1">
      <c r="B206" s="211"/>
      <c r="C206" s="212"/>
      <c r="D206" s="196" t="s">
        <v>215</v>
      </c>
      <c r="E206" s="213" t="s">
        <v>21</v>
      </c>
      <c r="F206" s="214" t="s">
        <v>963</v>
      </c>
      <c r="G206" s="212"/>
      <c r="H206" s="215">
        <v>0.8</v>
      </c>
      <c r="I206" s="216"/>
      <c r="J206" s="212"/>
      <c r="K206" s="212"/>
      <c r="L206" s="217"/>
      <c r="M206" s="218"/>
      <c r="N206" s="219"/>
      <c r="O206" s="219"/>
      <c r="P206" s="219"/>
      <c r="Q206" s="219"/>
      <c r="R206" s="219"/>
      <c r="S206" s="219"/>
      <c r="T206" s="220"/>
      <c r="AT206" s="221" t="s">
        <v>215</v>
      </c>
      <c r="AU206" s="221" t="s">
        <v>83</v>
      </c>
      <c r="AV206" s="14" t="s">
        <v>83</v>
      </c>
      <c r="AW206" s="14" t="s">
        <v>34</v>
      </c>
      <c r="AX206" s="14" t="s">
        <v>74</v>
      </c>
      <c r="AY206" s="221" t="s">
        <v>206</v>
      </c>
    </row>
    <row r="207" spans="1:65" s="14" customFormat="1">
      <c r="B207" s="211"/>
      <c r="C207" s="212"/>
      <c r="D207" s="196" t="s">
        <v>215</v>
      </c>
      <c r="E207" s="213" t="s">
        <v>21</v>
      </c>
      <c r="F207" s="214" t="s">
        <v>964</v>
      </c>
      <c r="G207" s="212"/>
      <c r="H207" s="215">
        <v>1.8</v>
      </c>
      <c r="I207" s="216"/>
      <c r="J207" s="212"/>
      <c r="K207" s="212"/>
      <c r="L207" s="217"/>
      <c r="M207" s="218"/>
      <c r="N207" s="219"/>
      <c r="O207" s="219"/>
      <c r="P207" s="219"/>
      <c r="Q207" s="219"/>
      <c r="R207" s="219"/>
      <c r="S207" s="219"/>
      <c r="T207" s="220"/>
      <c r="AT207" s="221" t="s">
        <v>215</v>
      </c>
      <c r="AU207" s="221" t="s">
        <v>83</v>
      </c>
      <c r="AV207" s="14" t="s">
        <v>83</v>
      </c>
      <c r="AW207" s="14" t="s">
        <v>34</v>
      </c>
      <c r="AX207" s="14" t="s">
        <v>74</v>
      </c>
      <c r="AY207" s="221" t="s">
        <v>206</v>
      </c>
    </row>
    <row r="208" spans="1:65" s="15" customFormat="1">
      <c r="B208" s="222"/>
      <c r="C208" s="223"/>
      <c r="D208" s="196" t="s">
        <v>215</v>
      </c>
      <c r="E208" s="224" t="s">
        <v>21</v>
      </c>
      <c r="F208" s="225" t="s">
        <v>219</v>
      </c>
      <c r="G208" s="223"/>
      <c r="H208" s="226">
        <v>2.6</v>
      </c>
      <c r="I208" s="227"/>
      <c r="J208" s="223"/>
      <c r="K208" s="223"/>
      <c r="L208" s="228"/>
      <c r="M208" s="229"/>
      <c r="N208" s="230"/>
      <c r="O208" s="230"/>
      <c r="P208" s="230"/>
      <c r="Q208" s="230"/>
      <c r="R208" s="230"/>
      <c r="S208" s="230"/>
      <c r="T208" s="231"/>
      <c r="AT208" s="232" t="s">
        <v>215</v>
      </c>
      <c r="AU208" s="232" t="s">
        <v>83</v>
      </c>
      <c r="AV208" s="15" t="s">
        <v>149</v>
      </c>
      <c r="AW208" s="15" t="s">
        <v>34</v>
      </c>
      <c r="AX208" s="15" t="s">
        <v>81</v>
      </c>
      <c r="AY208" s="232" t="s">
        <v>206</v>
      </c>
    </row>
    <row r="209" spans="1:65" s="12" customFormat="1" ht="22.75" customHeight="1">
      <c r="B209" s="166"/>
      <c r="C209" s="167"/>
      <c r="D209" s="168" t="s">
        <v>73</v>
      </c>
      <c r="E209" s="180" t="s">
        <v>772</v>
      </c>
      <c r="F209" s="180" t="s">
        <v>773</v>
      </c>
      <c r="G209" s="167"/>
      <c r="H209" s="167"/>
      <c r="I209" s="170"/>
      <c r="J209" s="181">
        <f>BK209</f>
        <v>0</v>
      </c>
      <c r="K209" s="167"/>
      <c r="L209" s="172"/>
      <c r="M209" s="173"/>
      <c r="N209" s="174"/>
      <c r="O209" s="174"/>
      <c r="P209" s="175">
        <f>SUM(P210:P212)</f>
        <v>0</v>
      </c>
      <c r="Q209" s="174"/>
      <c r="R209" s="175">
        <f>SUM(R210:R212)</f>
        <v>0</v>
      </c>
      <c r="S209" s="174"/>
      <c r="T209" s="176">
        <f>SUM(T210:T212)</f>
        <v>0</v>
      </c>
      <c r="AR209" s="177" t="s">
        <v>81</v>
      </c>
      <c r="AT209" s="178" t="s">
        <v>73</v>
      </c>
      <c r="AU209" s="178" t="s">
        <v>81</v>
      </c>
      <c r="AY209" s="177" t="s">
        <v>206</v>
      </c>
      <c r="BK209" s="179">
        <f>SUM(BK210:BK212)</f>
        <v>0</v>
      </c>
    </row>
    <row r="210" spans="1:65" s="2" customFormat="1" ht="16.5" customHeight="1">
      <c r="A210" s="37"/>
      <c r="B210" s="38"/>
      <c r="C210" s="182" t="s">
        <v>7</v>
      </c>
      <c r="D210" s="182" t="s">
        <v>208</v>
      </c>
      <c r="E210" s="183" t="s">
        <v>965</v>
      </c>
      <c r="F210" s="184" t="s">
        <v>966</v>
      </c>
      <c r="G210" s="185" t="s">
        <v>308</v>
      </c>
      <c r="H210" s="186">
        <v>19.152000000000001</v>
      </c>
      <c r="I210" s="187"/>
      <c r="J210" s="188">
        <f>ROUND(I210*H210,2)</f>
        <v>0</v>
      </c>
      <c r="K210" s="189"/>
      <c r="L210" s="42"/>
      <c r="M210" s="190" t="s">
        <v>21</v>
      </c>
      <c r="N210" s="191" t="s">
        <v>45</v>
      </c>
      <c r="O210" s="67"/>
      <c r="P210" s="192">
        <f>O210*H210</f>
        <v>0</v>
      </c>
      <c r="Q210" s="192">
        <v>0</v>
      </c>
      <c r="R210" s="192">
        <f>Q210*H210</f>
        <v>0</v>
      </c>
      <c r="S210" s="192">
        <v>0</v>
      </c>
      <c r="T210" s="193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194" t="s">
        <v>149</v>
      </c>
      <c r="AT210" s="194" t="s">
        <v>208</v>
      </c>
      <c r="AU210" s="194" t="s">
        <v>83</v>
      </c>
      <c r="AY210" s="20" t="s">
        <v>206</v>
      </c>
      <c r="BE210" s="195">
        <f>IF(N210="základní",J210,0)</f>
        <v>0</v>
      </c>
      <c r="BF210" s="195">
        <f>IF(N210="snížená",J210,0)</f>
        <v>0</v>
      </c>
      <c r="BG210" s="195">
        <f>IF(N210="zákl. přenesená",J210,0)</f>
        <v>0</v>
      </c>
      <c r="BH210" s="195">
        <f>IF(N210="sníž. přenesená",J210,0)</f>
        <v>0</v>
      </c>
      <c r="BI210" s="195">
        <f>IF(N210="nulová",J210,0)</f>
        <v>0</v>
      </c>
      <c r="BJ210" s="20" t="s">
        <v>81</v>
      </c>
      <c r="BK210" s="195">
        <f>ROUND(I210*H210,2)</f>
        <v>0</v>
      </c>
      <c r="BL210" s="20" t="s">
        <v>149</v>
      </c>
      <c r="BM210" s="194" t="s">
        <v>967</v>
      </c>
    </row>
    <row r="211" spans="1:65" s="2" customFormat="1">
      <c r="A211" s="37"/>
      <c r="B211" s="38"/>
      <c r="C211" s="39"/>
      <c r="D211" s="196" t="s">
        <v>213</v>
      </c>
      <c r="E211" s="39"/>
      <c r="F211" s="197" t="s">
        <v>968</v>
      </c>
      <c r="G211" s="39"/>
      <c r="H211" s="39"/>
      <c r="I211" s="198"/>
      <c r="J211" s="39"/>
      <c r="K211" s="39"/>
      <c r="L211" s="42"/>
      <c r="M211" s="199"/>
      <c r="N211" s="200"/>
      <c r="O211" s="67"/>
      <c r="P211" s="67"/>
      <c r="Q211" s="67"/>
      <c r="R211" s="67"/>
      <c r="S211" s="67"/>
      <c r="T211" s="68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T211" s="20" t="s">
        <v>213</v>
      </c>
      <c r="AU211" s="20" t="s">
        <v>83</v>
      </c>
    </row>
    <row r="212" spans="1:65" s="2" customFormat="1" ht="18">
      <c r="A212" s="37"/>
      <c r="B212" s="38"/>
      <c r="C212" s="39"/>
      <c r="D212" s="196" t="s">
        <v>275</v>
      </c>
      <c r="E212" s="39"/>
      <c r="F212" s="233" t="s">
        <v>864</v>
      </c>
      <c r="G212" s="39"/>
      <c r="H212" s="39"/>
      <c r="I212" s="198"/>
      <c r="J212" s="39"/>
      <c r="K212" s="39"/>
      <c r="L212" s="42"/>
      <c r="M212" s="199"/>
      <c r="N212" s="200"/>
      <c r="O212" s="67"/>
      <c r="P212" s="67"/>
      <c r="Q212" s="67"/>
      <c r="R212" s="67"/>
      <c r="S212" s="67"/>
      <c r="T212" s="68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T212" s="20" t="s">
        <v>275</v>
      </c>
      <c r="AU212" s="20" t="s">
        <v>83</v>
      </c>
    </row>
    <row r="213" spans="1:65" s="12" customFormat="1" ht="25.9" customHeight="1">
      <c r="B213" s="166"/>
      <c r="C213" s="167"/>
      <c r="D213" s="168" t="s">
        <v>73</v>
      </c>
      <c r="E213" s="169" t="s">
        <v>969</v>
      </c>
      <c r="F213" s="169" t="s">
        <v>970</v>
      </c>
      <c r="G213" s="167"/>
      <c r="H213" s="167"/>
      <c r="I213" s="170"/>
      <c r="J213" s="171">
        <f>BK213</f>
        <v>0</v>
      </c>
      <c r="K213" s="167"/>
      <c r="L213" s="172"/>
      <c r="M213" s="173"/>
      <c r="N213" s="174"/>
      <c r="O213" s="174"/>
      <c r="P213" s="175">
        <f>P214+P219</f>
        <v>0</v>
      </c>
      <c r="Q213" s="174"/>
      <c r="R213" s="175">
        <f>R214+R219</f>
        <v>4.0758000000000003E-2</v>
      </c>
      <c r="S213" s="174"/>
      <c r="T213" s="176">
        <f>T214+T219</f>
        <v>0</v>
      </c>
      <c r="AR213" s="177" t="s">
        <v>83</v>
      </c>
      <c r="AT213" s="178" t="s">
        <v>73</v>
      </c>
      <c r="AU213" s="178" t="s">
        <v>74</v>
      </c>
      <c r="AY213" s="177" t="s">
        <v>206</v>
      </c>
      <c r="BK213" s="179">
        <f>BK214+BK219</f>
        <v>0</v>
      </c>
    </row>
    <row r="214" spans="1:65" s="12" customFormat="1" ht="22.75" customHeight="1">
      <c r="B214" s="166"/>
      <c r="C214" s="167"/>
      <c r="D214" s="168" t="s">
        <v>73</v>
      </c>
      <c r="E214" s="180" t="s">
        <v>971</v>
      </c>
      <c r="F214" s="180" t="s">
        <v>972</v>
      </c>
      <c r="G214" s="167"/>
      <c r="H214" s="167"/>
      <c r="I214" s="170"/>
      <c r="J214" s="181">
        <f>BK214</f>
        <v>0</v>
      </c>
      <c r="K214" s="167"/>
      <c r="L214" s="172"/>
      <c r="M214" s="173"/>
      <c r="N214" s="174"/>
      <c r="O214" s="174"/>
      <c r="P214" s="175">
        <f>SUM(P215:P218)</f>
        <v>0</v>
      </c>
      <c r="Q214" s="174"/>
      <c r="R214" s="175">
        <f>SUM(R215:R218)</f>
        <v>0</v>
      </c>
      <c r="S214" s="174"/>
      <c r="T214" s="176">
        <f>SUM(T215:T218)</f>
        <v>0</v>
      </c>
      <c r="AR214" s="177" t="s">
        <v>83</v>
      </c>
      <c r="AT214" s="178" t="s">
        <v>73</v>
      </c>
      <c r="AU214" s="178" t="s">
        <v>81</v>
      </c>
      <c r="AY214" s="177" t="s">
        <v>206</v>
      </c>
      <c r="BK214" s="179">
        <f>SUM(BK215:BK218)</f>
        <v>0</v>
      </c>
    </row>
    <row r="215" spans="1:65" s="2" customFormat="1" ht="16.5" customHeight="1">
      <c r="A215" s="37"/>
      <c r="B215" s="38"/>
      <c r="C215" s="182" t="s">
        <v>400</v>
      </c>
      <c r="D215" s="182" t="s">
        <v>208</v>
      </c>
      <c r="E215" s="183" t="s">
        <v>973</v>
      </c>
      <c r="F215" s="184" t="s">
        <v>974</v>
      </c>
      <c r="G215" s="185" t="s">
        <v>226</v>
      </c>
      <c r="H215" s="186">
        <v>4</v>
      </c>
      <c r="I215" s="187"/>
      <c r="J215" s="188">
        <f>ROUND(I215*H215,2)</f>
        <v>0</v>
      </c>
      <c r="K215" s="189"/>
      <c r="L215" s="42"/>
      <c r="M215" s="190" t="s">
        <v>21</v>
      </c>
      <c r="N215" s="191" t="s">
        <v>45</v>
      </c>
      <c r="O215" s="67"/>
      <c r="P215" s="192">
        <f>O215*H215</f>
        <v>0</v>
      </c>
      <c r="Q215" s="192">
        <v>0</v>
      </c>
      <c r="R215" s="192">
        <f>Q215*H215</f>
        <v>0</v>
      </c>
      <c r="S215" s="192">
        <v>0</v>
      </c>
      <c r="T215" s="193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194" t="s">
        <v>356</v>
      </c>
      <c r="AT215" s="194" t="s">
        <v>208</v>
      </c>
      <c r="AU215" s="194" t="s">
        <v>83</v>
      </c>
      <c r="AY215" s="20" t="s">
        <v>206</v>
      </c>
      <c r="BE215" s="195">
        <f>IF(N215="základní",J215,0)</f>
        <v>0</v>
      </c>
      <c r="BF215" s="195">
        <f>IF(N215="snížená",J215,0)</f>
        <v>0</v>
      </c>
      <c r="BG215" s="195">
        <f>IF(N215="zákl. přenesená",J215,0)</f>
        <v>0</v>
      </c>
      <c r="BH215" s="195">
        <f>IF(N215="sníž. přenesená",J215,0)</f>
        <v>0</v>
      </c>
      <c r="BI215" s="195">
        <f>IF(N215="nulová",J215,0)</f>
        <v>0</v>
      </c>
      <c r="BJ215" s="20" t="s">
        <v>81</v>
      </c>
      <c r="BK215" s="195">
        <f>ROUND(I215*H215,2)</f>
        <v>0</v>
      </c>
      <c r="BL215" s="20" t="s">
        <v>356</v>
      </c>
      <c r="BM215" s="194" t="s">
        <v>975</v>
      </c>
    </row>
    <row r="216" spans="1:65" s="2" customFormat="1">
      <c r="A216" s="37"/>
      <c r="B216" s="38"/>
      <c r="C216" s="39"/>
      <c r="D216" s="196" t="s">
        <v>213</v>
      </c>
      <c r="E216" s="39"/>
      <c r="F216" s="197" t="s">
        <v>974</v>
      </c>
      <c r="G216" s="39"/>
      <c r="H216" s="39"/>
      <c r="I216" s="198"/>
      <c r="J216" s="39"/>
      <c r="K216" s="39"/>
      <c r="L216" s="42"/>
      <c r="M216" s="199"/>
      <c r="N216" s="200"/>
      <c r="O216" s="67"/>
      <c r="P216" s="67"/>
      <c r="Q216" s="67"/>
      <c r="R216" s="67"/>
      <c r="S216" s="67"/>
      <c r="T216" s="68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T216" s="20" t="s">
        <v>213</v>
      </c>
      <c r="AU216" s="20" t="s">
        <v>83</v>
      </c>
    </row>
    <row r="217" spans="1:65" s="2" customFormat="1" ht="16.5" customHeight="1">
      <c r="A217" s="37"/>
      <c r="B217" s="38"/>
      <c r="C217" s="234" t="s">
        <v>411</v>
      </c>
      <c r="D217" s="234" t="s">
        <v>305</v>
      </c>
      <c r="E217" s="235" t="s">
        <v>976</v>
      </c>
      <c r="F217" s="236" t="s">
        <v>977</v>
      </c>
      <c r="G217" s="237" t="s">
        <v>226</v>
      </c>
      <c r="H217" s="238">
        <v>4</v>
      </c>
      <c r="I217" s="239"/>
      <c r="J217" s="240">
        <f>ROUND(I217*H217,2)</f>
        <v>0</v>
      </c>
      <c r="K217" s="241"/>
      <c r="L217" s="242"/>
      <c r="M217" s="243" t="s">
        <v>21</v>
      </c>
      <c r="N217" s="244" t="s">
        <v>45</v>
      </c>
      <c r="O217" s="67"/>
      <c r="P217" s="192">
        <f>O217*H217</f>
        <v>0</v>
      </c>
      <c r="Q217" s="192">
        <v>0</v>
      </c>
      <c r="R217" s="192">
        <f>Q217*H217</f>
        <v>0</v>
      </c>
      <c r="S217" s="192">
        <v>0</v>
      </c>
      <c r="T217" s="193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194" t="s">
        <v>487</v>
      </c>
      <c r="AT217" s="194" t="s">
        <v>305</v>
      </c>
      <c r="AU217" s="194" t="s">
        <v>83</v>
      </c>
      <c r="AY217" s="20" t="s">
        <v>206</v>
      </c>
      <c r="BE217" s="195">
        <f>IF(N217="základní",J217,0)</f>
        <v>0</v>
      </c>
      <c r="BF217" s="195">
        <f>IF(N217="snížená",J217,0)</f>
        <v>0</v>
      </c>
      <c r="BG217" s="195">
        <f>IF(N217="zákl. přenesená",J217,0)</f>
        <v>0</v>
      </c>
      <c r="BH217" s="195">
        <f>IF(N217="sníž. přenesená",J217,0)</f>
        <v>0</v>
      </c>
      <c r="BI217" s="195">
        <f>IF(N217="nulová",J217,0)</f>
        <v>0</v>
      </c>
      <c r="BJ217" s="20" t="s">
        <v>81</v>
      </c>
      <c r="BK217" s="195">
        <f>ROUND(I217*H217,2)</f>
        <v>0</v>
      </c>
      <c r="BL217" s="20" t="s">
        <v>356</v>
      </c>
      <c r="BM217" s="194" t="s">
        <v>978</v>
      </c>
    </row>
    <row r="218" spans="1:65" s="2" customFormat="1">
      <c r="A218" s="37"/>
      <c r="B218" s="38"/>
      <c r="C218" s="39"/>
      <c r="D218" s="196" t="s">
        <v>213</v>
      </c>
      <c r="E218" s="39"/>
      <c r="F218" s="197" t="s">
        <v>977</v>
      </c>
      <c r="G218" s="39"/>
      <c r="H218" s="39"/>
      <c r="I218" s="198"/>
      <c r="J218" s="39"/>
      <c r="K218" s="39"/>
      <c r="L218" s="42"/>
      <c r="M218" s="199"/>
      <c r="N218" s="200"/>
      <c r="O218" s="67"/>
      <c r="P218" s="67"/>
      <c r="Q218" s="67"/>
      <c r="R218" s="67"/>
      <c r="S218" s="67"/>
      <c r="T218" s="68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T218" s="20" t="s">
        <v>213</v>
      </c>
      <c r="AU218" s="20" t="s">
        <v>83</v>
      </c>
    </row>
    <row r="219" spans="1:65" s="12" customFormat="1" ht="22.75" customHeight="1">
      <c r="B219" s="166"/>
      <c r="C219" s="167"/>
      <c r="D219" s="168" t="s">
        <v>73</v>
      </c>
      <c r="E219" s="180" t="s">
        <v>979</v>
      </c>
      <c r="F219" s="180" t="s">
        <v>980</v>
      </c>
      <c r="G219" s="167"/>
      <c r="H219" s="167"/>
      <c r="I219" s="170"/>
      <c r="J219" s="181">
        <f>BK219</f>
        <v>0</v>
      </c>
      <c r="K219" s="167"/>
      <c r="L219" s="172"/>
      <c r="M219" s="173"/>
      <c r="N219" s="174"/>
      <c r="O219" s="174"/>
      <c r="P219" s="175">
        <f>SUM(P220:P248)</f>
        <v>0</v>
      </c>
      <c r="Q219" s="174"/>
      <c r="R219" s="175">
        <f>SUM(R220:R248)</f>
        <v>4.0758000000000003E-2</v>
      </c>
      <c r="S219" s="174"/>
      <c r="T219" s="176">
        <f>SUM(T220:T248)</f>
        <v>0</v>
      </c>
      <c r="AR219" s="177" t="s">
        <v>83</v>
      </c>
      <c r="AT219" s="178" t="s">
        <v>73</v>
      </c>
      <c r="AU219" s="178" t="s">
        <v>81</v>
      </c>
      <c r="AY219" s="177" t="s">
        <v>206</v>
      </c>
      <c r="BK219" s="179">
        <f>SUM(BK220:BK248)</f>
        <v>0</v>
      </c>
    </row>
    <row r="220" spans="1:65" s="2" customFormat="1" ht="16.5" customHeight="1">
      <c r="A220" s="37"/>
      <c r="B220" s="38"/>
      <c r="C220" s="182" t="s">
        <v>420</v>
      </c>
      <c r="D220" s="182" t="s">
        <v>208</v>
      </c>
      <c r="E220" s="183" t="s">
        <v>981</v>
      </c>
      <c r="F220" s="184" t="s">
        <v>982</v>
      </c>
      <c r="G220" s="185" t="s">
        <v>809</v>
      </c>
      <c r="H220" s="186">
        <v>1</v>
      </c>
      <c r="I220" s="187"/>
      <c r="J220" s="188">
        <f>ROUND(I220*H220,2)</f>
        <v>0</v>
      </c>
      <c r="K220" s="189"/>
      <c r="L220" s="42"/>
      <c r="M220" s="190" t="s">
        <v>21</v>
      </c>
      <c r="N220" s="191" t="s">
        <v>45</v>
      </c>
      <c r="O220" s="67"/>
      <c r="P220" s="192">
        <f>O220*H220</f>
        <v>0</v>
      </c>
      <c r="Q220" s="192">
        <v>0</v>
      </c>
      <c r="R220" s="192">
        <f>Q220*H220</f>
        <v>0</v>
      </c>
      <c r="S220" s="192">
        <v>0</v>
      </c>
      <c r="T220" s="193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194" t="s">
        <v>356</v>
      </c>
      <c r="AT220" s="194" t="s">
        <v>208</v>
      </c>
      <c r="AU220" s="194" t="s">
        <v>83</v>
      </c>
      <c r="AY220" s="20" t="s">
        <v>206</v>
      </c>
      <c r="BE220" s="195">
        <f>IF(N220="základní",J220,0)</f>
        <v>0</v>
      </c>
      <c r="BF220" s="195">
        <f>IF(N220="snížená",J220,0)</f>
        <v>0</v>
      </c>
      <c r="BG220" s="195">
        <f>IF(N220="zákl. přenesená",J220,0)</f>
        <v>0</v>
      </c>
      <c r="BH220" s="195">
        <f>IF(N220="sníž. přenesená",J220,0)</f>
        <v>0</v>
      </c>
      <c r="BI220" s="195">
        <f>IF(N220="nulová",J220,0)</f>
        <v>0</v>
      </c>
      <c r="BJ220" s="20" t="s">
        <v>81</v>
      </c>
      <c r="BK220" s="195">
        <f>ROUND(I220*H220,2)</f>
        <v>0</v>
      </c>
      <c r="BL220" s="20" t="s">
        <v>356</v>
      </c>
      <c r="BM220" s="194" t="s">
        <v>983</v>
      </c>
    </row>
    <row r="221" spans="1:65" s="2" customFormat="1">
      <c r="A221" s="37"/>
      <c r="B221" s="38"/>
      <c r="C221" s="39"/>
      <c r="D221" s="196" t="s">
        <v>213</v>
      </c>
      <c r="E221" s="39"/>
      <c r="F221" s="197" t="s">
        <v>982</v>
      </c>
      <c r="G221" s="39"/>
      <c r="H221" s="39"/>
      <c r="I221" s="198"/>
      <c r="J221" s="39"/>
      <c r="K221" s="39"/>
      <c r="L221" s="42"/>
      <c r="M221" s="199"/>
      <c r="N221" s="200"/>
      <c r="O221" s="67"/>
      <c r="P221" s="67"/>
      <c r="Q221" s="67"/>
      <c r="R221" s="67"/>
      <c r="S221" s="67"/>
      <c r="T221" s="68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T221" s="20" t="s">
        <v>213</v>
      </c>
      <c r="AU221" s="20" t="s">
        <v>83</v>
      </c>
    </row>
    <row r="222" spans="1:65" s="2" customFormat="1" ht="54">
      <c r="A222" s="37"/>
      <c r="B222" s="38"/>
      <c r="C222" s="39"/>
      <c r="D222" s="196" t="s">
        <v>275</v>
      </c>
      <c r="E222" s="39"/>
      <c r="F222" s="233" t="s">
        <v>984</v>
      </c>
      <c r="G222" s="39"/>
      <c r="H222" s="39"/>
      <c r="I222" s="198"/>
      <c r="J222" s="39"/>
      <c r="K222" s="39"/>
      <c r="L222" s="42"/>
      <c r="M222" s="199"/>
      <c r="N222" s="200"/>
      <c r="O222" s="67"/>
      <c r="P222" s="67"/>
      <c r="Q222" s="67"/>
      <c r="R222" s="67"/>
      <c r="S222" s="67"/>
      <c r="T222" s="68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T222" s="20" t="s">
        <v>275</v>
      </c>
      <c r="AU222" s="20" t="s">
        <v>83</v>
      </c>
    </row>
    <row r="223" spans="1:65" s="2" customFormat="1" ht="16.5" customHeight="1">
      <c r="A223" s="37"/>
      <c r="B223" s="38"/>
      <c r="C223" s="234" t="s">
        <v>426</v>
      </c>
      <c r="D223" s="234" t="s">
        <v>305</v>
      </c>
      <c r="E223" s="235" t="s">
        <v>985</v>
      </c>
      <c r="F223" s="236" t="s">
        <v>986</v>
      </c>
      <c r="G223" s="237" t="s">
        <v>211</v>
      </c>
      <c r="H223" s="238">
        <v>1</v>
      </c>
      <c r="I223" s="239"/>
      <c r="J223" s="240">
        <f>ROUND(I223*H223,2)</f>
        <v>0</v>
      </c>
      <c r="K223" s="241"/>
      <c r="L223" s="242"/>
      <c r="M223" s="243" t="s">
        <v>21</v>
      </c>
      <c r="N223" s="244" t="s">
        <v>45</v>
      </c>
      <c r="O223" s="67"/>
      <c r="P223" s="192">
        <f>O223*H223</f>
        <v>0</v>
      </c>
      <c r="Q223" s="192">
        <v>1E-3</v>
      </c>
      <c r="R223" s="192">
        <f>Q223*H223</f>
        <v>1E-3</v>
      </c>
      <c r="S223" s="192">
        <v>0</v>
      </c>
      <c r="T223" s="193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194" t="s">
        <v>487</v>
      </c>
      <c r="AT223" s="194" t="s">
        <v>305</v>
      </c>
      <c r="AU223" s="194" t="s">
        <v>83</v>
      </c>
      <c r="AY223" s="20" t="s">
        <v>206</v>
      </c>
      <c r="BE223" s="195">
        <f>IF(N223="základní",J223,0)</f>
        <v>0</v>
      </c>
      <c r="BF223" s="195">
        <f>IF(N223="snížená",J223,0)</f>
        <v>0</v>
      </c>
      <c r="BG223" s="195">
        <f>IF(N223="zákl. přenesená",J223,0)</f>
        <v>0</v>
      </c>
      <c r="BH223" s="195">
        <f>IF(N223="sníž. přenesená",J223,0)</f>
        <v>0</v>
      </c>
      <c r="BI223" s="195">
        <f>IF(N223="nulová",J223,0)</f>
        <v>0</v>
      </c>
      <c r="BJ223" s="20" t="s">
        <v>81</v>
      </c>
      <c r="BK223" s="195">
        <f>ROUND(I223*H223,2)</f>
        <v>0</v>
      </c>
      <c r="BL223" s="20" t="s">
        <v>356</v>
      </c>
      <c r="BM223" s="194" t="s">
        <v>987</v>
      </c>
    </row>
    <row r="224" spans="1:65" s="2" customFormat="1">
      <c r="A224" s="37"/>
      <c r="B224" s="38"/>
      <c r="C224" s="39"/>
      <c r="D224" s="196" t="s">
        <v>213</v>
      </c>
      <c r="E224" s="39"/>
      <c r="F224" s="197" t="s">
        <v>986</v>
      </c>
      <c r="G224" s="39"/>
      <c r="H224" s="39"/>
      <c r="I224" s="198"/>
      <c r="J224" s="39"/>
      <c r="K224" s="39"/>
      <c r="L224" s="42"/>
      <c r="M224" s="199"/>
      <c r="N224" s="200"/>
      <c r="O224" s="67"/>
      <c r="P224" s="67"/>
      <c r="Q224" s="67"/>
      <c r="R224" s="67"/>
      <c r="S224" s="67"/>
      <c r="T224" s="68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T224" s="20" t="s">
        <v>213</v>
      </c>
      <c r="AU224" s="20" t="s">
        <v>83</v>
      </c>
    </row>
    <row r="225" spans="1:65" s="2" customFormat="1" ht="18">
      <c r="A225" s="37"/>
      <c r="B225" s="38"/>
      <c r="C225" s="39"/>
      <c r="D225" s="196" t="s">
        <v>275</v>
      </c>
      <c r="E225" s="39"/>
      <c r="F225" s="233" t="s">
        <v>864</v>
      </c>
      <c r="G225" s="39"/>
      <c r="H225" s="39"/>
      <c r="I225" s="198"/>
      <c r="J225" s="39"/>
      <c r="K225" s="39"/>
      <c r="L225" s="42"/>
      <c r="M225" s="199"/>
      <c r="N225" s="200"/>
      <c r="O225" s="67"/>
      <c r="P225" s="67"/>
      <c r="Q225" s="67"/>
      <c r="R225" s="67"/>
      <c r="S225" s="67"/>
      <c r="T225" s="68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T225" s="20" t="s">
        <v>275</v>
      </c>
      <c r="AU225" s="20" t="s">
        <v>83</v>
      </c>
    </row>
    <row r="226" spans="1:65" s="14" customFormat="1">
      <c r="B226" s="211"/>
      <c r="C226" s="212"/>
      <c r="D226" s="196" t="s">
        <v>215</v>
      </c>
      <c r="E226" s="213" t="s">
        <v>21</v>
      </c>
      <c r="F226" s="214" t="s">
        <v>988</v>
      </c>
      <c r="G226" s="212"/>
      <c r="H226" s="215">
        <v>1</v>
      </c>
      <c r="I226" s="216"/>
      <c r="J226" s="212"/>
      <c r="K226" s="212"/>
      <c r="L226" s="217"/>
      <c r="M226" s="218"/>
      <c r="N226" s="219"/>
      <c r="O226" s="219"/>
      <c r="P226" s="219"/>
      <c r="Q226" s="219"/>
      <c r="R226" s="219"/>
      <c r="S226" s="219"/>
      <c r="T226" s="220"/>
      <c r="AT226" s="221" t="s">
        <v>215</v>
      </c>
      <c r="AU226" s="221" t="s">
        <v>83</v>
      </c>
      <c r="AV226" s="14" t="s">
        <v>83</v>
      </c>
      <c r="AW226" s="14" t="s">
        <v>34</v>
      </c>
      <c r="AX226" s="14" t="s">
        <v>81</v>
      </c>
      <c r="AY226" s="221" t="s">
        <v>206</v>
      </c>
    </row>
    <row r="227" spans="1:65" s="2" customFormat="1" ht="16.5" customHeight="1">
      <c r="A227" s="37"/>
      <c r="B227" s="38"/>
      <c r="C227" s="234" t="s">
        <v>440</v>
      </c>
      <c r="D227" s="234" t="s">
        <v>305</v>
      </c>
      <c r="E227" s="235" t="s">
        <v>989</v>
      </c>
      <c r="F227" s="236" t="s">
        <v>990</v>
      </c>
      <c r="G227" s="237" t="s">
        <v>211</v>
      </c>
      <c r="H227" s="238">
        <v>1</v>
      </c>
      <c r="I227" s="239"/>
      <c r="J227" s="240">
        <f>ROUND(I227*H227,2)</f>
        <v>0</v>
      </c>
      <c r="K227" s="241"/>
      <c r="L227" s="242"/>
      <c r="M227" s="243" t="s">
        <v>21</v>
      </c>
      <c r="N227" s="244" t="s">
        <v>45</v>
      </c>
      <c r="O227" s="67"/>
      <c r="P227" s="192">
        <f>O227*H227</f>
        <v>0</v>
      </c>
      <c r="Q227" s="192">
        <v>1E-3</v>
      </c>
      <c r="R227" s="192">
        <f>Q227*H227</f>
        <v>1E-3</v>
      </c>
      <c r="S227" s="192">
        <v>0</v>
      </c>
      <c r="T227" s="193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194" t="s">
        <v>487</v>
      </c>
      <c r="AT227" s="194" t="s">
        <v>305</v>
      </c>
      <c r="AU227" s="194" t="s">
        <v>83</v>
      </c>
      <c r="AY227" s="20" t="s">
        <v>206</v>
      </c>
      <c r="BE227" s="195">
        <f>IF(N227="základní",J227,0)</f>
        <v>0</v>
      </c>
      <c r="BF227" s="195">
        <f>IF(N227="snížená",J227,0)</f>
        <v>0</v>
      </c>
      <c r="BG227" s="195">
        <f>IF(N227="zákl. přenesená",J227,0)</f>
        <v>0</v>
      </c>
      <c r="BH227" s="195">
        <f>IF(N227="sníž. přenesená",J227,0)</f>
        <v>0</v>
      </c>
      <c r="BI227" s="195">
        <f>IF(N227="nulová",J227,0)</f>
        <v>0</v>
      </c>
      <c r="BJ227" s="20" t="s">
        <v>81</v>
      </c>
      <c r="BK227" s="195">
        <f>ROUND(I227*H227,2)</f>
        <v>0</v>
      </c>
      <c r="BL227" s="20" t="s">
        <v>356</v>
      </c>
      <c r="BM227" s="194" t="s">
        <v>991</v>
      </c>
    </row>
    <row r="228" spans="1:65" s="2" customFormat="1">
      <c r="A228" s="37"/>
      <c r="B228" s="38"/>
      <c r="C228" s="39"/>
      <c r="D228" s="196" t="s">
        <v>213</v>
      </c>
      <c r="E228" s="39"/>
      <c r="F228" s="197" t="s">
        <v>990</v>
      </c>
      <c r="G228" s="39"/>
      <c r="H228" s="39"/>
      <c r="I228" s="198"/>
      <c r="J228" s="39"/>
      <c r="K228" s="39"/>
      <c r="L228" s="42"/>
      <c r="M228" s="199"/>
      <c r="N228" s="200"/>
      <c r="O228" s="67"/>
      <c r="P228" s="67"/>
      <c r="Q228" s="67"/>
      <c r="R228" s="67"/>
      <c r="S228" s="67"/>
      <c r="T228" s="68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T228" s="20" t="s">
        <v>213</v>
      </c>
      <c r="AU228" s="20" t="s">
        <v>83</v>
      </c>
    </row>
    <row r="229" spans="1:65" s="2" customFormat="1" ht="18">
      <c r="A229" s="37"/>
      <c r="B229" s="38"/>
      <c r="C229" s="39"/>
      <c r="D229" s="196" t="s">
        <v>275</v>
      </c>
      <c r="E229" s="39"/>
      <c r="F229" s="233" t="s">
        <v>864</v>
      </c>
      <c r="G229" s="39"/>
      <c r="H229" s="39"/>
      <c r="I229" s="198"/>
      <c r="J229" s="39"/>
      <c r="K229" s="39"/>
      <c r="L229" s="42"/>
      <c r="M229" s="199"/>
      <c r="N229" s="200"/>
      <c r="O229" s="67"/>
      <c r="P229" s="67"/>
      <c r="Q229" s="67"/>
      <c r="R229" s="67"/>
      <c r="S229" s="67"/>
      <c r="T229" s="68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T229" s="20" t="s">
        <v>275</v>
      </c>
      <c r="AU229" s="20" t="s">
        <v>83</v>
      </c>
    </row>
    <row r="230" spans="1:65" s="14" customFormat="1">
      <c r="B230" s="211"/>
      <c r="C230" s="212"/>
      <c r="D230" s="196" t="s">
        <v>215</v>
      </c>
      <c r="E230" s="213" t="s">
        <v>21</v>
      </c>
      <c r="F230" s="214" t="s">
        <v>992</v>
      </c>
      <c r="G230" s="212"/>
      <c r="H230" s="215">
        <v>1</v>
      </c>
      <c r="I230" s="216"/>
      <c r="J230" s="212"/>
      <c r="K230" s="212"/>
      <c r="L230" s="217"/>
      <c r="M230" s="218"/>
      <c r="N230" s="219"/>
      <c r="O230" s="219"/>
      <c r="P230" s="219"/>
      <c r="Q230" s="219"/>
      <c r="R230" s="219"/>
      <c r="S230" s="219"/>
      <c r="T230" s="220"/>
      <c r="AT230" s="221" t="s">
        <v>215</v>
      </c>
      <c r="AU230" s="221" t="s">
        <v>83</v>
      </c>
      <c r="AV230" s="14" t="s">
        <v>83</v>
      </c>
      <c r="AW230" s="14" t="s">
        <v>34</v>
      </c>
      <c r="AX230" s="14" t="s">
        <v>81</v>
      </c>
      <c r="AY230" s="221" t="s">
        <v>206</v>
      </c>
    </row>
    <row r="231" spans="1:65" s="2" customFormat="1" ht="16.5" customHeight="1">
      <c r="A231" s="37"/>
      <c r="B231" s="38"/>
      <c r="C231" s="234" t="s">
        <v>448</v>
      </c>
      <c r="D231" s="234" t="s">
        <v>305</v>
      </c>
      <c r="E231" s="235" t="s">
        <v>993</v>
      </c>
      <c r="F231" s="236" t="s">
        <v>994</v>
      </c>
      <c r="G231" s="237" t="s">
        <v>211</v>
      </c>
      <c r="H231" s="238">
        <v>16</v>
      </c>
      <c r="I231" s="239"/>
      <c r="J231" s="240">
        <f>ROUND(I231*H231,2)</f>
        <v>0</v>
      </c>
      <c r="K231" s="241"/>
      <c r="L231" s="242"/>
      <c r="M231" s="243" t="s">
        <v>21</v>
      </c>
      <c r="N231" s="244" t="s">
        <v>45</v>
      </c>
      <c r="O231" s="67"/>
      <c r="P231" s="192">
        <f>O231*H231</f>
        <v>0</v>
      </c>
      <c r="Q231" s="192">
        <v>1E-3</v>
      </c>
      <c r="R231" s="192">
        <f>Q231*H231</f>
        <v>1.6E-2</v>
      </c>
      <c r="S231" s="192">
        <v>0</v>
      </c>
      <c r="T231" s="193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194" t="s">
        <v>487</v>
      </c>
      <c r="AT231" s="194" t="s">
        <v>305</v>
      </c>
      <c r="AU231" s="194" t="s">
        <v>83</v>
      </c>
      <c r="AY231" s="20" t="s">
        <v>206</v>
      </c>
      <c r="BE231" s="195">
        <f>IF(N231="základní",J231,0)</f>
        <v>0</v>
      </c>
      <c r="BF231" s="195">
        <f>IF(N231="snížená",J231,0)</f>
        <v>0</v>
      </c>
      <c r="BG231" s="195">
        <f>IF(N231="zákl. přenesená",J231,0)</f>
        <v>0</v>
      </c>
      <c r="BH231" s="195">
        <f>IF(N231="sníž. přenesená",J231,0)</f>
        <v>0</v>
      </c>
      <c r="BI231" s="195">
        <f>IF(N231="nulová",J231,0)</f>
        <v>0</v>
      </c>
      <c r="BJ231" s="20" t="s">
        <v>81</v>
      </c>
      <c r="BK231" s="195">
        <f>ROUND(I231*H231,2)</f>
        <v>0</v>
      </c>
      <c r="BL231" s="20" t="s">
        <v>356</v>
      </c>
      <c r="BM231" s="194" t="s">
        <v>995</v>
      </c>
    </row>
    <row r="232" spans="1:65" s="2" customFormat="1">
      <c r="A232" s="37"/>
      <c r="B232" s="38"/>
      <c r="C232" s="39"/>
      <c r="D232" s="196" t="s">
        <v>213</v>
      </c>
      <c r="E232" s="39"/>
      <c r="F232" s="197" t="s">
        <v>994</v>
      </c>
      <c r="G232" s="39"/>
      <c r="H232" s="39"/>
      <c r="I232" s="198"/>
      <c r="J232" s="39"/>
      <c r="K232" s="39"/>
      <c r="L232" s="42"/>
      <c r="M232" s="199"/>
      <c r="N232" s="200"/>
      <c r="O232" s="67"/>
      <c r="P232" s="67"/>
      <c r="Q232" s="67"/>
      <c r="R232" s="67"/>
      <c r="S232" s="67"/>
      <c r="T232" s="68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T232" s="20" t="s">
        <v>213</v>
      </c>
      <c r="AU232" s="20" t="s">
        <v>83</v>
      </c>
    </row>
    <row r="233" spans="1:65" s="2" customFormat="1" ht="18">
      <c r="A233" s="37"/>
      <c r="B233" s="38"/>
      <c r="C233" s="39"/>
      <c r="D233" s="196" t="s">
        <v>275</v>
      </c>
      <c r="E233" s="39"/>
      <c r="F233" s="233" t="s">
        <v>864</v>
      </c>
      <c r="G233" s="39"/>
      <c r="H233" s="39"/>
      <c r="I233" s="198"/>
      <c r="J233" s="39"/>
      <c r="K233" s="39"/>
      <c r="L233" s="42"/>
      <c r="M233" s="199"/>
      <c r="N233" s="200"/>
      <c r="O233" s="67"/>
      <c r="P233" s="67"/>
      <c r="Q233" s="67"/>
      <c r="R233" s="67"/>
      <c r="S233" s="67"/>
      <c r="T233" s="68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T233" s="20" t="s">
        <v>275</v>
      </c>
      <c r="AU233" s="20" t="s">
        <v>83</v>
      </c>
    </row>
    <row r="234" spans="1:65" s="14" customFormat="1">
      <c r="B234" s="211"/>
      <c r="C234" s="212"/>
      <c r="D234" s="196" t="s">
        <v>215</v>
      </c>
      <c r="E234" s="213" t="s">
        <v>21</v>
      </c>
      <c r="F234" s="214" t="s">
        <v>356</v>
      </c>
      <c r="G234" s="212"/>
      <c r="H234" s="215">
        <v>16</v>
      </c>
      <c r="I234" s="216"/>
      <c r="J234" s="212"/>
      <c r="K234" s="212"/>
      <c r="L234" s="217"/>
      <c r="M234" s="218"/>
      <c r="N234" s="219"/>
      <c r="O234" s="219"/>
      <c r="P234" s="219"/>
      <c r="Q234" s="219"/>
      <c r="R234" s="219"/>
      <c r="S234" s="219"/>
      <c r="T234" s="220"/>
      <c r="AT234" s="221" t="s">
        <v>215</v>
      </c>
      <c r="AU234" s="221" t="s">
        <v>83</v>
      </c>
      <c r="AV234" s="14" t="s">
        <v>83</v>
      </c>
      <c r="AW234" s="14" t="s">
        <v>34</v>
      </c>
      <c r="AX234" s="14" t="s">
        <v>81</v>
      </c>
      <c r="AY234" s="221" t="s">
        <v>206</v>
      </c>
    </row>
    <row r="235" spans="1:65" s="2" customFormat="1" ht="16.5" customHeight="1">
      <c r="A235" s="37"/>
      <c r="B235" s="38"/>
      <c r="C235" s="234" t="s">
        <v>455</v>
      </c>
      <c r="D235" s="234" t="s">
        <v>305</v>
      </c>
      <c r="E235" s="235" t="s">
        <v>996</v>
      </c>
      <c r="F235" s="236" t="s">
        <v>997</v>
      </c>
      <c r="G235" s="237" t="s">
        <v>211</v>
      </c>
      <c r="H235" s="238">
        <v>36</v>
      </c>
      <c r="I235" s="239"/>
      <c r="J235" s="240">
        <f>ROUND(I235*H235,2)</f>
        <v>0</v>
      </c>
      <c r="K235" s="241"/>
      <c r="L235" s="242"/>
      <c r="M235" s="243" t="s">
        <v>21</v>
      </c>
      <c r="N235" s="244" t="s">
        <v>45</v>
      </c>
      <c r="O235" s="67"/>
      <c r="P235" s="192">
        <f>O235*H235</f>
        <v>0</v>
      </c>
      <c r="Q235" s="192">
        <v>2.0000000000000001E-4</v>
      </c>
      <c r="R235" s="192">
        <f>Q235*H235</f>
        <v>7.2000000000000007E-3</v>
      </c>
      <c r="S235" s="192">
        <v>0</v>
      </c>
      <c r="T235" s="193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194" t="s">
        <v>487</v>
      </c>
      <c r="AT235" s="194" t="s">
        <v>305</v>
      </c>
      <c r="AU235" s="194" t="s">
        <v>83</v>
      </c>
      <c r="AY235" s="20" t="s">
        <v>206</v>
      </c>
      <c r="BE235" s="195">
        <f>IF(N235="základní",J235,0)</f>
        <v>0</v>
      </c>
      <c r="BF235" s="195">
        <f>IF(N235="snížená",J235,0)</f>
        <v>0</v>
      </c>
      <c r="BG235" s="195">
        <f>IF(N235="zákl. přenesená",J235,0)</f>
        <v>0</v>
      </c>
      <c r="BH235" s="195">
        <f>IF(N235="sníž. přenesená",J235,0)</f>
        <v>0</v>
      </c>
      <c r="BI235" s="195">
        <f>IF(N235="nulová",J235,0)</f>
        <v>0</v>
      </c>
      <c r="BJ235" s="20" t="s">
        <v>81</v>
      </c>
      <c r="BK235" s="195">
        <f>ROUND(I235*H235,2)</f>
        <v>0</v>
      </c>
      <c r="BL235" s="20" t="s">
        <v>356</v>
      </c>
      <c r="BM235" s="194" t="s">
        <v>998</v>
      </c>
    </row>
    <row r="236" spans="1:65" s="2" customFormat="1">
      <c r="A236" s="37"/>
      <c r="B236" s="38"/>
      <c r="C236" s="39"/>
      <c r="D236" s="196" t="s">
        <v>213</v>
      </c>
      <c r="E236" s="39"/>
      <c r="F236" s="197" t="s">
        <v>997</v>
      </c>
      <c r="G236" s="39"/>
      <c r="H236" s="39"/>
      <c r="I236" s="198"/>
      <c r="J236" s="39"/>
      <c r="K236" s="39"/>
      <c r="L236" s="42"/>
      <c r="M236" s="199"/>
      <c r="N236" s="200"/>
      <c r="O236" s="67"/>
      <c r="P236" s="67"/>
      <c r="Q236" s="67"/>
      <c r="R236" s="67"/>
      <c r="S236" s="67"/>
      <c r="T236" s="68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T236" s="20" t="s">
        <v>213</v>
      </c>
      <c r="AU236" s="20" t="s">
        <v>83</v>
      </c>
    </row>
    <row r="237" spans="1:65" s="2" customFormat="1" ht="18">
      <c r="A237" s="37"/>
      <c r="B237" s="38"/>
      <c r="C237" s="39"/>
      <c r="D237" s="196" t="s">
        <v>275</v>
      </c>
      <c r="E237" s="39"/>
      <c r="F237" s="233" t="s">
        <v>864</v>
      </c>
      <c r="G237" s="39"/>
      <c r="H237" s="39"/>
      <c r="I237" s="198"/>
      <c r="J237" s="39"/>
      <c r="K237" s="39"/>
      <c r="L237" s="42"/>
      <c r="M237" s="199"/>
      <c r="N237" s="200"/>
      <c r="O237" s="67"/>
      <c r="P237" s="67"/>
      <c r="Q237" s="67"/>
      <c r="R237" s="67"/>
      <c r="S237" s="67"/>
      <c r="T237" s="68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T237" s="20" t="s">
        <v>275</v>
      </c>
      <c r="AU237" s="20" t="s">
        <v>83</v>
      </c>
    </row>
    <row r="238" spans="1:65" s="14" customFormat="1">
      <c r="B238" s="211"/>
      <c r="C238" s="212"/>
      <c r="D238" s="196" t="s">
        <v>215</v>
      </c>
      <c r="E238" s="213" t="s">
        <v>21</v>
      </c>
      <c r="F238" s="214" t="s">
        <v>514</v>
      </c>
      <c r="G238" s="212"/>
      <c r="H238" s="215">
        <v>36</v>
      </c>
      <c r="I238" s="216"/>
      <c r="J238" s="212"/>
      <c r="K238" s="212"/>
      <c r="L238" s="217"/>
      <c r="M238" s="218"/>
      <c r="N238" s="219"/>
      <c r="O238" s="219"/>
      <c r="P238" s="219"/>
      <c r="Q238" s="219"/>
      <c r="R238" s="219"/>
      <c r="S238" s="219"/>
      <c r="T238" s="220"/>
      <c r="AT238" s="221" t="s">
        <v>215</v>
      </c>
      <c r="AU238" s="221" t="s">
        <v>83</v>
      </c>
      <c r="AV238" s="14" t="s">
        <v>83</v>
      </c>
      <c r="AW238" s="14" t="s">
        <v>34</v>
      </c>
      <c r="AX238" s="14" t="s">
        <v>81</v>
      </c>
      <c r="AY238" s="221" t="s">
        <v>206</v>
      </c>
    </row>
    <row r="239" spans="1:65" s="2" customFormat="1" ht="16.5" customHeight="1">
      <c r="A239" s="37"/>
      <c r="B239" s="38"/>
      <c r="C239" s="234" t="s">
        <v>466</v>
      </c>
      <c r="D239" s="234" t="s">
        <v>305</v>
      </c>
      <c r="E239" s="235" t="s">
        <v>999</v>
      </c>
      <c r="F239" s="236" t="s">
        <v>1000</v>
      </c>
      <c r="G239" s="237" t="s">
        <v>211</v>
      </c>
      <c r="H239" s="238">
        <v>36</v>
      </c>
      <c r="I239" s="239"/>
      <c r="J239" s="240">
        <f>ROUND(I239*H239,2)</f>
        <v>0</v>
      </c>
      <c r="K239" s="241"/>
      <c r="L239" s="242"/>
      <c r="M239" s="243" t="s">
        <v>21</v>
      </c>
      <c r="N239" s="244" t="s">
        <v>45</v>
      </c>
      <c r="O239" s="67"/>
      <c r="P239" s="192">
        <f>O239*H239</f>
        <v>0</v>
      </c>
      <c r="Q239" s="192">
        <v>0</v>
      </c>
      <c r="R239" s="192">
        <f>Q239*H239</f>
        <v>0</v>
      </c>
      <c r="S239" s="192">
        <v>0</v>
      </c>
      <c r="T239" s="193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194" t="s">
        <v>487</v>
      </c>
      <c r="AT239" s="194" t="s">
        <v>305</v>
      </c>
      <c r="AU239" s="194" t="s">
        <v>83</v>
      </c>
      <c r="AY239" s="20" t="s">
        <v>206</v>
      </c>
      <c r="BE239" s="195">
        <f>IF(N239="základní",J239,0)</f>
        <v>0</v>
      </c>
      <c r="BF239" s="195">
        <f>IF(N239="snížená",J239,0)</f>
        <v>0</v>
      </c>
      <c r="BG239" s="195">
        <f>IF(N239="zákl. přenesená",J239,0)</f>
        <v>0</v>
      </c>
      <c r="BH239" s="195">
        <f>IF(N239="sníž. přenesená",J239,0)</f>
        <v>0</v>
      </c>
      <c r="BI239" s="195">
        <f>IF(N239="nulová",J239,0)</f>
        <v>0</v>
      </c>
      <c r="BJ239" s="20" t="s">
        <v>81</v>
      </c>
      <c r="BK239" s="195">
        <f>ROUND(I239*H239,2)</f>
        <v>0</v>
      </c>
      <c r="BL239" s="20" t="s">
        <v>356</v>
      </c>
      <c r="BM239" s="194" t="s">
        <v>1001</v>
      </c>
    </row>
    <row r="240" spans="1:65" s="2" customFormat="1">
      <c r="A240" s="37"/>
      <c r="B240" s="38"/>
      <c r="C240" s="39"/>
      <c r="D240" s="196" t="s">
        <v>213</v>
      </c>
      <c r="E240" s="39"/>
      <c r="F240" s="197" t="s">
        <v>1000</v>
      </c>
      <c r="G240" s="39"/>
      <c r="H240" s="39"/>
      <c r="I240" s="198"/>
      <c r="J240" s="39"/>
      <c r="K240" s="39"/>
      <c r="L240" s="42"/>
      <c r="M240" s="199"/>
      <c r="N240" s="200"/>
      <c r="O240" s="67"/>
      <c r="P240" s="67"/>
      <c r="Q240" s="67"/>
      <c r="R240" s="67"/>
      <c r="S240" s="67"/>
      <c r="T240" s="68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T240" s="20" t="s">
        <v>213</v>
      </c>
      <c r="AU240" s="20" t="s">
        <v>83</v>
      </c>
    </row>
    <row r="241" spans="1:65" s="14" customFormat="1">
      <c r="B241" s="211"/>
      <c r="C241" s="212"/>
      <c r="D241" s="196" t="s">
        <v>215</v>
      </c>
      <c r="E241" s="213" t="s">
        <v>21</v>
      </c>
      <c r="F241" s="214" t="s">
        <v>514</v>
      </c>
      <c r="G241" s="212"/>
      <c r="H241" s="215">
        <v>36</v>
      </c>
      <c r="I241" s="216"/>
      <c r="J241" s="212"/>
      <c r="K241" s="212"/>
      <c r="L241" s="217"/>
      <c r="M241" s="218"/>
      <c r="N241" s="219"/>
      <c r="O241" s="219"/>
      <c r="P241" s="219"/>
      <c r="Q241" s="219"/>
      <c r="R241" s="219"/>
      <c r="S241" s="219"/>
      <c r="T241" s="220"/>
      <c r="AT241" s="221" t="s">
        <v>215</v>
      </c>
      <c r="AU241" s="221" t="s">
        <v>83</v>
      </c>
      <c r="AV241" s="14" t="s">
        <v>83</v>
      </c>
      <c r="AW241" s="14" t="s">
        <v>34</v>
      </c>
      <c r="AX241" s="14" t="s">
        <v>81</v>
      </c>
      <c r="AY241" s="221" t="s">
        <v>206</v>
      </c>
    </row>
    <row r="242" spans="1:65" s="2" customFormat="1" ht="16.5" customHeight="1">
      <c r="A242" s="37"/>
      <c r="B242" s="38"/>
      <c r="C242" s="182" t="s">
        <v>473</v>
      </c>
      <c r="D242" s="182" t="s">
        <v>208</v>
      </c>
      <c r="E242" s="183" t="s">
        <v>1002</v>
      </c>
      <c r="F242" s="184" t="s">
        <v>1003</v>
      </c>
      <c r="G242" s="185" t="s">
        <v>226</v>
      </c>
      <c r="H242" s="186">
        <v>5.1859999999999999</v>
      </c>
      <c r="I242" s="187"/>
      <c r="J242" s="188">
        <f>ROUND(I242*H242,2)</f>
        <v>0</v>
      </c>
      <c r="K242" s="189"/>
      <c r="L242" s="42"/>
      <c r="M242" s="190" t="s">
        <v>21</v>
      </c>
      <c r="N242" s="191" t="s">
        <v>45</v>
      </c>
      <c r="O242" s="67"/>
      <c r="P242" s="192">
        <f>O242*H242</f>
        <v>0</v>
      </c>
      <c r="Q242" s="192">
        <v>3.0000000000000001E-3</v>
      </c>
      <c r="R242" s="192">
        <f>Q242*H242</f>
        <v>1.5558000000000001E-2</v>
      </c>
      <c r="S242" s="192">
        <v>0</v>
      </c>
      <c r="T242" s="193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194" t="s">
        <v>356</v>
      </c>
      <c r="AT242" s="194" t="s">
        <v>208</v>
      </c>
      <c r="AU242" s="194" t="s">
        <v>83</v>
      </c>
      <c r="AY242" s="20" t="s">
        <v>206</v>
      </c>
      <c r="BE242" s="195">
        <f>IF(N242="základní",J242,0)</f>
        <v>0</v>
      </c>
      <c r="BF242" s="195">
        <f>IF(N242="snížená",J242,0)</f>
        <v>0</v>
      </c>
      <c r="BG242" s="195">
        <f>IF(N242="zákl. přenesená",J242,0)</f>
        <v>0</v>
      </c>
      <c r="BH242" s="195">
        <f>IF(N242="sníž. přenesená",J242,0)</f>
        <v>0</v>
      </c>
      <c r="BI242" s="195">
        <f>IF(N242="nulová",J242,0)</f>
        <v>0</v>
      </c>
      <c r="BJ242" s="20" t="s">
        <v>81</v>
      </c>
      <c r="BK242" s="195">
        <f>ROUND(I242*H242,2)</f>
        <v>0</v>
      </c>
      <c r="BL242" s="20" t="s">
        <v>356</v>
      </c>
      <c r="BM242" s="194" t="s">
        <v>1004</v>
      </c>
    </row>
    <row r="243" spans="1:65" s="2" customFormat="1">
      <c r="A243" s="37"/>
      <c r="B243" s="38"/>
      <c r="C243" s="39"/>
      <c r="D243" s="196" t="s">
        <v>213</v>
      </c>
      <c r="E243" s="39"/>
      <c r="F243" s="197" t="s">
        <v>1003</v>
      </c>
      <c r="G243" s="39"/>
      <c r="H243" s="39"/>
      <c r="I243" s="198"/>
      <c r="J243" s="39"/>
      <c r="K243" s="39"/>
      <c r="L243" s="42"/>
      <c r="M243" s="199"/>
      <c r="N243" s="200"/>
      <c r="O243" s="67"/>
      <c r="P243" s="67"/>
      <c r="Q243" s="67"/>
      <c r="R243" s="67"/>
      <c r="S243" s="67"/>
      <c r="T243" s="68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T243" s="20" t="s">
        <v>213</v>
      </c>
      <c r="AU243" s="20" t="s">
        <v>83</v>
      </c>
    </row>
    <row r="244" spans="1:65" s="2" customFormat="1" ht="18">
      <c r="A244" s="37"/>
      <c r="B244" s="38"/>
      <c r="C244" s="39"/>
      <c r="D244" s="196" t="s">
        <v>275</v>
      </c>
      <c r="E244" s="39"/>
      <c r="F244" s="233" t="s">
        <v>864</v>
      </c>
      <c r="G244" s="39"/>
      <c r="H244" s="39"/>
      <c r="I244" s="198"/>
      <c r="J244" s="39"/>
      <c r="K244" s="39"/>
      <c r="L244" s="42"/>
      <c r="M244" s="199"/>
      <c r="N244" s="200"/>
      <c r="O244" s="67"/>
      <c r="P244" s="67"/>
      <c r="Q244" s="67"/>
      <c r="R244" s="67"/>
      <c r="S244" s="67"/>
      <c r="T244" s="68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T244" s="20" t="s">
        <v>275</v>
      </c>
      <c r="AU244" s="20" t="s">
        <v>83</v>
      </c>
    </row>
    <row r="245" spans="1:65" s="14" customFormat="1">
      <c r="B245" s="211"/>
      <c r="C245" s="212"/>
      <c r="D245" s="196" t="s">
        <v>215</v>
      </c>
      <c r="E245" s="213" t="s">
        <v>21</v>
      </c>
      <c r="F245" s="214" t="s">
        <v>1005</v>
      </c>
      <c r="G245" s="212"/>
      <c r="H245" s="215">
        <v>5.1859999999999999</v>
      </c>
      <c r="I245" s="216"/>
      <c r="J245" s="212"/>
      <c r="K245" s="212"/>
      <c r="L245" s="217"/>
      <c r="M245" s="218"/>
      <c r="N245" s="219"/>
      <c r="O245" s="219"/>
      <c r="P245" s="219"/>
      <c r="Q245" s="219"/>
      <c r="R245" s="219"/>
      <c r="S245" s="219"/>
      <c r="T245" s="220"/>
      <c r="AT245" s="221" t="s">
        <v>215</v>
      </c>
      <c r="AU245" s="221" t="s">
        <v>83</v>
      </c>
      <c r="AV245" s="14" t="s">
        <v>83</v>
      </c>
      <c r="AW245" s="14" t="s">
        <v>34</v>
      </c>
      <c r="AX245" s="14" t="s">
        <v>81</v>
      </c>
      <c r="AY245" s="221" t="s">
        <v>206</v>
      </c>
    </row>
    <row r="246" spans="1:65" s="2" customFormat="1" ht="16.5" customHeight="1">
      <c r="A246" s="37"/>
      <c r="B246" s="38"/>
      <c r="C246" s="182" t="s">
        <v>480</v>
      </c>
      <c r="D246" s="182" t="s">
        <v>208</v>
      </c>
      <c r="E246" s="183" t="s">
        <v>1006</v>
      </c>
      <c r="F246" s="184" t="s">
        <v>1007</v>
      </c>
      <c r="G246" s="185" t="s">
        <v>1008</v>
      </c>
      <c r="H246" s="249"/>
      <c r="I246" s="187"/>
      <c r="J246" s="188">
        <f>ROUND(I246*H246,2)</f>
        <v>0</v>
      </c>
      <c r="K246" s="189"/>
      <c r="L246" s="42"/>
      <c r="M246" s="190" t="s">
        <v>21</v>
      </c>
      <c r="N246" s="191" t="s">
        <v>45</v>
      </c>
      <c r="O246" s="67"/>
      <c r="P246" s="192">
        <f>O246*H246</f>
        <v>0</v>
      </c>
      <c r="Q246" s="192">
        <v>0</v>
      </c>
      <c r="R246" s="192">
        <f>Q246*H246</f>
        <v>0</v>
      </c>
      <c r="S246" s="192">
        <v>0</v>
      </c>
      <c r="T246" s="193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194" t="s">
        <v>356</v>
      </c>
      <c r="AT246" s="194" t="s">
        <v>208</v>
      </c>
      <c r="AU246" s="194" t="s">
        <v>83</v>
      </c>
      <c r="AY246" s="20" t="s">
        <v>206</v>
      </c>
      <c r="BE246" s="195">
        <f>IF(N246="základní",J246,0)</f>
        <v>0</v>
      </c>
      <c r="BF246" s="195">
        <f>IF(N246="snížená",J246,0)</f>
        <v>0</v>
      </c>
      <c r="BG246" s="195">
        <f>IF(N246="zákl. přenesená",J246,0)</f>
        <v>0</v>
      </c>
      <c r="BH246" s="195">
        <f>IF(N246="sníž. přenesená",J246,0)</f>
        <v>0</v>
      </c>
      <c r="BI246" s="195">
        <f>IF(N246="nulová",J246,0)</f>
        <v>0</v>
      </c>
      <c r="BJ246" s="20" t="s">
        <v>81</v>
      </c>
      <c r="BK246" s="195">
        <f>ROUND(I246*H246,2)</f>
        <v>0</v>
      </c>
      <c r="BL246" s="20" t="s">
        <v>356</v>
      </c>
      <c r="BM246" s="194" t="s">
        <v>1009</v>
      </c>
    </row>
    <row r="247" spans="1:65" s="2" customFormat="1" ht="18">
      <c r="A247" s="37"/>
      <c r="B247" s="38"/>
      <c r="C247" s="39"/>
      <c r="D247" s="196" t="s">
        <v>213</v>
      </c>
      <c r="E247" s="39"/>
      <c r="F247" s="197" t="s">
        <v>1010</v>
      </c>
      <c r="G247" s="39"/>
      <c r="H247" s="39"/>
      <c r="I247" s="198"/>
      <c r="J247" s="39"/>
      <c r="K247" s="39"/>
      <c r="L247" s="42"/>
      <c r="M247" s="199"/>
      <c r="N247" s="200"/>
      <c r="O247" s="67"/>
      <c r="P247" s="67"/>
      <c r="Q247" s="67"/>
      <c r="R247" s="67"/>
      <c r="S247" s="67"/>
      <c r="T247" s="68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T247" s="20" t="s">
        <v>213</v>
      </c>
      <c r="AU247" s="20" t="s">
        <v>83</v>
      </c>
    </row>
    <row r="248" spans="1:65" s="2" customFormat="1" ht="18">
      <c r="A248" s="37"/>
      <c r="B248" s="38"/>
      <c r="C248" s="39"/>
      <c r="D248" s="196" t="s">
        <v>275</v>
      </c>
      <c r="E248" s="39"/>
      <c r="F248" s="233" t="s">
        <v>864</v>
      </c>
      <c r="G248" s="39"/>
      <c r="H248" s="39"/>
      <c r="I248" s="198"/>
      <c r="J248" s="39"/>
      <c r="K248" s="39"/>
      <c r="L248" s="42"/>
      <c r="M248" s="245"/>
      <c r="N248" s="246"/>
      <c r="O248" s="247"/>
      <c r="P248" s="247"/>
      <c r="Q248" s="247"/>
      <c r="R248" s="247"/>
      <c r="S248" s="247"/>
      <c r="T248" s="248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T248" s="20" t="s">
        <v>275</v>
      </c>
      <c r="AU248" s="20" t="s">
        <v>83</v>
      </c>
    </row>
    <row r="249" spans="1:65" s="2" customFormat="1" ht="7" customHeight="1">
      <c r="A249" s="37"/>
      <c r="B249" s="50"/>
      <c r="C249" s="51"/>
      <c r="D249" s="51"/>
      <c r="E249" s="51"/>
      <c r="F249" s="51"/>
      <c r="G249" s="51"/>
      <c r="H249" s="51"/>
      <c r="I249" s="51"/>
      <c r="J249" s="51"/>
      <c r="K249" s="51"/>
      <c r="L249" s="42"/>
      <c r="M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</row>
  </sheetData>
  <sheetProtection algorithmName="SHA-512" hashValue="Kz+YYpoQWpyD0NowUUWHJbELd/yLIclhq2skf246sWfq2b4K1GiuQZLEMhkGp/zmYvwYfyC3KPGNw0B0z3tYjg==" saltValue="DzS3oc4056Y1Z80wpRH1CfW2hiuxWnb24HE2HTpQfeTdGaGnvSlqwyI+0h4z8eRaPfHy0SY8Wzr53dZT3wiAVA==" spinCount="100000" sheet="1" objects="1" scenarios="1" formatColumns="0" formatRows="0" autoFilter="0"/>
  <autoFilter ref="C93:K248" xr:uid="{00000000-0009-0000-0000-000002000000}"/>
  <mergeCells count="12">
    <mergeCell ref="E86:H86"/>
    <mergeCell ref="L2:V2"/>
    <mergeCell ref="E50:H50"/>
    <mergeCell ref="E52:H52"/>
    <mergeCell ref="E54:H54"/>
    <mergeCell ref="E82:H82"/>
    <mergeCell ref="E84:H8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BM297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94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s="1" customFormat="1" ht="12" customHeight="1">
      <c r="B8" s="23"/>
      <c r="D8" s="115" t="s">
        <v>169</v>
      </c>
      <c r="L8" s="23"/>
    </row>
    <row r="9" spans="1:46" s="2" customFormat="1" ht="16.5" customHeight="1">
      <c r="A9" s="37"/>
      <c r="B9" s="42"/>
      <c r="C9" s="37"/>
      <c r="D9" s="37"/>
      <c r="E9" s="402" t="s">
        <v>170</v>
      </c>
      <c r="F9" s="404"/>
      <c r="G9" s="404"/>
      <c r="H9" s="404"/>
      <c r="I9" s="37"/>
      <c r="J9" s="37"/>
      <c r="K9" s="37"/>
      <c r="L9" s="11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46" s="2" customFormat="1" ht="12" customHeight="1">
      <c r="A10" s="37"/>
      <c r="B10" s="42"/>
      <c r="C10" s="37"/>
      <c r="D10" s="115" t="s">
        <v>171</v>
      </c>
      <c r="E10" s="37"/>
      <c r="F10" s="37"/>
      <c r="G10" s="37"/>
      <c r="H10" s="37"/>
      <c r="I10" s="37"/>
      <c r="J10" s="37"/>
      <c r="K10" s="37"/>
      <c r="L10" s="11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46" s="2" customFormat="1" ht="16.5" customHeight="1">
      <c r="A11" s="37"/>
      <c r="B11" s="42"/>
      <c r="C11" s="37"/>
      <c r="D11" s="37"/>
      <c r="E11" s="405" t="s">
        <v>1011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>
      <c r="A12" s="37"/>
      <c r="B12" s="42"/>
      <c r="C12" s="37"/>
      <c r="D12" s="37"/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2" customHeight="1">
      <c r="A13" s="37"/>
      <c r="B13" s="42"/>
      <c r="C13" s="37"/>
      <c r="D13" s="115" t="s">
        <v>18</v>
      </c>
      <c r="E13" s="37"/>
      <c r="F13" s="106" t="s">
        <v>19</v>
      </c>
      <c r="G13" s="37"/>
      <c r="H13" s="37"/>
      <c r="I13" s="115" t="s">
        <v>20</v>
      </c>
      <c r="J13" s="106" t="s">
        <v>21</v>
      </c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 ht="12" customHeight="1">
      <c r="A14" s="37"/>
      <c r="B14" s="42"/>
      <c r="C14" s="37"/>
      <c r="D14" s="115" t="s">
        <v>22</v>
      </c>
      <c r="E14" s="37"/>
      <c r="F14" s="106" t="s">
        <v>23</v>
      </c>
      <c r="G14" s="37"/>
      <c r="H14" s="37"/>
      <c r="I14" s="115" t="s">
        <v>24</v>
      </c>
      <c r="J14" s="117" t="str">
        <f>'Rekapitulace stavby'!AN8</f>
        <v>22. 5. 2024</v>
      </c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0.75" customHeight="1">
      <c r="A15" s="37"/>
      <c r="B15" s="42"/>
      <c r="C15" s="37"/>
      <c r="D15" s="37"/>
      <c r="E15" s="37"/>
      <c r="F15" s="37"/>
      <c r="G15" s="37"/>
      <c r="H15" s="37"/>
      <c r="I15" s="37"/>
      <c r="J15" s="37"/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26</v>
      </c>
      <c r="E16" s="37"/>
      <c r="F16" s="37"/>
      <c r="G16" s="37"/>
      <c r="H16" s="37"/>
      <c r="I16" s="115" t="s">
        <v>27</v>
      </c>
      <c r="J16" s="106" t="s">
        <v>21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8" customHeight="1">
      <c r="A17" s="37"/>
      <c r="B17" s="42"/>
      <c r="C17" s="37"/>
      <c r="D17" s="37"/>
      <c r="E17" s="106" t="s">
        <v>28</v>
      </c>
      <c r="F17" s="37"/>
      <c r="G17" s="37"/>
      <c r="H17" s="37"/>
      <c r="I17" s="115" t="s">
        <v>29</v>
      </c>
      <c r="J17" s="106" t="s">
        <v>21</v>
      </c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7" customHeight="1">
      <c r="A18" s="37"/>
      <c r="B18" s="42"/>
      <c r="C18" s="37"/>
      <c r="D18" s="37"/>
      <c r="E18" s="37"/>
      <c r="F18" s="37"/>
      <c r="G18" s="37"/>
      <c r="H18" s="37"/>
      <c r="I18" s="37"/>
      <c r="J18" s="37"/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2" customHeight="1">
      <c r="A19" s="37"/>
      <c r="B19" s="42"/>
      <c r="C19" s="37"/>
      <c r="D19" s="115" t="s">
        <v>30</v>
      </c>
      <c r="E19" s="37"/>
      <c r="F19" s="37"/>
      <c r="G19" s="37"/>
      <c r="H19" s="37"/>
      <c r="I19" s="115" t="s">
        <v>27</v>
      </c>
      <c r="J19" s="33" t="str">
        <f>'Rekapitulace stavby'!AN13</f>
        <v>Vyplň údaj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18" customHeight="1">
      <c r="A20" s="37"/>
      <c r="B20" s="42"/>
      <c r="C20" s="37"/>
      <c r="D20" s="37"/>
      <c r="E20" s="406" t="str">
        <f>'Rekapitulace stavby'!E14</f>
        <v>Vyplň údaj</v>
      </c>
      <c r="F20" s="407"/>
      <c r="G20" s="407"/>
      <c r="H20" s="407"/>
      <c r="I20" s="115" t="s">
        <v>29</v>
      </c>
      <c r="J20" s="33" t="str">
        <f>'Rekapitulace stavby'!AN14</f>
        <v>Vyplň údaj</v>
      </c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7" customHeight="1">
      <c r="A21" s="37"/>
      <c r="B21" s="42"/>
      <c r="C21" s="37"/>
      <c r="D21" s="37"/>
      <c r="E21" s="37"/>
      <c r="F21" s="37"/>
      <c r="G21" s="37"/>
      <c r="H21" s="37"/>
      <c r="I21" s="37"/>
      <c r="J21" s="37"/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2" customHeight="1">
      <c r="A22" s="37"/>
      <c r="B22" s="42"/>
      <c r="C22" s="37"/>
      <c r="D22" s="115" t="s">
        <v>32</v>
      </c>
      <c r="E22" s="37"/>
      <c r="F22" s="37"/>
      <c r="G22" s="37"/>
      <c r="H22" s="37"/>
      <c r="I22" s="115" t="s">
        <v>27</v>
      </c>
      <c r="J22" s="106" t="s">
        <v>21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18" customHeight="1">
      <c r="A23" s="37"/>
      <c r="B23" s="42"/>
      <c r="C23" s="37"/>
      <c r="D23" s="37"/>
      <c r="E23" s="106" t="s">
        <v>33</v>
      </c>
      <c r="F23" s="37"/>
      <c r="G23" s="37"/>
      <c r="H23" s="37"/>
      <c r="I23" s="115" t="s">
        <v>29</v>
      </c>
      <c r="J23" s="106" t="s">
        <v>21</v>
      </c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7" customHeight="1">
      <c r="A24" s="37"/>
      <c r="B24" s="42"/>
      <c r="C24" s="37"/>
      <c r="D24" s="37"/>
      <c r="E24" s="37"/>
      <c r="F24" s="37"/>
      <c r="G24" s="37"/>
      <c r="H24" s="37"/>
      <c r="I24" s="37"/>
      <c r="J24" s="37"/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2" customHeight="1">
      <c r="A25" s="37"/>
      <c r="B25" s="42"/>
      <c r="C25" s="37"/>
      <c r="D25" s="115" t="s">
        <v>35</v>
      </c>
      <c r="E25" s="37"/>
      <c r="F25" s="37"/>
      <c r="G25" s="37"/>
      <c r="H25" s="37"/>
      <c r="I25" s="115" t="s">
        <v>27</v>
      </c>
      <c r="J25" s="106" t="s">
        <v>36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18" customHeight="1">
      <c r="A26" s="37"/>
      <c r="B26" s="42"/>
      <c r="C26" s="37"/>
      <c r="D26" s="37"/>
      <c r="E26" s="106" t="s">
        <v>37</v>
      </c>
      <c r="F26" s="37"/>
      <c r="G26" s="37"/>
      <c r="H26" s="37"/>
      <c r="I26" s="115" t="s">
        <v>29</v>
      </c>
      <c r="J26" s="106" t="s">
        <v>21</v>
      </c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7" customHeight="1">
      <c r="A27" s="37"/>
      <c r="B27" s="42"/>
      <c r="C27" s="37"/>
      <c r="D27" s="37"/>
      <c r="E27" s="37"/>
      <c r="F27" s="37"/>
      <c r="G27" s="37"/>
      <c r="H27" s="37"/>
      <c r="I27" s="37"/>
      <c r="J27" s="37"/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2" customHeight="1">
      <c r="A28" s="37"/>
      <c r="B28" s="42"/>
      <c r="C28" s="37"/>
      <c r="D28" s="115" t="s">
        <v>38</v>
      </c>
      <c r="E28" s="37"/>
      <c r="F28" s="37"/>
      <c r="G28" s="37"/>
      <c r="H28" s="37"/>
      <c r="I28" s="37"/>
      <c r="J28" s="37"/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8" customFormat="1" ht="16.5" customHeight="1">
      <c r="A29" s="118"/>
      <c r="B29" s="119"/>
      <c r="C29" s="118"/>
      <c r="D29" s="118"/>
      <c r="E29" s="408" t="s">
        <v>21</v>
      </c>
      <c r="F29" s="408"/>
      <c r="G29" s="408"/>
      <c r="H29" s="408"/>
      <c r="I29" s="118"/>
      <c r="J29" s="118"/>
      <c r="K29" s="118"/>
      <c r="L29" s="120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</row>
    <row r="30" spans="1:31" s="2" customFormat="1" ht="7" customHeight="1">
      <c r="A30" s="37"/>
      <c r="B30" s="42"/>
      <c r="C30" s="37"/>
      <c r="D30" s="37"/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2" customFormat="1" ht="7" customHeight="1">
      <c r="A31" s="37"/>
      <c r="B31" s="42"/>
      <c r="C31" s="37"/>
      <c r="D31" s="121"/>
      <c r="E31" s="121"/>
      <c r="F31" s="121"/>
      <c r="G31" s="121"/>
      <c r="H31" s="121"/>
      <c r="I31" s="121"/>
      <c r="J31" s="121"/>
      <c r="K31" s="121"/>
      <c r="L31" s="11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pans="1:31" s="2" customFormat="1" ht="25.4" customHeight="1">
      <c r="A32" s="37"/>
      <c r="B32" s="42"/>
      <c r="C32" s="37"/>
      <c r="D32" s="122" t="s">
        <v>40</v>
      </c>
      <c r="E32" s="37"/>
      <c r="F32" s="37"/>
      <c r="G32" s="37"/>
      <c r="H32" s="37"/>
      <c r="I32" s="37"/>
      <c r="J32" s="123">
        <f>ROUND(J97, 2)</f>
        <v>0</v>
      </c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14.4" customHeight="1">
      <c r="A34" s="37"/>
      <c r="B34" s="42"/>
      <c r="C34" s="37"/>
      <c r="D34" s="37"/>
      <c r="E34" s="37"/>
      <c r="F34" s="124" t="s">
        <v>42</v>
      </c>
      <c r="G34" s="37"/>
      <c r="H34" s="37"/>
      <c r="I34" s="124" t="s">
        <v>41</v>
      </c>
      <c r="J34" s="124" t="s">
        <v>43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14.4" customHeight="1">
      <c r="A35" s="37"/>
      <c r="B35" s="42"/>
      <c r="C35" s="37"/>
      <c r="D35" s="125" t="s">
        <v>44</v>
      </c>
      <c r="E35" s="115" t="s">
        <v>45</v>
      </c>
      <c r="F35" s="126">
        <f>ROUND((SUM(BE97:BE296)),  2)</f>
        <v>0</v>
      </c>
      <c r="G35" s="37"/>
      <c r="H35" s="37"/>
      <c r="I35" s="127">
        <v>0.21</v>
      </c>
      <c r="J35" s="126">
        <f>ROUND(((SUM(BE97:BE296))*I35),  2)</f>
        <v>0</v>
      </c>
      <c r="K35" s="37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115" t="s">
        <v>46</v>
      </c>
      <c r="F36" s="126">
        <f>ROUND((SUM(BF97:BF296)),  2)</f>
        <v>0</v>
      </c>
      <c r="G36" s="37"/>
      <c r="H36" s="37"/>
      <c r="I36" s="127">
        <v>0.12</v>
      </c>
      <c r="J36" s="126">
        <f>ROUND(((SUM(BF97:BF296))*I36),  2)</f>
        <v>0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hidden="1" customHeight="1">
      <c r="A37" s="37"/>
      <c r="B37" s="42"/>
      <c r="C37" s="37"/>
      <c r="D37" s="37"/>
      <c r="E37" s="115" t="s">
        <v>47</v>
      </c>
      <c r="F37" s="126">
        <f>ROUND((SUM(BG97:BG296)),  2)</f>
        <v>0</v>
      </c>
      <c r="G37" s="37"/>
      <c r="H37" s="37"/>
      <c r="I37" s="127">
        <v>0.21</v>
      </c>
      <c r="J37" s="126">
        <f>0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hidden="1" customHeight="1">
      <c r="A38" s="37"/>
      <c r="B38" s="42"/>
      <c r="C38" s="37"/>
      <c r="D38" s="37"/>
      <c r="E38" s="115" t="s">
        <v>48</v>
      </c>
      <c r="F38" s="126">
        <f>ROUND((SUM(BH97:BH296)),  2)</f>
        <v>0</v>
      </c>
      <c r="G38" s="37"/>
      <c r="H38" s="37"/>
      <c r="I38" s="127">
        <v>0.12</v>
      </c>
      <c r="J38" s="126">
        <f>0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49</v>
      </c>
      <c r="F39" s="126">
        <f>ROUND((SUM(BI97:BI296)),  2)</f>
        <v>0</v>
      </c>
      <c r="G39" s="37"/>
      <c r="H39" s="37"/>
      <c r="I39" s="127">
        <v>0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7" customHeight="1">
      <c r="A40" s="37"/>
      <c r="B40" s="42"/>
      <c r="C40" s="37"/>
      <c r="D40" s="37"/>
      <c r="E40" s="37"/>
      <c r="F40" s="37"/>
      <c r="G40" s="37"/>
      <c r="H40" s="37"/>
      <c r="I40" s="37"/>
      <c r="J40" s="37"/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25.4" customHeight="1">
      <c r="A41" s="37"/>
      <c r="B41" s="42"/>
      <c r="C41" s="128"/>
      <c r="D41" s="129" t="s">
        <v>50</v>
      </c>
      <c r="E41" s="130"/>
      <c r="F41" s="130"/>
      <c r="G41" s="131" t="s">
        <v>51</v>
      </c>
      <c r="H41" s="132" t="s">
        <v>52</v>
      </c>
      <c r="I41" s="130"/>
      <c r="J41" s="133">
        <f>SUM(J32:J39)</f>
        <v>0</v>
      </c>
      <c r="K41" s="134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14.4" customHeight="1">
      <c r="A42" s="37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6" spans="1:31" s="2" customFormat="1" ht="7" customHeight="1">
      <c r="A46" s="37"/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1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pans="1:31" s="2" customFormat="1" ht="25" customHeight="1">
      <c r="A47" s="37"/>
      <c r="B47" s="38"/>
      <c r="C47" s="26" t="s">
        <v>175</v>
      </c>
      <c r="D47" s="39"/>
      <c r="E47" s="39"/>
      <c r="F47" s="39"/>
      <c r="G47" s="39"/>
      <c r="H47" s="39"/>
      <c r="I47" s="39"/>
      <c r="J47" s="39"/>
      <c r="K47" s="39"/>
      <c r="L47" s="11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pans="1:31" s="2" customFormat="1" ht="7" customHeight="1">
      <c r="A48" s="37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47" s="2" customFormat="1" ht="12" customHeight="1">
      <c r="A49" s="37"/>
      <c r="B49" s="38"/>
      <c r="C49" s="32" t="s">
        <v>16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47" s="2" customFormat="1" ht="16.5" customHeight="1">
      <c r="A50" s="37"/>
      <c r="B50" s="38"/>
      <c r="C50" s="39"/>
      <c r="D50" s="39"/>
      <c r="E50" s="400" t="str">
        <f>E7</f>
        <v>Lesopark Na Kolečku-DPS - revize</v>
      </c>
      <c r="F50" s="401"/>
      <c r="G50" s="401"/>
      <c r="H50" s="401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47" s="1" customFormat="1" ht="12" customHeight="1">
      <c r="B51" s="24"/>
      <c r="C51" s="32" t="s">
        <v>169</v>
      </c>
      <c r="D51" s="25"/>
      <c r="E51" s="25"/>
      <c r="F51" s="25"/>
      <c r="G51" s="25"/>
      <c r="H51" s="25"/>
      <c r="I51" s="25"/>
      <c r="J51" s="25"/>
      <c r="K51" s="25"/>
      <c r="L51" s="23"/>
    </row>
    <row r="52" spans="1:47" s="2" customFormat="1" ht="16.5" customHeight="1">
      <c r="A52" s="37"/>
      <c r="B52" s="38"/>
      <c r="C52" s="39"/>
      <c r="D52" s="39"/>
      <c r="E52" s="400" t="s">
        <v>170</v>
      </c>
      <c r="F52" s="399"/>
      <c r="G52" s="399"/>
      <c r="H52" s="399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47" s="2" customFormat="1" ht="12" customHeight="1">
      <c r="A53" s="37"/>
      <c r="B53" s="38"/>
      <c r="C53" s="32" t="s">
        <v>171</v>
      </c>
      <c r="D53" s="39"/>
      <c r="E53" s="39"/>
      <c r="F53" s="39"/>
      <c r="G53" s="39"/>
      <c r="H53" s="39"/>
      <c r="I53" s="39"/>
      <c r="J53" s="39"/>
      <c r="K53" s="39"/>
      <c r="L53" s="11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pans="1:47" s="2" customFormat="1" ht="16.5" customHeight="1">
      <c r="A54" s="37"/>
      <c r="B54" s="38"/>
      <c r="C54" s="39"/>
      <c r="D54" s="39"/>
      <c r="E54" s="367" t="str">
        <f>E11</f>
        <v>SO 02 - Veřejné osvětlení</v>
      </c>
      <c r="F54" s="399"/>
      <c r="G54" s="399"/>
      <c r="H54" s="399"/>
      <c r="I54" s="39"/>
      <c r="J54" s="39"/>
      <c r="K54" s="39"/>
      <c r="L54" s="11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pans="1:47" s="2" customFormat="1" ht="7" customHeight="1">
      <c r="A55" s="37"/>
      <c r="B55" s="38"/>
      <c r="C55" s="39"/>
      <c r="D55" s="39"/>
      <c r="E55" s="39"/>
      <c r="F55" s="39"/>
      <c r="G55" s="39"/>
      <c r="H55" s="39"/>
      <c r="I55" s="39"/>
      <c r="J55" s="39"/>
      <c r="K55" s="39"/>
      <c r="L55" s="11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pans="1:47" s="2" customFormat="1" ht="12" customHeight="1">
      <c r="A56" s="37"/>
      <c r="B56" s="38"/>
      <c r="C56" s="32" t="s">
        <v>22</v>
      </c>
      <c r="D56" s="39"/>
      <c r="E56" s="39"/>
      <c r="F56" s="30" t="str">
        <f>F14</f>
        <v>Roudnice nad Labem</v>
      </c>
      <c r="G56" s="39"/>
      <c r="H56" s="39"/>
      <c r="I56" s="32" t="s">
        <v>24</v>
      </c>
      <c r="J56" s="62" t="str">
        <f>IF(J14="","",J14)</f>
        <v>22. 5. 2024</v>
      </c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47" s="2" customFormat="1" ht="7" customHeight="1">
      <c r="A57" s="37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47" s="2" customFormat="1" ht="15.15" customHeight="1">
      <c r="A58" s="37"/>
      <c r="B58" s="38"/>
      <c r="C58" s="32" t="s">
        <v>26</v>
      </c>
      <c r="D58" s="39"/>
      <c r="E58" s="39"/>
      <c r="F58" s="30" t="str">
        <f>E17</f>
        <v xml:space="preserve"> </v>
      </c>
      <c r="G58" s="39"/>
      <c r="H58" s="39"/>
      <c r="I58" s="32" t="s">
        <v>32</v>
      </c>
      <c r="J58" s="35" t="str">
        <f>E23</f>
        <v>Land05 s.r.o.</v>
      </c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47" s="2" customFormat="1" ht="15.15" customHeight="1">
      <c r="A59" s="37"/>
      <c r="B59" s="38"/>
      <c r="C59" s="32" t="s">
        <v>30</v>
      </c>
      <c r="D59" s="39"/>
      <c r="E59" s="39"/>
      <c r="F59" s="30" t="str">
        <f>IF(E20="","",E20)</f>
        <v>Vyplň údaj</v>
      </c>
      <c r="G59" s="39"/>
      <c r="H59" s="39"/>
      <c r="I59" s="32" t="s">
        <v>35</v>
      </c>
      <c r="J59" s="35" t="str">
        <f>E26</f>
        <v>Soloreal s.r.o.</v>
      </c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47" s="2" customFormat="1" ht="10.25" customHeight="1">
      <c r="A60" s="37"/>
      <c r="B60" s="38"/>
      <c r="C60" s="39"/>
      <c r="D60" s="39"/>
      <c r="E60" s="39"/>
      <c r="F60" s="39"/>
      <c r="G60" s="39"/>
      <c r="H60" s="39"/>
      <c r="I60" s="39"/>
      <c r="J60" s="39"/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47" s="2" customFormat="1" ht="29.25" customHeight="1">
      <c r="A61" s="37"/>
      <c r="B61" s="38"/>
      <c r="C61" s="139" t="s">
        <v>176</v>
      </c>
      <c r="D61" s="140"/>
      <c r="E61" s="140"/>
      <c r="F61" s="140"/>
      <c r="G61" s="140"/>
      <c r="H61" s="140"/>
      <c r="I61" s="140"/>
      <c r="J61" s="141" t="s">
        <v>177</v>
      </c>
      <c r="K61" s="140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47" s="2" customFormat="1" ht="10.25" customHeight="1">
      <c r="A62" s="37"/>
      <c r="B62" s="38"/>
      <c r="C62" s="39"/>
      <c r="D62" s="39"/>
      <c r="E62" s="39"/>
      <c r="F62" s="39"/>
      <c r="G62" s="39"/>
      <c r="H62" s="39"/>
      <c r="I62" s="39"/>
      <c r="J62" s="39"/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47" s="2" customFormat="1" ht="22.75" customHeight="1">
      <c r="A63" s="37"/>
      <c r="B63" s="38"/>
      <c r="C63" s="142" t="s">
        <v>72</v>
      </c>
      <c r="D63" s="39"/>
      <c r="E63" s="39"/>
      <c r="F63" s="39"/>
      <c r="G63" s="39"/>
      <c r="H63" s="39"/>
      <c r="I63" s="39"/>
      <c r="J63" s="80">
        <f>J97</f>
        <v>0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U63" s="20" t="s">
        <v>178</v>
      </c>
    </row>
    <row r="64" spans="1:47" s="9" customFormat="1" ht="25" customHeight="1">
      <c r="B64" s="143"/>
      <c r="C64" s="144"/>
      <c r="D64" s="145" t="s">
        <v>179</v>
      </c>
      <c r="E64" s="146"/>
      <c r="F64" s="146"/>
      <c r="G64" s="146"/>
      <c r="H64" s="146"/>
      <c r="I64" s="146"/>
      <c r="J64" s="147">
        <f>J98</f>
        <v>0</v>
      </c>
      <c r="K64" s="144"/>
      <c r="L64" s="148"/>
    </row>
    <row r="65" spans="1:31" s="10" customFormat="1" ht="19.899999999999999" customHeight="1">
      <c r="B65" s="149"/>
      <c r="C65" s="100"/>
      <c r="D65" s="150" t="s">
        <v>180</v>
      </c>
      <c r="E65" s="151"/>
      <c r="F65" s="151"/>
      <c r="G65" s="151"/>
      <c r="H65" s="151"/>
      <c r="I65" s="151"/>
      <c r="J65" s="152">
        <f>J99</f>
        <v>0</v>
      </c>
      <c r="K65" s="100"/>
      <c r="L65" s="153"/>
    </row>
    <row r="66" spans="1:31" s="10" customFormat="1" ht="19.899999999999999" customHeight="1">
      <c r="B66" s="149"/>
      <c r="C66" s="100"/>
      <c r="D66" s="150" t="s">
        <v>1012</v>
      </c>
      <c r="E66" s="151"/>
      <c r="F66" s="151"/>
      <c r="G66" s="151"/>
      <c r="H66" s="151"/>
      <c r="I66" s="151"/>
      <c r="J66" s="152">
        <f>J148</f>
        <v>0</v>
      </c>
      <c r="K66" s="100"/>
      <c r="L66" s="153"/>
    </row>
    <row r="67" spans="1:31" s="10" customFormat="1" ht="19.899999999999999" customHeight="1">
      <c r="B67" s="149"/>
      <c r="C67" s="100"/>
      <c r="D67" s="150" t="s">
        <v>184</v>
      </c>
      <c r="E67" s="151"/>
      <c r="F67" s="151"/>
      <c r="G67" s="151"/>
      <c r="H67" s="151"/>
      <c r="I67" s="151"/>
      <c r="J67" s="152">
        <f>J152</f>
        <v>0</v>
      </c>
      <c r="K67" s="100"/>
      <c r="L67" s="153"/>
    </row>
    <row r="68" spans="1:31" s="9" customFormat="1" ht="25" customHeight="1">
      <c r="B68" s="143"/>
      <c r="C68" s="144"/>
      <c r="D68" s="145" t="s">
        <v>857</v>
      </c>
      <c r="E68" s="146"/>
      <c r="F68" s="146"/>
      <c r="G68" s="146"/>
      <c r="H68" s="146"/>
      <c r="I68" s="146"/>
      <c r="J68" s="147">
        <f>J155</f>
        <v>0</v>
      </c>
      <c r="K68" s="144"/>
      <c r="L68" s="148"/>
    </row>
    <row r="69" spans="1:31" s="10" customFormat="1" ht="19.899999999999999" customHeight="1">
      <c r="B69" s="149"/>
      <c r="C69" s="100"/>
      <c r="D69" s="150" t="s">
        <v>858</v>
      </c>
      <c r="E69" s="151"/>
      <c r="F69" s="151"/>
      <c r="G69" s="151"/>
      <c r="H69" s="151"/>
      <c r="I69" s="151"/>
      <c r="J69" s="152">
        <f>J156</f>
        <v>0</v>
      </c>
      <c r="K69" s="100"/>
      <c r="L69" s="153"/>
    </row>
    <row r="70" spans="1:31" s="9" customFormat="1" ht="25" customHeight="1">
      <c r="B70" s="143"/>
      <c r="C70" s="144"/>
      <c r="D70" s="145" t="s">
        <v>185</v>
      </c>
      <c r="E70" s="146"/>
      <c r="F70" s="146"/>
      <c r="G70" s="146"/>
      <c r="H70" s="146"/>
      <c r="I70" s="146"/>
      <c r="J70" s="147">
        <f>J270</f>
        <v>0</v>
      </c>
      <c r="K70" s="144"/>
      <c r="L70" s="148"/>
    </row>
    <row r="71" spans="1:31" s="10" customFormat="1" ht="19.899999999999999" customHeight="1">
      <c r="B71" s="149"/>
      <c r="C71" s="100"/>
      <c r="D71" s="150" t="s">
        <v>186</v>
      </c>
      <c r="E71" s="151"/>
      <c r="F71" s="151"/>
      <c r="G71" s="151"/>
      <c r="H71" s="151"/>
      <c r="I71" s="151"/>
      <c r="J71" s="152">
        <f>J271</f>
        <v>0</v>
      </c>
      <c r="K71" s="100"/>
      <c r="L71" s="153"/>
    </row>
    <row r="72" spans="1:31" s="9" customFormat="1" ht="25" customHeight="1">
      <c r="B72" s="143"/>
      <c r="C72" s="144"/>
      <c r="D72" s="145" t="s">
        <v>187</v>
      </c>
      <c r="E72" s="146"/>
      <c r="F72" s="146"/>
      <c r="G72" s="146"/>
      <c r="H72" s="146"/>
      <c r="I72" s="146"/>
      <c r="J72" s="147">
        <f>J278</f>
        <v>0</v>
      </c>
      <c r="K72" s="144"/>
      <c r="L72" s="148"/>
    </row>
    <row r="73" spans="1:31" s="10" customFormat="1" ht="19.899999999999999" customHeight="1">
      <c r="B73" s="149"/>
      <c r="C73" s="100"/>
      <c r="D73" s="150" t="s">
        <v>188</v>
      </c>
      <c r="E73" s="151"/>
      <c r="F73" s="151"/>
      <c r="G73" s="151"/>
      <c r="H73" s="151"/>
      <c r="I73" s="151"/>
      <c r="J73" s="152">
        <f>J279</f>
        <v>0</v>
      </c>
      <c r="K73" s="100"/>
      <c r="L73" s="153"/>
    </row>
    <row r="74" spans="1:31" s="10" customFormat="1" ht="19.899999999999999" customHeight="1">
      <c r="B74" s="149"/>
      <c r="C74" s="100"/>
      <c r="D74" s="150" t="s">
        <v>190</v>
      </c>
      <c r="E74" s="151"/>
      <c r="F74" s="151"/>
      <c r="G74" s="151"/>
      <c r="H74" s="151"/>
      <c r="I74" s="151"/>
      <c r="J74" s="152">
        <f>J286</f>
        <v>0</v>
      </c>
      <c r="K74" s="100"/>
      <c r="L74" s="153"/>
    </row>
    <row r="75" spans="1:31" s="10" customFormat="1" ht="19.899999999999999" customHeight="1">
      <c r="B75" s="149"/>
      <c r="C75" s="100"/>
      <c r="D75" s="150" t="s">
        <v>1013</v>
      </c>
      <c r="E75" s="151"/>
      <c r="F75" s="151"/>
      <c r="G75" s="151"/>
      <c r="H75" s="151"/>
      <c r="I75" s="151"/>
      <c r="J75" s="152">
        <f>J293</f>
        <v>0</v>
      </c>
      <c r="K75" s="100"/>
      <c r="L75" s="153"/>
    </row>
    <row r="76" spans="1:31" s="2" customFormat="1" ht="21.75" customHeigh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116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pans="1:31" s="2" customFormat="1" ht="7" customHeight="1">
      <c r="A77" s="37"/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pans="1:31" s="2" customFormat="1" ht="7" customHeight="1">
      <c r="A81" s="37"/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31" s="2" customFormat="1" ht="25" customHeight="1">
      <c r="A82" s="37"/>
      <c r="B82" s="38"/>
      <c r="C82" s="26" t="s">
        <v>191</v>
      </c>
      <c r="D82" s="39"/>
      <c r="E82" s="39"/>
      <c r="F82" s="39"/>
      <c r="G82" s="39"/>
      <c r="H82" s="39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31" s="2" customFormat="1" ht="7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11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pans="1:31" s="2" customFormat="1" ht="12" customHeight="1">
      <c r="A84" s="37"/>
      <c r="B84" s="38"/>
      <c r="C84" s="32" t="s">
        <v>16</v>
      </c>
      <c r="D84" s="39"/>
      <c r="E84" s="39"/>
      <c r="F84" s="39"/>
      <c r="G84" s="39"/>
      <c r="H84" s="3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31" s="2" customFormat="1" ht="16.5" customHeight="1">
      <c r="A85" s="37"/>
      <c r="B85" s="38"/>
      <c r="C85" s="39"/>
      <c r="D85" s="39"/>
      <c r="E85" s="400" t="str">
        <f>E7</f>
        <v>Lesopark Na Kolečku-DPS - revize</v>
      </c>
      <c r="F85" s="401"/>
      <c r="G85" s="401"/>
      <c r="H85" s="401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31" s="1" customFormat="1" ht="12" customHeight="1">
      <c r="B86" s="24"/>
      <c r="C86" s="32" t="s">
        <v>169</v>
      </c>
      <c r="D86" s="25"/>
      <c r="E86" s="25"/>
      <c r="F86" s="25"/>
      <c r="G86" s="25"/>
      <c r="H86" s="25"/>
      <c r="I86" s="25"/>
      <c r="J86" s="25"/>
      <c r="K86" s="25"/>
      <c r="L86" s="23"/>
    </row>
    <row r="87" spans="1:31" s="2" customFormat="1" ht="16.5" customHeight="1">
      <c r="A87" s="37"/>
      <c r="B87" s="38"/>
      <c r="C87" s="39"/>
      <c r="D87" s="39"/>
      <c r="E87" s="400" t="s">
        <v>170</v>
      </c>
      <c r="F87" s="399"/>
      <c r="G87" s="399"/>
      <c r="H87" s="39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31" s="2" customFormat="1" ht="12" customHeight="1">
      <c r="A88" s="37"/>
      <c r="B88" s="38"/>
      <c r="C88" s="32" t="s">
        <v>171</v>
      </c>
      <c r="D88" s="39"/>
      <c r="E88" s="39"/>
      <c r="F88" s="39"/>
      <c r="G88" s="39"/>
      <c r="H88" s="3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31" s="2" customFormat="1" ht="16.5" customHeight="1">
      <c r="A89" s="37"/>
      <c r="B89" s="38"/>
      <c r="C89" s="39"/>
      <c r="D89" s="39"/>
      <c r="E89" s="367" t="str">
        <f>E11</f>
        <v>SO 02 - Veřejné osvětlení</v>
      </c>
      <c r="F89" s="399"/>
      <c r="G89" s="399"/>
      <c r="H89" s="399"/>
      <c r="I89" s="39"/>
      <c r="J89" s="39"/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31" s="2" customFormat="1" ht="7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31" s="2" customFormat="1" ht="12" customHeight="1">
      <c r="A91" s="37"/>
      <c r="B91" s="38"/>
      <c r="C91" s="32" t="s">
        <v>22</v>
      </c>
      <c r="D91" s="39"/>
      <c r="E91" s="39"/>
      <c r="F91" s="30" t="str">
        <f>F14</f>
        <v>Roudnice nad Labem</v>
      </c>
      <c r="G91" s="39"/>
      <c r="H91" s="39"/>
      <c r="I91" s="32" t="s">
        <v>24</v>
      </c>
      <c r="J91" s="62" t="str">
        <f>IF(J14="","",J14)</f>
        <v>22. 5. 2024</v>
      </c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31" s="2" customFormat="1" ht="7" customHeight="1">
      <c r="A92" s="37"/>
      <c r="B92" s="38"/>
      <c r="C92" s="39"/>
      <c r="D92" s="39"/>
      <c r="E92" s="39"/>
      <c r="F92" s="39"/>
      <c r="G92" s="39"/>
      <c r="H92" s="39"/>
      <c r="I92" s="39"/>
      <c r="J92" s="39"/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31" s="2" customFormat="1" ht="15.15" customHeight="1">
      <c r="A93" s="37"/>
      <c r="B93" s="38"/>
      <c r="C93" s="32" t="s">
        <v>26</v>
      </c>
      <c r="D93" s="39"/>
      <c r="E93" s="39"/>
      <c r="F93" s="30" t="str">
        <f>E17</f>
        <v xml:space="preserve"> </v>
      </c>
      <c r="G93" s="39"/>
      <c r="H93" s="39"/>
      <c r="I93" s="32" t="s">
        <v>32</v>
      </c>
      <c r="J93" s="35" t="str">
        <f>E23</f>
        <v>Land05 s.r.o.</v>
      </c>
      <c r="K93" s="39"/>
      <c r="L93" s="116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pans="1:31" s="2" customFormat="1" ht="15.15" customHeight="1">
      <c r="A94" s="37"/>
      <c r="B94" s="38"/>
      <c r="C94" s="32" t="s">
        <v>30</v>
      </c>
      <c r="D94" s="39"/>
      <c r="E94" s="39"/>
      <c r="F94" s="30" t="str">
        <f>IF(E20="","",E20)</f>
        <v>Vyplň údaj</v>
      </c>
      <c r="G94" s="39"/>
      <c r="H94" s="39"/>
      <c r="I94" s="32" t="s">
        <v>35</v>
      </c>
      <c r="J94" s="35" t="str">
        <f>E26</f>
        <v>Soloreal s.r.o.</v>
      </c>
      <c r="K94" s="39"/>
      <c r="L94" s="116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pans="1:31" s="2" customFormat="1" ht="10.25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116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pans="1:31" s="11" customFormat="1" ht="29.25" customHeight="1">
      <c r="A96" s="154"/>
      <c r="B96" s="155"/>
      <c r="C96" s="156" t="s">
        <v>192</v>
      </c>
      <c r="D96" s="157" t="s">
        <v>59</v>
      </c>
      <c r="E96" s="157" t="s">
        <v>55</v>
      </c>
      <c r="F96" s="157" t="s">
        <v>56</v>
      </c>
      <c r="G96" s="157" t="s">
        <v>193</v>
      </c>
      <c r="H96" s="157" t="s">
        <v>194</v>
      </c>
      <c r="I96" s="157" t="s">
        <v>195</v>
      </c>
      <c r="J96" s="158" t="s">
        <v>177</v>
      </c>
      <c r="K96" s="159" t="s">
        <v>196</v>
      </c>
      <c r="L96" s="160"/>
      <c r="M96" s="71" t="s">
        <v>21</v>
      </c>
      <c r="N96" s="72" t="s">
        <v>44</v>
      </c>
      <c r="O96" s="72" t="s">
        <v>197</v>
      </c>
      <c r="P96" s="72" t="s">
        <v>198</v>
      </c>
      <c r="Q96" s="72" t="s">
        <v>199</v>
      </c>
      <c r="R96" s="72" t="s">
        <v>200</v>
      </c>
      <c r="S96" s="72" t="s">
        <v>201</v>
      </c>
      <c r="T96" s="73" t="s">
        <v>202</v>
      </c>
      <c r="U96" s="154"/>
      <c r="V96" s="154"/>
      <c r="W96" s="154"/>
      <c r="X96" s="154"/>
      <c r="Y96" s="154"/>
      <c r="Z96" s="154"/>
      <c r="AA96" s="154"/>
      <c r="AB96" s="154"/>
      <c r="AC96" s="154"/>
      <c r="AD96" s="154"/>
      <c r="AE96" s="154"/>
    </row>
    <row r="97" spans="1:65" s="2" customFormat="1" ht="22.75" customHeight="1">
      <c r="A97" s="37"/>
      <c r="B97" s="38"/>
      <c r="C97" s="78" t="s">
        <v>203</v>
      </c>
      <c r="D97" s="39"/>
      <c r="E97" s="39"/>
      <c r="F97" s="39"/>
      <c r="G97" s="39"/>
      <c r="H97" s="39"/>
      <c r="I97" s="39"/>
      <c r="J97" s="161">
        <f>BK97</f>
        <v>0</v>
      </c>
      <c r="K97" s="39"/>
      <c r="L97" s="42"/>
      <c r="M97" s="74"/>
      <c r="N97" s="162"/>
      <c r="O97" s="75"/>
      <c r="P97" s="163">
        <f>P98+P155+P270+P278</f>
        <v>0</v>
      </c>
      <c r="Q97" s="75"/>
      <c r="R97" s="163">
        <f>R98+R155+R270+R278</f>
        <v>140.52149</v>
      </c>
      <c r="S97" s="75"/>
      <c r="T97" s="164">
        <f>T98+T155+T270+T278</f>
        <v>0</v>
      </c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20" t="s">
        <v>73</v>
      </c>
      <c r="AU97" s="20" t="s">
        <v>178</v>
      </c>
      <c r="BK97" s="165">
        <f>BK98+BK155+BK270+BK278</f>
        <v>0</v>
      </c>
    </row>
    <row r="98" spans="1:65" s="12" customFormat="1" ht="25.9" customHeight="1">
      <c r="B98" s="166"/>
      <c r="C98" s="167"/>
      <c r="D98" s="168" t="s">
        <v>73</v>
      </c>
      <c r="E98" s="169" t="s">
        <v>204</v>
      </c>
      <c r="F98" s="169" t="s">
        <v>205</v>
      </c>
      <c r="G98" s="167"/>
      <c r="H98" s="167"/>
      <c r="I98" s="170"/>
      <c r="J98" s="171">
        <f>BK98</f>
        <v>0</v>
      </c>
      <c r="K98" s="167"/>
      <c r="L98" s="172"/>
      <c r="M98" s="173"/>
      <c r="N98" s="174"/>
      <c r="O98" s="174"/>
      <c r="P98" s="175">
        <f>P99+P148+P152</f>
        <v>0</v>
      </c>
      <c r="Q98" s="174"/>
      <c r="R98" s="175">
        <f>R99+R148+R152</f>
        <v>140.52149</v>
      </c>
      <c r="S98" s="174"/>
      <c r="T98" s="176">
        <f>T99+T148+T152</f>
        <v>0</v>
      </c>
      <c r="AR98" s="177" t="s">
        <v>81</v>
      </c>
      <c r="AT98" s="178" t="s">
        <v>73</v>
      </c>
      <c r="AU98" s="178" t="s">
        <v>74</v>
      </c>
      <c r="AY98" s="177" t="s">
        <v>206</v>
      </c>
      <c r="BK98" s="179">
        <f>BK99+BK148+BK152</f>
        <v>0</v>
      </c>
    </row>
    <row r="99" spans="1:65" s="12" customFormat="1" ht="22.75" customHeight="1">
      <c r="B99" s="166"/>
      <c r="C99" s="167"/>
      <c r="D99" s="168" t="s">
        <v>73</v>
      </c>
      <c r="E99" s="180" t="s">
        <v>81</v>
      </c>
      <c r="F99" s="180" t="s">
        <v>207</v>
      </c>
      <c r="G99" s="167"/>
      <c r="H99" s="167"/>
      <c r="I99" s="170"/>
      <c r="J99" s="181">
        <f>BK99</f>
        <v>0</v>
      </c>
      <c r="K99" s="167"/>
      <c r="L99" s="172"/>
      <c r="M99" s="173"/>
      <c r="N99" s="174"/>
      <c r="O99" s="174"/>
      <c r="P99" s="175">
        <f>SUM(P100:P147)</f>
        <v>0</v>
      </c>
      <c r="Q99" s="174"/>
      <c r="R99" s="175">
        <f>SUM(R100:R147)</f>
        <v>140.4965</v>
      </c>
      <c r="S99" s="174"/>
      <c r="T99" s="176">
        <f>SUM(T100:T147)</f>
        <v>0</v>
      </c>
      <c r="AR99" s="177" t="s">
        <v>81</v>
      </c>
      <c r="AT99" s="178" t="s">
        <v>73</v>
      </c>
      <c r="AU99" s="178" t="s">
        <v>81</v>
      </c>
      <c r="AY99" s="177" t="s">
        <v>206</v>
      </c>
      <c r="BK99" s="179">
        <f>SUM(BK100:BK147)</f>
        <v>0</v>
      </c>
    </row>
    <row r="100" spans="1:65" s="2" customFormat="1" ht="16.5" customHeight="1">
      <c r="A100" s="37"/>
      <c r="B100" s="38"/>
      <c r="C100" s="182" t="s">
        <v>81</v>
      </c>
      <c r="D100" s="182" t="s">
        <v>208</v>
      </c>
      <c r="E100" s="183" t="s">
        <v>860</v>
      </c>
      <c r="F100" s="184" t="s">
        <v>861</v>
      </c>
      <c r="G100" s="185" t="s">
        <v>238</v>
      </c>
      <c r="H100" s="186">
        <v>160.15</v>
      </c>
      <c r="I100" s="187"/>
      <c r="J100" s="188">
        <f>ROUND(I100*H100,2)</f>
        <v>0</v>
      </c>
      <c r="K100" s="189"/>
      <c r="L100" s="42"/>
      <c r="M100" s="190" t="s">
        <v>21</v>
      </c>
      <c r="N100" s="191" t="s">
        <v>45</v>
      </c>
      <c r="O100" s="67"/>
      <c r="P100" s="192">
        <f>O100*H100</f>
        <v>0</v>
      </c>
      <c r="Q100" s="192">
        <v>0</v>
      </c>
      <c r="R100" s="192">
        <f>Q100*H100</f>
        <v>0</v>
      </c>
      <c r="S100" s="192">
        <v>0</v>
      </c>
      <c r="T100" s="193">
        <f>S100*H100</f>
        <v>0</v>
      </c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R100" s="194" t="s">
        <v>149</v>
      </c>
      <c r="AT100" s="194" t="s">
        <v>208</v>
      </c>
      <c r="AU100" s="194" t="s">
        <v>83</v>
      </c>
      <c r="AY100" s="20" t="s">
        <v>206</v>
      </c>
      <c r="BE100" s="195">
        <f>IF(N100="základní",J100,0)</f>
        <v>0</v>
      </c>
      <c r="BF100" s="195">
        <f>IF(N100="snížená",J100,0)</f>
        <v>0</v>
      </c>
      <c r="BG100" s="195">
        <f>IF(N100="zákl. přenesená",J100,0)</f>
        <v>0</v>
      </c>
      <c r="BH100" s="195">
        <f>IF(N100="sníž. přenesená",J100,0)</f>
        <v>0</v>
      </c>
      <c r="BI100" s="195">
        <f>IF(N100="nulová",J100,0)</f>
        <v>0</v>
      </c>
      <c r="BJ100" s="20" t="s">
        <v>81</v>
      </c>
      <c r="BK100" s="195">
        <f>ROUND(I100*H100,2)</f>
        <v>0</v>
      </c>
      <c r="BL100" s="20" t="s">
        <v>149</v>
      </c>
      <c r="BM100" s="194" t="s">
        <v>1014</v>
      </c>
    </row>
    <row r="101" spans="1:65" s="2" customFormat="1">
      <c r="A101" s="37"/>
      <c r="B101" s="38"/>
      <c r="C101" s="39"/>
      <c r="D101" s="196" t="s">
        <v>213</v>
      </c>
      <c r="E101" s="39"/>
      <c r="F101" s="197" t="s">
        <v>863</v>
      </c>
      <c r="G101" s="39"/>
      <c r="H101" s="39"/>
      <c r="I101" s="198"/>
      <c r="J101" s="39"/>
      <c r="K101" s="39"/>
      <c r="L101" s="42"/>
      <c r="M101" s="199"/>
      <c r="N101" s="200"/>
      <c r="O101" s="67"/>
      <c r="P101" s="67"/>
      <c r="Q101" s="67"/>
      <c r="R101" s="67"/>
      <c r="S101" s="67"/>
      <c r="T101" s="68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20" t="s">
        <v>213</v>
      </c>
      <c r="AU101" s="20" t="s">
        <v>83</v>
      </c>
    </row>
    <row r="102" spans="1:65" s="2" customFormat="1" ht="18">
      <c r="A102" s="37"/>
      <c r="B102" s="38"/>
      <c r="C102" s="39"/>
      <c r="D102" s="196" t="s">
        <v>275</v>
      </c>
      <c r="E102" s="39"/>
      <c r="F102" s="233" t="s">
        <v>1015</v>
      </c>
      <c r="G102" s="39"/>
      <c r="H102" s="39"/>
      <c r="I102" s="198"/>
      <c r="J102" s="39"/>
      <c r="K102" s="39"/>
      <c r="L102" s="42"/>
      <c r="M102" s="199"/>
      <c r="N102" s="200"/>
      <c r="O102" s="67"/>
      <c r="P102" s="67"/>
      <c r="Q102" s="67"/>
      <c r="R102" s="67"/>
      <c r="S102" s="67"/>
      <c r="T102" s="68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T102" s="20" t="s">
        <v>275</v>
      </c>
      <c r="AU102" s="20" t="s">
        <v>83</v>
      </c>
    </row>
    <row r="103" spans="1:65" s="14" customFormat="1">
      <c r="B103" s="211"/>
      <c r="C103" s="212"/>
      <c r="D103" s="196" t="s">
        <v>215</v>
      </c>
      <c r="E103" s="213" t="s">
        <v>21</v>
      </c>
      <c r="F103" s="214" t="s">
        <v>1016</v>
      </c>
      <c r="G103" s="212"/>
      <c r="H103" s="215">
        <v>153</v>
      </c>
      <c r="I103" s="216"/>
      <c r="J103" s="212"/>
      <c r="K103" s="212"/>
      <c r="L103" s="217"/>
      <c r="M103" s="218"/>
      <c r="N103" s="219"/>
      <c r="O103" s="219"/>
      <c r="P103" s="219"/>
      <c r="Q103" s="219"/>
      <c r="R103" s="219"/>
      <c r="S103" s="219"/>
      <c r="T103" s="220"/>
      <c r="AT103" s="221" t="s">
        <v>215</v>
      </c>
      <c r="AU103" s="221" t="s">
        <v>83</v>
      </c>
      <c r="AV103" s="14" t="s">
        <v>83</v>
      </c>
      <c r="AW103" s="14" t="s">
        <v>34</v>
      </c>
      <c r="AX103" s="14" t="s">
        <v>74</v>
      </c>
      <c r="AY103" s="221" t="s">
        <v>206</v>
      </c>
    </row>
    <row r="104" spans="1:65" s="14" customFormat="1">
      <c r="B104" s="211"/>
      <c r="C104" s="212"/>
      <c r="D104" s="196" t="s">
        <v>215</v>
      </c>
      <c r="E104" s="213" t="s">
        <v>21</v>
      </c>
      <c r="F104" s="214" t="s">
        <v>1017</v>
      </c>
      <c r="G104" s="212"/>
      <c r="H104" s="215">
        <v>7.15</v>
      </c>
      <c r="I104" s="216"/>
      <c r="J104" s="212"/>
      <c r="K104" s="212"/>
      <c r="L104" s="217"/>
      <c r="M104" s="218"/>
      <c r="N104" s="219"/>
      <c r="O104" s="219"/>
      <c r="P104" s="219"/>
      <c r="Q104" s="219"/>
      <c r="R104" s="219"/>
      <c r="S104" s="219"/>
      <c r="T104" s="220"/>
      <c r="AT104" s="221" t="s">
        <v>215</v>
      </c>
      <c r="AU104" s="221" t="s">
        <v>83</v>
      </c>
      <c r="AV104" s="14" t="s">
        <v>83</v>
      </c>
      <c r="AW104" s="14" t="s">
        <v>34</v>
      </c>
      <c r="AX104" s="14" t="s">
        <v>74</v>
      </c>
      <c r="AY104" s="221" t="s">
        <v>206</v>
      </c>
    </row>
    <row r="105" spans="1:65" s="15" customFormat="1">
      <c r="B105" s="222"/>
      <c r="C105" s="223"/>
      <c r="D105" s="196" t="s">
        <v>215</v>
      </c>
      <c r="E105" s="224" t="s">
        <v>21</v>
      </c>
      <c r="F105" s="225" t="s">
        <v>219</v>
      </c>
      <c r="G105" s="223"/>
      <c r="H105" s="226">
        <v>160.15</v>
      </c>
      <c r="I105" s="227"/>
      <c r="J105" s="223"/>
      <c r="K105" s="223"/>
      <c r="L105" s="228"/>
      <c r="M105" s="229"/>
      <c r="N105" s="230"/>
      <c r="O105" s="230"/>
      <c r="P105" s="230"/>
      <c r="Q105" s="230"/>
      <c r="R105" s="230"/>
      <c r="S105" s="230"/>
      <c r="T105" s="231"/>
      <c r="AT105" s="232" t="s">
        <v>215</v>
      </c>
      <c r="AU105" s="232" t="s">
        <v>83</v>
      </c>
      <c r="AV105" s="15" t="s">
        <v>149</v>
      </c>
      <c r="AW105" s="15" t="s">
        <v>34</v>
      </c>
      <c r="AX105" s="15" t="s">
        <v>81</v>
      </c>
      <c r="AY105" s="232" t="s">
        <v>206</v>
      </c>
    </row>
    <row r="106" spans="1:65" s="2" customFormat="1" ht="16.5" customHeight="1">
      <c r="A106" s="37"/>
      <c r="B106" s="38"/>
      <c r="C106" s="182" t="s">
        <v>83</v>
      </c>
      <c r="D106" s="182" t="s">
        <v>208</v>
      </c>
      <c r="E106" s="183" t="s">
        <v>1018</v>
      </c>
      <c r="F106" s="184" t="s">
        <v>1019</v>
      </c>
      <c r="G106" s="185" t="s">
        <v>257</v>
      </c>
      <c r="H106" s="186">
        <v>82.644999999999996</v>
      </c>
      <c r="I106" s="187"/>
      <c r="J106" s="188">
        <f>ROUND(I106*H106,2)</f>
        <v>0</v>
      </c>
      <c r="K106" s="189"/>
      <c r="L106" s="42"/>
      <c r="M106" s="190" t="s">
        <v>21</v>
      </c>
      <c r="N106" s="191" t="s">
        <v>45</v>
      </c>
      <c r="O106" s="67"/>
      <c r="P106" s="192">
        <f>O106*H106</f>
        <v>0</v>
      </c>
      <c r="Q106" s="192">
        <v>1.7</v>
      </c>
      <c r="R106" s="192">
        <f>Q106*H106</f>
        <v>140.4965</v>
      </c>
      <c r="S106" s="192">
        <v>0</v>
      </c>
      <c r="T106" s="193">
        <f>S106*H106</f>
        <v>0</v>
      </c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R106" s="194" t="s">
        <v>149</v>
      </c>
      <c r="AT106" s="194" t="s">
        <v>208</v>
      </c>
      <c r="AU106" s="194" t="s">
        <v>83</v>
      </c>
      <c r="AY106" s="20" t="s">
        <v>206</v>
      </c>
      <c r="BE106" s="195">
        <f>IF(N106="základní",J106,0)</f>
        <v>0</v>
      </c>
      <c r="BF106" s="195">
        <f>IF(N106="snížená",J106,0)</f>
        <v>0</v>
      </c>
      <c r="BG106" s="195">
        <f>IF(N106="zákl. přenesená",J106,0)</f>
        <v>0</v>
      </c>
      <c r="BH106" s="195">
        <f>IF(N106="sníž. přenesená",J106,0)</f>
        <v>0</v>
      </c>
      <c r="BI106" s="195">
        <f>IF(N106="nulová",J106,0)</f>
        <v>0</v>
      </c>
      <c r="BJ106" s="20" t="s">
        <v>81</v>
      </c>
      <c r="BK106" s="195">
        <f>ROUND(I106*H106,2)</f>
        <v>0</v>
      </c>
      <c r="BL106" s="20" t="s">
        <v>149</v>
      </c>
      <c r="BM106" s="194" t="s">
        <v>1020</v>
      </c>
    </row>
    <row r="107" spans="1:65" s="2" customFormat="1" ht="18">
      <c r="A107" s="37"/>
      <c r="B107" s="38"/>
      <c r="C107" s="39"/>
      <c r="D107" s="196" t="s">
        <v>213</v>
      </c>
      <c r="E107" s="39"/>
      <c r="F107" s="197" t="s">
        <v>1021</v>
      </c>
      <c r="G107" s="39"/>
      <c r="H107" s="39"/>
      <c r="I107" s="198"/>
      <c r="J107" s="39"/>
      <c r="K107" s="39"/>
      <c r="L107" s="42"/>
      <c r="M107" s="199"/>
      <c r="N107" s="200"/>
      <c r="O107" s="67"/>
      <c r="P107" s="67"/>
      <c r="Q107" s="67"/>
      <c r="R107" s="67"/>
      <c r="S107" s="67"/>
      <c r="T107" s="6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213</v>
      </c>
      <c r="AU107" s="20" t="s">
        <v>83</v>
      </c>
    </row>
    <row r="108" spans="1:65" s="2" customFormat="1" ht="18">
      <c r="A108" s="37"/>
      <c r="B108" s="38"/>
      <c r="C108" s="39"/>
      <c r="D108" s="196" t="s">
        <v>275</v>
      </c>
      <c r="E108" s="39"/>
      <c r="F108" s="233" t="s">
        <v>1015</v>
      </c>
      <c r="G108" s="39"/>
      <c r="H108" s="39"/>
      <c r="I108" s="198"/>
      <c r="J108" s="39"/>
      <c r="K108" s="39"/>
      <c r="L108" s="42"/>
      <c r="M108" s="199"/>
      <c r="N108" s="200"/>
      <c r="O108" s="67"/>
      <c r="P108" s="67"/>
      <c r="Q108" s="67"/>
      <c r="R108" s="67"/>
      <c r="S108" s="67"/>
      <c r="T108" s="68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T108" s="20" t="s">
        <v>275</v>
      </c>
      <c r="AU108" s="20" t="s">
        <v>83</v>
      </c>
    </row>
    <row r="109" spans="1:65" s="13" customFormat="1">
      <c r="B109" s="201"/>
      <c r="C109" s="202"/>
      <c r="D109" s="196" t="s">
        <v>215</v>
      </c>
      <c r="E109" s="203" t="s">
        <v>21</v>
      </c>
      <c r="F109" s="204" t="s">
        <v>1022</v>
      </c>
      <c r="G109" s="202"/>
      <c r="H109" s="203" t="s">
        <v>21</v>
      </c>
      <c r="I109" s="205"/>
      <c r="J109" s="202"/>
      <c r="K109" s="202"/>
      <c r="L109" s="206"/>
      <c r="M109" s="207"/>
      <c r="N109" s="208"/>
      <c r="O109" s="208"/>
      <c r="P109" s="208"/>
      <c r="Q109" s="208"/>
      <c r="R109" s="208"/>
      <c r="S109" s="208"/>
      <c r="T109" s="209"/>
      <c r="AT109" s="210" t="s">
        <v>215</v>
      </c>
      <c r="AU109" s="210" t="s">
        <v>83</v>
      </c>
      <c r="AV109" s="13" t="s">
        <v>81</v>
      </c>
      <c r="AW109" s="13" t="s">
        <v>34</v>
      </c>
      <c r="AX109" s="13" t="s">
        <v>74</v>
      </c>
      <c r="AY109" s="210" t="s">
        <v>206</v>
      </c>
    </row>
    <row r="110" spans="1:65" s="14" customFormat="1">
      <c r="B110" s="211"/>
      <c r="C110" s="212"/>
      <c r="D110" s="196" t="s">
        <v>215</v>
      </c>
      <c r="E110" s="213" t="s">
        <v>21</v>
      </c>
      <c r="F110" s="214" t="s">
        <v>1023</v>
      </c>
      <c r="G110" s="212"/>
      <c r="H110" s="215">
        <v>45.9</v>
      </c>
      <c r="I110" s="216"/>
      <c r="J110" s="212"/>
      <c r="K110" s="212"/>
      <c r="L110" s="217"/>
      <c r="M110" s="218"/>
      <c r="N110" s="219"/>
      <c r="O110" s="219"/>
      <c r="P110" s="219"/>
      <c r="Q110" s="219"/>
      <c r="R110" s="219"/>
      <c r="S110" s="219"/>
      <c r="T110" s="220"/>
      <c r="AT110" s="221" t="s">
        <v>215</v>
      </c>
      <c r="AU110" s="221" t="s">
        <v>83</v>
      </c>
      <c r="AV110" s="14" t="s">
        <v>83</v>
      </c>
      <c r="AW110" s="14" t="s">
        <v>34</v>
      </c>
      <c r="AX110" s="14" t="s">
        <v>74</v>
      </c>
      <c r="AY110" s="221" t="s">
        <v>206</v>
      </c>
    </row>
    <row r="111" spans="1:65" s="14" customFormat="1">
      <c r="B111" s="211"/>
      <c r="C111" s="212"/>
      <c r="D111" s="196" t="s">
        <v>215</v>
      </c>
      <c r="E111" s="213" t="s">
        <v>21</v>
      </c>
      <c r="F111" s="214" t="s">
        <v>1024</v>
      </c>
      <c r="G111" s="212"/>
      <c r="H111" s="215">
        <v>2.145</v>
      </c>
      <c r="I111" s="216"/>
      <c r="J111" s="212"/>
      <c r="K111" s="212"/>
      <c r="L111" s="217"/>
      <c r="M111" s="218"/>
      <c r="N111" s="219"/>
      <c r="O111" s="219"/>
      <c r="P111" s="219"/>
      <c r="Q111" s="219"/>
      <c r="R111" s="219"/>
      <c r="S111" s="219"/>
      <c r="T111" s="220"/>
      <c r="AT111" s="221" t="s">
        <v>215</v>
      </c>
      <c r="AU111" s="221" t="s">
        <v>83</v>
      </c>
      <c r="AV111" s="14" t="s">
        <v>83</v>
      </c>
      <c r="AW111" s="14" t="s">
        <v>34</v>
      </c>
      <c r="AX111" s="14" t="s">
        <v>74</v>
      </c>
      <c r="AY111" s="221" t="s">
        <v>206</v>
      </c>
    </row>
    <row r="112" spans="1:65" s="13" customFormat="1">
      <c r="B112" s="201"/>
      <c r="C112" s="202"/>
      <c r="D112" s="196" t="s">
        <v>215</v>
      </c>
      <c r="E112" s="203" t="s">
        <v>21</v>
      </c>
      <c r="F112" s="204" t="s">
        <v>1025</v>
      </c>
      <c r="G112" s="202"/>
      <c r="H112" s="203" t="s">
        <v>21</v>
      </c>
      <c r="I112" s="205"/>
      <c r="J112" s="202"/>
      <c r="K112" s="202"/>
      <c r="L112" s="206"/>
      <c r="M112" s="207"/>
      <c r="N112" s="208"/>
      <c r="O112" s="208"/>
      <c r="P112" s="208"/>
      <c r="Q112" s="208"/>
      <c r="R112" s="208"/>
      <c r="S112" s="208"/>
      <c r="T112" s="209"/>
      <c r="AT112" s="210" t="s">
        <v>215</v>
      </c>
      <c r="AU112" s="210" t="s">
        <v>83</v>
      </c>
      <c r="AV112" s="13" t="s">
        <v>81</v>
      </c>
      <c r="AW112" s="13" t="s">
        <v>34</v>
      </c>
      <c r="AX112" s="13" t="s">
        <v>74</v>
      </c>
      <c r="AY112" s="210" t="s">
        <v>206</v>
      </c>
    </row>
    <row r="113" spans="1:65" s="14" customFormat="1">
      <c r="B113" s="211"/>
      <c r="C113" s="212"/>
      <c r="D113" s="196" t="s">
        <v>215</v>
      </c>
      <c r="E113" s="213" t="s">
        <v>21</v>
      </c>
      <c r="F113" s="214" t="s">
        <v>1026</v>
      </c>
      <c r="G113" s="212"/>
      <c r="H113" s="215">
        <v>34.6</v>
      </c>
      <c r="I113" s="216"/>
      <c r="J113" s="212"/>
      <c r="K113" s="212"/>
      <c r="L113" s="217"/>
      <c r="M113" s="218"/>
      <c r="N113" s="219"/>
      <c r="O113" s="219"/>
      <c r="P113" s="219"/>
      <c r="Q113" s="219"/>
      <c r="R113" s="219"/>
      <c r="S113" s="219"/>
      <c r="T113" s="220"/>
      <c r="AT113" s="221" t="s">
        <v>215</v>
      </c>
      <c r="AU113" s="221" t="s">
        <v>83</v>
      </c>
      <c r="AV113" s="14" t="s">
        <v>83</v>
      </c>
      <c r="AW113" s="14" t="s">
        <v>34</v>
      </c>
      <c r="AX113" s="14" t="s">
        <v>74</v>
      </c>
      <c r="AY113" s="221" t="s">
        <v>206</v>
      </c>
    </row>
    <row r="114" spans="1:65" s="15" customFormat="1">
      <c r="B114" s="222"/>
      <c r="C114" s="223"/>
      <c r="D114" s="196" t="s">
        <v>215</v>
      </c>
      <c r="E114" s="224" t="s">
        <v>21</v>
      </c>
      <c r="F114" s="225" t="s">
        <v>219</v>
      </c>
      <c r="G114" s="223"/>
      <c r="H114" s="226">
        <v>82.64500000000001</v>
      </c>
      <c r="I114" s="227"/>
      <c r="J114" s="223"/>
      <c r="K114" s="223"/>
      <c r="L114" s="228"/>
      <c r="M114" s="229"/>
      <c r="N114" s="230"/>
      <c r="O114" s="230"/>
      <c r="P114" s="230"/>
      <c r="Q114" s="230"/>
      <c r="R114" s="230"/>
      <c r="S114" s="230"/>
      <c r="T114" s="231"/>
      <c r="AT114" s="232" t="s">
        <v>215</v>
      </c>
      <c r="AU114" s="232" t="s">
        <v>83</v>
      </c>
      <c r="AV114" s="15" t="s">
        <v>149</v>
      </c>
      <c r="AW114" s="15" t="s">
        <v>34</v>
      </c>
      <c r="AX114" s="15" t="s">
        <v>81</v>
      </c>
      <c r="AY114" s="232" t="s">
        <v>206</v>
      </c>
    </row>
    <row r="115" spans="1:65" s="2" customFormat="1" ht="16.5" customHeight="1">
      <c r="A115" s="37"/>
      <c r="B115" s="38"/>
      <c r="C115" s="182" t="s">
        <v>106</v>
      </c>
      <c r="D115" s="182" t="s">
        <v>208</v>
      </c>
      <c r="E115" s="183" t="s">
        <v>1027</v>
      </c>
      <c r="F115" s="184" t="s">
        <v>1028</v>
      </c>
      <c r="G115" s="185" t="s">
        <v>238</v>
      </c>
      <c r="H115" s="186">
        <v>160.15</v>
      </c>
      <c r="I115" s="187"/>
      <c r="J115" s="188">
        <f>ROUND(I115*H115,2)</f>
        <v>0</v>
      </c>
      <c r="K115" s="189"/>
      <c r="L115" s="42"/>
      <c r="M115" s="190" t="s">
        <v>21</v>
      </c>
      <c r="N115" s="191" t="s">
        <v>45</v>
      </c>
      <c r="O115" s="67"/>
      <c r="P115" s="192">
        <f>O115*H115</f>
        <v>0</v>
      </c>
      <c r="Q115" s="192">
        <v>0</v>
      </c>
      <c r="R115" s="192">
        <f>Q115*H115</f>
        <v>0</v>
      </c>
      <c r="S115" s="192">
        <v>0</v>
      </c>
      <c r="T115" s="193">
        <f>S115*H115</f>
        <v>0</v>
      </c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R115" s="194" t="s">
        <v>149</v>
      </c>
      <c r="AT115" s="194" t="s">
        <v>208</v>
      </c>
      <c r="AU115" s="194" t="s">
        <v>83</v>
      </c>
      <c r="AY115" s="20" t="s">
        <v>206</v>
      </c>
      <c r="BE115" s="195">
        <f>IF(N115="základní",J115,0)</f>
        <v>0</v>
      </c>
      <c r="BF115" s="195">
        <f>IF(N115="snížená",J115,0)</f>
        <v>0</v>
      </c>
      <c r="BG115" s="195">
        <f>IF(N115="zákl. přenesená",J115,0)</f>
        <v>0</v>
      </c>
      <c r="BH115" s="195">
        <f>IF(N115="sníž. přenesená",J115,0)</f>
        <v>0</v>
      </c>
      <c r="BI115" s="195">
        <f>IF(N115="nulová",J115,0)</f>
        <v>0</v>
      </c>
      <c r="BJ115" s="20" t="s">
        <v>81</v>
      </c>
      <c r="BK115" s="195">
        <f>ROUND(I115*H115,2)</f>
        <v>0</v>
      </c>
      <c r="BL115" s="20" t="s">
        <v>149</v>
      </c>
      <c r="BM115" s="194" t="s">
        <v>1029</v>
      </c>
    </row>
    <row r="116" spans="1:65" s="2" customFormat="1">
      <c r="A116" s="37"/>
      <c r="B116" s="38"/>
      <c r="C116" s="39"/>
      <c r="D116" s="196" t="s">
        <v>213</v>
      </c>
      <c r="E116" s="39"/>
      <c r="F116" s="197" t="s">
        <v>1030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213</v>
      </c>
      <c r="AU116" s="20" t="s">
        <v>83</v>
      </c>
    </row>
    <row r="117" spans="1:65" s="2" customFormat="1" ht="18">
      <c r="A117" s="37"/>
      <c r="B117" s="38"/>
      <c r="C117" s="39"/>
      <c r="D117" s="196" t="s">
        <v>275</v>
      </c>
      <c r="E117" s="39"/>
      <c r="F117" s="233" t="s">
        <v>1015</v>
      </c>
      <c r="G117" s="39"/>
      <c r="H117" s="39"/>
      <c r="I117" s="198"/>
      <c r="J117" s="39"/>
      <c r="K117" s="39"/>
      <c r="L117" s="42"/>
      <c r="M117" s="199"/>
      <c r="N117" s="200"/>
      <c r="O117" s="67"/>
      <c r="P117" s="67"/>
      <c r="Q117" s="67"/>
      <c r="R117" s="67"/>
      <c r="S117" s="67"/>
      <c r="T117" s="68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T117" s="20" t="s">
        <v>275</v>
      </c>
      <c r="AU117" s="20" t="s">
        <v>83</v>
      </c>
    </row>
    <row r="118" spans="1:65" s="14" customFormat="1">
      <c r="B118" s="211"/>
      <c r="C118" s="212"/>
      <c r="D118" s="196" t="s">
        <v>215</v>
      </c>
      <c r="E118" s="213" t="s">
        <v>21</v>
      </c>
      <c r="F118" s="214" t="s">
        <v>1016</v>
      </c>
      <c r="G118" s="212"/>
      <c r="H118" s="215">
        <v>153</v>
      </c>
      <c r="I118" s="216"/>
      <c r="J118" s="212"/>
      <c r="K118" s="212"/>
      <c r="L118" s="217"/>
      <c r="M118" s="218"/>
      <c r="N118" s="219"/>
      <c r="O118" s="219"/>
      <c r="P118" s="219"/>
      <c r="Q118" s="219"/>
      <c r="R118" s="219"/>
      <c r="S118" s="219"/>
      <c r="T118" s="220"/>
      <c r="AT118" s="221" t="s">
        <v>215</v>
      </c>
      <c r="AU118" s="221" t="s">
        <v>83</v>
      </c>
      <c r="AV118" s="14" t="s">
        <v>83</v>
      </c>
      <c r="AW118" s="14" t="s">
        <v>34</v>
      </c>
      <c r="AX118" s="14" t="s">
        <v>74</v>
      </c>
      <c r="AY118" s="221" t="s">
        <v>206</v>
      </c>
    </row>
    <row r="119" spans="1:65" s="14" customFormat="1">
      <c r="B119" s="211"/>
      <c r="C119" s="212"/>
      <c r="D119" s="196" t="s">
        <v>215</v>
      </c>
      <c r="E119" s="213" t="s">
        <v>21</v>
      </c>
      <c r="F119" s="214" t="s">
        <v>1017</v>
      </c>
      <c r="G119" s="212"/>
      <c r="H119" s="215">
        <v>7.15</v>
      </c>
      <c r="I119" s="216"/>
      <c r="J119" s="212"/>
      <c r="K119" s="212"/>
      <c r="L119" s="217"/>
      <c r="M119" s="218"/>
      <c r="N119" s="219"/>
      <c r="O119" s="219"/>
      <c r="P119" s="219"/>
      <c r="Q119" s="219"/>
      <c r="R119" s="219"/>
      <c r="S119" s="219"/>
      <c r="T119" s="220"/>
      <c r="AT119" s="221" t="s">
        <v>215</v>
      </c>
      <c r="AU119" s="221" t="s">
        <v>83</v>
      </c>
      <c r="AV119" s="14" t="s">
        <v>83</v>
      </c>
      <c r="AW119" s="14" t="s">
        <v>34</v>
      </c>
      <c r="AX119" s="14" t="s">
        <v>74</v>
      </c>
      <c r="AY119" s="221" t="s">
        <v>206</v>
      </c>
    </row>
    <row r="120" spans="1:65" s="15" customFormat="1">
      <c r="B120" s="222"/>
      <c r="C120" s="223"/>
      <c r="D120" s="196" t="s">
        <v>215</v>
      </c>
      <c r="E120" s="224" t="s">
        <v>21</v>
      </c>
      <c r="F120" s="225" t="s">
        <v>219</v>
      </c>
      <c r="G120" s="223"/>
      <c r="H120" s="226">
        <v>160.15</v>
      </c>
      <c r="I120" s="227"/>
      <c r="J120" s="223"/>
      <c r="K120" s="223"/>
      <c r="L120" s="228"/>
      <c r="M120" s="229"/>
      <c r="N120" s="230"/>
      <c r="O120" s="230"/>
      <c r="P120" s="230"/>
      <c r="Q120" s="230"/>
      <c r="R120" s="230"/>
      <c r="S120" s="230"/>
      <c r="T120" s="231"/>
      <c r="AT120" s="232" t="s">
        <v>215</v>
      </c>
      <c r="AU120" s="232" t="s">
        <v>83</v>
      </c>
      <c r="AV120" s="15" t="s">
        <v>149</v>
      </c>
      <c r="AW120" s="15" t="s">
        <v>34</v>
      </c>
      <c r="AX120" s="15" t="s">
        <v>81</v>
      </c>
      <c r="AY120" s="232" t="s">
        <v>206</v>
      </c>
    </row>
    <row r="121" spans="1:65" s="2" customFormat="1" ht="21.75" customHeight="1">
      <c r="A121" s="37"/>
      <c r="B121" s="38"/>
      <c r="C121" s="182" t="s">
        <v>149</v>
      </c>
      <c r="D121" s="182" t="s">
        <v>208</v>
      </c>
      <c r="E121" s="183" t="s">
        <v>1031</v>
      </c>
      <c r="F121" s="184" t="s">
        <v>1032</v>
      </c>
      <c r="G121" s="185" t="s">
        <v>257</v>
      </c>
      <c r="H121" s="186">
        <v>53.55</v>
      </c>
      <c r="I121" s="187"/>
      <c r="J121" s="188">
        <f>ROUND(I121*H121,2)</f>
        <v>0</v>
      </c>
      <c r="K121" s="189"/>
      <c r="L121" s="42"/>
      <c r="M121" s="190" t="s">
        <v>21</v>
      </c>
      <c r="N121" s="191" t="s">
        <v>45</v>
      </c>
      <c r="O121" s="67"/>
      <c r="P121" s="192">
        <f>O121*H121</f>
        <v>0</v>
      </c>
      <c r="Q121" s="192">
        <v>0</v>
      </c>
      <c r="R121" s="192">
        <f>Q121*H121</f>
        <v>0</v>
      </c>
      <c r="S121" s="192">
        <v>0</v>
      </c>
      <c r="T121" s="193">
        <f>S121*H121</f>
        <v>0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R121" s="194" t="s">
        <v>149</v>
      </c>
      <c r="AT121" s="194" t="s">
        <v>208</v>
      </c>
      <c r="AU121" s="194" t="s">
        <v>83</v>
      </c>
      <c r="AY121" s="20" t="s">
        <v>206</v>
      </c>
      <c r="BE121" s="195">
        <f>IF(N121="základní",J121,0)</f>
        <v>0</v>
      </c>
      <c r="BF121" s="195">
        <f>IF(N121="snížená",J121,0)</f>
        <v>0</v>
      </c>
      <c r="BG121" s="195">
        <f>IF(N121="zákl. přenesená",J121,0)</f>
        <v>0</v>
      </c>
      <c r="BH121" s="195">
        <f>IF(N121="sníž. přenesená",J121,0)</f>
        <v>0</v>
      </c>
      <c r="BI121" s="195">
        <f>IF(N121="nulová",J121,0)</f>
        <v>0</v>
      </c>
      <c r="BJ121" s="20" t="s">
        <v>81</v>
      </c>
      <c r="BK121" s="195">
        <f>ROUND(I121*H121,2)</f>
        <v>0</v>
      </c>
      <c r="BL121" s="20" t="s">
        <v>149</v>
      </c>
      <c r="BM121" s="194" t="s">
        <v>1033</v>
      </c>
    </row>
    <row r="122" spans="1:65" s="2" customFormat="1" ht="18">
      <c r="A122" s="37"/>
      <c r="B122" s="38"/>
      <c r="C122" s="39"/>
      <c r="D122" s="196" t="s">
        <v>213</v>
      </c>
      <c r="E122" s="39"/>
      <c r="F122" s="197" t="s">
        <v>1034</v>
      </c>
      <c r="G122" s="39"/>
      <c r="H122" s="39"/>
      <c r="I122" s="198"/>
      <c r="J122" s="39"/>
      <c r="K122" s="39"/>
      <c r="L122" s="42"/>
      <c r="M122" s="199"/>
      <c r="N122" s="200"/>
      <c r="O122" s="67"/>
      <c r="P122" s="67"/>
      <c r="Q122" s="67"/>
      <c r="R122" s="67"/>
      <c r="S122" s="67"/>
      <c r="T122" s="68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20" t="s">
        <v>213</v>
      </c>
      <c r="AU122" s="20" t="s">
        <v>83</v>
      </c>
    </row>
    <row r="123" spans="1:65" s="2" customFormat="1" ht="18">
      <c r="A123" s="37"/>
      <c r="B123" s="38"/>
      <c r="C123" s="39"/>
      <c r="D123" s="196" t="s">
        <v>275</v>
      </c>
      <c r="E123" s="39"/>
      <c r="F123" s="233" t="s">
        <v>1015</v>
      </c>
      <c r="G123" s="39"/>
      <c r="H123" s="39"/>
      <c r="I123" s="198"/>
      <c r="J123" s="39"/>
      <c r="K123" s="39"/>
      <c r="L123" s="42"/>
      <c r="M123" s="199"/>
      <c r="N123" s="200"/>
      <c r="O123" s="67"/>
      <c r="P123" s="67"/>
      <c r="Q123" s="67"/>
      <c r="R123" s="67"/>
      <c r="S123" s="67"/>
      <c r="T123" s="68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20" t="s">
        <v>275</v>
      </c>
      <c r="AU123" s="20" t="s">
        <v>83</v>
      </c>
    </row>
    <row r="124" spans="1:65" s="14" customFormat="1">
      <c r="B124" s="211"/>
      <c r="C124" s="212"/>
      <c r="D124" s="196" t="s">
        <v>215</v>
      </c>
      <c r="E124" s="213" t="s">
        <v>21</v>
      </c>
      <c r="F124" s="214" t="s">
        <v>1035</v>
      </c>
      <c r="G124" s="212"/>
      <c r="H124" s="215">
        <v>53.55</v>
      </c>
      <c r="I124" s="216"/>
      <c r="J124" s="212"/>
      <c r="K124" s="212"/>
      <c r="L124" s="217"/>
      <c r="M124" s="218"/>
      <c r="N124" s="219"/>
      <c r="O124" s="219"/>
      <c r="P124" s="219"/>
      <c r="Q124" s="219"/>
      <c r="R124" s="219"/>
      <c r="S124" s="219"/>
      <c r="T124" s="220"/>
      <c r="AT124" s="221" t="s">
        <v>215</v>
      </c>
      <c r="AU124" s="221" t="s">
        <v>83</v>
      </c>
      <c r="AV124" s="14" t="s">
        <v>83</v>
      </c>
      <c r="AW124" s="14" t="s">
        <v>34</v>
      </c>
      <c r="AX124" s="14" t="s">
        <v>81</v>
      </c>
      <c r="AY124" s="221" t="s">
        <v>206</v>
      </c>
    </row>
    <row r="125" spans="1:65" s="2" customFormat="1" ht="21.75" customHeight="1">
      <c r="A125" s="37"/>
      <c r="B125" s="38"/>
      <c r="C125" s="182" t="s">
        <v>235</v>
      </c>
      <c r="D125" s="182" t="s">
        <v>208</v>
      </c>
      <c r="E125" s="183" t="s">
        <v>1036</v>
      </c>
      <c r="F125" s="184" t="s">
        <v>1037</v>
      </c>
      <c r="G125" s="185" t="s">
        <v>257</v>
      </c>
      <c r="H125" s="186">
        <v>8.58</v>
      </c>
      <c r="I125" s="187"/>
      <c r="J125" s="188">
        <f>ROUND(I125*H125,2)</f>
        <v>0</v>
      </c>
      <c r="K125" s="189"/>
      <c r="L125" s="42"/>
      <c r="M125" s="190" t="s">
        <v>21</v>
      </c>
      <c r="N125" s="191" t="s">
        <v>45</v>
      </c>
      <c r="O125" s="67"/>
      <c r="P125" s="192">
        <f>O125*H125</f>
        <v>0</v>
      </c>
      <c r="Q125" s="192">
        <v>0</v>
      </c>
      <c r="R125" s="192">
        <f>Q125*H125</f>
        <v>0</v>
      </c>
      <c r="S125" s="192">
        <v>0</v>
      </c>
      <c r="T125" s="193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194" t="s">
        <v>149</v>
      </c>
      <c r="AT125" s="194" t="s">
        <v>208</v>
      </c>
      <c r="AU125" s="194" t="s">
        <v>83</v>
      </c>
      <c r="AY125" s="20" t="s">
        <v>206</v>
      </c>
      <c r="BE125" s="195">
        <f>IF(N125="základní",J125,0)</f>
        <v>0</v>
      </c>
      <c r="BF125" s="195">
        <f>IF(N125="snížená",J125,0)</f>
        <v>0</v>
      </c>
      <c r="BG125" s="195">
        <f>IF(N125="zákl. přenesená",J125,0)</f>
        <v>0</v>
      </c>
      <c r="BH125" s="195">
        <f>IF(N125="sníž. přenesená",J125,0)</f>
        <v>0</v>
      </c>
      <c r="BI125" s="195">
        <f>IF(N125="nulová",J125,0)</f>
        <v>0</v>
      </c>
      <c r="BJ125" s="20" t="s">
        <v>81</v>
      </c>
      <c r="BK125" s="195">
        <f>ROUND(I125*H125,2)</f>
        <v>0</v>
      </c>
      <c r="BL125" s="20" t="s">
        <v>149</v>
      </c>
      <c r="BM125" s="194" t="s">
        <v>1038</v>
      </c>
    </row>
    <row r="126" spans="1:65" s="2" customFormat="1" ht="18">
      <c r="A126" s="37"/>
      <c r="B126" s="38"/>
      <c r="C126" s="39"/>
      <c r="D126" s="196" t="s">
        <v>213</v>
      </c>
      <c r="E126" s="39"/>
      <c r="F126" s="197" t="s">
        <v>1039</v>
      </c>
      <c r="G126" s="39"/>
      <c r="H126" s="39"/>
      <c r="I126" s="198"/>
      <c r="J126" s="39"/>
      <c r="K126" s="39"/>
      <c r="L126" s="42"/>
      <c r="M126" s="199"/>
      <c r="N126" s="200"/>
      <c r="O126" s="67"/>
      <c r="P126" s="67"/>
      <c r="Q126" s="67"/>
      <c r="R126" s="67"/>
      <c r="S126" s="67"/>
      <c r="T126" s="68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20" t="s">
        <v>213</v>
      </c>
      <c r="AU126" s="20" t="s">
        <v>83</v>
      </c>
    </row>
    <row r="127" spans="1:65" s="2" customFormat="1" ht="18">
      <c r="A127" s="37"/>
      <c r="B127" s="38"/>
      <c r="C127" s="39"/>
      <c r="D127" s="196" t="s">
        <v>275</v>
      </c>
      <c r="E127" s="39"/>
      <c r="F127" s="233" t="s">
        <v>1015</v>
      </c>
      <c r="G127" s="39"/>
      <c r="H127" s="39"/>
      <c r="I127" s="198"/>
      <c r="J127" s="39"/>
      <c r="K127" s="39"/>
      <c r="L127" s="42"/>
      <c r="M127" s="199"/>
      <c r="N127" s="200"/>
      <c r="O127" s="67"/>
      <c r="P127" s="67"/>
      <c r="Q127" s="67"/>
      <c r="R127" s="67"/>
      <c r="S127" s="67"/>
      <c r="T127" s="68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20" t="s">
        <v>275</v>
      </c>
      <c r="AU127" s="20" t="s">
        <v>83</v>
      </c>
    </row>
    <row r="128" spans="1:65" s="14" customFormat="1">
      <c r="B128" s="211"/>
      <c r="C128" s="212"/>
      <c r="D128" s="196" t="s">
        <v>215</v>
      </c>
      <c r="E128" s="213" t="s">
        <v>21</v>
      </c>
      <c r="F128" s="214" t="s">
        <v>1040</v>
      </c>
      <c r="G128" s="212"/>
      <c r="H128" s="215">
        <v>8.58</v>
      </c>
      <c r="I128" s="216"/>
      <c r="J128" s="212"/>
      <c r="K128" s="212"/>
      <c r="L128" s="217"/>
      <c r="M128" s="218"/>
      <c r="N128" s="219"/>
      <c r="O128" s="219"/>
      <c r="P128" s="219"/>
      <c r="Q128" s="219"/>
      <c r="R128" s="219"/>
      <c r="S128" s="219"/>
      <c r="T128" s="220"/>
      <c r="AT128" s="221" t="s">
        <v>215</v>
      </c>
      <c r="AU128" s="221" t="s">
        <v>83</v>
      </c>
      <c r="AV128" s="14" t="s">
        <v>83</v>
      </c>
      <c r="AW128" s="14" t="s">
        <v>34</v>
      </c>
      <c r="AX128" s="14" t="s">
        <v>81</v>
      </c>
      <c r="AY128" s="221" t="s">
        <v>206</v>
      </c>
    </row>
    <row r="129" spans="1:65" s="2" customFormat="1" ht="16.5" customHeight="1">
      <c r="A129" s="37"/>
      <c r="B129" s="38"/>
      <c r="C129" s="182" t="s">
        <v>254</v>
      </c>
      <c r="D129" s="182" t="s">
        <v>208</v>
      </c>
      <c r="E129" s="183" t="s">
        <v>1041</v>
      </c>
      <c r="F129" s="184" t="s">
        <v>1042</v>
      </c>
      <c r="G129" s="185" t="s">
        <v>257</v>
      </c>
      <c r="H129" s="186">
        <v>34.6</v>
      </c>
      <c r="I129" s="187"/>
      <c r="J129" s="188">
        <f>ROUND(I129*H129,2)</f>
        <v>0</v>
      </c>
      <c r="K129" s="189"/>
      <c r="L129" s="42"/>
      <c r="M129" s="190" t="s">
        <v>21</v>
      </c>
      <c r="N129" s="191" t="s">
        <v>45</v>
      </c>
      <c r="O129" s="67"/>
      <c r="P129" s="192">
        <f>O129*H129</f>
        <v>0</v>
      </c>
      <c r="Q129" s="192">
        <v>0</v>
      </c>
      <c r="R129" s="192">
        <f>Q129*H129</f>
        <v>0</v>
      </c>
      <c r="S129" s="192">
        <v>0</v>
      </c>
      <c r="T129" s="193">
        <f>S129*H129</f>
        <v>0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R129" s="194" t="s">
        <v>149</v>
      </c>
      <c r="AT129" s="194" t="s">
        <v>208</v>
      </c>
      <c r="AU129" s="194" t="s">
        <v>83</v>
      </c>
      <c r="AY129" s="20" t="s">
        <v>206</v>
      </c>
      <c r="BE129" s="195">
        <f>IF(N129="základní",J129,0)</f>
        <v>0</v>
      </c>
      <c r="BF129" s="195">
        <f>IF(N129="snížená",J129,0)</f>
        <v>0</v>
      </c>
      <c r="BG129" s="195">
        <f>IF(N129="zákl. přenesená",J129,0)</f>
        <v>0</v>
      </c>
      <c r="BH129" s="195">
        <f>IF(N129="sníž. přenesená",J129,0)</f>
        <v>0</v>
      </c>
      <c r="BI129" s="195">
        <f>IF(N129="nulová",J129,0)</f>
        <v>0</v>
      </c>
      <c r="BJ129" s="20" t="s">
        <v>81</v>
      </c>
      <c r="BK129" s="195">
        <f>ROUND(I129*H129,2)</f>
        <v>0</v>
      </c>
      <c r="BL129" s="20" t="s">
        <v>149</v>
      </c>
      <c r="BM129" s="194" t="s">
        <v>1043</v>
      </c>
    </row>
    <row r="130" spans="1:65" s="2" customFormat="1" ht="18">
      <c r="A130" s="37"/>
      <c r="B130" s="38"/>
      <c r="C130" s="39"/>
      <c r="D130" s="196" t="s">
        <v>213</v>
      </c>
      <c r="E130" s="39"/>
      <c r="F130" s="197" t="s">
        <v>1044</v>
      </c>
      <c r="G130" s="39"/>
      <c r="H130" s="39"/>
      <c r="I130" s="198"/>
      <c r="J130" s="39"/>
      <c r="K130" s="39"/>
      <c r="L130" s="42"/>
      <c r="M130" s="199"/>
      <c r="N130" s="200"/>
      <c r="O130" s="67"/>
      <c r="P130" s="67"/>
      <c r="Q130" s="67"/>
      <c r="R130" s="67"/>
      <c r="S130" s="67"/>
      <c r="T130" s="68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20" t="s">
        <v>213</v>
      </c>
      <c r="AU130" s="20" t="s">
        <v>83</v>
      </c>
    </row>
    <row r="131" spans="1:65" s="2" customFormat="1" ht="18">
      <c r="A131" s="37"/>
      <c r="B131" s="38"/>
      <c r="C131" s="39"/>
      <c r="D131" s="196" t="s">
        <v>275</v>
      </c>
      <c r="E131" s="39"/>
      <c r="F131" s="233" t="s">
        <v>1015</v>
      </c>
      <c r="G131" s="39"/>
      <c r="H131" s="39"/>
      <c r="I131" s="198"/>
      <c r="J131" s="39"/>
      <c r="K131" s="39"/>
      <c r="L131" s="42"/>
      <c r="M131" s="199"/>
      <c r="N131" s="200"/>
      <c r="O131" s="67"/>
      <c r="P131" s="67"/>
      <c r="Q131" s="67"/>
      <c r="R131" s="67"/>
      <c r="S131" s="67"/>
      <c r="T131" s="68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T131" s="20" t="s">
        <v>275</v>
      </c>
      <c r="AU131" s="20" t="s">
        <v>83</v>
      </c>
    </row>
    <row r="132" spans="1:65" s="14" customFormat="1">
      <c r="B132" s="211"/>
      <c r="C132" s="212"/>
      <c r="D132" s="196" t="s">
        <v>215</v>
      </c>
      <c r="E132" s="213" t="s">
        <v>21</v>
      </c>
      <c r="F132" s="214" t="s">
        <v>1026</v>
      </c>
      <c r="G132" s="212"/>
      <c r="H132" s="215">
        <v>34.6</v>
      </c>
      <c r="I132" s="216"/>
      <c r="J132" s="212"/>
      <c r="K132" s="212"/>
      <c r="L132" s="217"/>
      <c r="M132" s="218"/>
      <c r="N132" s="219"/>
      <c r="O132" s="219"/>
      <c r="P132" s="219"/>
      <c r="Q132" s="219"/>
      <c r="R132" s="219"/>
      <c r="S132" s="219"/>
      <c r="T132" s="220"/>
      <c r="AT132" s="221" t="s">
        <v>215</v>
      </c>
      <c r="AU132" s="221" t="s">
        <v>83</v>
      </c>
      <c r="AV132" s="14" t="s">
        <v>83</v>
      </c>
      <c r="AW132" s="14" t="s">
        <v>34</v>
      </c>
      <c r="AX132" s="14" t="s">
        <v>81</v>
      </c>
      <c r="AY132" s="221" t="s">
        <v>206</v>
      </c>
    </row>
    <row r="133" spans="1:65" s="2" customFormat="1" ht="16.5" customHeight="1">
      <c r="A133" s="37"/>
      <c r="B133" s="38"/>
      <c r="C133" s="182" t="s">
        <v>270</v>
      </c>
      <c r="D133" s="182" t="s">
        <v>208</v>
      </c>
      <c r="E133" s="183" t="s">
        <v>284</v>
      </c>
      <c r="F133" s="184" t="s">
        <v>285</v>
      </c>
      <c r="G133" s="185" t="s">
        <v>257</v>
      </c>
      <c r="H133" s="186">
        <v>27.53</v>
      </c>
      <c r="I133" s="187"/>
      <c r="J133" s="188">
        <f>ROUND(I133*H133,2)</f>
        <v>0</v>
      </c>
      <c r="K133" s="189"/>
      <c r="L133" s="42"/>
      <c r="M133" s="190" t="s">
        <v>21</v>
      </c>
      <c r="N133" s="191" t="s">
        <v>45</v>
      </c>
      <c r="O133" s="67"/>
      <c r="P133" s="192">
        <f>O133*H133</f>
        <v>0</v>
      </c>
      <c r="Q133" s="192">
        <v>0</v>
      </c>
      <c r="R133" s="192">
        <f>Q133*H133</f>
        <v>0</v>
      </c>
      <c r="S133" s="192">
        <v>0</v>
      </c>
      <c r="T133" s="193">
        <f>S133*H133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R133" s="194" t="s">
        <v>149</v>
      </c>
      <c r="AT133" s="194" t="s">
        <v>208</v>
      </c>
      <c r="AU133" s="194" t="s">
        <v>83</v>
      </c>
      <c r="AY133" s="20" t="s">
        <v>206</v>
      </c>
      <c r="BE133" s="195">
        <f>IF(N133="základní",J133,0)</f>
        <v>0</v>
      </c>
      <c r="BF133" s="195">
        <f>IF(N133="snížená",J133,0)</f>
        <v>0</v>
      </c>
      <c r="BG133" s="195">
        <f>IF(N133="zákl. přenesená",J133,0)</f>
        <v>0</v>
      </c>
      <c r="BH133" s="195">
        <f>IF(N133="sníž. přenesená",J133,0)</f>
        <v>0</v>
      </c>
      <c r="BI133" s="195">
        <f>IF(N133="nulová",J133,0)</f>
        <v>0</v>
      </c>
      <c r="BJ133" s="20" t="s">
        <v>81</v>
      </c>
      <c r="BK133" s="195">
        <f>ROUND(I133*H133,2)</f>
        <v>0</v>
      </c>
      <c r="BL133" s="20" t="s">
        <v>149</v>
      </c>
      <c r="BM133" s="194" t="s">
        <v>1045</v>
      </c>
    </row>
    <row r="134" spans="1:65" s="2" customFormat="1" ht="18">
      <c r="A134" s="37"/>
      <c r="B134" s="38"/>
      <c r="C134" s="39"/>
      <c r="D134" s="196" t="s">
        <v>213</v>
      </c>
      <c r="E134" s="39"/>
      <c r="F134" s="197" t="s">
        <v>287</v>
      </c>
      <c r="G134" s="39"/>
      <c r="H134" s="39"/>
      <c r="I134" s="198"/>
      <c r="J134" s="39"/>
      <c r="K134" s="39"/>
      <c r="L134" s="42"/>
      <c r="M134" s="199"/>
      <c r="N134" s="200"/>
      <c r="O134" s="67"/>
      <c r="P134" s="67"/>
      <c r="Q134" s="67"/>
      <c r="R134" s="67"/>
      <c r="S134" s="67"/>
      <c r="T134" s="68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T134" s="20" t="s">
        <v>213</v>
      </c>
      <c r="AU134" s="20" t="s">
        <v>83</v>
      </c>
    </row>
    <row r="135" spans="1:65" s="2" customFormat="1" ht="18">
      <c r="A135" s="37"/>
      <c r="B135" s="38"/>
      <c r="C135" s="39"/>
      <c r="D135" s="196" t="s">
        <v>275</v>
      </c>
      <c r="E135" s="39"/>
      <c r="F135" s="233" t="s">
        <v>1015</v>
      </c>
      <c r="G135" s="39"/>
      <c r="H135" s="39"/>
      <c r="I135" s="198"/>
      <c r="J135" s="39"/>
      <c r="K135" s="39"/>
      <c r="L135" s="42"/>
      <c r="M135" s="199"/>
      <c r="N135" s="200"/>
      <c r="O135" s="67"/>
      <c r="P135" s="67"/>
      <c r="Q135" s="67"/>
      <c r="R135" s="67"/>
      <c r="S135" s="67"/>
      <c r="T135" s="68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20" t="s">
        <v>275</v>
      </c>
      <c r="AU135" s="20" t="s">
        <v>83</v>
      </c>
    </row>
    <row r="136" spans="1:65" s="14" customFormat="1">
      <c r="B136" s="211"/>
      <c r="C136" s="212"/>
      <c r="D136" s="196" t="s">
        <v>215</v>
      </c>
      <c r="E136" s="213" t="s">
        <v>21</v>
      </c>
      <c r="F136" s="214" t="s">
        <v>1046</v>
      </c>
      <c r="G136" s="212"/>
      <c r="H136" s="215">
        <v>53.55</v>
      </c>
      <c r="I136" s="216"/>
      <c r="J136" s="212"/>
      <c r="K136" s="212"/>
      <c r="L136" s="217"/>
      <c r="M136" s="218"/>
      <c r="N136" s="219"/>
      <c r="O136" s="219"/>
      <c r="P136" s="219"/>
      <c r="Q136" s="219"/>
      <c r="R136" s="219"/>
      <c r="S136" s="219"/>
      <c r="T136" s="220"/>
      <c r="AT136" s="221" t="s">
        <v>215</v>
      </c>
      <c r="AU136" s="221" t="s">
        <v>83</v>
      </c>
      <c r="AV136" s="14" t="s">
        <v>83</v>
      </c>
      <c r="AW136" s="14" t="s">
        <v>34</v>
      </c>
      <c r="AX136" s="14" t="s">
        <v>74</v>
      </c>
      <c r="AY136" s="221" t="s">
        <v>206</v>
      </c>
    </row>
    <row r="137" spans="1:65" s="14" customFormat="1">
      <c r="B137" s="211"/>
      <c r="C137" s="212"/>
      <c r="D137" s="196" t="s">
        <v>215</v>
      </c>
      <c r="E137" s="213" t="s">
        <v>21</v>
      </c>
      <c r="F137" s="214" t="s">
        <v>1047</v>
      </c>
      <c r="G137" s="212"/>
      <c r="H137" s="215">
        <v>8.58</v>
      </c>
      <c r="I137" s="216"/>
      <c r="J137" s="212"/>
      <c r="K137" s="212"/>
      <c r="L137" s="217"/>
      <c r="M137" s="218"/>
      <c r="N137" s="219"/>
      <c r="O137" s="219"/>
      <c r="P137" s="219"/>
      <c r="Q137" s="219"/>
      <c r="R137" s="219"/>
      <c r="S137" s="219"/>
      <c r="T137" s="220"/>
      <c r="AT137" s="221" t="s">
        <v>215</v>
      </c>
      <c r="AU137" s="221" t="s">
        <v>83</v>
      </c>
      <c r="AV137" s="14" t="s">
        <v>83</v>
      </c>
      <c r="AW137" s="14" t="s">
        <v>34</v>
      </c>
      <c r="AX137" s="14" t="s">
        <v>74</v>
      </c>
      <c r="AY137" s="221" t="s">
        <v>206</v>
      </c>
    </row>
    <row r="138" spans="1:65" s="14" customFormat="1">
      <c r="B138" s="211"/>
      <c r="C138" s="212"/>
      <c r="D138" s="196" t="s">
        <v>215</v>
      </c>
      <c r="E138" s="213" t="s">
        <v>21</v>
      </c>
      <c r="F138" s="214" t="s">
        <v>1048</v>
      </c>
      <c r="G138" s="212"/>
      <c r="H138" s="215">
        <v>-34.6</v>
      </c>
      <c r="I138" s="216"/>
      <c r="J138" s="212"/>
      <c r="K138" s="212"/>
      <c r="L138" s="217"/>
      <c r="M138" s="218"/>
      <c r="N138" s="219"/>
      <c r="O138" s="219"/>
      <c r="P138" s="219"/>
      <c r="Q138" s="219"/>
      <c r="R138" s="219"/>
      <c r="S138" s="219"/>
      <c r="T138" s="220"/>
      <c r="AT138" s="221" t="s">
        <v>215</v>
      </c>
      <c r="AU138" s="221" t="s">
        <v>83</v>
      </c>
      <c r="AV138" s="14" t="s">
        <v>83</v>
      </c>
      <c r="AW138" s="14" t="s">
        <v>34</v>
      </c>
      <c r="AX138" s="14" t="s">
        <v>74</v>
      </c>
      <c r="AY138" s="221" t="s">
        <v>206</v>
      </c>
    </row>
    <row r="139" spans="1:65" s="15" customFormat="1">
      <c r="B139" s="222"/>
      <c r="C139" s="223"/>
      <c r="D139" s="196" t="s">
        <v>215</v>
      </c>
      <c r="E139" s="224" t="s">
        <v>21</v>
      </c>
      <c r="F139" s="225" t="s">
        <v>219</v>
      </c>
      <c r="G139" s="223"/>
      <c r="H139" s="226">
        <v>27.529999999999994</v>
      </c>
      <c r="I139" s="227"/>
      <c r="J139" s="223"/>
      <c r="K139" s="223"/>
      <c r="L139" s="228"/>
      <c r="M139" s="229"/>
      <c r="N139" s="230"/>
      <c r="O139" s="230"/>
      <c r="P139" s="230"/>
      <c r="Q139" s="230"/>
      <c r="R139" s="230"/>
      <c r="S139" s="230"/>
      <c r="T139" s="231"/>
      <c r="AT139" s="232" t="s">
        <v>215</v>
      </c>
      <c r="AU139" s="232" t="s">
        <v>83</v>
      </c>
      <c r="AV139" s="15" t="s">
        <v>149</v>
      </c>
      <c r="AW139" s="15" t="s">
        <v>34</v>
      </c>
      <c r="AX139" s="15" t="s">
        <v>81</v>
      </c>
      <c r="AY139" s="232" t="s">
        <v>206</v>
      </c>
    </row>
    <row r="140" spans="1:65" s="2" customFormat="1" ht="21.75" customHeight="1">
      <c r="A140" s="37"/>
      <c r="B140" s="38"/>
      <c r="C140" s="182" t="s">
        <v>283</v>
      </c>
      <c r="D140" s="182" t="s">
        <v>208</v>
      </c>
      <c r="E140" s="183" t="s">
        <v>271</v>
      </c>
      <c r="F140" s="184" t="s">
        <v>272</v>
      </c>
      <c r="G140" s="185" t="s">
        <v>257</v>
      </c>
      <c r="H140" s="186">
        <v>27.53</v>
      </c>
      <c r="I140" s="187"/>
      <c r="J140" s="188">
        <f>ROUND(I140*H140,2)</f>
        <v>0</v>
      </c>
      <c r="K140" s="189"/>
      <c r="L140" s="42"/>
      <c r="M140" s="190" t="s">
        <v>21</v>
      </c>
      <c r="N140" s="191" t="s">
        <v>45</v>
      </c>
      <c r="O140" s="67"/>
      <c r="P140" s="192">
        <f>O140*H140</f>
        <v>0</v>
      </c>
      <c r="Q140" s="192">
        <v>0</v>
      </c>
      <c r="R140" s="192">
        <f>Q140*H140</f>
        <v>0</v>
      </c>
      <c r="S140" s="192">
        <v>0</v>
      </c>
      <c r="T140" s="193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194" t="s">
        <v>149</v>
      </c>
      <c r="AT140" s="194" t="s">
        <v>208</v>
      </c>
      <c r="AU140" s="194" t="s">
        <v>83</v>
      </c>
      <c r="AY140" s="20" t="s">
        <v>206</v>
      </c>
      <c r="BE140" s="195">
        <f>IF(N140="základní",J140,0)</f>
        <v>0</v>
      </c>
      <c r="BF140" s="195">
        <f>IF(N140="snížená",J140,0)</f>
        <v>0</v>
      </c>
      <c r="BG140" s="195">
        <f>IF(N140="zákl. přenesená",J140,0)</f>
        <v>0</v>
      </c>
      <c r="BH140" s="195">
        <f>IF(N140="sníž. přenesená",J140,0)</f>
        <v>0</v>
      </c>
      <c r="BI140" s="195">
        <f>IF(N140="nulová",J140,0)</f>
        <v>0</v>
      </c>
      <c r="BJ140" s="20" t="s">
        <v>81</v>
      </c>
      <c r="BK140" s="195">
        <f>ROUND(I140*H140,2)</f>
        <v>0</v>
      </c>
      <c r="BL140" s="20" t="s">
        <v>149</v>
      </c>
      <c r="BM140" s="194" t="s">
        <v>1049</v>
      </c>
    </row>
    <row r="141" spans="1:65" s="2" customFormat="1" ht="18">
      <c r="A141" s="37"/>
      <c r="B141" s="38"/>
      <c r="C141" s="39"/>
      <c r="D141" s="196" t="s">
        <v>213</v>
      </c>
      <c r="E141" s="39"/>
      <c r="F141" s="197" t="s">
        <v>274</v>
      </c>
      <c r="G141" s="39"/>
      <c r="H141" s="39"/>
      <c r="I141" s="198"/>
      <c r="J141" s="39"/>
      <c r="K141" s="39"/>
      <c r="L141" s="42"/>
      <c r="M141" s="199"/>
      <c r="N141" s="200"/>
      <c r="O141" s="67"/>
      <c r="P141" s="67"/>
      <c r="Q141" s="67"/>
      <c r="R141" s="67"/>
      <c r="S141" s="67"/>
      <c r="T141" s="68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T141" s="20" t="s">
        <v>213</v>
      </c>
      <c r="AU141" s="20" t="s">
        <v>83</v>
      </c>
    </row>
    <row r="142" spans="1:65" s="2" customFormat="1" ht="18">
      <c r="A142" s="37"/>
      <c r="B142" s="38"/>
      <c r="C142" s="39"/>
      <c r="D142" s="196" t="s">
        <v>275</v>
      </c>
      <c r="E142" s="39"/>
      <c r="F142" s="233" t="s">
        <v>1015</v>
      </c>
      <c r="G142" s="39"/>
      <c r="H142" s="39"/>
      <c r="I142" s="198"/>
      <c r="J142" s="39"/>
      <c r="K142" s="39"/>
      <c r="L142" s="42"/>
      <c r="M142" s="199"/>
      <c r="N142" s="200"/>
      <c r="O142" s="67"/>
      <c r="P142" s="67"/>
      <c r="Q142" s="67"/>
      <c r="R142" s="67"/>
      <c r="S142" s="67"/>
      <c r="T142" s="68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20" t="s">
        <v>275</v>
      </c>
      <c r="AU142" s="20" t="s">
        <v>83</v>
      </c>
    </row>
    <row r="143" spans="1:65" s="13" customFormat="1">
      <c r="B143" s="201"/>
      <c r="C143" s="202"/>
      <c r="D143" s="196" t="s">
        <v>215</v>
      </c>
      <c r="E143" s="203" t="s">
        <v>21</v>
      </c>
      <c r="F143" s="204" t="s">
        <v>1050</v>
      </c>
      <c r="G143" s="202"/>
      <c r="H143" s="203" t="s">
        <v>21</v>
      </c>
      <c r="I143" s="205"/>
      <c r="J143" s="202"/>
      <c r="K143" s="202"/>
      <c r="L143" s="206"/>
      <c r="M143" s="207"/>
      <c r="N143" s="208"/>
      <c r="O143" s="208"/>
      <c r="P143" s="208"/>
      <c r="Q143" s="208"/>
      <c r="R143" s="208"/>
      <c r="S143" s="208"/>
      <c r="T143" s="209"/>
      <c r="AT143" s="210" t="s">
        <v>215</v>
      </c>
      <c r="AU143" s="210" t="s">
        <v>83</v>
      </c>
      <c r="AV143" s="13" t="s">
        <v>81</v>
      </c>
      <c r="AW143" s="13" t="s">
        <v>34</v>
      </c>
      <c r="AX143" s="13" t="s">
        <v>74</v>
      </c>
      <c r="AY143" s="210" t="s">
        <v>206</v>
      </c>
    </row>
    <row r="144" spans="1:65" s="14" customFormat="1">
      <c r="B144" s="211"/>
      <c r="C144" s="212"/>
      <c r="D144" s="196" t="s">
        <v>215</v>
      </c>
      <c r="E144" s="213" t="s">
        <v>21</v>
      </c>
      <c r="F144" s="214" t="s">
        <v>1046</v>
      </c>
      <c r="G144" s="212"/>
      <c r="H144" s="215">
        <v>53.55</v>
      </c>
      <c r="I144" s="216"/>
      <c r="J144" s="212"/>
      <c r="K144" s="212"/>
      <c r="L144" s="217"/>
      <c r="M144" s="218"/>
      <c r="N144" s="219"/>
      <c r="O144" s="219"/>
      <c r="P144" s="219"/>
      <c r="Q144" s="219"/>
      <c r="R144" s="219"/>
      <c r="S144" s="219"/>
      <c r="T144" s="220"/>
      <c r="AT144" s="221" t="s">
        <v>215</v>
      </c>
      <c r="AU144" s="221" t="s">
        <v>83</v>
      </c>
      <c r="AV144" s="14" t="s">
        <v>83</v>
      </c>
      <c r="AW144" s="14" t="s">
        <v>34</v>
      </c>
      <c r="AX144" s="14" t="s">
        <v>74</v>
      </c>
      <c r="AY144" s="221" t="s">
        <v>206</v>
      </c>
    </row>
    <row r="145" spans="1:65" s="14" customFormat="1">
      <c r="B145" s="211"/>
      <c r="C145" s="212"/>
      <c r="D145" s="196" t="s">
        <v>215</v>
      </c>
      <c r="E145" s="213" t="s">
        <v>21</v>
      </c>
      <c r="F145" s="214" t="s">
        <v>1047</v>
      </c>
      <c r="G145" s="212"/>
      <c r="H145" s="215">
        <v>8.58</v>
      </c>
      <c r="I145" s="216"/>
      <c r="J145" s="212"/>
      <c r="K145" s="212"/>
      <c r="L145" s="217"/>
      <c r="M145" s="218"/>
      <c r="N145" s="219"/>
      <c r="O145" s="219"/>
      <c r="P145" s="219"/>
      <c r="Q145" s="219"/>
      <c r="R145" s="219"/>
      <c r="S145" s="219"/>
      <c r="T145" s="220"/>
      <c r="AT145" s="221" t="s">
        <v>215</v>
      </c>
      <c r="AU145" s="221" t="s">
        <v>83</v>
      </c>
      <c r="AV145" s="14" t="s">
        <v>83</v>
      </c>
      <c r="AW145" s="14" t="s">
        <v>34</v>
      </c>
      <c r="AX145" s="14" t="s">
        <v>74</v>
      </c>
      <c r="AY145" s="221" t="s">
        <v>206</v>
      </c>
    </row>
    <row r="146" spans="1:65" s="14" customFormat="1">
      <c r="B146" s="211"/>
      <c r="C146" s="212"/>
      <c r="D146" s="196" t="s">
        <v>215</v>
      </c>
      <c r="E146" s="213" t="s">
        <v>21</v>
      </c>
      <c r="F146" s="214" t="s">
        <v>1048</v>
      </c>
      <c r="G146" s="212"/>
      <c r="H146" s="215">
        <v>-34.6</v>
      </c>
      <c r="I146" s="216"/>
      <c r="J146" s="212"/>
      <c r="K146" s="212"/>
      <c r="L146" s="217"/>
      <c r="M146" s="218"/>
      <c r="N146" s="219"/>
      <c r="O146" s="219"/>
      <c r="P146" s="219"/>
      <c r="Q146" s="219"/>
      <c r="R146" s="219"/>
      <c r="S146" s="219"/>
      <c r="T146" s="220"/>
      <c r="AT146" s="221" t="s">
        <v>215</v>
      </c>
      <c r="AU146" s="221" t="s">
        <v>83</v>
      </c>
      <c r="AV146" s="14" t="s">
        <v>83</v>
      </c>
      <c r="AW146" s="14" t="s">
        <v>34</v>
      </c>
      <c r="AX146" s="14" t="s">
        <v>74</v>
      </c>
      <c r="AY146" s="221" t="s">
        <v>206</v>
      </c>
    </row>
    <row r="147" spans="1:65" s="15" customFormat="1">
      <c r="B147" s="222"/>
      <c r="C147" s="223"/>
      <c r="D147" s="196" t="s">
        <v>215</v>
      </c>
      <c r="E147" s="224" t="s">
        <v>21</v>
      </c>
      <c r="F147" s="225" t="s">
        <v>219</v>
      </c>
      <c r="G147" s="223"/>
      <c r="H147" s="226">
        <v>27.529999999999994</v>
      </c>
      <c r="I147" s="227"/>
      <c r="J147" s="223"/>
      <c r="K147" s="223"/>
      <c r="L147" s="228"/>
      <c r="M147" s="229"/>
      <c r="N147" s="230"/>
      <c r="O147" s="230"/>
      <c r="P147" s="230"/>
      <c r="Q147" s="230"/>
      <c r="R147" s="230"/>
      <c r="S147" s="230"/>
      <c r="T147" s="231"/>
      <c r="AT147" s="232" t="s">
        <v>215</v>
      </c>
      <c r="AU147" s="232" t="s">
        <v>83</v>
      </c>
      <c r="AV147" s="15" t="s">
        <v>149</v>
      </c>
      <c r="AW147" s="15" t="s">
        <v>34</v>
      </c>
      <c r="AX147" s="15" t="s">
        <v>81</v>
      </c>
      <c r="AY147" s="232" t="s">
        <v>206</v>
      </c>
    </row>
    <row r="148" spans="1:65" s="12" customFormat="1" ht="22.75" customHeight="1">
      <c r="B148" s="166"/>
      <c r="C148" s="167"/>
      <c r="D148" s="168" t="s">
        <v>73</v>
      </c>
      <c r="E148" s="180" t="s">
        <v>283</v>
      </c>
      <c r="F148" s="180" t="s">
        <v>1051</v>
      </c>
      <c r="G148" s="167"/>
      <c r="H148" s="167"/>
      <c r="I148" s="170"/>
      <c r="J148" s="181">
        <f>BK148</f>
        <v>0</v>
      </c>
      <c r="K148" s="167"/>
      <c r="L148" s="172"/>
      <c r="M148" s="173"/>
      <c r="N148" s="174"/>
      <c r="O148" s="174"/>
      <c r="P148" s="175">
        <f>SUM(P149:P151)</f>
        <v>0</v>
      </c>
      <c r="Q148" s="174"/>
      <c r="R148" s="175">
        <f>SUM(R149:R151)</f>
        <v>2.4989999999999998E-2</v>
      </c>
      <c r="S148" s="174"/>
      <c r="T148" s="176">
        <f>SUM(T149:T151)</f>
        <v>0</v>
      </c>
      <c r="AR148" s="177" t="s">
        <v>81</v>
      </c>
      <c r="AT148" s="178" t="s">
        <v>73</v>
      </c>
      <c r="AU148" s="178" t="s">
        <v>81</v>
      </c>
      <c r="AY148" s="177" t="s">
        <v>206</v>
      </c>
      <c r="BK148" s="179">
        <f>SUM(BK149:BK151)</f>
        <v>0</v>
      </c>
    </row>
    <row r="149" spans="1:65" s="2" customFormat="1" ht="16.5" customHeight="1">
      <c r="A149" s="37"/>
      <c r="B149" s="38"/>
      <c r="C149" s="182" t="s">
        <v>289</v>
      </c>
      <c r="D149" s="182" t="s">
        <v>208</v>
      </c>
      <c r="E149" s="183" t="s">
        <v>1052</v>
      </c>
      <c r="F149" s="184" t="s">
        <v>1053</v>
      </c>
      <c r="G149" s="185" t="s">
        <v>226</v>
      </c>
      <c r="H149" s="186">
        <v>340</v>
      </c>
      <c r="I149" s="187"/>
      <c r="J149" s="188">
        <f>ROUND(I149*H149,2)</f>
        <v>0</v>
      </c>
      <c r="K149" s="189"/>
      <c r="L149" s="42"/>
      <c r="M149" s="190" t="s">
        <v>21</v>
      </c>
      <c r="N149" s="191" t="s">
        <v>45</v>
      </c>
      <c r="O149" s="67"/>
      <c r="P149" s="192">
        <f>O149*H149</f>
        <v>0</v>
      </c>
      <c r="Q149" s="192">
        <v>7.3499999999999998E-5</v>
      </c>
      <c r="R149" s="192">
        <f>Q149*H149</f>
        <v>2.4989999999999998E-2</v>
      </c>
      <c r="S149" s="192">
        <v>0</v>
      </c>
      <c r="T149" s="193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194" t="s">
        <v>149</v>
      </c>
      <c r="AT149" s="194" t="s">
        <v>208</v>
      </c>
      <c r="AU149" s="194" t="s">
        <v>83</v>
      </c>
      <c r="AY149" s="20" t="s">
        <v>206</v>
      </c>
      <c r="BE149" s="195">
        <f>IF(N149="základní",J149,0)</f>
        <v>0</v>
      </c>
      <c r="BF149" s="195">
        <f>IF(N149="snížená",J149,0)</f>
        <v>0</v>
      </c>
      <c r="BG149" s="195">
        <f>IF(N149="zákl. přenesená",J149,0)</f>
        <v>0</v>
      </c>
      <c r="BH149" s="195">
        <f>IF(N149="sníž. přenesená",J149,0)</f>
        <v>0</v>
      </c>
      <c r="BI149" s="195">
        <f>IF(N149="nulová",J149,0)</f>
        <v>0</v>
      </c>
      <c r="BJ149" s="20" t="s">
        <v>81</v>
      </c>
      <c r="BK149" s="195">
        <f>ROUND(I149*H149,2)</f>
        <v>0</v>
      </c>
      <c r="BL149" s="20" t="s">
        <v>149</v>
      </c>
      <c r="BM149" s="194" t="s">
        <v>1054</v>
      </c>
    </row>
    <row r="150" spans="1:65" s="2" customFormat="1">
      <c r="A150" s="37"/>
      <c r="B150" s="38"/>
      <c r="C150" s="39"/>
      <c r="D150" s="196" t="s">
        <v>213</v>
      </c>
      <c r="E150" s="39"/>
      <c r="F150" s="197" t="s">
        <v>1055</v>
      </c>
      <c r="G150" s="39"/>
      <c r="H150" s="39"/>
      <c r="I150" s="198"/>
      <c r="J150" s="39"/>
      <c r="K150" s="39"/>
      <c r="L150" s="42"/>
      <c r="M150" s="199"/>
      <c r="N150" s="200"/>
      <c r="O150" s="67"/>
      <c r="P150" s="67"/>
      <c r="Q150" s="67"/>
      <c r="R150" s="67"/>
      <c r="S150" s="67"/>
      <c r="T150" s="68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T150" s="20" t="s">
        <v>213</v>
      </c>
      <c r="AU150" s="20" t="s">
        <v>83</v>
      </c>
    </row>
    <row r="151" spans="1:65" s="2" customFormat="1" ht="18">
      <c r="A151" s="37"/>
      <c r="B151" s="38"/>
      <c r="C151" s="39"/>
      <c r="D151" s="196" t="s">
        <v>275</v>
      </c>
      <c r="E151" s="39"/>
      <c r="F151" s="233" t="s">
        <v>1015</v>
      </c>
      <c r="G151" s="39"/>
      <c r="H151" s="39"/>
      <c r="I151" s="198"/>
      <c r="J151" s="39"/>
      <c r="K151" s="39"/>
      <c r="L151" s="42"/>
      <c r="M151" s="199"/>
      <c r="N151" s="200"/>
      <c r="O151" s="67"/>
      <c r="P151" s="67"/>
      <c r="Q151" s="67"/>
      <c r="R151" s="67"/>
      <c r="S151" s="67"/>
      <c r="T151" s="68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T151" s="20" t="s">
        <v>275</v>
      </c>
      <c r="AU151" s="20" t="s">
        <v>83</v>
      </c>
    </row>
    <row r="152" spans="1:65" s="12" customFormat="1" ht="22.75" customHeight="1">
      <c r="B152" s="166"/>
      <c r="C152" s="167"/>
      <c r="D152" s="168" t="s">
        <v>73</v>
      </c>
      <c r="E152" s="180" t="s">
        <v>772</v>
      </c>
      <c r="F152" s="180" t="s">
        <v>773</v>
      </c>
      <c r="G152" s="167"/>
      <c r="H152" s="167"/>
      <c r="I152" s="170"/>
      <c r="J152" s="181">
        <f>BK152</f>
        <v>0</v>
      </c>
      <c r="K152" s="167"/>
      <c r="L152" s="172"/>
      <c r="M152" s="173"/>
      <c r="N152" s="174"/>
      <c r="O152" s="174"/>
      <c r="P152" s="175">
        <f>SUM(P153:P154)</f>
        <v>0</v>
      </c>
      <c r="Q152" s="174"/>
      <c r="R152" s="175">
        <f>SUM(R153:R154)</f>
        <v>0</v>
      </c>
      <c r="S152" s="174"/>
      <c r="T152" s="176">
        <f>SUM(T153:T154)</f>
        <v>0</v>
      </c>
      <c r="AR152" s="177" t="s">
        <v>81</v>
      </c>
      <c r="AT152" s="178" t="s">
        <v>73</v>
      </c>
      <c r="AU152" s="178" t="s">
        <v>81</v>
      </c>
      <c r="AY152" s="177" t="s">
        <v>206</v>
      </c>
      <c r="BK152" s="179">
        <f>SUM(BK153:BK154)</f>
        <v>0</v>
      </c>
    </row>
    <row r="153" spans="1:65" s="2" customFormat="1" ht="16.5" customHeight="1">
      <c r="A153" s="37"/>
      <c r="B153" s="38"/>
      <c r="C153" s="182" t="s">
        <v>304</v>
      </c>
      <c r="D153" s="182" t="s">
        <v>208</v>
      </c>
      <c r="E153" s="183" t="s">
        <v>965</v>
      </c>
      <c r="F153" s="184" t="s">
        <v>966</v>
      </c>
      <c r="G153" s="185" t="s">
        <v>308</v>
      </c>
      <c r="H153" s="186">
        <v>140.52099999999999</v>
      </c>
      <c r="I153" s="187"/>
      <c r="J153" s="188">
        <f>ROUND(I153*H153,2)</f>
        <v>0</v>
      </c>
      <c r="K153" s="189"/>
      <c r="L153" s="42"/>
      <c r="M153" s="190" t="s">
        <v>21</v>
      </c>
      <c r="N153" s="191" t="s">
        <v>45</v>
      </c>
      <c r="O153" s="67"/>
      <c r="P153" s="192">
        <f>O153*H153</f>
        <v>0</v>
      </c>
      <c r="Q153" s="192">
        <v>0</v>
      </c>
      <c r="R153" s="192">
        <f>Q153*H153</f>
        <v>0</v>
      </c>
      <c r="S153" s="192">
        <v>0</v>
      </c>
      <c r="T153" s="193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194" t="s">
        <v>149</v>
      </c>
      <c r="AT153" s="194" t="s">
        <v>208</v>
      </c>
      <c r="AU153" s="194" t="s">
        <v>83</v>
      </c>
      <c r="AY153" s="20" t="s">
        <v>206</v>
      </c>
      <c r="BE153" s="195">
        <f>IF(N153="základní",J153,0)</f>
        <v>0</v>
      </c>
      <c r="BF153" s="195">
        <f>IF(N153="snížená",J153,0)</f>
        <v>0</v>
      </c>
      <c r="BG153" s="195">
        <f>IF(N153="zákl. přenesená",J153,0)</f>
        <v>0</v>
      </c>
      <c r="BH153" s="195">
        <f>IF(N153="sníž. přenesená",J153,0)</f>
        <v>0</v>
      </c>
      <c r="BI153" s="195">
        <f>IF(N153="nulová",J153,0)</f>
        <v>0</v>
      </c>
      <c r="BJ153" s="20" t="s">
        <v>81</v>
      </c>
      <c r="BK153" s="195">
        <f>ROUND(I153*H153,2)</f>
        <v>0</v>
      </c>
      <c r="BL153" s="20" t="s">
        <v>149</v>
      </c>
      <c r="BM153" s="194" t="s">
        <v>1056</v>
      </c>
    </row>
    <row r="154" spans="1:65" s="2" customFormat="1">
      <c r="A154" s="37"/>
      <c r="B154" s="38"/>
      <c r="C154" s="39"/>
      <c r="D154" s="196" t="s">
        <v>213</v>
      </c>
      <c r="E154" s="39"/>
      <c r="F154" s="197" t="s">
        <v>968</v>
      </c>
      <c r="G154" s="39"/>
      <c r="H154" s="39"/>
      <c r="I154" s="198"/>
      <c r="J154" s="39"/>
      <c r="K154" s="39"/>
      <c r="L154" s="42"/>
      <c r="M154" s="199"/>
      <c r="N154" s="200"/>
      <c r="O154" s="67"/>
      <c r="P154" s="67"/>
      <c r="Q154" s="67"/>
      <c r="R154" s="67"/>
      <c r="S154" s="67"/>
      <c r="T154" s="68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T154" s="20" t="s">
        <v>213</v>
      </c>
      <c r="AU154" s="20" t="s">
        <v>83</v>
      </c>
    </row>
    <row r="155" spans="1:65" s="12" customFormat="1" ht="25.9" customHeight="1">
      <c r="B155" s="166"/>
      <c r="C155" s="167"/>
      <c r="D155" s="168" t="s">
        <v>73</v>
      </c>
      <c r="E155" s="169" t="s">
        <v>969</v>
      </c>
      <c r="F155" s="169" t="s">
        <v>970</v>
      </c>
      <c r="G155" s="167"/>
      <c r="H155" s="167"/>
      <c r="I155" s="170"/>
      <c r="J155" s="171">
        <f>BK155</f>
        <v>0</v>
      </c>
      <c r="K155" s="167"/>
      <c r="L155" s="172"/>
      <c r="M155" s="173"/>
      <c r="N155" s="174"/>
      <c r="O155" s="174"/>
      <c r="P155" s="175">
        <f>P156</f>
        <v>0</v>
      </c>
      <c r="Q155" s="174"/>
      <c r="R155" s="175">
        <f>R156</f>
        <v>0</v>
      </c>
      <c r="S155" s="174"/>
      <c r="T155" s="176">
        <f>T156</f>
        <v>0</v>
      </c>
      <c r="AR155" s="177" t="s">
        <v>83</v>
      </c>
      <c r="AT155" s="178" t="s">
        <v>73</v>
      </c>
      <c r="AU155" s="178" t="s">
        <v>74</v>
      </c>
      <c r="AY155" s="177" t="s">
        <v>206</v>
      </c>
      <c r="BK155" s="179">
        <f>BK156</f>
        <v>0</v>
      </c>
    </row>
    <row r="156" spans="1:65" s="12" customFormat="1" ht="22.75" customHeight="1">
      <c r="B156" s="166"/>
      <c r="C156" s="167"/>
      <c r="D156" s="168" t="s">
        <v>73</v>
      </c>
      <c r="E156" s="180" t="s">
        <v>971</v>
      </c>
      <c r="F156" s="180" t="s">
        <v>972</v>
      </c>
      <c r="G156" s="167"/>
      <c r="H156" s="167"/>
      <c r="I156" s="170"/>
      <c r="J156" s="181">
        <f>BK156</f>
        <v>0</v>
      </c>
      <c r="K156" s="167"/>
      <c r="L156" s="172"/>
      <c r="M156" s="173"/>
      <c r="N156" s="174"/>
      <c r="O156" s="174"/>
      <c r="P156" s="175">
        <f>SUM(P157:P269)</f>
        <v>0</v>
      </c>
      <c r="Q156" s="174"/>
      <c r="R156" s="175">
        <f>SUM(R157:R269)</f>
        <v>0</v>
      </c>
      <c r="S156" s="174"/>
      <c r="T156" s="176">
        <f>SUM(T157:T269)</f>
        <v>0</v>
      </c>
      <c r="AR156" s="177" t="s">
        <v>83</v>
      </c>
      <c r="AT156" s="178" t="s">
        <v>73</v>
      </c>
      <c r="AU156" s="178" t="s">
        <v>81</v>
      </c>
      <c r="AY156" s="177" t="s">
        <v>206</v>
      </c>
      <c r="BK156" s="179">
        <f>SUM(BK157:BK269)</f>
        <v>0</v>
      </c>
    </row>
    <row r="157" spans="1:65" s="2" customFormat="1" ht="16.5" customHeight="1">
      <c r="A157" s="37"/>
      <c r="B157" s="38"/>
      <c r="C157" s="182" t="s">
        <v>313</v>
      </c>
      <c r="D157" s="182" t="s">
        <v>208</v>
      </c>
      <c r="E157" s="183" t="s">
        <v>1057</v>
      </c>
      <c r="F157" s="184" t="s">
        <v>1058</v>
      </c>
      <c r="G157" s="185" t="s">
        <v>211</v>
      </c>
      <c r="H157" s="186">
        <v>1</v>
      </c>
      <c r="I157" s="187"/>
      <c r="J157" s="188">
        <f>ROUND(I157*H157,2)</f>
        <v>0</v>
      </c>
      <c r="K157" s="189"/>
      <c r="L157" s="42"/>
      <c r="M157" s="190" t="s">
        <v>21</v>
      </c>
      <c r="N157" s="191" t="s">
        <v>45</v>
      </c>
      <c r="O157" s="67"/>
      <c r="P157" s="192">
        <f>O157*H157</f>
        <v>0</v>
      </c>
      <c r="Q157" s="192">
        <v>0</v>
      </c>
      <c r="R157" s="192">
        <f>Q157*H157</f>
        <v>0</v>
      </c>
      <c r="S157" s="192">
        <v>0</v>
      </c>
      <c r="T157" s="193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194" t="s">
        <v>356</v>
      </c>
      <c r="AT157" s="194" t="s">
        <v>208</v>
      </c>
      <c r="AU157" s="194" t="s">
        <v>83</v>
      </c>
      <c r="AY157" s="20" t="s">
        <v>206</v>
      </c>
      <c r="BE157" s="195">
        <f>IF(N157="základní",J157,0)</f>
        <v>0</v>
      </c>
      <c r="BF157" s="195">
        <f>IF(N157="snížená",J157,0)</f>
        <v>0</v>
      </c>
      <c r="BG157" s="195">
        <f>IF(N157="zákl. přenesená",J157,0)</f>
        <v>0</v>
      </c>
      <c r="BH157" s="195">
        <f>IF(N157="sníž. přenesená",J157,0)</f>
        <v>0</v>
      </c>
      <c r="BI157" s="195">
        <f>IF(N157="nulová",J157,0)</f>
        <v>0</v>
      </c>
      <c r="BJ157" s="20" t="s">
        <v>81</v>
      </c>
      <c r="BK157" s="195">
        <f>ROUND(I157*H157,2)</f>
        <v>0</v>
      </c>
      <c r="BL157" s="20" t="s">
        <v>356</v>
      </c>
      <c r="BM157" s="194" t="s">
        <v>1059</v>
      </c>
    </row>
    <row r="158" spans="1:65" s="2" customFormat="1">
      <c r="A158" s="37"/>
      <c r="B158" s="38"/>
      <c r="C158" s="39"/>
      <c r="D158" s="196" t="s">
        <v>213</v>
      </c>
      <c r="E158" s="39"/>
      <c r="F158" s="197" t="s">
        <v>1058</v>
      </c>
      <c r="G158" s="39"/>
      <c r="H158" s="39"/>
      <c r="I158" s="198"/>
      <c r="J158" s="39"/>
      <c r="K158" s="39"/>
      <c r="L158" s="42"/>
      <c r="M158" s="199"/>
      <c r="N158" s="200"/>
      <c r="O158" s="67"/>
      <c r="P158" s="67"/>
      <c r="Q158" s="67"/>
      <c r="R158" s="67"/>
      <c r="S158" s="67"/>
      <c r="T158" s="68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T158" s="20" t="s">
        <v>213</v>
      </c>
      <c r="AU158" s="20" t="s">
        <v>83</v>
      </c>
    </row>
    <row r="159" spans="1:65" s="2" customFormat="1" ht="18">
      <c r="A159" s="37"/>
      <c r="B159" s="38"/>
      <c r="C159" s="39"/>
      <c r="D159" s="196" t="s">
        <v>275</v>
      </c>
      <c r="E159" s="39"/>
      <c r="F159" s="233" t="s">
        <v>1015</v>
      </c>
      <c r="G159" s="39"/>
      <c r="H159" s="39"/>
      <c r="I159" s="198"/>
      <c r="J159" s="39"/>
      <c r="K159" s="39"/>
      <c r="L159" s="42"/>
      <c r="M159" s="199"/>
      <c r="N159" s="200"/>
      <c r="O159" s="67"/>
      <c r="P159" s="67"/>
      <c r="Q159" s="67"/>
      <c r="R159" s="67"/>
      <c r="S159" s="67"/>
      <c r="T159" s="68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20" t="s">
        <v>275</v>
      </c>
      <c r="AU159" s="20" t="s">
        <v>83</v>
      </c>
    </row>
    <row r="160" spans="1:65" s="2" customFormat="1" ht="16.5" customHeight="1">
      <c r="A160" s="37"/>
      <c r="B160" s="38"/>
      <c r="C160" s="234" t="s">
        <v>8</v>
      </c>
      <c r="D160" s="234" t="s">
        <v>305</v>
      </c>
      <c r="E160" s="235" t="s">
        <v>1060</v>
      </c>
      <c r="F160" s="236" t="s">
        <v>1061</v>
      </c>
      <c r="G160" s="237" t="s">
        <v>211</v>
      </c>
      <c r="H160" s="238">
        <v>1</v>
      </c>
      <c r="I160" s="239"/>
      <c r="J160" s="240">
        <f>ROUND(I160*H160,2)</f>
        <v>0</v>
      </c>
      <c r="K160" s="241"/>
      <c r="L160" s="242"/>
      <c r="M160" s="243" t="s">
        <v>21</v>
      </c>
      <c r="N160" s="244" t="s">
        <v>45</v>
      </c>
      <c r="O160" s="67"/>
      <c r="P160" s="192">
        <f>O160*H160</f>
        <v>0</v>
      </c>
      <c r="Q160" s="192">
        <v>0</v>
      </c>
      <c r="R160" s="192">
        <f>Q160*H160</f>
        <v>0</v>
      </c>
      <c r="S160" s="192">
        <v>0</v>
      </c>
      <c r="T160" s="193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194" t="s">
        <v>487</v>
      </c>
      <c r="AT160" s="194" t="s">
        <v>305</v>
      </c>
      <c r="AU160" s="194" t="s">
        <v>83</v>
      </c>
      <c r="AY160" s="20" t="s">
        <v>206</v>
      </c>
      <c r="BE160" s="195">
        <f>IF(N160="základní",J160,0)</f>
        <v>0</v>
      </c>
      <c r="BF160" s="195">
        <f>IF(N160="snížená",J160,0)</f>
        <v>0</v>
      </c>
      <c r="BG160" s="195">
        <f>IF(N160="zákl. přenesená",J160,0)</f>
        <v>0</v>
      </c>
      <c r="BH160" s="195">
        <f>IF(N160="sníž. přenesená",J160,0)</f>
        <v>0</v>
      </c>
      <c r="BI160" s="195">
        <f>IF(N160="nulová",J160,0)</f>
        <v>0</v>
      </c>
      <c r="BJ160" s="20" t="s">
        <v>81</v>
      </c>
      <c r="BK160" s="195">
        <f>ROUND(I160*H160,2)</f>
        <v>0</v>
      </c>
      <c r="BL160" s="20" t="s">
        <v>356</v>
      </c>
      <c r="BM160" s="194" t="s">
        <v>1062</v>
      </c>
    </row>
    <row r="161" spans="1:65" s="2" customFormat="1">
      <c r="A161" s="37"/>
      <c r="B161" s="38"/>
      <c r="C161" s="39"/>
      <c r="D161" s="196" t="s">
        <v>213</v>
      </c>
      <c r="E161" s="39"/>
      <c r="F161" s="197" t="s">
        <v>1061</v>
      </c>
      <c r="G161" s="39"/>
      <c r="H161" s="39"/>
      <c r="I161" s="198"/>
      <c r="J161" s="39"/>
      <c r="K161" s="39"/>
      <c r="L161" s="42"/>
      <c r="M161" s="199"/>
      <c r="N161" s="200"/>
      <c r="O161" s="67"/>
      <c r="P161" s="67"/>
      <c r="Q161" s="67"/>
      <c r="R161" s="67"/>
      <c r="S161" s="67"/>
      <c r="T161" s="68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T161" s="20" t="s">
        <v>213</v>
      </c>
      <c r="AU161" s="20" t="s">
        <v>83</v>
      </c>
    </row>
    <row r="162" spans="1:65" s="2" customFormat="1" ht="18">
      <c r="A162" s="37"/>
      <c r="B162" s="38"/>
      <c r="C162" s="39"/>
      <c r="D162" s="196" t="s">
        <v>275</v>
      </c>
      <c r="E162" s="39"/>
      <c r="F162" s="233" t="s">
        <v>1015</v>
      </c>
      <c r="G162" s="39"/>
      <c r="H162" s="39"/>
      <c r="I162" s="198"/>
      <c r="J162" s="39"/>
      <c r="K162" s="39"/>
      <c r="L162" s="42"/>
      <c r="M162" s="199"/>
      <c r="N162" s="200"/>
      <c r="O162" s="67"/>
      <c r="P162" s="67"/>
      <c r="Q162" s="67"/>
      <c r="R162" s="67"/>
      <c r="S162" s="67"/>
      <c r="T162" s="68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T162" s="20" t="s">
        <v>275</v>
      </c>
      <c r="AU162" s="20" t="s">
        <v>83</v>
      </c>
    </row>
    <row r="163" spans="1:65" s="2" customFormat="1" ht="16.5" customHeight="1">
      <c r="A163" s="37"/>
      <c r="B163" s="38"/>
      <c r="C163" s="182" t="s">
        <v>334</v>
      </c>
      <c r="D163" s="182" t="s">
        <v>208</v>
      </c>
      <c r="E163" s="183" t="s">
        <v>1063</v>
      </c>
      <c r="F163" s="184" t="s">
        <v>1064</v>
      </c>
      <c r="G163" s="185" t="s">
        <v>211</v>
      </c>
      <c r="H163" s="186">
        <v>13</v>
      </c>
      <c r="I163" s="187"/>
      <c r="J163" s="188">
        <f>ROUND(I163*H163,2)</f>
        <v>0</v>
      </c>
      <c r="K163" s="189"/>
      <c r="L163" s="42"/>
      <c r="M163" s="190" t="s">
        <v>21</v>
      </c>
      <c r="N163" s="191" t="s">
        <v>45</v>
      </c>
      <c r="O163" s="67"/>
      <c r="P163" s="192">
        <f>O163*H163</f>
        <v>0</v>
      </c>
      <c r="Q163" s="192">
        <v>0</v>
      </c>
      <c r="R163" s="192">
        <f>Q163*H163</f>
        <v>0</v>
      </c>
      <c r="S163" s="192">
        <v>0</v>
      </c>
      <c r="T163" s="193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194" t="s">
        <v>149</v>
      </c>
      <c r="AT163" s="194" t="s">
        <v>208</v>
      </c>
      <c r="AU163" s="194" t="s">
        <v>83</v>
      </c>
      <c r="AY163" s="20" t="s">
        <v>206</v>
      </c>
      <c r="BE163" s="195">
        <f>IF(N163="základní",J163,0)</f>
        <v>0</v>
      </c>
      <c r="BF163" s="195">
        <f>IF(N163="snížená",J163,0)</f>
        <v>0</v>
      </c>
      <c r="BG163" s="195">
        <f>IF(N163="zákl. přenesená",J163,0)</f>
        <v>0</v>
      </c>
      <c r="BH163" s="195">
        <f>IF(N163="sníž. přenesená",J163,0)</f>
        <v>0</v>
      </c>
      <c r="BI163" s="195">
        <f>IF(N163="nulová",J163,0)</f>
        <v>0</v>
      </c>
      <c r="BJ163" s="20" t="s">
        <v>81</v>
      </c>
      <c r="BK163" s="195">
        <f>ROUND(I163*H163,2)</f>
        <v>0</v>
      </c>
      <c r="BL163" s="20" t="s">
        <v>149</v>
      </c>
      <c r="BM163" s="194" t="s">
        <v>1065</v>
      </c>
    </row>
    <row r="164" spans="1:65" s="2" customFormat="1">
      <c r="A164" s="37"/>
      <c r="B164" s="38"/>
      <c r="C164" s="39"/>
      <c r="D164" s="196" t="s">
        <v>213</v>
      </c>
      <c r="E164" s="39"/>
      <c r="F164" s="197" t="s">
        <v>1064</v>
      </c>
      <c r="G164" s="39"/>
      <c r="H164" s="39"/>
      <c r="I164" s="198"/>
      <c r="J164" s="39"/>
      <c r="K164" s="39"/>
      <c r="L164" s="42"/>
      <c r="M164" s="199"/>
      <c r="N164" s="200"/>
      <c r="O164" s="67"/>
      <c r="P164" s="67"/>
      <c r="Q164" s="67"/>
      <c r="R164" s="67"/>
      <c r="S164" s="67"/>
      <c r="T164" s="68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T164" s="20" t="s">
        <v>213</v>
      </c>
      <c r="AU164" s="20" t="s">
        <v>83</v>
      </c>
    </row>
    <row r="165" spans="1:65" s="2" customFormat="1" ht="18">
      <c r="A165" s="37"/>
      <c r="B165" s="38"/>
      <c r="C165" s="39"/>
      <c r="D165" s="196" t="s">
        <v>275</v>
      </c>
      <c r="E165" s="39"/>
      <c r="F165" s="233" t="s">
        <v>1015</v>
      </c>
      <c r="G165" s="39"/>
      <c r="H165" s="39"/>
      <c r="I165" s="198"/>
      <c r="J165" s="39"/>
      <c r="K165" s="39"/>
      <c r="L165" s="42"/>
      <c r="M165" s="199"/>
      <c r="N165" s="200"/>
      <c r="O165" s="67"/>
      <c r="P165" s="67"/>
      <c r="Q165" s="67"/>
      <c r="R165" s="67"/>
      <c r="S165" s="67"/>
      <c r="T165" s="68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T165" s="20" t="s">
        <v>275</v>
      </c>
      <c r="AU165" s="20" t="s">
        <v>83</v>
      </c>
    </row>
    <row r="166" spans="1:65" s="2" customFormat="1" ht="16.5" customHeight="1">
      <c r="A166" s="37"/>
      <c r="B166" s="38"/>
      <c r="C166" s="234" t="s">
        <v>339</v>
      </c>
      <c r="D166" s="234" t="s">
        <v>305</v>
      </c>
      <c r="E166" s="235" t="s">
        <v>1066</v>
      </c>
      <c r="F166" s="236" t="s">
        <v>1067</v>
      </c>
      <c r="G166" s="237" t="s">
        <v>211</v>
      </c>
      <c r="H166" s="238">
        <v>13</v>
      </c>
      <c r="I166" s="239"/>
      <c r="J166" s="240">
        <f>ROUND(I166*H166,2)</f>
        <v>0</v>
      </c>
      <c r="K166" s="241"/>
      <c r="L166" s="242"/>
      <c r="M166" s="243" t="s">
        <v>21</v>
      </c>
      <c r="N166" s="244" t="s">
        <v>45</v>
      </c>
      <c r="O166" s="67"/>
      <c r="P166" s="192">
        <f>O166*H166</f>
        <v>0</v>
      </c>
      <c r="Q166" s="192">
        <v>0</v>
      </c>
      <c r="R166" s="192">
        <f>Q166*H166</f>
        <v>0</v>
      </c>
      <c r="S166" s="192">
        <v>0</v>
      </c>
      <c r="T166" s="193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194" t="s">
        <v>487</v>
      </c>
      <c r="AT166" s="194" t="s">
        <v>305</v>
      </c>
      <c r="AU166" s="194" t="s">
        <v>83</v>
      </c>
      <c r="AY166" s="20" t="s">
        <v>206</v>
      </c>
      <c r="BE166" s="195">
        <f>IF(N166="základní",J166,0)</f>
        <v>0</v>
      </c>
      <c r="BF166" s="195">
        <f>IF(N166="snížená",J166,0)</f>
        <v>0</v>
      </c>
      <c r="BG166" s="195">
        <f>IF(N166="zákl. přenesená",J166,0)</f>
        <v>0</v>
      </c>
      <c r="BH166" s="195">
        <f>IF(N166="sníž. přenesená",J166,0)</f>
        <v>0</v>
      </c>
      <c r="BI166" s="195">
        <f>IF(N166="nulová",J166,0)</f>
        <v>0</v>
      </c>
      <c r="BJ166" s="20" t="s">
        <v>81</v>
      </c>
      <c r="BK166" s="195">
        <f>ROUND(I166*H166,2)</f>
        <v>0</v>
      </c>
      <c r="BL166" s="20" t="s">
        <v>356</v>
      </c>
      <c r="BM166" s="194" t="s">
        <v>1068</v>
      </c>
    </row>
    <row r="167" spans="1:65" s="2" customFormat="1">
      <c r="A167" s="37"/>
      <c r="B167" s="38"/>
      <c r="C167" s="39"/>
      <c r="D167" s="196" t="s">
        <v>213</v>
      </c>
      <c r="E167" s="39"/>
      <c r="F167" s="197" t="s">
        <v>1067</v>
      </c>
      <c r="G167" s="39"/>
      <c r="H167" s="39"/>
      <c r="I167" s="198"/>
      <c r="J167" s="39"/>
      <c r="K167" s="39"/>
      <c r="L167" s="42"/>
      <c r="M167" s="199"/>
      <c r="N167" s="200"/>
      <c r="O167" s="67"/>
      <c r="P167" s="67"/>
      <c r="Q167" s="67"/>
      <c r="R167" s="67"/>
      <c r="S167" s="67"/>
      <c r="T167" s="68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T167" s="20" t="s">
        <v>213</v>
      </c>
      <c r="AU167" s="20" t="s">
        <v>83</v>
      </c>
    </row>
    <row r="168" spans="1:65" s="2" customFormat="1" ht="18">
      <c r="A168" s="37"/>
      <c r="B168" s="38"/>
      <c r="C168" s="39"/>
      <c r="D168" s="196" t="s">
        <v>275</v>
      </c>
      <c r="E168" s="39"/>
      <c r="F168" s="233" t="s">
        <v>1015</v>
      </c>
      <c r="G168" s="39"/>
      <c r="H168" s="39"/>
      <c r="I168" s="198"/>
      <c r="J168" s="39"/>
      <c r="K168" s="39"/>
      <c r="L168" s="42"/>
      <c r="M168" s="199"/>
      <c r="N168" s="200"/>
      <c r="O168" s="67"/>
      <c r="P168" s="67"/>
      <c r="Q168" s="67"/>
      <c r="R168" s="67"/>
      <c r="S168" s="67"/>
      <c r="T168" s="68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T168" s="20" t="s">
        <v>275</v>
      </c>
      <c r="AU168" s="20" t="s">
        <v>83</v>
      </c>
    </row>
    <row r="169" spans="1:65" s="2" customFormat="1" ht="16.5" customHeight="1">
      <c r="A169" s="37"/>
      <c r="B169" s="38"/>
      <c r="C169" s="182" t="s">
        <v>346</v>
      </c>
      <c r="D169" s="182" t="s">
        <v>208</v>
      </c>
      <c r="E169" s="183" t="s">
        <v>1069</v>
      </c>
      <c r="F169" s="184" t="s">
        <v>1070</v>
      </c>
      <c r="G169" s="185" t="s">
        <v>211</v>
      </c>
      <c r="H169" s="186">
        <v>1</v>
      </c>
      <c r="I169" s="187"/>
      <c r="J169" s="188">
        <f>ROUND(I169*H169,2)</f>
        <v>0</v>
      </c>
      <c r="K169" s="189"/>
      <c r="L169" s="42"/>
      <c r="M169" s="190" t="s">
        <v>21</v>
      </c>
      <c r="N169" s="191" t="s">
        <v>45</v>
      </c>
      <c r="O169" s="67"/>
      <c r="P169" s="192">
        <f>O169*H169</f>
        <v>0</v>
      </c>
      <c r="Q169" s="192">
        <v>0</v>
      </c>
      <c r="R169" s="192">
        <f>Q169*H169</f>
        <v>0</v>
      </c>
      <c r="S169" s="192">
        <v>0</v>
      </c>
      <c r="T169" s="193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194" t="s">
        <v>356</v>
      </c>
      <c r="AT169" s="194" t="s">
        <v>208</v>
      </c>
      <c r="AU169" s="194" t="s">
        <v>83</v>
      </c>
      <c r="AY169" s="20" t="s">
        <v>206</v>
      </c>
      <c r="BE169" s="195">
        <f>IF(N169="základní",J169,0)</f>
        <v>0</v>
      </c>
      <c r="BF169" s="195">
        <f>IF(N169="snížená",J169,0)</f>
        <v>0</v>
      </c>
      <c r="BG169" s="195">
        <f>IF(N169="zákl. přenesená",J169,0)</f>
        <v>0</v>
      </c>
      <c r="BH169" s="195">
        <f>IF(N169="sníž. přenesená",J169,0)</f>
        <v>0</v>
      </c>
      <c r="BI169" s="195">
        <f>IF(N169="nulová",J169,0)</f>
        <v>0</v>
      </c>
      <c r="BJ169" s="20" t="s">
        <v>81</v>
      </c>
      <c r="BK169" s="195">
        <f>ROUND(I169*H169,2)</f>
        <v>0</v>
      </c>
      <c r="BL169" s="20" t="s">
        <v>356</v>
      </c>
      <c r="BM169" s="194" t="s">
        <v>1071</v>
      </c>
    </row>
    <row r="170" spans="1:65" s="2" customFormat="1">
      <c r="A170" s="37"/>
      <c r="B170" s="38"/>
      <c r="C170" s="39"/>
      <c r="D170" s="196" t="s">
        <v>213</v>
      </c>
      <c r="E170" s="39"/>
      <c r="F170" s="197" t="s">
        <v>1070</v>
      </c>
      <c r="G170" s="39"/>
      <c r="H170" s="39"/>
      <c r="I170" s="198"/>
      <c r="J170" s="39"/>
      <c r="K170" s="39"/>
      <c r="L170" s="42"/>
      <c r="M170" s="199"/>
      <c r="N170" s="200"/>
      <c r="O170" s="67"/>
      <c r="P170" s="67"/>
      <c r="Q170" s="67"/>
      <c r="R170" s="67"/>
      <c r="S170" s="67"/>
      <c r="T170" s="68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T170" s="20" t="s">
        <v>213</v>
      </c>
      <c r="AU170" s="20" t="s">
        <v>83</v>
      </c>
    </row>
    <row r="171" spans="1:65" s="2" customFormat="1" ht="18">
      <c r="A171" s="37"/>
      <c r="B171" s="38"/>
      <c r="C171" s="39"/>
      <c r="D171" s="196" t="s">
        <v>275</v>
      </c>
      <c r="E171" s="39"/>
      <c r="F171" s="233" t="s">
        <v>1015</v>
      </c>
      <c r="G171" s="39"/>
      <c r="H171" s="39"/>
      <c r="I171" s="198"/>
      <c r="J171" s="39"/>
      <c r="K171" s="39"/>
      <c r="L171" s="42"/>
      <c r="M171" s="199"/>
      <c r="N171" s="200"/>
      <c r="O171" s="67"/>
      <c r="P171" s="67"/>
      <c r="Q171" s="67"/>
      <c r="R171" s="67"/>
      <c r="S171" s="67"/>
      <c r="T171" s="68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T171" s="20" t="s">
        <v>275</v>
      </c>
      <c r="AU171" s="20" t="s">
        <v>83</v>
      </c>
    </row>
    <row r="172" spans="1:65" s="2" customFormat="1" ht="16.5" customHeight="1">
      <c r="A172" s="37"/>
      <c r="B172" s="38"/>
      <c r="C172" s="234" t="s">
        <v>356</v>
      </c>
      <c r="D172" s="234" t="s">
        <v>305</v>
      </c>
      <c r="E172" s="235" t="s">
        <v>1072</v>
      </c>
      <c r="F172" s="236" t="s">
        <v>1073</v>
      </c>
      <c r="G172" s="237" t="s">
        <v>211</v>
      </c>
      <c r="H172" s="238">
        <v>1</v>
      </c>
      <c r="I172" s="239"/>
      <c r="J172" s="240">
        <f>ROUND(I172*H172,2)</f>
        <v>0</v>
      </c>
      <c r="K172" s="241"/>
      <c r="L172" s="242"/>
      <c r="M172" s="243" t="s">
        <v>21</v>
      </c>
      <c r="N172" s="244" t="s">
        <v>45</v>
      </c>
      <c r="O172" s="67"/>
      <c r="P172" s="192">
        <f>O172*H172</f>
        <v>0</v>
      </c>
      <c r="Q172" s="192">
        <v>0</v>
      </c>
      <c r="R172" s="192">
        <f>Q172*H172</f>
        <v>0</v>
      </c>
      <c r="S172" s="192">
        <v>0</v>
      </c>
      <c r="T172" s="193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194" t="s">
        <v>487</v>
      </c>
      <c r="AT172" s="194" t="s">
        <v>305</v>
      </c>
      <c r="AU172" s="194" t="s">
        <v>83</v>
      </c>
      <c r="AY172" s="20" t="s">
        <v>206</v>
      </c>
      <c r="BE172" s="195">
        <f>IF(N172="základní",J172,0)</f>
        <v>0</v>
      </c>
      <c r="BF172" s="195">
        <f>IF(N172="snížená",J172,0)</f>
        <v>0</v>
      </c>
      <c r="BG172" s="195">
        <f>IF(N172="zákl. přenesená",J172,0)</f>
        <v>0</v>
      </c>
      <c r="BH172" s="195">
        <f>IF(N172="sníž. přenesená",J172,0)</f>
        <v>0</v>
      </c>
      <c r="BI172" s="195">
        <f>IF(N172="nulová",J172,0)</f>
        <v>0</v>
      </c>
      <c r="BJ172" s="20" t="s">
        <v>81</v>
      </c>
      <c r="BK172" s="195">
        <f>ROUND(I172*H172,2)</f>
        <v>0</v>
      </c>
      <c r="BL172" s="20" t="s">
        <v>356</v>
      </c>
      <c r="BM172" s="194" t="s">
        <v>1074</v>
      </c>
    </row>
    <row r="173" spans="1:65" s="2" customFormat="1">
      <c r="A173" s="37"/>
      <c r="B173" s="38"/>
      <c r="C173" s="39"/>
      <c r="D173" s="196" t="s">
        <v>213</v>
      </c>
      <c r="E173" s="39"/>
      <c r="F173" s="197" t="s">
        <v>1073</v>
      </c>
      <c r="G173" s="39"/>
      <c r="H173" s="39"/>
      <c r="I173" s="198"/>
      <c r="J173" s="39"/>
      <c r="K173" s="39"/>
      <c r="L173" s="42"/>
      <c r="M173" s="199"/>
      <c r="N173" s="200"/>
      <c r="O173" s="67"/>
      <c r="P173" s="67"/>
      <c r="Q173" s="67"/>
      <c r="R173" s="67"/>
      <c r="S173" s="67"/>
      <c r="T173" s="68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T173" s="20" t="s">
        <v>213</v>
      </c>
      <c r="AU173" s="20" t="s">
        <v>83</v>
      </c>
    </row>
    <row r="174" spans="1:65" s="2" customFormat="1" ht="18">
      <c r="A174" s="37"/>
      <c r="B174" s="38"/>
      <c r="C174" s="39"/>
      <c r="D174" s="196" t="s">
        <v>275</v>
      </c>
      <c r="E174" s="39"/>
      <c r="F174" s="233" t="s">
        <v>1015</v>
      </c>
      <c r="G174" s="39"/>
      <c r="H174" s="39"/>
      <c r="I174" s="198"/>
      <c r="J174" s="39"/>
      <c r="K174" s="39"/>
      <c r="L174" s="42"/>
      <c r="M174" s="199"/>
      <c r="N174" s="200"/>
      <c r="O174" s="67"/>
      <c r="P174" s="67"/>
      <c r="Q174" s="67"/>
      <c r="R174" s="67"/>
      <c r="S174" s="67"/>
      <c r="T174" s="68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T174" s="20" t="s">
        <v>275</v>
      </c>
      <c r="AU174" s="20" t="s">
        <v>83</v>
      </c>
    </row>
    <row r="175" spans="1:65" s="2" customFormat="1" ht="16.5" customHeight="1">
      <c r="A175" s="37"/>
      <c r="B175" s="38"/>
      <c r="C175" s="182" t="s">
        <v>361</v>
      </c>
      <c r="D175" s="182" t="s">
        <v>208</v>
      </c>
      <c r="E175" s="183" t="s">
        <v>1075</v>
      </c>
      <c r="F175" s="184" t="s">
        <v>1076</v>
      </c>
      <c r="G175" s="185" t="s">
        <v>211</v>
      </c>
      <c r="H175" s="186">
        <v>14</v>
      </c>
      <c r="I175" s="187"/>
      <c r="J175" s="188">
        <f>ROUND(I175*H175,2)</f>
        <v>0</v>
      </c>
      <c r="K175" s="189"/>
      <c r="L175" s="42"/>
      <c r="M175" s="190" t="s">
        <v>21</v>
      </c>
      <c r="N175" s="191" t="s">
        <v>45</v>
      </c>
      <c r="O175" s="67"/>
      <c r="P175" s="192">
        <f>O175*H175</f>
        <v>0</v>
      </c>
      <c r="Q175" s="192">
        <v>0</v>
      </c>
      <c r="R175" s="192">
        <f>Q175*H175</f>
        <v>0</v>
      </c>
      <c r="S175" s="192">
        <v>0</v>
      </c>
      <c r="T175" s="193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194" t="s">
        <v>356</v>
      </c>
      <c r="AT175" s="194" t="s">
        <v>208</v>
      </c>
      <c r="AU175" s="194" t="s">
        <v>83</v>
      </c>
      <c r="AY175" s="20" t="s">
        <v>206</v>
      </c>
      <c r="BE175" s="195">
        <f>IF(N175="základní",J175,0)</f>
        <v>0</v>
      </c>
      <c r="BF175" s="195">
        <f>IF(N175="snížená",J175,0)</f>
        <v>0</v>
      </c>
      <c r="BG175" s="195">
        <f>IF(N175="zákl. přenesená",J175,0)</f>
        <v>0</v>
      </c>
      <c r="BH175" s="195">
        <f>IF(N175="sníž. přenesená",J175,0)</f>
        <v>0</v>
      </c>
      <c r="BI175" s="195">
        <f>IF(N175="nulová",J175,0)</f>
        <v>0</v>
      </c>
      <c r="BJ175" s="20" t="s">
        <v>81</v>
      </c>
      <c r="BK175" s="195">
        <f>ROUND(I175*H175,2)</f>
        <v>0</v>
      </c>
      <c r="BL175" s="20" t="s">
        <v>356</v>
      </c>
      <c r="BM175" s="194" t="s">
        <v>1077</v>
      </c>
    </row>
    <row r="176" spans="1:65" s="2" customFormat="1">
      <c r="A176" s="37"/>
      <c r="B176" s="38"/>
      <c r="C176" s="39"/>
      <c r="D176" s="196" t="s">
        <v>213</v>
      </c>
      <c r="E176" s="39"/>
      <c r="F176" s="197" t="s">
        <v>1076</v>
      </c>
      <c r="G176" s="39"/>
      <c r="H176" s="39"/>
      <c r="I176" s="198"/>
      <c r="J176" s="39"/>
      <c r="K176" s="39"/>
      <c r="L176" s="42"/>
      <c r="M176" s="199"/>
      <c r="N176" s="200"/>
      <c r="O176" s="67"/>
      <c r="P176" s="67"/>
      <c r="Q176" s="67"/>
      <c r="R176" s="67"/>
      <c r="S176" s="67"/>
      <c r="T176" s="68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T176" s="20" t="s">
        <v>213</v>
      </c>
      <c r="AU176" s="20" t="s">
        <v>83</v>
      </c>
    </row>
    <row r="177" spans="1:65" s="2" customFormat="1" ht="18">
      <c r="A177" s="37"/>
      <c r="B177" s="38"/>
      <c r="C177" s="39"/>
      <c r="D177" s="196" t="s">
        <v>275</v>
      </c>
      <c r="E177" s="39"/>
      <c r="F177" s="233" t="s">
        <v>1015</v>
      </c>
      <c r="G177" s="39"/>
      <c r="H177" s="39"/>
      <c r="I177" s="198"/>
      <c r="J177" s="39"/>
      <c r="K177" s="39"/>
      <c r="L177" s="42"/>
      <c r="M177" s="199"/>
      <c r="N177" s="200"/>
      <c r="O177" s="67"/>
      <c r="P177" s="67"/>
      <c r="Q177" s="67"/>
      <c r="R177" s="67"/>
      <c r="S177" s="67"/>
      <c r="T177" s="68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T177" s="20" t="s">
        <v>275</v>
      </c>
      <c r="AU177" s="20" t="s">
        <v>83</v>
      </c>
    </row>
    <row r="178" spans="1:65" s="2" customFormat="1" ht="16.5" customHeight="1">
      <c r="A178" s="37"/>
      <c r="B178" s="38"/>
      <c r="C178" s="234" t="s">
        <v>374</v>
      </c>
      <c r="D178" s="234" t="s">
        <v>305</v>
      </c>
      <c r="E178" s="235" t="s">
        <v>1078</v>
      </c>
      <c r="F178" s="236" t="s">
        <v>1079</v>
      </c>
      <c r="G178" s="237" t="s">
        <v>211</v>
      </c>
      <c r="H178" s="238">
        <v>14</v>
      </c>
      <c r="I178" s="239"/>
      <c r="J178" s="240">
        <f>ROUND(I178*H178,2)</f>
        <v>0</v>
      </c>
      <c r="K178" s="241"/>
      <c r="L178" s="242"/>
      <c r="M178" s="243" t="s">
        <v>21</v>
      </c>
      <c r="N178" s="244" t="s">
        <v>45</v>
      </c>
      <c r="O178" s="67"/>
      <c r="P178" s="192">
        <f>O178*H178</f>
        <v>0</v>
      </c>
      <c r="Q178" s="192">
        <v>0</v>
      </c>
      <c r="R178" s="192">
        <f>Q178*H178</f>
        <v>0</v>
      </c>
      <c r="S178" s="192">
        <v>0</v>
      </c>
      <c r="T178" s="193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194" t="s">
        <v>487</v>
      </c>
      <c r="AT178" s="194" t="s">
        <v>305</v>
      </c>
      <c r="AU178" s="194" t="s">
        <v>83</v>
      </c>
      <c r="AY178" s="20" t="s">
        <v>206</v>
      </c>
      <c r="BE178" s="195">
        <f>IF(N178="základní",J178,0)</f>
        <v>0</v>
      </c>
      <c r="BF178" s="195">
        <f>IF(N178="snížená",J178,0)</f>
        <v>0</v>
      </c>
      <c r="BG178" s="195">
        <f>IF(N178="zákl. přenesená",J178,0)</f>
        <v>0</v>
      </c>
      <c r="BH178" s="195">
        <f>IF(N178="sníž. přenesená",J178,0)</f>
        <v>0</v>
      </c>
      <c r="BI178" s="195">
        <f>IF(N178="nulová",J178,0)</f>
        <v>0</v>
      </c>
      <c r="BJ178" s="20" t="s">
        <v>81</v>
      </c>
      <c r="BK178" s="195">
        <f>ROUND(I178*H178,2)</f>
        <v>0</v>
      </c>
      <c r="BL178" s="20" t="s">
        <v>356</v>
      </c>
      <c r="BM178" s="194" t="s">
        <v>1080</v>
      </c>
    </row>
    <row r="179" spans="1:65" s="2" customFormat="1">
      <c r="A179" s="37"/>
      <c r="B179" s="38"/>
      <c r="C179" s="39"/>
      <c r="D179" s="196" t="s">
        <v>213</v>
      </c>
      <c r="E179" s="39"/>
      <c r="F179" s="197" t="s">
        <v>1079</v>
      </c>
      <c r="G179" s="39"/>
      <c r="H179" s="39"/>
      <c r="I179" s="198"/>
      <c r="J179" s="39"/>
      <c r="K179" s="39"/>
      <c r="L179" s="42"/>
      <c r="M179" s="199"/>
      <c r="N179" s="200"/>
      <c r="O179" s="67"/>
      <c r="P179" s="67"/>
      <c r="Q179" s="67"/>
      <c r="R179" s="67"/>
      <c r="S179" s="67"/>
      <c r="T179" s="68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T179" s="20" t="s">
        <v>213</v>
      </c>
      <c r="AU179" s="20" t="s">
        <v>83</v>
      </c>
    </row>
    <row r="180" spans="1:65" s="2" customFormat="1" ht="18">
      <c r="A180" s="37"/>
      <c r="B180" s="38"/>
      <c r="C180" s="39"/>
      <c r="D180" s="196" t="s">
        <v>275</v>
      </c>
      <c r="E180" s="39"/>
      <c r="F180" s="233" t="s">
        <v>1015</v>
      </c>
      <c r="G180" s="39"/>
      <c r="H180" s="39"/>
      <c r="I180" s="198"/>
      <c r="J180" s="39"/>
      <c r="K180" s="39"/>
      <c r="L180" s="42"/>
      <c r="M180" s="199"/>
      <c r="N180" s="200"/>
      <c r="O180" s="67"/>
      <c r="P180" s="67"/>
      <c r="Q180" s="67"/>
      <c r="R180" s="67"/>
      <c r="S180" s="67"/>
      <c r="T180" s="68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T180" s="20" t="s">
        <v>275</v>
      </c>
      <c r="AU180" s="20" t="s">
        <v>83</v>
      </c>
    </row>
    <row r="181" spans="1:65" s="2" customFormat="1" ht="16.5" customHeight="1">
      <c r="A181" s="37"/>
      <c r="B181" s="38"/>
      <c r="C181" s="182" t="s">
        <v>381</v>
      </c>
      <c r="D181" s="182" t="s">
        <v>208</v>
      </c>
      <c r="E181" s="183" t="s">
        <v>1081</v>
      </c>
      <c r="F181" s="184" t="s">
        <v>1082</v>
      </c>
      <c r="G181" s="185" t="s">
        <v>211</v>
      </c>
      <c r="H181" s="186">
        <v>14</v>
      </c>
      <c r="I181" s="187"/>
      <c r="J181" s="188">
        <f>ROUND(I181*H181,2)</f>
        <v>0</v>
      </c>
      <c r="K181" s="189"/>
      <c r="L181" s="42"/>
      <c r="M181" s="190" t="s">
        <v>21</v>
      </c>
      <c r="N181" s="191" t="s">
        <v>45</v>
      </c>
      <c r="O181" s="67"/>
      <c r="P181" s="192">
        <f>O181*H181</f>
        <v>0</v>
      </c>
      <c r="Q181" s="192">
        <v>0</v>
      </c>
      <c r="R181" s="192">
        <f>Q181*H181</f>
        <v>0</v>
      </c>
      <c r="S181" s="192">
        <v>0</v>
      </c>
      <c r="T181" s="193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194" t="s">
        <v>356</v>
      </c>
      <c r="AT181" s="194" t="s">
        <v>208</v>
      </c>
      <c r="AU181" s="194" t="s">
        <v>83</v>
      </c>
      <c r="AY181" s="20" t="s">
        <v>206</v>
      </c>
      <c r="BE181" s="195">
        <f>IF(N181="základní",J181,0)</f>
        <v>0</v>
      </c>
      <c r="BF181" s="195">
        <f>IF(N181="snížená",J181,0)</f>
        <v>0</v>
      </c>
      <c r="BG181" s="195">
        <f>IF(N181="zákl. přenesená",J181,0)</f>
        <v>0</v>
      </c>
      <c r="BH181" s="195">
        <f>IF(N181="sníž. přenesená",J181,0)</f>
        <v>0</v>
      </c>
      <c r="BI181" s="195">
        <f>IF(N181="nulová",J181,0)</f>
        <v>0</v>
      </c>
      <c r="BJ181" s="20" t="s">
        <v>81</v>
      </c>
      <c r="BK181" s="195">
        <f>ROUND(I181*H181,2)</f>
        <v>0</v>
      </c>
      <c r="BL181" s="20" t="s">
        <v>356</v>
      </c>
      <c r="BM181" s="194" t="s">
        <v>1083</v>
      </c>
    </row>
    <row r="182" spans="1:65" s="2" customFormat="1">
      <c r="A182" s="37"/>
      <c r="B182" s="38"/>
      <c r="C182" s="39"/>
      <c r="D182" s="196" t="s">
        <v>213</v>
      </c>
      <c r="E182" s="39"/>
      <c r="F182" s="197" t="s">
        <v>1082</v>
      </c>
      <c r="G182" s="39"/>
      <c r="H182" s="39"/>
      <c r="I182" s="198"/>
      <c r="J182" s="39"/>
      <c r="K182" s="39"/>
      <c r="L182" s="42"/>
      <c r="M182" s="199"/>
      <c r="N182" s="200"/>
      <c r="O182" s="67"/>
      <c r="P182" s="67"/>
      <c r="Q182" s="67"/>
      <c r="R182" s="67"/>
      <c r="S182" s="67"/>
      <c r="T182" s="68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T182" s="20" t="s">
        <v>213</v>
      </c>
      <c r="AU182" s="20" t="s">
        <v>83</v>
      </c>
    </row>
    <row r="183" spans="1:65" s="2" customFormat="1" ht="18">
      <c r="A183" s="37"/>
      <c r="B183" s="38"/>
      <c r="C183" s="39"/>
      <c r="D183" s="196" t="s">
        <v>275</v>
      </c>
      <c r="E183" s="39"/>
      <c r="F183" s="233" t="s">
        <v>1015</v>
      </c>
      <c r="G183" s="39"/>
      <c r="H183" s="39"/>
      <c r="I183" s="198"/>
      <c r="J183" s="39"/>
      <c r="K183" s="39"/>
      <c r="L183" s="42"/>
      <c r="M183" s="199"/>
      <c r="N183" s="200"/>
      <c r="O183" s="67"/>
      <c r="P183" s="67"/>
      <c r="Q183" s="67"/>
      <c r="R183" s="67"/>
      <c r="S183" s="67"/>
      <c r="T183" s="68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T183" s="20" t="s">
        <v>275</v>
      </c>
      <c r="AU183" s="20" t="s">
        <v>83</v>
      </c>
    </row>
    <row r="184" spans="1:65" s="2" customFormat="1" ht="16.5" customHeight="1">
      <c r="A184" s="37"/>
      <c r="B184" s="38"/>
      <c r="C184" s="234" t="s">
        <v>386</v>
      </c>
      <c r="D184" s="234" t="s">
        <v>305</v>
      </c>
      <c r="E184" s="235" t="s">
        <v>1084</v>
      </c>
      <c r="F184" s="236" t="s">
        <v>1085</v>
      </c>
      <c r="G184" s="237" t="s">
        <v>211</v>
      </c>
      <c r="H184" s="238">
        <v>4</v>
      </c>
      <c r="I184" s="239"/>
      <c r="J184" s="240">
        <f>ROUND(I184*H184,2)</f>
        <v>0</v>
      </c>
      <c r="K184" s="241"/>
      <c r="L184" s="242"/>
      <c r="M184" s="243" t="s">
        <v>21</v>
      </c>
      <c r="N184" s="244" t="s">
        <v>45</v>
      </c>
      <c r="O184" s="67"/>
      <c r="P184" s="192">
        <f>O184*H184</f>
        <v>0</v>
      </c>
      <c r="Q184" s="192">
        <v>0</v>
      </c>
      <c r="R184" s="192">
        <f>Q184*H184</f>
        <v>0</v>
      </c>
      <c r="S184" s="192">
        <v>0</v>
      </c>
      <c r="T184" s="193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194" t="s">
        <v>487</v>
      </c>
      <c r="AT184" s="194" t="s">
        <v>305</v>
      </c>
      <c r="AU184" s="194" t="s">
        <v>83</v>
      </c>
      <c r="AY184" s="20" t="s">
        <v>206</v>
      </c>
      <c r="BE184" s="195">
        <f>IF(N184="základní",J184,0)</f>
        <v>0</v>
      </c>
      <c r="BF184" s="195">
        <f>IF(N184="snížená",J184,0)</f>
        <v>0</v>
      </c>
      <c r="BG184" s="195">
        <f>IF(N184="zákl. přenesená",J184,0)</f>
        <v>0</v>
      </c>
      <c r="BH184" s="195">
        <f>IF(N184="sníž. přenesená",J184,0)</f>
        <v>0</v>
      </c>
      <c r="BI184" s="195">
        <f>IF(N184="nulová",J184,0)</f>
        <v>0</v>
      </c>
      <c r="BJ184" s="20" t="s">
        <v>81</v>
      </c>
      <c r="BK184" s="195">
        <f>ROUND(I184*H184,2)</f>
        <v>0</v>
      </c>
      <c r="BL184" s="20" t="s">
        <v>356</v>
      </c>
      <c r="BM184" s="194" t="s">
        <v>1086</v>
      </c>
    </row>
    <row r="185" spans="1:65" s="2" customFormat="1">
      <c r="A185" s="37"/>
      <c r="B185" s="38"/>
      <c r="C185" s="39"/>
      <c r="D185" s="196" t="s">
        <v>213</v>
      </c>
      <c r="E185" s="39"/>
      <c r="F185" s="197" t="s">
        <v>1085</v>
      </c>
      <c r="G185" s="39"/>
      <c r="H185" s="39"/>
      <c r="I185" s="198"/>
      <c r="J185" s="39"/>
      <c r="K185" s="39"/>
      <c r="L185" s="42"/>
      <c r="M185" s="199"/>
      <c r="N185" s="200"/>
      <c r="O185" s="67"/>
      <c r="P185" s="67"/>
      <c r="Q185" s="67"/>
      <c r="R185" s="67"/>
      <c r="S185" s="67"/>
      <c r="T185" s="68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T185" s="20" t="s">
        <v>213</v>
      </c>
      <c r="AU185" s="20" t="s">
        <v>83</v>
      </c>
    </row>
    <row r="186" spans="1:65" s="2" customFormat="1" ht="18">
      <c r="A186" s="37"/>
      <c r="B186" s="38"/>
      <c r="C186" s="39"/>
      <c r="D186" s="196" t="s">
        <v>275</v>
      </c>
      <c r="E186" s="39"/>
      <c r="F186" s="233" t="s">
        <v>1015</v>
      </c>
      <c r="G186" s="39"/>
      <c r="H186" s="39"/>
      <c r="I186" s="198"/>
      <c r="J186" s="39"/>
      <c r="K186" s="39"/>
      <c r="L186" s="42"/>
      <c r="M186" s="199"/>
      <c r="N186" s="200"/>
      <c r="O186" s="67"/>
      <c r="P186" s="67"/>
      <c r="Q186" s="67"/>
      <c r="R186" s="67"/>
      <c r="S186" s="67"/>
      <c r="T186" s="68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T186" s="20" t="s">
        <v>275</v>
      </c>
      <c r="AU186" s="20" t="s">
        <v>83</v>
      </c>
    </row>
    <row r="187" spans="1:65" s="2" customFormat="1" ht="16.5" customHeight="1">
      <c r="A187" s="37"/>
      <c r="B187" s="38"/>
      <c r="C187" s="234" t="s">
        <v>7</v>
      </c>
      <c r="D187" s="234" t="s">
        <v>305</v>
      </c>
      <c r="E187" s="235" t="s">
        <v>1087</v>
      </c>
      <c r="F187" s="236" t="s">
        <v>1088</v>
      </c>
      <c r="G187" s="237" t="s">
        <v>211</v>
      </c>
      <c r="H187" s="238">
        <v>10</v>
      </c>
      <c r="I187" s="239"/>
      <c r="J187" s="240">
        <f>ROUND(I187*H187,2)</f>
        <v>0</v>
      </c>
      <c r="K187" s="241"/>
      <c r="L187" s="242"/>
      <c r="M187" s="243" t="s">
        <v>21</v>
      </c>
      <c r="N187" s="244" t="s">
        <v>45</v>
      </c>
      <c r="O187" s="67"/>
      <c r="P187" s="192">
        <f>O187*H187</f>
        <v>0</v>
      </c>
      <c r="Q187" s="192">
        <v>0</v>
      </c>
      <c r="R187" s="192">
        <f>Q187*H187</f>
        <v>0</v>
      </c>
      <c r="S187" s="192">
        <v>0</v>
      </c>
      <c r="T187" s="193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194" t="s">
        <v>487</v>
      </c>
      <c r="AT187" s="194" t="s">
        <v>305</v>
      </c>
      <c r="AU187" s="194" t="s">
        <v>83</v>
      </c>
      <c r="AY187" s="20" t="s">
        <v>206</v>
      </c>
      <c r="BE187" s="195">
        <f>IF(N187="základní",J187,0)</f>
        <v>0</v>
      </c>
      <c r="BF187" s="195">
        <f>IF(N187="snížená",J187,0)</f>
        <v>0</v>
      </c>
      <c r="BG187" s="195">
        <f>IF(N187="zákl. přenesená",J187,0)</f>
        <v>0</v>
      </c>
      <c r="BH187" s="195">
        <f>IF(N187="sníž. přenesená",J187,0)</f>
        <v>0</v>
      </c>
      <c r="BI187" s="195">
        <f>IF(N187="nulová",J187,0)</f>
        <v>0</v>
      </c>
      <c r="BJ187" s="20" t="s">
        <v>81</v>
      </c>
      <c r="BK187" s="195">
        <f>ROUND(I187*H187,2)</f>
        <v>0</v>
      </c>
      <c r="BL187" s="20" t="s">
        <v>356</v>
      </c>
      <c r="BM187" s="194" t="s">
        <v>1089</v>
      </c>
    </row>
    <row r="188" spans="1:65" s="2" customFormat="1">
      <c r="A188" s="37"/>
      <c r="B188" s="38"/>
      <c r="C188" s="39"/>
      <c r="D188" s="196" t="s">
        <v>213</v>
      </c>
      <c r="E188" s="39"/>
      <c r="F188" s="197" t="s">
        <v>1088</v>
      </c>
      <c r="G188" s="39"/>
      <c r="H188" s="39"/>
      <c r="I188" s="198"/>
      <c r="J188" s="39"/>
      <c r="K188" s="39"/>
      <c r="L188" s="42"/>
      <c r="M188" s="199"/>
      <c r="N188" s="200"/>
      <c r="O188" s="67"/>
      <c r="P188" s="67"/>
      <c r="Q188" s="67"/>
      <c r="R188" s="67"/>
      <c r="S188" s="67"/>
      <c r="T188" s="68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T188" s="20" t="s">
        <v>213</v>
      </c>
      <c r="AU188" s="20" t="s">
        <v>83</v>
      </c>
    </row>
    <row r="189" spans="1:65" s="2" customFormat="1" ht="18">
      <c r="A189" s="37"/>
      <c r="B189" s="38"/>
      <c r="C189" s="39"/>
      <c r="D189" s="196" t="s">
        <v>275</v>
      </c>
      <c r="E189" s="39"/>
      <c r="F189" s="233" t="s">
        <v>1015</v>
      </c>
      <c r="G189" s="39"/>
      <c r="H189" s="39"/>
      <c r="I189" s="198"/>
      <c r="J189" s="39"/>
      <c r="K189" s="39"/>
      <c r="L189" s="42"/>
      <c r="M189" s="199"/>
      <c r="N189" s="200"/>
      <c r="O189" s="67"/>
      <c r="P189" s="67"/>
      <c r="Q189" s="67"/>
      <c r="R189" s="67"/>
      <c r="S189" s="67"/>
      <c r="T189" s="68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T189" s="20" t="s">
        <v>275</v>
      </c>
      <c r="AU189" s="20" t="s">
        <v>83</v>
      </c>
    </row>
    <row r="190" spans="1:65" s="2" customFormat="1" ht="16.5" customHeight="1">
      <c r="A190" s="37"/>
      <c r="B190" s="38"/>
      <c r="C190" s="182" t="s">
        <v>400</v>
      </c>
      <c r="D190" s="182" t="s">
        <v>208</v>
      </c>
      <c r="E190" s="183" t="s">
        <v>1090</v>
      </c>
      <c r="F190" s="184" t="s">
        <v>1091</v>
      </c>
      <c r="G190" s="185" t="s">
        <v>226</v>
      </c>
      <c r="H190" s="186">
        <v>350</v>
      </c>
      <c r="I190" s="187"/>
      <c r="J190" s="188">
        <f>ROUND(I190*H190,2)</f>
        <v>0</v>
      </c>
      <c r="K190" s="189"/>
      <c r="L190" s="42"/>
      <c r="M190" s="190" t="s">
        <v>21</v>
      </c>
      <c r="N190" s="191" t="s">
        <v>45</v>
      </c>
      <c r="O190" s="67"/>
      <c r="P190" s="192">
        <f>O190*H190</f>
        <v>0</v>
      </c>
      <c r="Q190" s="192">
        <v>0</v>
      </c>
      <c r="R190" s="192">
        <f>Q190*H190</f>
        <v>0</v>
      </c>
      <c r="S190" s="192">
        <v>0</v>
      </c>
      <c r="T190" s="193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194" t="s">
        <v>356</v>
      </c>
      <c r="AT190" s="194" t="s">
        <v>208</v>
      </c>
      <c r="AU190" s="194" t="s">
        <v>83</v>
      </c>
      <c r="AY190" s="20" t="s">
        <v>206</v>
      </c>
      <c r="BE190" s="195">
        <f>IF(N190="základní",J190,0)</f>
        <v>0</v>
      </c>
      <c r="BF190" s="195">
        <f>IF(N190="snížená",J190,0)</f>
        <v>0</v>
      </c>
      <c r="BG190" s="195">
        <f>IF(N190="zákl. přenesená",J190,0)</f>
        <v>0</v>
      </c>
      <c r="BH190" s="195">
        <f>IF(N190="sníž. přenesená",J190,0)</f>
        <v>0</v>
      </c>
      <c r="BI190" s="195">
        <f>IF(N190="nulová",J190,0)</f>
        <v>0</v>
      </c>
      <c r="BJ190" s="20" t="s">
        <v>81</v>
      </c>
      <c r="BK190" s="195">
        <f>ROUND(I190*H190,2)</f>
        <v>0</v>
      </c>
      <c r="BL190" s="20" t="s">
        <v>356</v>
      </c>
      <c r="BM190" s="194" t="s">
        <v>1092</v>
      </c>
    </row>
    <row r="191" spans="1:65" s="2" customFormat="1">
      <c r="A191" s="37"/>
      <c r="B191" s="38"/>
      <c r="C191" s="39"/>
      <c r="D191" s="196" t="s">
        <v>213</v>
      </c>
      <c r="E191" s="39"/>
      <c r="F191" s="197" t="s">
        <v>1091</v>
      </c>
      <c r="G191" s="39"/>
      <c r="H191" s="39"/>
      <c r="I191" s="198"/>
      <c r="J191" s="39"/>
      <c r="K191" s="39"/>
      <c r="L191" s="42"/>
      <c r="M191" s="199"/>
      <c r="N191" s="200"/>
      <c r="O191" s="67"/>
      <c r="P191" s="67"/>
      <c r="Q191" s="67"/>
      <c r="R191" s="67"/>
      <c r="S191" s="67"/>
      <c r="T191" s="68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T191" s="20" t="s">
        <v>213</v>
      </c>
      <c r="AU191" s="20" t="s">
        <v>83</v>
      </c>
    </row>
    <row r="192" spans="1:65" s="2" customFormat="1" ht="18">
      <c r="A192" s="37"/>
      <c r="B192" s="38"/>
      <c r="C192" s="39"/>
      <c r="D192" s="196" t="s">
        <v>275</v>
      </c>
      <c r="E192" s="39"/>
      <c r="F192" s="233" t="s">
        <v>1015</v>
      </c>
      <c r="G192" s="39"/>
      <c r="H192" s="39"/>
      <c r="I192" s="198"/>
      <c r="J192" s="39"/>
      <c r="K192" s="39"/>
      <c r="L192" s="42"/>
      <c r="M192" s="199"/>
      <c r="N192" s="200"/>
      <c r="O192" s="67"/>
      <c r="P192" s="67"/>
      <c r="Q192" s="67"/>
      <c r="R192" s="67"/>
      <c r="S192" s="67"/>
      <c r="T192" s="68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T192" s="20" t="s">
        <v>275</v>
      </c>
      <c r="AU192" s="20" t="s">
        <v>83</v>
      </c>
    </row>
    <row r="193" spans="1:65" s="2" customFormat="1" ht="16.5" customHeight="1">
      <c r="A193" s="37"/>
      <c r="B193" s="38"/>
      <c r="C193" s="234" t="s">
        <v>411</v>
      </c>
      <c r="D193" s="234" t="s">
        <v>305</v>
      </c>
      <c r="E193" s="235" t="s">
        <v>1093</v>
      </c>
      <c r="F193" s="236" t="s">
        <v>1094</v>
      </c>
      <c r="G193" s="237" t="s">
        <v>226</v>
      </c>
      <c r="H193" s="238">
        <v>350</v>
      </c>
      <c r="I193" s="239"/>
      <c r="J193" s="240">
        <f>ROUND(I193*H193,2)</f>
        <v>0</v>
      </c>
      <c r="K193" s="241"/>
      <c r="L193" s="242"/>
      <c r="M193" s="243" t="s">
        <v>21</v>
      </c>
      <c r="N193" s="244" t="s">
        <v>45</v>
      </c>
      <c r="O193" s="67"/>
      <c r="P193" s="192">
        <f>O193*H193</f>
        <v>0</v>
      </c>
      <c r="Q193" s="192">
        <v>0</v>
      </c>
      <c r="R193" s="192">
        <f>Q193*H193</f>
        <v>0</v>
      </c>
      <c r="S193" s="192">
        <v>0</v>
      </c>
      <c r="T193" s="193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194" t="s">
        <v>487</v>
      </c>
      <c r="AT193" s="194" t="s">
        <v>305</v>
      </c>
      <c r="AU193" s="194" t="s">
        <v>83</v>
      </c>
      <c r="AY193" s="20" t="s">
        <v>206</v>
      </c>
      <c r="BE193" s="195">
        <f>IF(N193="základní",J193,0)</f>
        <v>0</v>
      </c>
      <c r="BF193" s="195">
        <f>IF(N193="snížená",J193,0)</f>
        <v>0</v>
      </c>
      <c r="BG193" s="195">
        <f>IF(N193="zákl. přenesená",J193,0)</f>
        <v>0</v>
      </c>
      <c r="BH193" s="195">
        <f>IF(N193="sníž. přenesená",J193,0)</f>
        <v>0</v>
      </c>
      <c r="BI193" s="195">
        <f>IF(N193="nulová",J193,0)</f>
        <v>0</v>
      </c>
      <c r="BJ193" s="20" t="s">
        <v>81</v>
      </c>
      <c r="BK193" s="195">
        <f>ROUND(I193*H193,2)</f>
        <v>0</v>
      </c>
      <c r="BL193" s="20" t="s">
        <v>356</v>
      </c>
      <c r="BM193" s="194" t="s">
        <v>1095</v>
      </c>
    </row>
    <row r="194" spans="1:65" s="2" customFormat="1">
      <c r="A194" s="37"/>
      <c r="B194" s="38"/>
      <c r="C194" s="39"/>
      <c r="D194" s="196" t="s">
        <v>213</v>
      </c>
      <c r="E194" s="39"/>
      <c r="F194" s="197" t="s">
        <v>1094</v>
      </c>
      <c r="G194" s="39"/>
      <c r="H194" s="39"/>
      <c r="I194" s="198"/>
      <c r="J194" s="39"/>
      <c r="K194" s="39"/>
      <c r="L194" s="42"/>
      <c r="M194" s="199"/>
      <c r="N194" s="200"/>
      <c r="O194" s="67"/>
      <c r="P194" s="67"/>
      <c r="Q194" s="67"/>
      <c r="R194" s="67"/>
      <c r="S194" s="67"/>
      <c r="T194" s="68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T194" s="20" t="s">
        <v>213</v>
      </c>
      <c r="AU194" s="20" t="s">
        <v>83</v>
      </c>
    </row>
    <row r="195" spans="1:65" s="2" customFormat="1" ht="18">
      <c r="A195" s="37"/>
      <c r="B195" s="38"/>
      <c r="C195" s="39"/>
      <c r="D195" s="196" t="s">
        <v>275</v>
      </c>
      <c r="E195" s="39"/>
      <c r="F195" s="233" t="s">
        <v>1015</v>
      </c>
      <c r="G195" s="39"/>
      <c r="H195" s="39"/>
      <c r="I195" s="198"/>
      <c r="J195" s="39"/>
      <c r="K195" s="39"/>
      <c r="L195" s="42"/>
      <c r="M195" s="199"/>
      <c r="N195" s="200"/>
      <c r="O195" s="67"/>
      <c r="P195" s="67"/>
      <c r="Q195" s="67"/>
      <c r="R195" s="67"/>
      <c r="S195" s="67"/>
      <c r="T195" s="68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T195" s="20" t="s">
        <v>275</v>
      </c>
      <c r="AU195" s="20" t="s">
        <v>83</v>
      </c>
    </row>
    <row r="196" spans="1:65" s="2" customFormat="1" ht="16.5" customHeight="1">
      <c r="A196" s="37"/>
      <c r="B196" s="38"/>
      <c r="C196" s="182" t="s">
        <v>420</v>
      </c>
      <c r="D196" s="182" t="s">
        <v>208</v>
      </c>
      <c r="E196" s="183" t="s">
        <v>973</v>
      </c>
      <c r="F196" s="184" t="s">
        <v>1096</v>
      </c>
      <c r="G196" s="185" t="s">
        <v>226</v>
      </c>
      <c r="H196" s="186">
        <v>350</v>
      </c>
      <c r="I196" s="187"/>
      <c r="J196" s="188">
        <f>ROUND(I196*H196,2)</f>
        <v>0</v>
      </c>
      <c r="K196" s="189"/>
      <c r="L196" s="42"/>
      <c r="M196" s="190" t="s">
        <v>21</v>
      </c>
      <c r="N196" s="191" t="s">
        <v>45</v>
      </c>
      <c r="O196" s="67"/>
      <c r="P196" s="192">
        <f>O196*H196</f>
        <v>0</v>
      </c>
      <c r="Q196" s="192">
        <v>0</v>
      </c>
      <c r="R196" s="192">
        <f>Q196*H196</f>
        <v>0</v>
      </c>
      <c r="S196" s="192">
        <v>0</v>
      </c>
      <c r="T196" s="193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194" t="s">
        <v>356</v>
      </c>
      <c r="AT196" s="194" t="s">
        <v>208</v>
      </c>
      <c r="AU196" s="194" t="s">
        <v>83</v>
      </c>
      <c r="AY196" s="20" t="s">
        <v>206</v>
      </c>
      <c r="BE196" s="195">
        <f>IF(N196="základní",J196,0)</f>
        <v>0</v>
      </c>
      <c r="BF196" s="195">
        <f>IF(N196="snížená",J196,0)</f>
        <v>0</v>
      </c>
      <c r="BG196" s="195">
        <f>IF(N196="zákl. přenesená",J196,0)</f>
        <v>0</v>
      </c>
      <c r="BH196" s="195">
        <f>IF(N196="sníž. přenesená",J196,0)</f>
        <v>0</v>
      </c>
      <c r="BI196" s="195">
        <f>IF(N196="nulová",J196,0)</f>
        <v>0</v>
      </c>
      <c r="BJ196" s="20" t="s">
        <v>81</v>
      </c>
      <c r="BK196" s="195">
        <f>ROUND(I196*H196,2)</f>
        <v>0</v>
      </c>
      <c r="BL196" s="20" t="s">
        <v>356</v>
      </c>
      <c r="BM196" s="194" t="s">
        <v>1097</v>
      </c>
    </row>
    <row r="197" spans="1:65" s="2" customFormat="1">
      <c r="A197" s="37"/>
      <c r="B197" s="38"/>
      <c r="C197" s="39"/>
      <c r="D197" s="196" t="s">
        <v>213</v>
      </c>
      <c r="E197" s="39"/>
      <c r="F197" s="197" t="s">
        <v>1096</v>
      </c>
      <c r="G197" s="39"/>
      <c r="H197" s="39"/>
      <c r="I197" s="198"/>
      <c r="J197" s="39"/>
      <c r="K197" s="39"/>
      <c r="L197" s="42"/>
      <c r="M197" s="199"/>
      <c r="N197" s="200"/>
      <c r="O197" s="67"/>
      <c r="P197" s="67"/>
      <c r="Q197" s="67"/>
      <c r="R197" s="67"/>
      <c r="S197" s="67"/>
      <c r="T197" s="68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T197" s="20" t="s">
        <v>213</v>
      </c>
      <c r="AU197" s="20" t="s">
        <v>83</v>
      </c>
    </row>
    <row r="198" spans="1:65" s="2" customFormat="1" ht="18">
      <c r="A198" s="37"/>
      <c r="B198" s="38"/>
      <c r="C198" s="39"/>
      <c r="D198" s="196" t="s">
        <v>275</v>
      </c>
      <c r="E198" s="39"/>
      <c r="F198" s="233" t="s">
        <v>1015</v>
      </c>
      <c r="G198" s="39"/>
      <c r="H198" s="39"/>
      <c r="I198" s="198"/>
      <c r="J198" s="39"/>
      <c r="K198" s="39"/>
      <c r="L198" s="42"/>
      <c r="M198" s="199"/>
      <c r="N198" s="200"/>
      <c r="O198" s="67"/>
      <c r="P198" s="67"/>
      <c r="Q198" s="67"/>
      <c r="R198" s="67"/>
      <c r="S198" s="67"/>
      <c r="T198" s="68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T198" s="20" t="s">
        <v>275</v>
      </c>
      <c r="AU198" s="20" t="s">
        <v>83</v>
      </c>
    </row>
    <row r="199" spans="1:65" s="2" customFormat="1" ht="16.5" customHeight="1">
      <c r="A199" s="37"/>
      <c r="B199" s="38"/>
      <c r="C199" s="234" t="s">
        <v>426</v>
      </c>
      <c r="D199" s="234" t="s">
        <v>305</v>
      </c>
      <c r="E199" s="235" t="s">
        <v>976</v>
      </c>
      <c r="F199" s="236" t="s">
        <v>1098</v>
      </c>
      <c r="G199" s="237" t="s">
        <v>226</v>
      </c>
      <c r="H199" s="238">
        <v>350</v>
      </c>
      <c r="I199" s="239"/>
      <c r="J199" s="240">
        <f>ROUND(I199*H199,2)</f>
        <v>0</v>
      </c>
      <c r="K199" s="241"/>
      <c r="L199" s="242"/>
      <c r="M199" s="243" t="s">
        <v>21</v>
      </c>
      <c r="N199" s="244" t="s">
        <v>45</v>
      </c>
      <c r="O199" s="67"/>
      <c r="P199" s="192">
        <f>O199*H199</f>
        <v>0</v>
      </c>
      <c r="Q199" s="192">
        <v>0</v>
      </c>
      <c r="R199" s="192">
        <f>Q199*H199</f>
        <v>0</v>
      </c>
      <c r="S199" s="192">
        <v>0</v>
      </c>
      <c r="T199" s="193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194" t="s">
        <v>487</v>
      </c>
      <c r="AT199" s="194" t="s">
        <v>305</v>
      </c>
      <c r="AU199" s="194" t="s">
        <v>83</v>
      </c>
      <c r="AY199" s="20" t="s">
        <v>206</v>
      </c>
      <c r="BE199" s="195">
        <f>IF(N199="základní",J199,0)</f>
        <v>0</v>
      </c>
      <c r="BF199" s="195">
        <f>IF(N199="snížená",J199,0)</f>
        <v>0</v>
      </c>
      <c r="BG199" s="195">
        <f>IF(N199="zákl. přenesená",J199,0)</f>
        <v>0</v>
      </c>
      <c r="BH199" s="195">
        <f>IF(N199="sníž. přenesená",J199,0)</f>
        <v>0</v>
      </c>
      <c r="BI199" s="195">
        <f>IF(N199="nulová",J199,0)</f>
        <v>0</v>
      </c>
      <c r="BJ199" s="20" t="s">
        <v>81</v>
      </c>
      <c r="BK199" s="195">
        <f>ROUND(I199*H199,2)</f>
        <v>0</v>
      </c>
      <c r="BL199" s="20" t="s">
        <v>356</v>
      </c>
      <c r="BM199" s="194" t="s">
        <v>1099</v>
      </c>
    </row>
    <row r="200" spans="1:65" s="2" customFormat="1">
      <c r="A200" s="37"/>
      <c r="B200" s="38"/>
      <c r="C200" s="39"/>
      <c r="D200" s="196" t="s">
        <v>213</v>
      </c>
      <c r="E200" s="39"/>
      <c r="F200" s="197" t="s">
        <v>1098</v>
      </c>
      <c r="G200" s="39"/>
      <c r="H200" s="39"/>
      <c r="I200" s="198"/>
      <c r="J200" s="39"/>
      <c r="K200" s="39"/>
      <c r="L200" s="42"/>
      <c r="M200" s="199"/>
      <c r="N200" s="200"/>
      <c r="O200" s="67"/>
      <c r="P200" s="67"/>
      <c r="Q200" s="67"/>
      <c r="R200" s="67"/>
      <c r="S200" s="67"/>
      <c r="T200" s="68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T200" s="20" t="s">
        <v>213</v>
      </c>
      <c r="AU200" s="20" t="s">
        <v>83</v>
      </c>
    </row>
    <row r="201" spans="1:65" s="2" customFormat="1" ht="18">
      <c r="A201" s="37"/>
      <c r="B201" s="38"/>
      <c r="C201" s="39"/>
      <c r="D201" s="196" t="s">
        <v>275</v>
      </c>
      <c r="E201" s="39"/>
      <c r="F201" s="233" t="s">
        <v>1015</v>
      </c>
      <c r="G201" s="39"/>
      <c r="H201" s="39"/>
      <c r="I201" s="198"/>
      <c r="J201" s="39"/>
      <c r="K201" s="39"/>
      <c r="L201" s="42"/>
      <c r="M201" s="199"/>
      <c r="N201" s="200"/>
      <c r="O201" s="67"/>
      <c r="P201" s="67"/>
      <c r="Q201" s="67"/>
      <c r="R201" s="67"/>
      <c r="S201" s="67"/>
      <c r="T201" s="68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T201" s="20" t="s">
        <v>275</v>
      </c>
      <c r="AU201" s="20" t="s">
        <v>83</v>
      </c>
    </row>
    <row r="202" spans="1:65" s="2" customFormat="1" ht="16.5" customHeight="1">
      <c r="A202" s="37"/>
      <c r="B202" s="38"/>
      <c r="C202" s="182" t="s">
        <v>440</v>
      </c>
      <c r="D202" s="182" t="s">
        <v>208</v>
      </c>
      <c r="E202" s="183" t="s">
        <v>1100</v>
      </c>
      <c r="F202" s="184" t="s">
        <v>1101</v>
      </c>
      <c r="G202" s="185" t="s">
        <v>211</v>
      </c>
      <c r="H202" s="186">
        <v>14</v>
      </c>
      <c r="I202" s="187"/>
      <c r="J202" s="188">
        <f>ROUND(I202*H202,2)</f>
        <v>0</v>
      </c>
      <c r="K202" s="189"/>
      <c r="L202" s="42"/>
      <c r="M202" s="190" t="s">
        <v>21</v>
      </c>
      <c r="N202" s="191" t="s">
        <v>45</v>
      </c>
      <c r="O202" s="67"/>
      <c r="P202" s="192">
        <f>O202*H202</f>
        <v>0</v>
      </c>
      <c r="Q202" s="192">
        <v>0</v>
      </c>
      <c r="R202" s="192">
        <f>Q202*H202</f>
        <v>0</v>
      </c>
      <c r="S202" s="192">
        <v>0</v>
      </c>
      <c r="T202" s="193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194" t="s">
        <v>356</v>
      </c>
      <c r="AT202" s="194" t="s">
        <v>208</v>
      </c>
      <c r="AU202" s="194" t="s">
        <v>83</v>
      </c>
      <c r="AY202" s="20" t="s">
        <v>206</v>
      </c>
      <c r="BE202" s="195">
        <f>IF(N202="základní",J202,0)</f>
        <v>0</v>
      </c>
      <c r="BF202" s="195">
        <f>IF(N202="snížená",J202,0)</f>
        <v>0</v>
      </c>
      <c r="BG202" s="195">
        <f>IF(N202="zákl. přenesená",J202,0)</f>
        <v>0</v>
      </c>
      <c r="BH202" s="195">
        <f>IF(N202="sníž. přenesená",J202,0)</f>
        <v>0</v>
      </c>
      <c r="BI202" s="195">
        <f>IF(N202="nulová",J202,0)</f>
        <v>0</v>
      </c>
      <c r="BJ202" s="20" t="s">
        <v>81</v>
      </c>
      <c r="BK202" s="195">
        <f>ROUND(I202*H202,2)</f>
        <v>0</v>
      </c>
      <c r="BL202" s="20" t="s">
        <v>356</v>
      </c>
      <c r="BM202" s="194" t="s">
        <v>1102</v>
      </c>
    </row>
    <row r="203" spans="1:65" s="2" customFormat="1">
      <c r="A203" s="37"/>
      <c r="B203" s="38"/>
      <c r="C203" s="39"/>
      <c r="D203" s="196" t="s">
        <v>213</v>
      </c>
      <c r="E203" s="39"/>
      <c r="F203" s="197" t="s">
        <v>1101</v>
      </c>
      <c r="G203" s="39"/>
      <c r="H203" s="39"/>
      <c r="I203" s="198"/>
      <c r="J203" s="39"/>
      <c r="K203" s="39"/>
      <c r="L203" s="42"/>
      <c r="M203" s="199"/>
      <c r="N203" s="200"/>
      <c r="O203" s="67"/>
      <c r="P203" s="67"/>
      <c r="Q203" s="67"/>
      <c r="R203" s="67"/>
      <c r="S203" s="67"/>
      <c r="T203" s="68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T203" s="20" t="s">
        <v>213</v>
      </c>
      <c r="AU203" s="20" t="s">
        <v>83</v>
      </c>
    </row>
    <row r="204" spans="1:65" s="2" customFormat="1" ht="18">
      <c r="A204" s="37"/>
      <c r="B204" s="38"/>
      <c r="C204" s="39"/>
      <c r="D204" s="196" t="s">
        <v>275</v>
      </c>
      <c r="E204" s="39"/>
      <c r="F204" s="233" t="s">
        <v>1015</v>
      </c>
      <c r="G204" s="39"/>
      <c r="H204" s="39"/>
      <c r="I204" s="198"/>
      <c r="J204" s="39"/>
      <c r="K204" s="39"/>
      <c r="L204" s="42"/>
      <c r="M204" s="199"/>
      <c r="N204" s="200"/>
      <c r="O204" s="67"/>
      <c r="P204" s="67"/>
      <c r="Q204" s="67"/>
      <c r="R204" s="67"/>
      <c r="S204" s="67"/>
      <c r="T204" s="68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T204" s="20" t="s">
        <v>275</v>
      </c>
      <c r="AU204" s="20" t="s">
        <v>83</v>
      </c>
    </row>
    <row r="205" spans="1:65" s="2" customFormat="1" ht="16.5" customHeight="1">
      <c r="A205" s="37"/>
      <c r="B205" s="38"/>
      <c r="C205" s="234" t="s">
        <v>448</v>
      </c>
      <c r="D205" s="234" t="s">
        <v>305</v>
      </c>
      <c r="E205" s="235" t="s">
        <v>1103</v>
      </c>
      <c r="F205" s="236" t="s">
        <v>1104</v>
      </c>
      <c r="G205" s="237" t="s">
        <v>211</v>
      </c>
      <c r="H205" s="238">
        <v>14</v>
      </c>
      <c r="I205" s="239"/>
      <c r="J205" s="240">
        <f>ROUND(I205*H205,2)</f>
        <v>0</v>
      </c>
      <c r="K205" s="241"/>
      <c r="L205" s="242"/>
      <c r="M205" s="243" t="s">
        <v>21</v>
      </c>
      <c r="N205" s="244" t="s">
        <v>45</v>
      </c>
      <c r="O205" s="67"/>
      <c r="P205" s="192">
        <f>O205*H205</f>
        <v>0</v>
      </c>
      <c r="Q205" s="192">
        <v>0</v>
      </c>
      <c r="R205" s="192">
        <f>Q205*H205</f>
        <v>0</v>
      </c>
      <c r="S205" s="192">
        <v>0</v>
      </c>
      <c r="T205" s="193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194" t="s">
        <v>487</v>
      </c>
      <c r="AT205" s="194" t="s">
        <v>305</v>
      </c>
      <c r="AU205" s="194" t="s">
        <v>83</v>
      </c>
      <c r="AY205" s="20" t="s">
        <v>206</v>
      </c>
      <c r="BE205" s="195">
        <f>IF(N205="základní",J205,0)</f>
        <v>0</v>
      </c>
      <c r="BF205" s="195">
        <f>IF(N205="snížená",J205,0)</f>
        <v>0</v>
      </c>
      <c r="BG205" s="195">
        <f>IF(N205="zákl. přenesená",J205,0)</f>
        <v>0</v>
      </c>
      <c r="BH205" s="195">
        <f>IF(N205="sníž. přenesená",J205,0)</f>
        <v>0</v>
      </c>
      <c r="BI205" s="195">
        <f>IF(N205="nulová",J205,0)</f>
        <v>0</v>
      </c>
      <c r="BJ205" s="20" t="s">
        <v>81</v>
      </c>
      <c r="BK205" s="195">
        <f>ROUND(I205*H205,2)</f>
        <v>0</v>
      </c>
      <c r="BL205" s="20" t="s">
        <v>356</v>
      </c>
      <c r="BM205" s="194" t="s">
        <v>1105</v>
      </c>
    </row>
    <row r="206" spans="1:65" s="2" customFormat="1">
      <c r="A206" s="37"/>
      <c r="B206" s="38"/>
      <c r="C206" s="39"/>
      <c r="D206" s="196" t="s">
        <v>213</v>
      </c>
      <c r="E206" s="39"/>
      <c r="F206" s="197" t="s">
        <v>1104</v>
      </c>
      <c r="G206" s="39"/>
      <c r="H206" s="39"/>
      <c r="I206" s="198"/>
      <c r="J206" s="39"/>
      <c r="K206" s="39"/>
      <c r="L206" s="42"/>
      <c r="M206" s="199"/>
      <c r="N206" s="200"/>
      <c r="O206" s="67"/>
      <c r="P206" s="67"/>
      <c r="Q206" s="67"/>
      <c r="R206" s="67"/>
      <c r="S206" s="67"/>
      <c r="T206" s="68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T206" s="20" t="s">
        <v>213</v>
      </c>
      <c r="AU206" s="20" t="s">
        <v>83</v>
      </c>
    </row>
    <row r="207" spans="1:65" s="2" customFormat="1" ht="18">
      <c r="A207" s="37"/>
      <c r="B207" s="38"/>
      <c r="C207" s="39"/>
      <c r="D207" s="196" t="s">
        <v>275</v>
      </c>
      <c r="E207" s="39"/>
      <c r="F207" s="233" t="s">
        <v>1015</v>
      </c>
      <c r="G207" s="39"/>
      <c r="H207" s="39"/>
      <c r="I207" s="198"/>
      <c r="J207" s="39"/>
      <c r="K207" s="39"/>
      <c r="L207" s="42"/>
      <c r="M207" s="199"/>
      <c r="N207" s="200"/>
      <c r="O207" s="67"/>
      <c r="P207" s="67"/>
      <c r="Q207" s="67"/>
      <c r="R207" s="67"/>
      <c r="S207" s="67"/>
      <c r="T207" s="68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T207" s="20" t="s">
        <v>275</v>
      </c>
      <c r="AU207" s="20" t="s">
        <v>83</v>
      </c>
    </row>
    <row r="208" spans="1:65" s="2" customFormat="1" ht="16.5" customHeight="1">
      <c r="A208" s="37"/>
      <c r="B208" s="38"/>
      <c r="C208" s="182" t="s">
        <v>455</v>
      </c>
      <c r="D208" s="182" t="s">
        <v>208</v>
      </c>
      <c r="E208" s="183" t="s">
        <v>1106</v>
      </c>
      <c r="F208" s="184" t="s">
        <v>1107</v>
      </c>
      <c r="G208" s="185" t="s">
        <v>226</v>
      </c>
      <c r="H208" s="186">
        <v>340</v>
      </c>
      <c r="I208" s="187"/>
      <c r="J208" s="188">
        <f>ROUND(I208*H208,2)</f>
        <v>0</v>
      </c>
      <c r="K208" s="189"/>
      <c r="L208" s="42"/>
      <c r="M208" s="190" t="s">
        <v>21</v>
      </c>
      <c r="N208" s="191" t="s">
        <v>45</v>
      </c>
      <c r="O208" s="67"/>
      <c r="P208" s="192">
        <f>O208*H208</f>
        <v>0</v>
      </c>
      <c r="Q208" s="192">
        <v>0</v>
      </c>
      <c r="R208" s="192">
        <f>Q208*H208</f>
        <v>0</v>
      </c>
      <c r="S208" s="192">
        <v>0</v>
      </c>
      <c r="T208" s="193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194" t="s">
        <v>356</v>
      </c>
      <c r="AT208" s="194" t="s">
        <v>208</v>
      </c>
      <c r="AU208" s="194" t="s">
        <v>83</v>
      </c>
      <c r="AY208" s="20" t="s">
        <v>206</v>
      </c>
      <c r="BE208" s="195">
        <f>IF(N208="základní",J208,0)</f>
        <v>0</v>
      </c>
      <c r="BF208" s="195">
        <f>IF(N208="snížená",J208,0)</f>
        <v>0</v>
      </c>
      <c r="BG208" s="195">
        <f>IF(N208="zákl. přenesená",J208,0)</f>
        <v>0</v>
      </c>
      <c r="BH208" s="195">
        <f>IF(N208="sníž. přenesená",J208,0)</f>
        <v>0</v>
      </c>
      <c r="BI208" s="195">
        <f>IF(N208="nulová",J208,0)</f>
        <v>0</v>
      </c>
      <c r="BJ208" s="20" t="s">
        <v>81</v>
      </c>
      <c r="BK208" s="195">
        <f>ROUND(I208*H208,2)</f>
        <v>0</v>
      </c>
      <c r="BL208" s="20" t="s">
        <v>356</v>
      </c>
      <c r="BM208" s="194" t="s">
        <v>1108</v>
      </c>
    </row>
    <row r="209" spans="1:65" s="2" customFormat="1">
      <c r="A209" s="37"/>
      <c r="B209" s="38"/>
      <c r="C209" s="39"/>
      <c r="D209" s="196" t="s">
        <v>213</v>
      </c>
      <c r="E209" s="39"/>
      <c r="F209" s="197" t="s">
        <v>1107</v>
      </c>
      <c r="G209" s="39"/>
      <c r="H209" s="39"/>
      <c r="I209" s="198"/>
      <c r="J209" s="39"/>
      <c r="K209" s="39"/>
      <c r="L209" s="42"/>
      <c r="M209" s="199"/>
      <c r="N209" s="200"/>
      <c r="O209" s="67"/>
      <c r="P209" s="67"/>
      <c r="Q209" s="67"/>
      <c r="R209" s="67"/>
      <c r="S209" s="67"/>
      <c r="T209" s="68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T209" s="20" t="s">
        <v>213</v>
      </c>
      <c r="AU209" s="20" t="s">
        <v>83</v>
      </c>
    </row>
    <row r="210" spans="1:65" s="2" customFormat="1" ht="18">
      <c r="A210" s="37"/>
      <c r="B210" s="38"/>
      <c r="C210" s="39"/>
      <c r="D210" s="196" t="s">
        <v>275</v>
      </c>
      <c r="E210" s="39"/>
      <c r="F210" s="233" t="s">
        <v>1015</v>
      </c>
      <c r="G210" s="39"/>
      <c r="H210" s="39"/>
      <c r="I210" s="198"/>
      <c r="J210" s="39"/>
      <c r="K210" s="39"/>
      <c r="L210" s="42"/>
      <c r="M210" s="199"/>
      <c r="N210" s="200"/>
      <c r="O210" s="67"/>
      <c r="P210" s="67"/>
      <c r="Q210" s="67"/>
      <c r="R210" s="67"/>
      <c r="S210" s="67"/>
      <c r="T210" s="68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T210" s="20" t="s">
        <v>275</v>
      </c>
      <c r="AU210" s="20" t="s">
        <v>83</v>
      </c>
    </row>
    <row r="211" spans="1:65" s="2" customFormat="1" ht="16.5" customHeight="1">
      <c r="A211" s="37"/>
      <c r="B211" s="38"/>
      <c r="C211" s="234" t="s">
        <v>466</v>
      </c>
      <c r="D211" s="234" t="s">
        <v>305</v>
      </c>
      <c r="E211" s="235" t="s">
        <v>1109</v>
      </c>
      <c r="F211" s="236" t="s">
        <v>1110</v>
      </c>
      <c r="G211" s="237" t="s">
        <v>226</v>
      </c>
      <c r="H211" s="238">
        <v>340</v>
      </c>
      <c r="I211" s="239"/>
      <c r="J211" s="240">
        <f>ROUND(I211*H211,2)</f>
        <v>0</v>
      </c>
      <c r="K211" s="241"/>
      <c r="L211" s="242"/>
      <c r="M211" s="243" t="s">
        <v>21</v>
      </c>
      <c r="N211" s="244" t="s">
        <v>45</v>
      </c>
      <c r="O211" s="67"/>
      <c r="P211" s="192">
        <f>O211*H211</f>
        <v>0</v>
      </c>
      <c r="Q211" s="192">
        <v>0</v>
      </c>
      <c r="R211" s="192">
        <f>Q211*H211</f>
        <v>0</v>
      </c>
      <c r="S211" s="192">
        <v>0</v>
      </c>
      <c r="T211" s="193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194" t="s">
        <v>487</v>
      </c>
      <c r="AT211" s="194" t="s">
        <v>305</v>
      </c>
      <c r="AU211" s="194" t="s">
        <v>83</v>
      </c>
      <c r="AY211" s="20" t="s">
        <v>206</v>
      </c>
      <c r="BE211" s="195">
        <f>IF(N211="základní",J211,0)</f>
        <v>0</v>
      </c>
      <c r="BF211" s="195">
        <f>IF(N211="snížená",J211,0)</f>
        <v>0</v>
      </c>
      <c r="BG211" s="195">
        <f>IF(N211="zákl. přenesená",J211,0)</f>
        <v>0</v>
      </c>
      <c r="BH211" s="195">
        <f>IF(N211="sníž. přenesená",J211,0)</f>
        <v>0</v>
      </c>
      <c r="BI211" s="195">
        <f>IF(N211="nulová",J211,0)</f>
        <v>0</v>
      </c>
      <c r="BJ211" s="20" t="s">
        <v>81</v>
      </c>
      <c r="BK211" s="195">
        <f>ROUND(I211*H211,2)</f>
        <v>0</v>
      </c>
      <c r="BL211" s="20" t="s">
        <v>356</v>
      </c>
      <c r="BM211" s="194" t="s">
        <v>1111</v>
      </c>
    </row>
    <row r="212" spans="1:65" s="2" customFormat="1">
      <c r="A212" s="37"/>
      <c r="B212" s="38"/>
      <c r="C212" s="39"/>
      <c r="D212" s="196" t="s">
        <v>213</v>
      </c>
      <c r="E212" s="39"/>
      <c r="F212" s="197" t="s">
        <v>1110</v>
      </c>
      <c r="G212" s="39"/>
      <c r="H212" s="39"/>
      <c r="I212" s="198"/>
      <c r="J212" s="39"/>
      <c r="K212" s="39"/>
      <c r="L212" s="42"/>
      <c r="M212" s="199"/>
      <c r="N212" s="200"/>
      <c r="O212" s="67"/>
      <c r="P212" s="67"/>
      <c r="Q212" s="67"/>
      <c r="R212" s="67"/>
      <c r="S212" s="67"/>
      <c r="T212" s="68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T212" s="20" t="s">
        <v>213</v>
      </c>
      <c r="AU212" s="20" t="s">
        <v>83</v>
      </c>
    </row>
    <row r="213" spans="1:65" s="2" customFormat="1" ht="18">
      <c r="A213" s="37"/>
      <c r="B213" s="38"/>
      <c r="C213" s="39"/>
      <c r="D213" s="196" t="s">
        <v>275</v>
      </c>
      <c r="E213" s="39"/>
      <c r="F213" s="233" t="s">
        <v>1015</v>
      </c>
      <c r="G213" s="39"/>
      <c r="H213" s="39"/>
      <c r="I213" s="198"/>
      <c r="J213" s="39"/>
      <c r="K213" s="39"/>
      <c r="L213" s="42"/>
      <c r="M213" s="199"/>
      <c r="N213" s="200"/>
      <c r="O213" s="67"/>
      <c r="P213" s="67"/>
      <c r="Q213" s="67"/>
      <c r="R213" s="67"/>
      <c r="S213" s="67"/>
      <c r="T213" s="68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T213" s="20" t="s">
        <v>275</v>
      </c>
      <c r="AU213" s="20" t="s">
        <v>83</v>
      </c>
    </row>
    <row r="214" spans="1:65" s="2" customFormat="1" ht="16.5" customHeight="1">
      <c r="A214" s="37"/>
      <c r="B214" s="38"/>
      <c r="C214" s="182" t="s">
        <v>473</v>
      </c>
      <c r="D214" s="182" t="s">
        <v>208</v>
      </c>
      <c r="E214" s="183" t="s">
        <v>1112</v>
      </c>
      <c r="F214" s="184" t="s">
        <v>1113</v>
      </c>
      <c r="G214" s="185" t="s">
        <v>257</v>
      </c>
      <c r="H214" s="186">
        <v>19</v>
      </c>
      <c r="I214" s="187"/>
      <c r="J214" s="188">
        <f>ROUND(I214*H214,2)</f>
        <v>0</v>
      </c>
      <c r="K214" s="189"/>
      <c r="L214" s="42"/>
      <c r="M214" s="190" t="s">
        <v>21</v>
      </c>
      <c r="N214" s="191" t="s">
        <v>45</v>
      </c>
      <c r="O214" s="67"/>
      <c r="P214" s="192">
        <f>O214*H214</f>
        <v>0</v>
      </c>
      <c r="Q214" s="192">
        <v>0</v>
      </c>
      <c r="R214" s="192">
        <f>Q214*H214</f>
        <v>0</v>
      </c>
      <c r="S214" s="192">
        <v>0</v>
      </c>
      <c r="T214" s="193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194" t="s">
        <v>356</v>
      </c>
      <c r="AT214" s="194" t="s">
        <v>208</v>
      </c>
      <c r="AU214" s="194" t="s">
        <v>83</v>
      </c>
      <c r="AY214" s="20" t="s">
        <v>206</v>
      </c>
      <c r="BE214" s="195">
        <f>IF(N214="základní",J214,0)</f>
        <v>0</v>
      </c>
      <c r="BF214" s="195">
        <f>IF(N214="snížená",J214,0)</f>
        <v>0</v>
      </c>
      <c r="BG214" s="195">
        <f>IF(N214="zákl. přenesená",J214,0)</f>
        <v>0</v>
      </c>
      <c r="BH214" s="195">
        <f>IF(N214="sníž. přenesená",J214,0)</f>
        <v>0</v>
      </c>
      <c r="BI214" s="195">
        <f>IF(N214="nulová",J214,0)</f>
        <v>0</v>
      </c>
      <c r="BJ214" s="20" t="s">
        <v>81</v>
      </c>
      <c r="BK214" s="195">
        <f>ROUND(I214*H214,2)</f>
        <v>0</v>
      </c>
      <c r="BL214" s="20" t="s">
        <v>356</v>
      </c>
      <c r="BM214" s="194" t="s">
        <v>1114</v>
      </c>
    </row>
    <row r="215" spans="1:65" s="2" customFormat="1">
      <c r="A215" s="37"/>
      <c r="B215" s="38"/>
      <c r="C215" s="39"/>
      <c r="D215" s="196" t="s">
        <v>213</v>
      </c>
      <c r="E215" s="39"/>
      <c r="F215" s="197" t="s">
        <v>1113</v>
      </c>
      <c r="G215" s="39"/>
      <c r="H215" s="39"/>
      <c r="I215" s="198"/>
      <c r="J215" s="39"/>
      <c r="K215" s="39"/>
      <c r="L215" s="42"/>
      <c r="M215" s="199"/>
      <c r="N215" s="200"/>
      <c r="O215" s="67"/>
      <c r="P215" s="67"/>
      <c r="Q215" s="67"/>
      <c r="R215" s="67"/>
      <c r="S215" s="67"/>
      <c r="T215" s="68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T215" s="20" t="s">
        <v>213</v>
      </c>
      <c r="AU215" s="20" t="s">
        <v>83</v>
      </c>
    </row>
    <row r="216" spans="1:65" s="2" customFormat="1" ht="18">
      <c r="A216" s="37"/>
      <c r="B216" s="38"/>
      <c r="C216" s="39"/>
      <c r="D216" s="196" t="s">
        <v>275</v>
      </c>
      <c r="E216" s="39"/>
      <c r="F216" s="233" t="s">
        <v>1015</v>
      </c>
      <c r="G216" s="39"/>
      <c r="H216" s="39"/>
      <c r="I216" s="198"/>
      <c r="J216" s="39"/>
      <c r="K216" s="39"/>
      <c r="L216" s="42"/>
      <c r="M216" s="199"/>
      <c r="N216" s="200"/>
      <c r="O216" s="67"/>
      <c r="P216" s="67"/>
      <c r="Q216" s="67"/>
      <c r="R216" s="67"/>
      <c r="S216" s="67"/>
      <c r="T216" s="68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T216" s="20" t="s">
        <v>275</v>
      </c>
      <c r="AU216" s="20" t="s">
        <v>83</v>
      </c>
    </row>
    <row r="217" spans="1:65" s="2" customFormat="1" ht="16.5" customHeight="1">
      <c r="A217" s="37"/>
      <c r="B217" s="38"/>
      <c r="C217" s="182" t="s">
        <v>480</v>
      </c>
      <c r="D217" s="182" t="s">
        <v>208</v>
      </c>
      <c r="E217" s="183" t="s">
        <v>1115</v>
      </c>
      <c r="F217" s="184" t="s">
        <v>1116</v>
      </c>
      <c r="G217" s="185" t="s">
        <v>238</v>
      </c>
      <c r="H217" s="186">
        <v>119</v>
      </c>
      <c r="I217" s="187"/>
      <c r="J217" s="188">
        <f>ROUND(I217*H217,2)</f>
        <v>0</v>
      </c>
      <c r="K217" s="189"/>
      <c r="L217" s="42"/>
      <c r="M217" s="190" t="s">
        <v>21</v>
      </c>
      <c r="N217" s="191" t="s">
        <v>45</v>
      </c>
      <c r="O217" s="67"/>
      <c r="P217" s="192">
        <f>O217*H217</f>
        <v>0</v>
      </c>
      <c r="Q217" s="192">
        <v>0</v>
      </c>
      <c r="R217" s="192">
        <f>Q217*H217</f>
        <v>0</v>
      </c>
      <c r="S217" s="192">
        <v>0</v>
      </c>
      <c r="T217" s="193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194" t="s">
        <v>356</v>
      </c>
      <c r="AT217" s="194" t="s">
        <v>208</v>
      </c>
      <c r="AU217" s="194" t="s">
        <v>83</v>
      </c>
      <c r="AY217" s="20" t="s">
        <v>206</v>
      </c>
      <c r="BE217" s="195">
        <f>IF(N217="základní",J217,0)</f>
        <v>0</v>
      </c>
      <c r="BF217" s="195">
        <f>IF(N217="snížená",J217,0)</f>
        <v>0</v>
      </c>
      <c r="BG217" s="195">
        <f>IF(N217="zákl. přenesená",J217,0)</f>
        <v>0</v>
      </c>
      <c r="BH217" s="195">
        <f>IF(N217="sníž. přenesená",J217,0)</f>
        <v>0</v>
      </c>
      <c r="BI217" s="195">
        <f>IF(N217="nulová",J217,0)</f>
        <v>0</v>
      </c>
      <c r="BJ217" s="20" t="s">
        <v>81</v>
      </c>
      <c r="BK217" s="195">
        <f>ROUND(I217*H217,2)</f>
        <v>0</v>
      </c>
      <c r="BL217" s="20" t="s">
        <v>356</v>
      </c>
      <c r="BM217" s="194" t="s">
        <v>1117</v>
      </c>
    </row>
    <row r="218" spans="1:65" s="2" customFormat="1">
      <c r="A218" s="37"/>
      <c r="B218" s="38"/>
      <c r="C218" s="39"/>
      <c r="D218" s="196" t="s">
        <v>213</v>
      </c>
      <c r="E218" s="39"/>
      <c r="F218" s="197" t="s">
        <v>1116</v>
      </c>
      <c r="G218" s="39"/>
      <c r="H218" s="39"/>
      <c r="I218" s="198"/>
      <c r="J218" s="39"/>
      <c r="K218" s="39"/>
      <c r="L218" s="42"/>
      <c r="M218" s="199"/>
      <c r="N218" s="200"/>
      <c r="O218" s="67"/>
      <c r="P218" s="67"/>
      <c r="Q218" s="67"/>
      <c r="R218" s="67"/>
      <c r="S218" s="67"/>
      <c r="T218" s="68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T218" s="20" t="s">
        <v>213</v>
      </c>
      <c r="AU218" s="20" t="s">
        <v>83</v>
      </c>
    </row>
    <row r="219" spans="1:65" s="2" customFormat="1" ht="18">
      <c r="A219" s="37"/>
      <c r="B219" s="38"/>
      <c r="C219" s="39"/>
      <c r="D219" s="196" t="s">
        <v>275</v>
      </c>
      <c r="E219" s="39"/>
      <c r="F219" s="233" t="s">
        <v>1015</v>
      </c>
      <c r="G219" s="39"/>
      <c r="H219" s="39"/>
      <c r="I219" s="198"/>
      <c r="J219" s="39"/>
      <c r="K219" s="39"/>
      <c r="L219" s="42"/>
      <c r="M219" s="199"/>
      <c r="N219" s="200"/>
      <c r="O219" s="67"/>
      <c r="P219" s="67"/>
      <c r="Q219" s="67"/>
      <c r="R219" s="67"/>
      <c r="S219" s="67"/>
      <c r="T219" s="68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T219" s="20" t="s">
        <v>275</v>
      </c>
      <c r="AU219" s="20" t="s">
        <v>83</v>
      </c>
    </row>
    <row r="220" spans="1:65" s="2" customFormat="1" ht="16.5" customHeight="1">
      <c r="A220" s="37"/>
      <c r="B220" s="38"/>
      <c r="C220" s="182" t="s">
        <v>487</v>
      </c>
      <c r="D220" s="182" t="s">
        <v>208</v>
      </c>
      <c r="E220" s="183" t="s">
        <v>1118</v>
      </c>
      <c r="F220" s="184" t="s">
        <v>1119</v>
      </c>
      <c r="G220" s="185" t="s">
        <v>257</v>
      </c>
      <c r="H220" s="186">
        <v>3</v>
      </c>
      <c r="I220" s="187"/>
      <c r="J220" s="188">
        <f>ROUND(I220*H220,2)</f>
        <v>0</v>
      </c>
      <c r="K220" s="189"/>
      <c r="L220" s="42"/>
      <c r="M220" s="190" t="s">
        <v>21</v>
      </c>
      <c r="N220" s="191" t="s">
        <v>45</v>
      </c>
      <c r="O220" s="67"/>
      <c r="P220" s="192">
        <f>O220*H220</f>
        <v>0</v>
      </c>
      <c r="Q220" s="192">
        <v>0</v>
      </c>
      <c r="R220" s="192">
        <f>Q220*H220</f>
        <v>0</v>
      </c>
      <c r="S220" s="192">
        <v>0</v>
      </c>
      <c r="T220" s="193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194" t="s">
        <v>356</v>
      </c>
      <c r="AT220" s="194" t="s">
        <v>208</v>
      </c>
      <c r="AU220" s="194" t="s">
        <v>83</v>
      </c>
      <c r="AY220" s="20" t="s">
        <v>206</v>
      </c>
      <c r="BE220" s="195">
        <f>IF(N220="základní",J220,0)</f>
        <v>0</v>
      </c>
      <c r="BF220" s="195">
        <f>IF(N220="snížená",J220,0)</f>
        <v>0</v>
      </c>
      <c r="BG220" s="195">
        <f>IF(N220="zákl. přenesená",J220,0)</f>
        <v>0</v>
      </c>
      <c r="BH220" s="195">
        <f>IF(N220="sníž. přenesená",J220,0)</f>
        <v>0</v>
      </c>
      <c r="BI220" s="195">
        <f>IF(N220="nulová",J220,0)</f>
        <v>0</v>
      </c>
      <c r="BJ220" s="20" t="s">
        <v>81</v>
      </c>
      <c r="BK220" s="195">
        <f>ROUND(I220*H220,2)</f>
        <v>0</v>
      </c>
      <c r="BL220" s="20" t="s">
        <v>356</v>
      </c>
      <c r="BM220" s="194" t="s">
        <v>1120</v>
      </c>
    </row>
    <row r="221" spans="1:65" s="2" customFormat="1">
      <c r="A221" s="37"/>
      <c r="B221" s="38"/>
      <c r="C221" s="39"/>
      <c r="D221" s="196" t="s">
        <v>213</v>
      </c>
      <c r="E221" s="39"/>
      <c r="F221" s="197" t="s">
        <v>1119</v>
      </c>
      <c r="G221" s="39"/>
      <c r="H221" s="39"/>
      <c r="I221" s="198"/>
      <c r="J221" s="39"/>
      <c r="K221" s="39"/>
      <c r="L221" s="42"/>
      <c r="M221" s="199"/>
      <c r="N221" s="200"/>
      <c r="O221" s="67"/>
      <c r="P221" s="67"/>
      <c r="Q221" s="67"/>
      <c r="R221" s="67"/>
      <c r="S221" s="67"/>
      <c r="T221" s="68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T221" s="20" t="s">
        <v>213</v>
      </c>
      <c r="AU221" s="20" t="s">
        <v>83</v>
      </c>
    </row>
    <row r="222" spans="1:65" s="2" customFormat="1" ht="18">
      <c r="A222" s="37"/>
      <c r="B222" s="38"/>
      <c r="C222" s="39"/>
      <c r="D222" s="196" t="s">
        <v>275</v>
      </c>
      <c r="E222" s="39"/>
      <c r="F222" s="233" t="s">
        <v>1015</v>
      </c>
      <c r="G222" s="39"/>
      <c r="H222" s="39"/>
      <c r="I222" s="198"/>
      <c r="J222" s="39"/>
      <c r="K222" s="39"/>
      <c r="L222" s="42"/>
      <c r="M222" s="199"/>
      <c r="N222" s="200"/>
      <c r="O222" s="67"/>
      <c r="P222" s="67"/>
      <c r="Q222" s="67"/>
      <c r="R222" s="67"/>
      <c r="S222" s="67"/>
      <c r="T222" s="68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T222" s="20" t="s">
        <v>275</v>
      </c>
      <c r="AU222" s="20" t="s">
        <v>83</v>
      </c>
    </row>
    <row r="223" spans="1:65" s="2" customFormat="1" ht="16.5" customHeight="1">
      <c r="A223" s="37"/>
      <c r="B223" s="38"/>
      <c r="C223" s="182" t="s">
        <v>496</v>
      </c>
      <c r="D223" s="182" t="s">
        <v>208</v>
      </c>
      <c r="E223" s="183" t="s">
        <v>1121</v>
      </c>
      <c r="F223" s="184" t="s">
        <v>1122</v>
      </c>
      <c r="G223" s="185" t="s">
        <v>1123</v>
      </c>
      <c r="H223" s="186">
        <v>14</v>
      </c>
      <c r="I223" s="187"/>
      <c r="J223" s="188">
        <f>ROUND(I223*H223,2)</f>
        <v>0</v>
      </c>
      <c r="K223" s="189"/>
      <c r="L223" s="42"/>
      <c r="M223" s="190" t="s">
        <v>21</v>
      </c>
      <c r="N223" s="191" t="s">
        <v>45</v>
      </c>
      <c r="O223" s="67"/>
      <c r="P223" s="192">
        <f>O223*H223</f>
        <v>0</v>
      </c>
      <c r="Q223" s="192">
        <v>0</v>
      </c>
      <c r="R223" s="192">
        <f>Q223*H223</f>
        <v>0</v>
      </c>
      <c r="S223" s="192">
        <v>0</v>
      </c>
      <c r="T223" s="193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194" t="s">
        <v>356</v>
      </c>
      <c r="AT223" s="194" t="s">
        <v>208</v>
      </c>
      <c r="AU223" s="194" t="s">
        <v>83</v>
      </c>
      <c r="AY223" s="20" t="s">
        <v>206</v>
      </c>
      <c r="BE223" s="195">
        <f>IF(N223="základní",J223,0)</f>
        <v>0</v>
      </c>
      <c r="BF223" s="195">
        <f>IF(N223="snížená",J223,0)</f>
        <v>0</v>
      </c>
      <c r="BG223" s="195">
        <f>IF(N223="zákl. přenesená",J223,0)</f>
        <v>0</v>
      </c>
      <c r="BH223" s="195">
        <f>IF(N223="sníž. přenesená",J223,0)</f>
        <v>0</v>
      </c>
      <c r="BI223" s="195">
        <f>IF(N223="nulová",J223,0)</f>
        <v>0</v>
      </c>
      <c r="BJ223" s="20" t="s">
        <v>81</v>
      </c>
      <c r="BK223" s="195">
        <f>ROUND(I223*H223,2)</f>
        <v>0</v>
      </c>
      <c r="BL223" s="20" t="s">
        <v>356</v>
      </c>
      <c r="BM223" s="194" t="s">
        <v>1124</v>
      </c>
    </row>
    <row r="224" spans="1:65" s="2" customFormat="1">
      <c r="A224" s="37"/>
      <c r="B224" s="38"/>
      <c r="C224" s="39"/>
      <c r="D224" s="196" t="s">
        <v>213</v>
      </c>
      <c r="E224" s="39"/>
      <c r="F224" s="197" t="s">
        <v>1122</v>
      </c>
      <c r="G224" s="39"/>
      <c r="H224" s="39"/>
      <c r="I224" s="198"/>
      <c r="J224" s="39"/>
      <c r="K224" s="39"/>
      <c r="L224" s="42"/>
      <c r="M224" s="199"/>
      <c r="N224" s="200"/>
      <c r="O224" s="67"/>
      <c r="P224" s="67"/>
      <c r="Q224" s="67"/>
      <c r="R224" s="67"/>
      <c r="S224" s="67"/>
      <c r="T224" s="68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T224" s="20" t="s">
        <v>213</v>
      </c>
      <c r="AU224" s="20" t="s">
        <v>83</v>
      </c>
    </row>
    <row r="225" spans="1:65" s="2" customFormat="1" ht="18">
      <c r="A225" s="37"/>
      <c r="B225" s="38"/>
      <c r="C225" s="39"/>
      <c r="D225" s="196" t="s">
        <v>275</v>
      </c>
      <c r="E225" s="39"/>
      <c r="F225" s="233" t="s">
        <v>1015</v>
      </c>
      <c r="G225" s="39"/>
      <c r="H225" s="39"/>
      <c r="I225" s="198"/>
      <c r="J225" s="39"/>
      <c r="K225" s="39"/>
      <c r="L225" s="42"/>
      <c r="M225" s="199"/>
      <c r="N225" s="200"/>
      <c r="O225" s="67"/>
      <c r="P225" s="67"/>
      <c r="Q225" s="67"/>
      <c r="R225" s="67"/>
      <c r="S225" s="67"/>
      <c r="T225" s="68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T225" s="20" t="s">
        <v>275</v>
      </c>
      <c r="AU225" s="20" t="s">
        <v>83</v>
      </c>
    </row>
    <row r="226" spans="1:65" s="2" customFormat="1" ht="16.5" customHeight="1">
      <c r="A226" s="37"/>
      <c r="B226" s="38"/>
      <c r="C226" s="234" t="s">
        <v>502</v>
      </c>
      <c r="D226" s="234" t="s">
        <v>305</v>
      </c>
      <c r="E226" s="235" t="s">
        <v>1125</v>
      </c>
      <c r="F226" s="236" t="s">
        <v>1126</v>
      </c>
      <c r="G226" s="237" t="s">
        <v>211</v>
      </c>
      <c r="H226" s="238">
        <v>14</v>
      </c>
      <c r="I226" s="239"/>
      <c r="J226" s="240">
        <f>ROUND(I226*H226,2)</f>
        <v>0</v>
      </c>
      <c r="K226" s="241"/>
      <c r="L226" s="242"/>
      <c r="M226" s="243" t="s">
        <v>21</v>
      </c>
      <c r="N226" s="244" t="s">
        <v>45</v>
      </c>
      <c r="O226" s="67"/>
      <c r="P226" s="192">
        <f>O226*H226</f>
        <v>0</v>
      </c>
      <c r="Q226" s="192">
        <v>0</v>
      </c>
      <c r="R226" s="192">
        <f>Q226*H226</f>
        <v>0</v>
      </c>
      <c r="S226" s="192">
        <v>0</v>
      </c>
      <c r="T226" s="193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194" t="s">
        <v>487</v>
      </c>
      <c r="AT226" s="194" t="s">
        <v>305</v>
      </c>
      <c r="AU226" s="194" t="s">
        <v>83</v>
      </c>
      <c r="AY226" s="20" t="s">
        <v>206</v>
      </c>
      <c r="BE226" s="195">
        <f>IF(N226="základní",J226,0)</f>
        <v>0</v>
      </c>
      <c r="BF226" s="195">
        <f>IF(N226="snížená",J226,0)</f>
        <v>0</v>
      </c>
      <c r="BG226" s="195">
        <f>IF(N226="zákl. přenesená",J226,0)</f>
        <v>0</v>
      </c>
      <c r="BH226" s="195">
        <f>IF(N226="sníž. přenesená",J226,0)</f>
        <v>0</v>
      </c>
      <c r="BI226" s="195">
        <f>IF(N226="nulová",J226,0)</f>
        <v>0</v>
      </c>
      <c r="BJ226" s="20" t="s">
        <v>81</v>
      </c>
      <c r="BK226" s="195">
        <f>ROUND(I226*H226,2)</f>
        <v>0</v>
      </c>
      <c r="BL226" s="20" t="s">
        <v>356</v>
      </c>
      <c r="BM226" s="194" t="s">
        <v>1127</v>
      </c>
    </row>
    <row r="227" spans="1:65" s="2" customFormat="1">
      <c r="A227" s="37"/>
      <c r="B227" s="38"/>
      <c r="C227" s="39"/>
      <c r="D227" s="196" t="s">
        <v>213</v>
      </c>
      <c r="E227" s="39"/>
      <c r="F227" s="197" t="s">
        <v>1126</v>
      </c>
      <c r="G227" s="39"/>
      <c r="H227" s="39"/>
      <c r="I227" s="198"/>
      <c r="J227" s="39"/>
      <c r="K227" s="39"/>
      <c r="L227" s="42"/>
      <c r="M227" s="199"/>
      <c r="N227" s="200"/>
      <c r="O227" s="67"/>
      <c r="P227" s="67"/>
      <c r="Q227" s="67"/>
      <c r="R227" s="67"/>
      <c r="S227" s="67"/>
      <c r="T227" s="68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T227" s="20" t="s">
        <v>213</v>
      </c>
      <c r="AU227" s="20" t="s">
        <v>83</v>
      </c>
    </row>
    <row r="228" spans="1:65" s="2" customFormat="1" ht="18">
      <c r="A228" s="37"/>
      <c r="B228" s="38"/>
      <c r="C228" s="39"/>
      <c r="D228" s="196" t="s">
        <v>275</v>
      </c>
      <c r="E228" s="39"/>
      <c r="F228" s="233" t="s">
        <v>1015</v>
      </c>
      <c r="G228" s="39"/>
      <c r="H228" s="39"/>
      <c r="I228" s="198"/>
      <c r="J228" s="39"/>
      <c r="K228" s="39"/>
      <c r="L228" s="42"/>
      <c r="M228" s="199"/>
      <c r="N228" s="200"/>
      <c r="O228" s="67"/>
      <c r="P228" s="67"/>
      <c r="Q228" s="67"/>
      <c r="R228" s="67"/>
      <c r="S228" s="67"/>
      <c r="T228" s="68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T228" s="20" t="s">
        <v>275</v>
      </c>
      <c r="AU228" s="20" t="s">
        <v>83</v>
      </c>
    </row>
    <row r="229" spans="1:65" s="2" customFormat="1" ht="16.5" customHeight="1">
      <c r="A229" s="37"/>
      <c r="B229" s="38"/>
      <c r="C229" s="234" t="s">
        <v>508</v>
      </c>
      <c r="D229" s="234" t="s">
        <v>305</v>
      </c>
      <c r="E229" s="235" t="s">
        <v>1128</v>
      </c>
      <c r="F229" s="236" t="s">
        <v>1129</v>
      </c>
      <c r="G229" s="237" t="s">
        <v>257</v>
      </c>
      <c r="H229" s="238">
        <v>3</v>
      </c>
      <c r="I229" s="239"/>
      <c r="J229" s="240">
        <f>ROUND(I229*H229,2)</f>
        <v>0</v>
      </c>
      <c r="K229" s="241"/>
      <c r="L229" s="242"/>
      <c r="M229" s="243" t="s">
        <v>21</v>
      </c>
      <c r="N229" s="244" t="s">
        <v>45</v>
      </c>
      <c r="O229" s="67"/>
      <c r="P229" s="192">
        <f>O229*H229</f>
        <v>0</v>
      </c>
      <c r="Q229" s="192">
        <v>0</v>
      </c>
      <c r="R229" s="192">
        <f>Q229*H229</f>
        <v>0</v>
      </c>
      <c r="S229" s="192">
        <v>0</v>
      </c>
      <c r="T229" s="193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194" t="s">
        <v>487</v>
      </c>
      <c r="AT229" s="194" t="s">
        <v>305</v>
      </c>
      <c r="AU229" s="194" t="s">
        <v>83</v>
      </c>
      <c r="AY229" s="20" t="s">
        <v>206</v>
      </c>
      <c r="BE229" s="195">
        <f>IF(N229="základní",J229,0)</f>
        <v>0</v>
      </c>
      <c r="BF229" s="195">
        <f>IF(N229="snížená",J229,0)</f>
        <v>0</v>
      </c>
      <c r="BG229" s="195">
        <f>IF(N229="zákl. přenesená",J229,0)</f>
        <v>0</v>
      </c>
      <c r="BH229" s="195">
        <f>IF(N229="sníž. přenesená",J229,0)</f>
        <v>0</v>
      </c>
      <c r="BI229" s="195">
        <f>IF(N229="nulová",J229,0)</f>
        <v>0</v>
      </c>
      <c r="BJ229" s="20" t="s">
        <v>81</v>
      </c>
      <c r="BK229" s="195">
        <f>ROUND(I229*H229,2)</f>
        <v>0</v>
      </c>
      <c r="BL229" s="20" t="s">
        <v>356</v>
      </c>
      <c r="BM229" s="194" t="s">
        <v>1130</v>
      </c>
    </row>
    <row r="230" spans="1:65" s="2" customFormat="1">
      <c r="A230" s="37"/>
      <c r="B230" s="38"/>
      <c r="C230" s="39"/>
      <c r="D230" s="196" t="s">
        <v>213</v>
      </c>
      <c r="E230" s="39"/>
      <c r="F230" s="197" t="s">
        <v>1129</v>
      </c>
      <c r="G230" s="39"/>
      <c r="H230" s="39"/>
      <c r="I230" s="198"/>
      <c r="J230" s="39"/>
      <c r="K230" s="39"/>
      <c r="L230" s="42"/>
      <c r="M230" s="199"/>
      <c r="N230" s="200"/>
      <c r="O230" s="67"/>
      <c r="P230" s="67"/>
      <c r="Q230" s="67"/>
      <c r="R230" s="67"/>
      <c r="S230" s="67"/>
      <c r="T230" s="68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T230" s="20" t="s">
        <v>213</v>
      </c>
      <c r="AU230" s="20" t="s">
        <v>83</v>
      </c>
    </row>
    <row r="231" spans="1:65" s="2" customFormat="1" ht="18">
      <c r="A231" s="37"/>
      <c r="B231" s="38"/>
      <c r="C231" s="39"/>
      <c r="D231" s="196" t="s">
        <v>275</v>
      </c>
      <c r="E231" s="39"/>
      <c r="F231" s="233" t="s">
        <v>1015</v>
      </c>
      <c r="G231" s="39"/>
      <c r="H231" s="39"/>
      <c r="I231" s="198"/>
      <c r="J231" s="39"/>
      <c r="K231" s="39"/>
      <c r="L231" s="42"/>
      <c r="M231" s="199"/>
      <c r="N231" s="200"/>
      <c r="O231" s="67"/>
      <c r="P231" s="67"/>
      <c r="Q231" s="67"/>
      <c r="R231" s="67"/>
      <c r="S231" s="67"/>
      <c r="T231" s="68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T231" s="20" t="s">
        <v>275</v>
      </c>
      <c r="AU231" s="20" t="s">
        <v>83</v>
      </c>
    </row>
    <row r="232" spans="1:65" s="14" customFormat="1">
      <c r="B232" s="211"/>
      <c r="C232" s="212"/>
      <c r="D232" s="196" t="s">
        <v>215</v>
      </c>
      <c r="E232" s="213" t="s">
        <v>21</v>
      </c>
      <c r="F232" s="214" t="s">
        <v>106</v>
      </c>
      <c r="G232" s="212"/>
      <c r="H232" s="215">
        <v>3</v>
      </c>
      <c r="I232" s="216"/>
      <c r="J232" s="212"/>
      <c r="K232" s="212"/>
      <c r="L232" s="217"/>
      <c r="M232" s="218"/>
      <c r="N232" s="219"/>
      <c r="O232" s="219"/>
      <c r="P232" s="219"/>
      <c r="Q232" s="219"/>
      <c r="R232" s="219"/>
      <c r="S232" s="219"/>
      <c r="T232" s="220"/>
      <c r="AT232" s="221" t="s">
        <v>215</v>
      </c>
      <c r="AU232" s="221" t="s">
        <v>83</v>
      </c>
      <c r="AV232" s="14" t="s">
        <v>83</v>
      </c>
      <c r="AW232" s="14" t="s">
        <v>34</v>
      </c>
      <c r="AX232" s="14" t="s">
        <v>81</v>
      </c>
      <c r="AY232" s="221" t="s">
        <v>206</v>
      </c>
    </row>
    <row r="233" spans="1:65" s="2" customFormat="1" ht="16.5" customHeight="1">
      <c r="A233" s="37"/>
      <c r="B233" s="38"/>
      <c r="C233" s="182" t="s">
        <v>514</v>
      </c>
      <c r="D233" s="182" t="s">
        <v>208</v>
      </c>
      <c r="E233" s="183" t="s">
        <v>1131</v>
      </c>
      <c r="F233" s="184" t="s">
        <v>1132</v>
      </c>
      <c r="G233" s="185" t="s">
        <v>211</v>
      </c>
      <c r="H233" s="186">
        <v>1</v>
      </c>
      <c r="I233" s="187"/>
      <c r="J233" s="188">
        <f>ROUND(I233*H233,2)</f>
        <v>0</v>
      </c>
      <c r="K233" s="189"/>
      <c r="L233" s="42"/>
      <c r="M233" s="190" t="s">
        <v>21</v>
      </c>
      <c r="N233" s="191" t="s">
        <v>45</v>
      </c>
      <c r="O233" s="67"/>
      <c r="P233" s="192">
        <f>O233*H233</f>
        <v>0</v>
      </c>
      <c r="Q233" s="192">
        <v>0</v>
      </c>
      <c r="R233" s="192">
        <f>Q233*H233</f>
        <v>0</v>
      </c>
      <c r="S233" s="192">
        <v>0</v>
      </c>
      <c r="T233" s="193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194" t="s">
        <v>356</v>
      </c>
      <c r="AT233" s="194" t="s">
        <v>208</v>
      </c>
      <c r="AU233" s="194" t="s">
        <v>83</v>
      </c>
      <c r="AY233" s="20" t="s">
        <v>206</v>
      </c>
      <c r="BE233" s="195">
        <f>IF(N233="základní",J233,0)</f>
        <v>0</v>
      </c>
      <c r="BF233" s="195">
        <f>IF(N233="snížená",J233,0)</f>
        <v>0</v>
      </c>
      <c r="BG233" s="195">
        <f>IF(N233="zákl. přenesená",J233,0)</f>
        <v>0</v>
      </c>
      <c r="BH233" s="195">
        <f>IF(N233="sníž. přenesená",J233,0)</f>
        <v>0</v>
      </c>
      <c r="BI233" s="195">
        <f>IF(N233="nulová",J233,0)</f>
        <v>0</v>
      </c>
      <c r="BJ233" s="20" t="s">
        <v>81</v>
      </c>
      <c r="BK233" s="195">
        <f>ROUND(I233*H233,2)</f>
        <v>0</v>
      </c>
      <c r="BL233" s="20" t="s">
        <v>356</v>
      </c>
      <c r="BM233" s="194" t="s">
        <v>1133</v>
      </c>
    </row>
    <row r="234" spans="1:65" s="2" customFormat="1">
      <c r="A234" s="37"/>
      <c r="B234" s="38"/>
      <c r="C234" s="39"/>
      <c r="D234" s="196" t="s">
        <v>213</v>
      </c>
      <c r="E234" s="39"/>
      <c r="F234" s="197" t="s">
        <v>1132</v>
      </c>
      <c r="G234" s="39"/>
      <c r="H234" s="39"/>
      <c r="I234" s="198"/>
      <c r="J234" s="39"/>
      <c r="K234" s="39"/>
      <c r="L234" s="42"/>
      <c r="M234" s="199"/>
      <c r="N234" s="200"/>
      <c r="O234" s="67"/>
      <c r="P234" s="67"/>
      <c r="Q234" s="67"/>
      <c r="R234" s="67"/>
      <c r="S234" s="67"/>
      <c r="T234" s="68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T234" s="20" t="s">
        <v>213</v>
      </c>
      <c r="AU234" s="20" t="s">
        <v>83</v>
      </c>
    </row>
    <row r="235" spans="1:65" s="2" customFormat="1" ht="18">
      <c r="A235" s="37"/>
      <c r="B235" s="38"/>
      <c r="C235" s="39"/>
      <c r="D235" s="196" t="s">
        <v>275</v>
      </c>
      <c r="E235" s="39"/>
      <c r="F235" s="233" t="s">
        <v>1015</v>
      </c>
      <c r="G235" s="39"/>
      <c r="H235" s="39"/>
      <c r="I235" s="198"/>
      <c r="J235" s="39"/>
      <c r="K235" s="39"/>
      <c r="L235" s="42"/>
      <c r="M235" s="199"/>
      <c r="N235" s="200"/>
      <c r="O235" s="67"/>
      <c r="P235" s="67"/>
      <c r="Q235" s="67"/>
      <c r="R235" s="67"/>
      <c r="S235" s="67"/>
      <c r="T235" s="68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T235" s="20" t="s">
        <v>275</v>
      </c>
      <c r="AU235" s="20" t="s">
        <v>83</v>
      </c>
    </row>
    <row r="236" spans="1:65" s="2" customFormat="1" ht="16.5" customHeight="1">
      <c r="A236" s="37"/>
      <c r="B236" s="38"/>
      <c r="C236" s="182" t="s">
        <v>522</v>
      </c>
      <c r="D236" s="182" t="s">
        <v>208</v>
      </c>
      <c r="E236" s="183" t="s">
        <v>1134</v>
      </c>
      <c r="F236" s="184" t="s">
        <v>1135</v>
      </c>
      <c r="G236" s="185" t="s">
        <v>1136</v>
      </c>
      <c r="H236" s="186">
        <v>12</v>
      </c>
      <c r="I236" s="187"/>
      <c r="J236" s="188">
        <f>ROUND(I236*H236,2)</f>
        <v>0</v>
      </c>
      <c r="K236" s="189"/>
      <c r="L236" s="42"/>
      <c r="M236" s="190" t="s">
        <v>21</v>
      </c>
      <c r="N236" s="191" t="s">
        <v>45</v>
      </c>
      <c r="O236" s="67"/>
      <c r="P236" s="192">
        <f>O236*H236</f>
        <v>0</v>
      </c>
      <c r="Q236" s="192">
        <v>0</v>
      </c>
      <c r="R236" s="192">
        <f>Q236*H236</f>
        <v>0</v>
      </c>
      <c r="S236" s="192">
        <v>0</v>
      </c>
      <c r="T236" s="193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194" t="s">
        <v>356</v>
      </c>
      <c r="AT236" s="194" t="s">
        <v>208</v>
      </c>
      <c r="AU236" s="194" t="s">
        <v>83</v>
      </c>
      <c r="AY236" s="20" t="s">
        <v>206</v>
      </c>
      <c r="BE236" s="195">
        <f>IF(N236="základní",J236,0)</f>
        <v>0</v>
      </c>
      <c r="BF236" s="195">
        <f>IF(N236="snížená",J236,0)</f>
        <v>0</v>
      </c>
      <c r="BG236" s="195">
        <f>IF(N236="zákl. přenesená",J236,0)</f>
        <v>0</v>
      </c>
      <c r="BH236" s="195">
        <f>IF(N236="sníž. přenesená",J236,0)</f>
        <v>0</v>
      </c>
      <c r="BI236" s="195">
        <f>IF(N236="nulová",J236,0)</f>
        <v>0</v>
      </c>
      <c r="BJ236" s="20" t="s">
        <v>81</v>
      </c>
      <c r="BK236" s="195">
        <f>ROUND(I236*H236,2)</f>
        <v>0</v>
      </c>
      <c r="BL236" s="20" t="s">
        <v>356</v>
      </c>
      <c r="BM236" s="194" t="s">
        <v>1137</v>
      </c>
    </row>
    <row r="237" spans="1:65" s="2" customFormat="1">
      <c r="A237" s="37"/>
      <c r="B237" s="38"/>
      <c r="C237" s="39"/>
      <c r="D237" s="196" t="s">
        <v>213</v>
      </c>
      <c r="E237" s="39"/>
      <c r="F237" s="197" t="s">
        <v>1135</v>
      </c>
      <c r="G237" s="39"/>
      <c r="H237" s="39"/>
      <c r="I237" s="198"/>
      <c r="J237" s="39"/>
      <c r="K237" s="39"/>
      <c r="L237" s="42"/>
      <c r="M237" s="199"/>
      <c r="N237" s="200"/>
      <c r="O237" s="67"/>
      <c r="P237" s="67"/>
      <c r="Q237" s="67"/>
      <c r="R237" s="67"/>
      <c r="S237" s="67"/>
      <c r="T237" s="68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T237" s="20" t="s">
        <v>213</v>
      </c>
      <c r="AU237" s="20" t="s">
        <v>83</v>
      </c>
    </row>
    <row r="238" spans="1:65" s="2" customFormat="1" ht="18">
      <c r="A238" s="37"/>
      <c r="B238" s="38"/>
      <c r="C238" s="39"/>
      <c r="D238" s="196" t="s">
        <v>275</v>
      </c>
      <c r="E238" s="39"/>
      <c r="F238" s="233" t="s">
        <v>1015</v>
      </c>
      <c r="G238" s="39"/>
      <c r="H238" s="39"/>
      <c r="I238" s="198"/>
      <c r="J238" s="39"/>
      <c r="K238" s="39"/>
      <c r="L238" s="42"/>
      <c r="M238" s="199"/>
      <c r="N238" s="200"/>
      <c r="O238" s="67"/>
      <c r="P238" s="67"/>
      <c r="Q238" s="67"/>
      <c r="R238" s="67"/>
      <c r="S238" s="67"/>
      <c r="T238" s="68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T238" s="20" t="s">
        <v>275</v>
      </c>
      <c r="AU238" s="20" t="s">
        <v>83</v>
      </c>
    </row>
    <row r="239" spans="1:65" s="2" customFormat="1" ht="16.5" customHeight="1">
      <c r="A239" s="37"/>
      <c r="B239" s="38"/>
      <c r="C239" s="182" t="s">
        <v>527</v>
      </c>
      <c r="D239" s="182" t="s">
        <v>208</v>
      </c>
      <c r="E239" s="183" t="s">
        <v>1138</v>
      </c>
      <c r="F239" s="184" t="s">
        <v>1139</v>
      </c>
      <c r="G239" s="185" t="s">
        <v>226</v>
      </c>
      <c r="H239" s="186">
        <v>350</v>
      </c>
      <c r="I239" s="187"/>
      <c r="J239" s="188">
        <f>ROUND(I239*H239,2)</f>
        <v>0</v>
      </c>
      <c r="K239" s="189"/>
      <c r="L239" s="42"/>
      <c r="M239" s="190" t="s">
        <v>21</v>
      </c>
      <c r="N239" s="191" t="s">
        <v>45</v>
      </c>
      <c r="O239" s="67"/>
      <c r="P239" s="192">
        <f>O239*H239</f>
        <v>0</v>
      </c>
      <c r="Q239" s="192">
        <v>0</v>
      </c>
      <c r="R239" s="192">
        <f>Q239*H239</f>
        <v>0</v>
      </c>
      <c r="S239" s="192">
        <v>0</v>
      </c>
      <c r="T239" s="193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194" t="s">
        <v>356</v>
      </c>
      <c r="AT239" s="194" t="s">
        <v>208</v>
      </c>
      <c r="AU239" s="194" t="s">
        <v>83</v>
      </c>
      <c r="AY239" s="20" t="s">
        <v>206</v>
      </c>
      <c r="BE239" s="195">
        <f>IF(N239="základní",J239,0)</f>
        <v>0</v>
      </c>
      <c r="BF239" s="195">
        <f>IF(N239="snížená",J239,0)</f>
        <v>0</v>
      </c>
      <c r="BG239" s="195">
        <f>IF(N239="zákl. přenesená",J239,0)</f>
        <v>0</v>
      </c>
      <c r="BH239" s="195">
        <f>IF(N239="sníž. přenesená",J239,0)</f>
        <v>0</v>
      </c>
      <c r="BI239" s="195">
        <f>IF(N239="nulová",J239,0)</f>
        <v>0</v>
      </c>
      <c r="BJ239" s="20" t="s">
        <v>81</v>
      </c>
      <c r="BK239" s="195">
        <f>ROUND(I239*H239,2)</f>
        <v>0</v>
      </c>
      <c r="BL239" s="20" t="s">
        <v>356</v>
      </c>
      <c r="BM239" s="194" t="s">
        <v>1140</v>
      </c>
    </row>
    <row r="240" spans="1:65" s="2" customFormat="1">
      <c r="A240" s="37"/>
      <c r="B240" s="38"/>
      <c r="C240" s="39"/>
      <c r="D240" s="196" t="s">
        <v>213</v>
      </c>
      <c r="E240" s="39"/>
      <c r="F240" s="197" t="s">
        <v>1139</v>
      </c>
      <c r="G240" s="39"/>
      <c r="H240" s="39"/>
      <c r="I240" s="198"/>
      <c r="J240" s="39"/>
      <c r="K240" s="39"/>
      <c r="L240" s="42"/>
      <c r="M240" s="199"/>
      <c r="N240" s="200"/>
      <c r="O240" s="67"/>
      <c r="P240" s="67"/>
      <c r="Q240" s="67"/>
      <c r="R240" s="67"/>
      <c r="S240" s="67"/>
      <c r="T240" s="68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T240" s="20" t="s">
        <v>213</v>
      </c>
      <c r="AU240" s="20" t="s">
        <v>83</v>
      </c>
    </row>
    <row r="241" spans="1:65" s="2" customFormat="1" ht="16.5" customHeight="1">
      <c r="A241" s="37"/>
      <c r="B241" s="38"/>
      <c r="C241" s="234" t="s">
        <v>540</v>
      </c>
      <c r="D241" s="234" t="s">
        <v>305</v>
      </c>
      <c r="E241" s="235" t="s">
        <v>1141</v>
      </c>
      <c r="F241" s="236" t="s">
        <v>1142</v>
      </c>
      <c r="G241" s="237" t="s">
        <v>226</v>
      </c>
      <c r="H241" s="238">
        <v>350</v>
      </c>
      <c r="I241" s="239"/>
      <c r="J241" s="240">
        <f>ROUND(I241*H241,2)</f>
        <v>0</v>
      </c>
      <c r="K241" s="241"/>
      <c r="L241" s="242"/>
      <c r="M241" s="243" t="s">
        <v>21</v>
      </c>
      <c r="N241" s="244" t="s">
        <v>45</v>
      </c>
      <c r="O241" s="67"/>
      <c r="P241" s="192">
        <f>O241*H241</f>
        <v>0</v>
      </c>
      <c r="Q241" s="192">
        <v>0</v>
      </c>
      <c r="R241" s="192">
        <f>Q241*H241</f>
        <v>0</v>
      </c>
      <c r="S241" s="192">
        <v>0</v>
      </c>
      <c r="T241" s="193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194" t="s">
        <v>487</v>
      </c>
      <c r="AT241" s="194" t="s">
        <v>305</v>
      </c>
      <c r="AU241" s="194" t="s">
        <v>83</v>
      </c>
      <c r="AY241" s="20" t="s">
        <v>206</v>
      </c>
      <c r="BE241" s="195">
        <f>IF(N241="základní",J241,0)</f>
        <v>0</v>
      </c>
      <c r="BF241" s="195">
        <f>IF(N241="snížená",J241,0)</f>
        <v>0</v>
      </c>
      <c r="BG241" s="195">
        <f>IF(N241="zákl. přenesená",J241,0)</f>
        <v>0</v>
      </c>
      <c r="BH241" s="195">
        <f>IF(N241="sníž. přenesená",J241,0)</f>
        <v>0</v>
      </c>
      <c r="BI241" s="195">
        <f>IF(N241="nulová",J241,0)</f>
        <v>0</v>
      </c>
      <c r="BJ241" s="20" t="s">
        <v>81</v>
      </c>
      <c r="BK241" s="195">
        <f>ROUND(I241*H241,2)</f>
        <v>0</v>
      </c>
      <c r="BL241" s="20" t="s">
        <v>356</v>
      </c>
      <c r="BM241" s="194" t="s">
        <v>1143</v>
      </c>
    </row>
    <row r="242" spans="1:65" s="2" customFormat="1">
      <c r="A242" s="37"/>
      <c r="B242" s="38"/>
      <c r="C242" s="39"/>
      <c r="D242" s="196" t="s">
        <v>213</v>
      </c>
      <c r="E242" s="39"/>
      <c r="F242" s="197" t="s">
        <v>1142</v>
      </c>
      <c r="G242" s="39"/>
      <c r="H242" s="39"/>
      <c r="I242" s="198"/>
      <c r="J242" s="39"/>
      <c r="K242" s="39"/>
      <c r="L242" s="42"/>
      <c r="M242" s="199"/>
      <c r="N242" s="200"/>
      <c r="O242" s="67"/>
      <c r="P242" s="67"/>
      <c r="Q242" s="67"/>
      <c r="R242" s="67"/>
      <c r="S242" s="67"/>
      <c r="T242" s="68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T242" s="20" t="s">
        <v>213</v>
      </c>
      <c r="AU242" s="20" t="s">
        <v>83</v>
      </c>
    </row>
    <row r="243" spans="1:65" s="2" customFormat="1" ht="18">
      <c r="A243" s="37"/>
      <c r="B243" s="38"/>
      <c r="C243" s="39"/>
      <c r="D243" s="196" t="s">
        <v>275</v>
      </c>
      <c r="E243" s="39"/>
      <c r="F243" s="233" t="s">
        <v>1015</v>
      </c>
      <c r="G243" s="39"/>
      <c r="H243" s="39"/>
      <c r="I243" s="198"/>
      <c r="J243" s="39"/>
      <c r="K243" s="39"/>
      <c r="L243" s="42"/>
      <c r="M243" s="199"/>
      <c r="N243" s="200"/>
      <c r="O243" s="67"/>
      <c r="P243" s="67"/>
      <c r="Q243" s="67"/>
      <c r="R243" s="67"/>
      <c r="S243" s="67"/>
      <c r="T243" s="68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T243" s="20" t="s">
        <v>275</v>
      </c>
      <c r="AU243" s="20" t="s">
        <v>83</v>
      </c>
    </row>
    <row r="244" spans="1:65" s="2" customFormat="1" ht="16.5" customHeight="1">
      <c r="A244" s="37"/>
      <c r="B244" s="38"/>
      <c r="C244" s="182" t="s">
        <v>551</v>
      </c>
      <c r="D244" s="182" t="s">
        <v>208</v>
      </c>
      <c r="E244" s="183" t="s">
        <v>1144</v>
      </c>
      <c r="F244" s="184" t="s">
        <v>1145</v>
      </c>
      <c r="G244" s="185" t="s">
        <v>211</v>
      </c>
      <c r="H244" s="186">
        <v>44</v>
      </c>
      <c r="I244" s="187"/>
      <c r="J244" s="188">
        <f>ROUND(I244*H244,2)</f>
        <v>0</v>
      </c>
      <c r="K244" s="189"/>
      <c r="L244" s="42"/>
      <c r="M244" s="190" t="s">
        <v>21</v>
      </c>
      <c r="N244" s="191" t="s">
        <v>45</v>
      </c>
      <c r="O244" s="67"/>
      <c r="P244" s="192">
        <f>O244*H244</f>
        <v>0</v>
      </c>
      <c r="Q244" s="192">
        <v>0</v>
      </c>
      <c r="R244" s="192">
        <f>Q244*H244</f>
        <v>0</v>
      </c>
      <c r="S244" s="192">
        <v>0</v>
      </c>
      <c r="T244" s="193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194" t="s">
        <v>356</v>
      </c>
      <c r="AT244" s="194" t="s">
        <v>208</v>
      </c>
      <c r="AU244" s="194" t="s">
        <v>83</v>
      </c>
      <c r="AY244" s="20" t="s">
        <v>206</v>
      </c>
      <c r="BE244" s="195">
        <f>IF(N244="základní",J244,0)</f>
        <v>0</v>
      </c>
      <c r="BF244" s="195">
        <f>IF(N244="snížená",J244,0)</f>
        <v>0</v>
      </c>
      <c r="BG244" s="195">
        <f>IF(N244="zákl. přenesená",J244,0)</f>
        <v>0</v>
      </c>
      <c r="BH244" s="195">
        <f>IF(N244="sníž. přenesená",J244,0)</f>
        <v>0</v>
      </c>
      <c r="BI244" s="195">
        <f>IF(N244="nulová",J244,0)</f>
        <v>0</v>
      </c>
      <c r="BJ244" s="20" t="s">
        <v>81</v>
      </c>
      <c r="BK244" s="195">
        <f>ROUND(I244*H244,2)</f>
        <v>0</v>
      </c>
      <c r="BL244" s="20" t="s">
        <v>356</v>
      </c>
      <c r="BM244" s="194" t="s">
        <v>1146</v>
      </c>
    </row>
    <row r="245" spans="1:65" s="2" customFormat="1">
      <c r="A245" s="37"/>
      <c r="B245" s="38"/>
      <c r="C245" s="39"/>
      <c r="D245" s="196" t="s">
        <v>213</v>
      </c>
      <c r="E245" s="39"/>
      <c r="F245" s="197" t="s">
        <v>1145</v>
      </c>
      <c r="G245" s="39"/>
      <c r="H245" s="39"/>
      <c r="I245" s="198"/>
      <c r="J245" s="39"/>
      <c r="K245" s="39"/>
      <c r="L245" s="42"/>
      <c r="M245" s="199"/>
      <c r="N245" s="200"/>
      <c r="O245" s="67"/>
      <c r="P245" s="67"/>
      <c r="Q245" s="67"/>
      <c r="R245" s="67"/>
      <c r="S245" s="67"/>
      <c r="T245" s="68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T245" s="20" t="s">
        <v>213</v>
      </c>
      <c r="AU245" s="20" t="s">
        <v>83</v>
      </c>
    </row>
    <row r="246" spans="1:65" s="2" customFormat="1" ht="18">
      <c r="A246" s="37"/>
      <c r="B246" s="38"/>
      <c r="C246" s="39"/>
      <c r="D246" s="196" t="s">
        <v>275</v>
      </c>
      <c r="E246" s="39"/>
      <c r="F246" s="233" t="s">
        <v>1015</v>
      </c>
      <c r="G246" s="39"/>
      <c r="H246" s="39"/>
      <c r="I246" s="198"/>
      <c r="J246" s="39"/>
      <c r="K246" s="39"/>
      <c r="L246" s="42"/>
      <c r="M246" s="199"/>
      <c r="N246" s="200"/>
      <c r="O246" s="67"/>
      <c r="P246" s="67"/>
      <c r="Q246" s="67"/>
      <c r="R246" s="67"/>
      <c r="S246" s="67"/>
      <c r="T246" s="68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T246" s="20" t="s">
        <v>275</v>
      </c>
      <c r="AU246" s="20" t="s">
        <v>83</v>
      </c>
    </row>
    <row r="247" spans="1:65" s="14" customFormat="1">
      <c r="B247" s="211"/>
      <c r="C247" s="212"/>
      <c r="D247" s="196" t="s">
        <v>215</v>
      </c>
      <c r="E247" s="213" t="s">
        <v>21</v>
      </c>
      <c r="F247" s="214" t="s">
        <v>576</v>
      </c>
      <c r="G247" s="212"/>
      <c r="H247" s="215">
        <v>44</v>
      </c>
      <c r="I247" s="216"/>
      <c r="J247" s="212"/>
      <c r="K247" s="212"/>
      <c r="L247" s="217"/>
      <c r="M247" s="218"/>
      <c r="N247" s="219"/>
      <c r="O247" s="219"/>
      <c r="P247" s="219"/>
      <c r="Q247" s="219"/>
      <c r="R247" s="219"/>
      <c r="S247" s="219"/>
      <c r="T247" s="220"/>
      <c r="AT247" s="221" t="s">
        <v>215</v>
      </c>
      <c r="AU247" s="221" t="s">
        <v>83</v>
      </c>
      <c r="AV247" s="14" t="s">
        <v>83</v>
      </c>
      <c r="AW247" s="14" t="s">
        <v>34</v>
      </c>
      <c r="AX247" s="14" t="s">
        <v>81</v>
      </c>
      <c r="AY247" s="221" t="s">
        <v>206</v>
      </c>
    </row>
    <row r="248" spans="1:65" s="2" customFormat="1" ht="16.5" customHeight="1">
      <c r="A248" s="37"/>
      <c r="B248" s="38"/>
      <c r="C248" s="234" t="s">
        <v>557</v>
      </c>
      <c r="D248" s="234" t="s">
        <v>305</v>
      </c>
      <c r="E248" s="235" t="s">
        <v>1147</v>
      </c>
      <c r="F248" s="236" t="s">
        <v>1148</v>
      </c>
      <c r="G248" s="237" t="s">
        <v>211</v>
      </c>
      <c r="H248" s="238">
        <v>44</v>
      </c>
      <c r="I248" s="239"/>
      <c r="J248" s="240">
        <f>ROUND(I248*H248,2)</f>
        <v>0</v>
      </c>
      <c r="K248" s="241"/>
      <c r="L248" s="242"/>
      <c r="M248" s="243" t="s">
        <v>21</v>
      </c>
      <c r="N248" s="244" t="s">
        <v>45</v>
      </c>
      <c r="O248" s="67"/>
      <c r="P248" s="192">
        <f>O248*H248</f>
        <v>0</v>
      </c>
      <c r="Q248" s="192">
        <v>0</v>
      </c>
      <c r="R248" s="192">
        <f>Q248*H248</f>
        <v>0</v>
      </c>
      <c r="S248" s="192">
        <v>0</v>
      </c>
      <c r="T248" s="193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194" t="s">
        <v>487</v>
      </c>
      <c r="AT248" s="194" t="s">
        <v>305</v>
      </c>
      <c r="AU248" s="194" t="s">
        <v>83</v>
      </c>
      <c r="AY248" s="20" t="s">
        <v>206</v>
      </c>
      <c r="BE248" s="195">
        <f>IF(N248="základní",J248,0)</f>
        <v>0</v>
      </c>
      <c r="BF248" s="195">
        <f>IF(N248="snížená",J248,0)</f>
        <v>0</v>
      </c>
      <c r="BG248" s="195">
        <f>IF(N248="zákl. přenesená",J248,0)</f>
        <v>0</v>
      </c>
      <c r="BH248" s="195">
        <f>IF(N248="sníž. přenesená",J248,0)</f>
        <v>0</v>
      </c>
      <c r="BI248" s="195">
        <f>IF(N248="nulová",J248,0)</f>
        <v>0</v>
      </c>
      <c r="BJ248" s="20" t="s">
        <v>81</v>
      </c>
      <c r="BK248" s="195">
        <f>ROUND(I248*H248,2)</f>
        <v>0</v>
      </c>
      <c r="BL248" s="20" t="s">
        <v>356</v>
      </c>
      <c r="BM248" s="194" t="s">
        <v>1149</v>
      </c>
    </row>
    <row r="249" spans="1:65" s="2" customFormat="1">
      <c r="A249" s="37"/>
      <c r="B249" s="38"/>
      <c r="C249" s="39"/>
      <c r="D249" s="196" t="s">
        <v>213</v>
      </c>
      <c r="E249" s="39"/>
      <c r="F249" s="197" t="s">
        <v>1148</v>
      </c>
      <c r="G249" s="39"/>
      <c r="H249" s="39"/>
      <c r="I249" s="198"/>
      <c r="J249" s="39"/>
      <c r="K249" s="39"/>
      <c r="L249" s="42"/>
      <c r="M249" s="199"/>
      <c r="N249" s="200"/>
      <c r="O249" s="67"/>
      <c r="P249" s="67"/>
      <c r="Q249" s="67"/>
      <c r="R249" s="67"/>
      <c r="S249" s="67"/>
      <c r="T249" s="68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T249" s="20" t="s">
        <v>213</v>
      </c>
      <c r="AU249" s="20" t="s">
        <v>83</v>
      </c>
    </row>
    <row r="250" spans="1:65" s="2" customFormat="1" ht="18">
      <c r="A250" s="37"/>
      <c r="B250" s="38"/>
      <c r="C250" s="39"/>
      <c r="D250" s="196" t="s">
        <v>275</v>
      </c>
      <c r="E250" s="39"/>
      <c r="F250" s="233" t="s">
        <v>1015</v>
      </c>
      <c r="G250" s="39"/>
      <c r="H250" s="39"/>
      <c r="I250" s="198"/>
      <c r="J250" s="39"/>
      <c r="K250" s="39"/>
      <c r="L250" s="42"/>
      <c r="M250" s="199"/>
      <c r="N250" s="200"/>
      <c r="O250" s="67"/>
      <c r="P250" s="67"/>
      <c r="Q250" s="67"/>
      <c r="R250" s="67"/>
      <c r="S250" s="67"/>
      <c r="T250" s="68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T250" s="20" t="s">
        <v>275</v>
      </c>
      <c r="AU250" s="20" t="s">
        <v>83</v>
      </c>
    </row>
    <row r="251" spans="1:65" s="2" customFormat="1" ht="16.5" customHeight="1">
      <c r="A251" s="37"/>
      <c r="B251" s="38"/>
      <c r="C251" s="182" t="s">
        <v>564</v>
      </c>
      <c r="D251" s="182" t="s">
        <v>208</v>
      </c>
      <c r="E251" s="183" t="s">
        <v>1150</v>
      </c>
      <c r="F251" s="184" t="s">
        <v>1151</v>
      </c>
      <c r="G251" s="185" t="s">
        <v>238</v>
      </c>
      <c r="H251" s="186">
        <v>1</v>
      </c>
      <c r="I251" s="187"/>
      <c r="J251" s="188">
        <f>ROUND(I251*H251,2)</f>
        <v>0</v>
      </c>
      <c r="K251" s="189"/>
      <c r="L251" s="42"/>
      <c r="M251" s="190" t="s">
        <v>21</v>
      </c>
      <c r="N251" s="191" t="s">
        <v>45</v>
      </c>
      <c r="O251" s="67"/>
      <c r="P251" s="192">
        <f>O251*H251</f>
        <v>0</v>
      </c>
      <c r="Q251" s="192">
        <v>0</v>
      </c>
      <c r="R251" s="192">
        <f>Q251*H251</f>
        <v>0</v>
      </c>
      <c r="S251" s="192">
        <v>0</v>
      </c>
      <c r="T251" s="193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194" t="s">
        <v>356</v>
      </c>
      <c r="AT251" s="194" t="s">
        <v>208</v>
      </c>
      <c r="AU251" s="194" t="s">
        <v>83</v>
      </c>
      <c r="AY251" s="20" t="s">
        <v>206</v>
      </c>
      <c r="BE251" s="195">
        <f>IF(N251="základní",J251,0)</f>
        <v>0</v>
      </c>
      <c r="BF251" s="195">
        <f>IF(N251="snížená",J251,0)</f>
        <v>0</v>
      </c>
      <c r="BG251" s="195">
        <f>IF(N251="zákl. přenesená",J251,0)</f>
        <v>0</v>
      </c>
      <c r="BH251" s="195">
        <f>IF(N251="sníž. přenesená",J251,0)</f>
        <v>0</v>
      </c>
      <c r="BI251" s="195">
        <f>IF(N251="nulová",J251,0)</f>
        <v>0</v>
      </c>
      <c r="BJ251" s="20" t="s">
        <v>81</v>
      </c>
      <c r="BK251" s="195">
        <f>ROUND(I251*H251,2)</f>
        <v>0</v>
      </c>
      <c r="BL251" s="20" t="s">
        <v>356</v>
      </c>
      <c r="BM251" s="194" t="s">
        <v>1152</v>
      </c>
    </row>
    <row r="252" spans="1:65" s="2" customFormat="1">
      <c r="A252" s="37"/>
      <c r="B252" s="38"/>
      <c r="C252" s="39"/>
      <c r="D252" s="196" t="s">
        <v>213</v>
      </c>
      <c r="E252" s="39"/>
      <c r="F252" s="197" t="s">
        <v>1151</v>
      </c>
      <c r="G252" s="39"/>
      <c r="H252" s="39"/>
      <c r="I252" s="198"/>
      <c r="J252" s="39"/>
      <c r="K252" s="39"/>
      <c r="L252" s="42"/>
      <c r="M252" s="199"/>
      <c r="N252" s="200"/>
      <c r="O252" s="67"/>
      <c r="P252" s="67"/>
      <c r="Q252" s="67"/>
      <c r="R252" s="67"/>
      <c r="S252" s="67"/>
      <c r="T252" s="68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T252" s="20" t="s">
        <v>213</v>
      </c>
      <c r="AU252" s="20" t="s">
        <v>83</v>
      </c>
    </row>
    <row r="253" spans="1:65" s="2" customFormat="1" ht="16.5" customHeight="1">
      <c r="A253" s="37"/>
      <c r="B253" s="38"/>
      <c r="C253" s="234" t="s">
        <v>569</v>
      </c>
      <c r="D253" s="234" t="s">
        <v>305</v>
      </c>
      <c r="E253" s="235" t="s">
        <v>1153</v>
      </c>
      <c r="F253" s="236" t="s">
        <v>1154</v>
      </c>
      <c r="G253" s="237" t="s">
        <v>238</v>
      </c>
      <c r="H253" s="238">
        <v>1</v>
      </c>
      <c r="I253" s="239"/>
      <c r="J253" s="240">
        <f>ROUND(I253*H253,2)</f>
        <v>0</v>
      </c>
      <c r="K253" s="241"/>
      <c r="L253" s="242"/>
      <c r="M253" s="243" t="s">
        <v>21</v>
      </c>
      <c r="N253" s="244" t="s">
        <v>45</v>
      </c>
      <c r="O253" s="67"/>
      <c r="P253" s="192">
        <f>O253*H253</f>
        <v>0</v>
      </c>
      <c r="Q253" s="192">
        <v>0</v>
      </c>
      <c r="R253" s="192">
        <f>Q253*H253</f>
        <v>0</v>
      </c>
      <c r="S253" s="192">
        <v>0</v>
      </c>
      <c r="T253" s="193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194" t="s">
        <v>487</v>
      </c>
      <c r="AT253" s="194" t="s">
        <v>305</v>
      </c>
      <c r="AU253" s="194" t="s">
        <v>83</v>
      </c>
      <c r="AY253" s="20" t="s">
        <v>206</v>
      </c>
      <c r="BE253" s="195">
        <f>IF(N253="základní",J253,0)</f>
        <v>0</v>
      </c>
      <c r="BF253" s="195">
        <f>IF(N253="snížená",J253,0)</f>
        <v>0</v>
      </c>
      <c r="BG253" s="195">
        <f>IF(N253="zákl. přenesená",J253,0)</f>
        <v>0</v>
      </c>
      <c r="BH253" s="195">
        <f>IF(N253="sníž. přenesená",J253,0)</f>
        <v>0</v>
      </c>
      <c r="BI253" s="195">
        <f>IF(N253="nulová",J253,0)</f>
        <v>0</v>
      </c>
      <c r="BJ253" s="20" t="s">
        <v>81</v>
      </c>
      <c r="BK253" s="195">
        <f>ROUND(I253*H253,2)</f>
        <v>0</v>
      </c>
      <c r="BL253" s="20" t="s">
        <v>356</v>
      </c>
      <c r="BM253" s="194" t="s">
        <v>1155</v>
      </c>
    </row>
    <row r="254" spans="1:65" s="2" customFormat="1">
      <c r="A254" s="37"/>
      <c r="B254" s="38"/>
      <c r="C254" s="39"/>
      <c r="D254" s="196" t="s">
        <v>213</v>
      </c>
      <c r="E254" s="39"/>
      <c r="F254" s="197" t="s">
        <v>1154</v>
      </c>
      <c r="G254" s="39"/>
      <c r="H254" s="39"/>
      <c r="I254" s="198"/>
      <c r="J254" s="39"/>
      <c r="K254" s="39"/>
      <c r="L254" s="42"/>
      <c r="M254" s="199"/>
      <c r="N254" s="200"/>
      <c r="O254" s="67"/>
      <c r="P254" s="67"/>
      <c r="Q254" s="67"/>
      <c r="R254" s="67"/>
      <c r="S254" s="67"/>
      <c r="T254" s="68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T254" s="20" t="s">
        <v>213</v>
      </c>
      <c r="AU254" s="20" t="s">
        <v>83</v>
      </c>
    </row>
    <row r="255" spans="1:65" s="2" customFormat="1" ht="18">
      <c r="A255" s="37"/>
      <c r="B255" s="38"/>
      <c r="C255" s="39"/>
      <c r="D255" s="196" t="s">
        <v>275</v>
      </c>
      <c r="E255" s="39"/>
      <c r="F255" s="233" t="s">
        <v>1015</v>
      </c>
      <c r="G255" s="39"/>
      <c r="H255" s="39"/>
      <c r="I255" s="198"/>
      <c r="J255" s="39"/>
      <c r="K255" s="39"/>
      <c r="L255" s="42"/>
      <c r="M255" s="199"/>
      <c r="N255" s="200"/>
      <c r="O255" s="67"/>
      <c r="P255" s="67"/>
      <c r="Q255" s="67"/>
      <c r="R255" s="67"/>
      <c r="S255" s="67"/>
      <c r="T255" s="68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T255" s="20" t="s">
        <v>275</v>
      </c>
      <c r="AU255" s="20" t="s">
        <v>83</v>
      </c>
    </row>
    <row r="256" spans="1:65" s="2" customFormat="1" ht="16.5" customHeight="1">
      <c r="A256" s="37"/>
      <c r="B256" s="38"/>
      <c r="C256" s="182" t="s">
        <v>576</v>
      </c>
      <c r="D256" s="182" t="s">
        <v>208</v>
      </c>
      <c r="E256" s="183" t="s">
        <v>1156</v>
      </c>
      <c r="F256" s="184" t="s">
        <v>1157</v>
      </c>
      <c r="G256" s="185" t="s">
        <v>226</v>
      </c>
      <c r="H256" s="186">
        <v>13</v>
      </c>
      <c r="I256" s="187"/>
      <c r="J256" s="188">
        <f>ROUND(I256*H256,2)</f>
        <v>0</v>
      </c>
      <c r="K256" s="189"/>
      <c r="L256" s="42"/>
      <c r="M256" s="190" t="s">
        <v>21</v>
      </c>
      <c r="N256" s="191" t="s">
        <v>45</v>
      </c>
      <c r="O256" s="67"/>
      <c r="P256" s="192">
        <f>O256*H256</f>
        <v>0</v>
      </c>
      <c r="Q256" s="192">
        <v>0</v>
      </c>
      <c r="R256" s="192">
        <f>Q256*H256</f>
        <v>0</v>
      </c>
      <c r="S256" s="192">
        <v>0</v>
      </c>
      <c r="T256" s="193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194" t="s">
        <v>356</v>
      </c>
      <c r="AT256" s="194" t="s">
        <v>208</v>
      </c>
      <c r="AU256" s="194" t="s">
        <v>83</v>
      </c>
      <c r="AY256" s="20" t="s">
        <v>206</v>
      </c>
      <c r="BE256" s="195">
        <f>IF(N256="základní",J256,0)</f>
        <v>0</v>
      </c>
      <c r="BF256" s="195">
        <f>IF(N256="snížená",J256,0)</f>
        <v>0</v>
      </c>
      <c r="BG256" s="195">
        <f>IF(N256="zákl. přenesená",J256,0)</f>
        <v>0</v>
      </c>
      <c r="BH256" s="195">
        <f>IF(N256="sníž. přenesená",J256,0)</f>
        <v>0</v>
      </c>
      <c r="BI256" s="195">
        <f>IF(N256="nulová",J256,0)</f>
        <v>0</v>
      </c>
      <c r="BJ256" s="20" t="s">
        <v>81</v>
      </c>
      <c r="BK256" s="195">
        <f>ROUND(I256*H256,2)</f>
        <v>0</v>
      </c>
      <c r="BL256" s="20" t="s">
        <v>356</v>
      </c>
      <c r="BM256" s="194" t="s">
        <v>1158</v>
      </c>
    </row>
    <row r="257" spans="1:65" s="2" customFormat="1">
      <c r="A257" s="37"/>
      <c r="B257" s="38"/>
      <c r="C257" s="39"/>
      <c r="D257" s="196" t="s">
        <v>213</v>
      </c>
      <c r="E257" s="39"/>
      <c r="F257" s="197" t="s">
        <v>1157</v>
      </c>
      <c r="G257" s="39"/>
      <c r="H257" s="39"/>
      <c r="I257" s="198"/>
      <c r="J257" s="39"/>
      <c r="K257" s="39"/>
      <c r="L257" s="42"/>
      <c r="M257" s="199"/>
      <c r="N257" s="200"/>
      <c r="O257" s="67"/>
      <c r="P257" s="67"/>
      <c r="Q257" s="67"/>
      <c r="R257" s="67"/>
      <c r="S257" s="67"/>
      <c r="T257" s="68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T257" s="20" t="s">
        <v>213</v>
      </c>
      <c r="AU257" s="20" t="s">
        <v>83</v>
      </c>
    </row>
    <row r="258" spans="1:65" s="2" customFormat="1" ht="18">
      <c r="A258" s="37"/>
      <c r="B258" s="38"/>
      <c r="C258" s="39"/>
      <c r="D258" s="196" t="s">
        <v>275</v>
      </c>
      <c r="E258" s="39"/>
      <c r="F258" s="233" t="s">
        <v>1015</v>
      </c>
      <c r="G258" s="39"/>
      <c r="H258" s="39"/>
      <c r="I258" s="198"/>
      <c r="J258" s="39"/>
      <c r="K258" s="39"/>
      <c r="L258" s="42"/>
      <c r="M258" s="199"/>
      <c r="N258" s="200"/>
      <c r="O258" s="67"/>
      <c r="P258" s="67"/>
      <c r="Q258" s="67"/>
      <c r="R258" s="67"/>
      <c r="S258" s="67"/>
      <c r="T258" s="68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T258" s="20" t="s">
        <v>275</v>
      </c>
      <c r="AU258" s="20" t="s">
        <v>83</v>
      </c>
    </row>
    <row r="259" spans="1:65" s="2" customFormat="1" ht="16.5" customHeight="1">
      <c r="A259" s="37"/>
      <c r="B259" s="38"/>
      <c r="C259" s="234" t="s">
        <v>581</v>
      </c>
      <c r="D259" s="234" t="s">
        <v>305</v>
      </c>
      <c r="E259" s="235" t="s">
        <v>1159</v>
      </c>
      <c r="F259" s="236" t="s">
        <v>1160</v>
      </c>
      <c r="G259" s="237" t="s">
        <v>226</v>
      </c>
      <c r="H259" s="238">
        <v>13</v>
      </c>
      <c r="I259" s="239"/>
      <c r="J259" s="240">
        <f>ROUND(I259*H259,2)</f>
        <v>0</v>
      </c>
      <c r="K259" s="241"/>
      <c r="L259" s="242"/>
      <c r="M259" s="243" t="s">
        <v>21</v>
      </c>
      <c r="N259" s="244" t="s">
        <v>45</v>
      </c>
      <c r="O259" s="67"/>
      <c r="P259" s="192">
        <f>O259*H259</f>
        <v>0</v>
      </c>
      <c r="Q259" s="192">
        <v>0</v>
      </c>
      <c r="R259" s="192">
        <f>Q259*H259</f>
        <v>0</v>
      </c>
      <c r="S259" s="192">
        <v>0</v>
      </c>
      <c r="T259" s="193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194" t="s">
        <v>487</v>
      </c>
      <c r="AT259" s="194" t="s">
        <v>305</v>
      </c>
      <c r="AU259" s="194" t="s">
        <v>83</v>
      </c>
      <c r="AY259" s="20" t="s">
        <v>206</v>
      </c>
      <c r="BE259" s="195">
        <f>IF(N259="základní",J259,0)</f>
        <v>0</v>
      </c>
      <c r="BF259" s="195">
        <f>IF(N259="snížená",J259,0)</f>
        <v>0</v>
      </c>
      <c r="BG259" s="195">
        <f>IF(N259="zákl. přenesená",J259,0)</f>
        <v>0</v>
      </c>
      <c r="BH259" s="195">
        <f>IF(N259="sníž. přenesená",J259,0)</f>
        <v>0</v>
      </c>
      <c r="BI259" s="195">
        <f>IF(N259="nulová",J259,0)</f>
        <v>0</v>
      </c>
      <c r="BJ259" s="20" t="s">
        <v>81</v>
      </c>
      <c r="BK259" s="195">
        <f>ROUND(I259*H259,2)</f>
        <v>0</v>
      </c>
      <c r="BL259" s="20" t="s">
        <v>356</v>
      </c>
      <c r="BM259" s="194" t="s">
        <v>1161</v>
      </c>
    </row>
    <row r="260" spans="1:65" s="2" customFormat="1">
      <c r="A260" s="37"/>
      <c r="B260" s="38"/>
      <c r="C260" s="39"/>
      <c r="D260" s="196" t="s">
        <v>213</v>
      </c>
      <c r="E260" s="39"/>
      <c r="F260" s="197" t="s">
        <v>1160</v>
      </c>
      <c r="G260" s="39"/>
      <c r="H260" s="39"/>
      <c r="I260" s="198"/>
      <c r="J260" s="39"/>
      <c r="K260" s="39"/>
      <c r="L260" s="42"/>
      <c r="M260" s="199"/>
      <c r="N260" s="200"/>
      <c r="O260" s="67"/>
      <c r="P260" s="67"/>
      <c r="Q260" s="67"/>
      <c r="R260" s="67"/>
      <c r="S260" s="67"/>
      <c r="T260" s="68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T260" s="20" t="s">
        <v>213</v>
      </c>
      <c r="AU260" s="20" t="s">
        <v>83</v>
      </c>
    </row>
    <row r="261" spans="1:65" s="2" customFormat="1" ht="18">
      <c r="A261" s="37"/>
      <c r="B261" s="38"/>
      <c r="C261" s="39"/>
      <c r="D261" s="196" t="s">
        <v>275</v>
      </c>
      <c r="E261" s="39"/>
      <c r="F261" s="233" t="s">
        <v>1015</v>
      </c>
      <c r="G261" s="39"/>
      <c r="H261" s="39"/>
      <c r="I261" s="198"/>
      <c r="J261" s="39"/>
      <c r="K261" s="39"/>
      <c r="L261" s="42"/>
      <c r="M261" s="199"/>
      <c r="N261" s="200"/>
      <c r="O261" s="67"/>
      <c r="P261" s="67"/>
      <c r="Q261" s="67"/>
      <c r="R261" s="67"/>
      <c r="S261" s="67"/>
      <c r="T261" s="68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T261" s="20" t="s">
        <v>275</v>
      </c>
      <c r="AU261" s="20" t="s">
        <v>83</v>
      </c>
    </row>
    <row r="262" spans="1:65" s="2" customFormat="1" ht="16.5" customHeight="1">
      <c r="A262" s="37"/>
      <c r="B262" s="38"/>
      <c r="C262" s="182" t="s">
        <v>588</v>
      </c>
      <c r="D262" s="182" t="s">
        <v>208</v>
      </c>
      <c r="E262" s="183" t="s">
        <v>1162</v>
      </c>
      <c r="F262" s="184" t="s">
        <v>1163</v>
      </c>
      <c r="G262" s="185" t="s">
        <v>211</v>
      </c>
      <c r="H262" s="186">
        <v>4</v>
      </c>
      <c r="I262" s="187"/>
      <c r="J262" s="188">
        <f>ROUND(I262*H262,2)</f>
        <v>0</v>
      </c>
      <c r="K262" s="189"/>
      <c r="L262" s="42"/>
      <c r="M262" s="190" t="s">
        <v>21</v>
      </c>
      <c r="N262" s="191" t="s">
        <v>45</v>
      </c>
      <c r="O262" s="67"/>
      <c r="P262" s="192">
        <f>O262*H262</f>
        <v>0</v>
      </c>
      <c r="Q262" s="192">
        <v>0</v>
      </c>
      <c r="R262" s="192">
        <f>Q262*H262</f>
        <v>0</v>
      </c>
      <c r="S262" s="192">
        <v>0</v>
      </c>
      <c r="T262" s="193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194" t="s">
        <v>356</v>
      </c>
      <c r="AT262" s="194" t="s">
        <v>208</v>
      </c>
      <c r="AU262" s="194" t="s">
        <v>83</v>
      </c>
      <c r="AY262" s="20" t="s">
        <v>206</v>
      </c>
      <c r="BE262" s="195">
        <f>IF(N262="základní",J262,0)</f>
        <v>0</v>
      </c>
      <c r="BF262" s="195">
        <f>IF(N262="snížená",J262,0)</f>
        <v>0</v>
      </c>
      <c r="BG262" s="195">
        <f>IF(N262="zákl. přenesená",J262,0)</f>
        <v>0</v>
      </c>
      <c r="BH262" s="195">
        <f>IF(N262="sníž. přenesená",J262,0)</f>
        <v>0</v>
      </c>
      <c r="BI262" s="195">
        <f>IF(N262="nulová",J262,0)</f>
        <v>0</v>
      </c>
      <c r="BJ262" s="20" t="s">
        <v>81</v>
      </c>
      <c r="BK262" s="195">
        <f>ROUND(I262*H262,2)</f>
        <v>0</v>
      </c>
      <c r="BL262" s="20" t="s">
        <v>356</v>
      </c>
      <c r="BM262" s="194" t="s">
        <v>1164</v>
      </c>
    </row>
    <row r="263" spans="1:65" s="2" customFormat="1">
      <c r="A263" s="37"/>
      <c r="B263" s="38"/>
      <c r="C263" s="39"/>
      <c r="D263" s="196" t="s">
        <v>213</v>
      </c>
      <c r="E263" s="39"/>
      <c r="F263" s="197" t="s">
        <v>1163</v>
      </c>
      <c r="G263" s="39"/>
      <c r="H263" s="39"/>
      <c r="I263" s="198"/>
      <c r="J263" s="39"/>
      <c r="K263" s="39"/>
      <c r="L263" s="42"/>
      <c r="M263" s="199"/>
      <c r="N263" s="200"/>
      <c r="O263" s="67"/>
      <c r="P263" s="67"/>
      <c r="Q263" s="67"/>
      <c r="R263" s="67"/>
      <c r="S263" s="67"/>
      <c r="T263" s="68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T263" s="20" t="s">
        <v>213</v>
      </c>
      <c r="AU263" s="20" t="s">
        <v>83</v>
      </c>
    </row>
    <row r="264" spans="1:65" s="2" customFormat="1" ht="18">
      <c r="A264" s="37"/>
      <c r="B264" s="38"/>
      <c r="C264" s="39"/>
      <c r="D264" s="196" t="s">
        <v>275</v>
      </c>
      <c r="E264" s="39"/>
      <c r="F264" s="233" t="s">
        <v>1015</v>
      </c>
      <c r="G264" s="39"/>
      <c r="H264" s="39"/>
      <c r="I264" s="198"/>
      <c r="J264" s="39"/>
      <c r="K264" s="39"/>
      <c r="L264" s="42"/>
      <c r="M264" s="199"/>
      <c r="N264" s="200"/>
      <c r="O264" s="67"/>
      <c r="P264" s="67"/>
      <c r="Q264" s="67"/>
      <c r="R264" s="67"/>
      <c r="S264" s="67"/>
      <c r="T264" s="68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T264" s="20" t="s">
        <v>275</v>
      </c>
      <c r="AU264" s="20" t="s">
        <v>83</v>
      </c>
    </row>
    <row r="265" spans="1:65" s="2" customFormat="1" ht="16.5" customHeight="1">
      <c r="A265" s="37"/>
      <c r="B265" s="38"/>
      <c r="C265" s="234" t="s">
        <v>593</v>
      </c>
      <c r="D265" s="234" t="s">
        <v>305</v>
      </c>
      <c r="E265" s="235" t="s">
        <v>1165</v>
      </c>
      <c r="F265" s="236" t="s">
        <v>1166</v>
      </c>
      <c r="G265" s="237" t="s">
        <v>211</v>
      </c>
      <c r="H265" s="238">
        <v>4</v>
      </c>
      <c r="I265" s="239"/>
      <c r="J265" s="240">
        <f>ROUND(I265*H265,2)</f>
        <v>0</v>
      </c>
      <c r="K265" s="241"/>
      <c r="L265" s="242"/>
      <c r="M265" s="243" t="s">
        <v>21</v>
      </c>
      <c r="N265" s="244" t="s">
        <v>45</v>
      </c>
      <c r="O265" s="67"/>
      <c r="P265" s="192">
        <f>O265*H265</f>
        <v>0</v>
      </c>
      <c r="Q265" s="192">
        <v>0</v>
      </c>
      <c r="R265" s="192">
        <f>Q265*H265</f>
        <v>0</v>
      </c>
      <c r="S265" s="192">
        <v>0</v>
      </c>
      <c r="T265" s="193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194" t="s">
        <v>487</v>
      </c>
      <c r="AT265" s="194" t="s">
        <v>305</v>
      </c>
      <c r="AU265" s="194" t="s">
        <v>83</v>
      </c>
      <c r="AY265" s="20" t="s">
        <v>206</v>
      </c>
      <c r="BE265" s="195">
        <f>IF(N265="základní",J265,0)</f>
        <v>0</v>
      </c>
      <c r="BF265" s="195">
        <f>IF(N265="snížená",J265,0)</f>
        <v>0</v>
      </c>
      <c r="BG265" s="195">
        <f>IF(N265="zákl. přenesená",J265,0)</f>
        <v>0</v>
      </c>
      <c r="BH265" s="195">
        <f>IF(N265="sníž. přenesená",J265,0)</f>
        <v>0</v>
      </c>
      <c r="BI265" s="195">
        <f>IF(N265="nulová",J265,0)</f>
        <v>0</v>
      </c>
      <c r="BJ265" s="20" t="s">
        <v>81</v>
      </c>
      <c r="BK265" s="195">
        <f>ROUND(I265*H265,2)</f>
        <v>0</v>
      </c>
      <c r="BL265" s="20" t="s">
        <v>356</v>
      </c>
      <c r="BM265" s="194" t="s">
        <v>1167</v>
      </c>
    </row>
    <row r="266" spans="1:65" s="2" customFormat="1">
      <c r="A266" s="37"/>
      <c r="B266" s="38"/>
      <c r="C266" s="39"/>
      <c r="D266" s="196" t="s">
        <v>213</v>
      </c>
      <c r="E266" s="39"/>
      <c r="F266" s="197" t="s">
        <v>1166</v>
      </c>
      <c r="G266" s="39"/>
      <c r="H266" s="39"/>
      <c r="I266" s="198"/>
      <c r="J266" s="39"/>
      <c r="K266" s="39"/>
      <c r="L266" s="42"/>
      <c r="M266" s="199"/>
      <c r="N266" s="200"/>
      <c r="O266" s="67"/>
      <c r="P266" s="67"/>
      <c r="Q266" s="67"/>
      <c r="R266" s="67"/>
      <c r="S266" s="67"/>
      <c r="T266" s="68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T266" s="20" t="s">
        <v>213</v>
      </c>
      <c r="AU266" s="20" t="s">
        <v>83</v>
      </c>
    </row>
    <row r="267" spans="1:65" s="2" customFormat="1" ht="18">
      <c r="A267" s="37"/>
      <c r="B267" s="38"/>
      <c r="C267" s="39"/>
      <c r="D267" s="196" t="s">
        <v>275</v>
      </c>
      <c r="E267" s="39"/>
      <c r="F267" s="233" t="s">
        <v>1015</v>
      </c>
      <c r="G267" s="39"/>
      <c r="H267" s="39"/>
      <c r="I267" s="198"/>
      <c r="J267" s="39"/>
      <c r="K267" s="39"/>
      <c r="L267" s="42"/>
      <c r="M267" s="199"/>
      <c r="N267" s="200"/>
      <c r="O267" s="67"/>
      <c r="P267" s="67"/>
      <c r="Q267" s="67"/>
      <c r="R267" s="67"/>
      <c r="S267" s="67"/>
      <c r="T267" s="68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T267" s="20" t="s">
        <v>275</v>
      </c>
      <c r="AU267" s="20" t="s">
        <v>83</v>
      </c>
    </row>
    <row r="268" spans="1:65" s="2" customFormat="1" ht="16.5" customHeight="1">
      <c r="A268" s="37"/>
      <c r="B268" s="38"/>
      <c r="C268" s="182" t="s">
        <v>601</v>
      </c>
      <c r="D268" s="182" t="s">
        <v>208</v>
      </c>
      <c r="E268" s="183" t="s">
        <v>1168</v>
      </c>
      <c r="F268" s="184" t="s">
        <v>1169</v>
      </c>
      <c r="G268" s="185" t="s">
        <v>1008</v>
      </c>
      <c r="H268" s="249"/>
      <c r="I268" s="187"/>
      <c r="J268" s="188">
        <f>ROUND(I268*H268,2)</f>
        <v>0</v>
      </c>
      <c r="K268" s="189"/>
      <c r="L268" s="42"/>
      <c r="M268" s="190" t="s">
        <v>21</v>
      </c>
      <c r="N268" s="191" t="s">
        <v>45</v>
      </c>
      <c r="O268" s="67"/>
      <c r="P268" s="192">
        <f>O268*H268</f>
        <v>0</v>
      </c>
      <c r="Q268" s="192">
        <v>0</v>
      </c>
      <c r="R268" s="192">
        <f>Q268*H268</f>
        <v>0</v>
      </c>
      <c r="S268" s="192">
        <v>0</v>
      </c>
      <c r="T268" s="193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194" t="s">
        <v>356</v>
      </c>
      <c r="AT268" s="194" t="s">
        <v>208</v>
      </c>
      <c r="AU268" s="194" t="s">
        <v>83</v>
      </c>
      <c r="AY268" s="20" t="s">
        <v>206</v>
      </c>
      <c r="BE268" s="195">
        <f>IF(N268="základní",J268,0)</f>
        <v>0</v>
      </c>
      <c r="BF268" s="195">
        <f>IF(N268="snížená",J268,0)</f>
        <v>0</v>
      </c>
      <c r="BG268" s="195">
        <f>IF(N268="zákl. přenesená",J268,0)</f>
        <v>0</v>
      </c>
      <c r="BH268" s="195">
        <f>IF(N268="sníž. přenesená",J268,0)</f>
        <v>0</v>
      </c>
      <c r="BI268" s="195">
        <f>IF(N268="nulová",J268,0)</f>
        <v>0</v>
      </c>
      <c r="BJ268" s="20" t="s">
        <v>81</v>
      </c>
      <c r="BK268" s="195">
        <f>ROUND(I268*H268,2)</f>
        <v>0</v>
      </c>
      <c r="BL268" s="20" t="s">
        <v>356</v>
      </c>
      <c r="BM268" s="194" t="s">
        <v>1170</v>
      </c>
    </row>
    <row r="269" spans="1:65" s="2" customFormat="1" ht="18">
      <c r="A269" s="37"/>
      <c r="B269" s="38"/>
      <c r="C269" s="39"/>
      <c r="D269" s="196" t="s">
        <v>213</v>
      </c>
      <c r="E269" s="39"/>
      <c r="F269" s="197" t="s">
        <v>1171</v>
      </c>
      <c r="G269" s="39"/>
      <c r="H269" s="39"/>
      <c r="I269" s="198"/>
      <c r="J269" s="39"/>
      <c r="K269" s="39"/>
      <c r="L269" s="42"/>
      <c r="M269" s="199"/>
      <c r="N269" s="200"/>
      <c r="O269" s="67"/>
      <c r="P269" s="67"/>
      <c r="Q269" s="67"/>
      <c r="R269" s="67"/>
      <c r="S269" s="67"/>
      <c r="T269" s="68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T269" s="20" t="s">
        <v>213</v>
      </c>
      <c r="AU269" s="20" t="s">
        <v>83</v>
      </c>
    </row>
    <row r="270" spans="1:65" s="12" customFormat="1" ht="25.9" customHeight="1">
      <c r="B270" s="166"/>
      <c r="C270" s="167"/>
      <c r="D270" s="168" t="s">
        <v>73</v>
      </c>
      <c r="E270" s="169" t="s">
        <v>305</v>
      </c>
      <c r="F270" s="169" t="s">
        <v>784</v>
      </c>
      <c r="G270" s="167"/>
      <c r="H270" s="167"/>
      <c r="I270" s="170"/>
      <c r="J270" s="171">
        <f>BK270</f>
        <v>0</v>
      </c>
      <c r="K270" s="167"/>
      <c r="L270" s="172"/>
      <c r="M270" s="173"/>
      <c r="N270" s="174"/>
      <c r="O270" s="174"/>
      <c r="P270" s="175">
        <f>P271</f>
        <v>0</v>
      </c>
      <c r="Q270" s="174"/>
      <c r="R270" s="175">
        <f>R271</f>
        <v>0</v>
      </c>
      <c r="S270" s="174"/>
      <c r="T270" s="176">
        <f>T271</f>
        <v>0</v>
      </c>
      <c r="AR270" s="177" t="s">
        <v>106</v>
      </c>
      <c r="AT270" s="178" t="s">
        <v>73</v>
      </c>
      <c r="AU270" s="178" t="s">
        <v>74</v>
      </c>
      <c r="AY270" s="177" t="s">
        <v>206</v>
      </c>
      <c r="BK270" s="179">
        <f>BK271</f>
        <v>0</v>
      </c>
    </row>
    <row r="271" spans="1:65" s="12" customFormat="1" ht="22.75" customHeight="1">
      <c r="B271" s="166"/>
      <c r="C271" s="167"/>
      <c r="D271" s="168" t="s">
        <v>73</v>
      </c>
      <c r="E271" s="180" t="s">
        <v>785</v>
      </c>
      <c r="F271" s="180" t="s">
        <v>786</v>
      </c>
      <c r="G271" s="167"/>
      <c r="H271" s="167"/>
      <c r="I271" s="170"/>
      <c r="J271" s="181">
        <f>BK271</f>
        <v>0</v>
      </c>
      <c r="K271" s="167"/>
      <c r="L271" s="172"/>
      <c r="M271" s="173"/>
      <c r="N271" s="174"/>
      <c r="O271" s="174"/>
      <c r="P271" s="175">
        <f>SUM(P272:P277)</f>
        <v>0</v>
      </c>
      <c r="Q271" s="174"/>
      <c r="R271" s="175">
        <f>SUM(R272:R277)</f>
        <v>0</v>
      </c>
      <c r="S271" s="174"/>
      <c r="T271" s="176">
        <f>SUM(T272:T277)</f>
        <v>0</v>
      </c>
      <c r="AR271" s="177" t="s">
        <v>106</v>
      </c>
      <c r="AT271" s="178" t="s">
        <v>73</v>
      </c>
      <c r="AU271" s="178" t="s">
        <v>81</v>
      </c>
      <c r="AY271" s="177" t="s">
        <v>206</v>
      </c>
      <c r="BK271" s="179">
        <f>SUM(BK272:BK277)</f>
        <v>0</v>
      </c>
    </row>
    <row r="272" spans="1:65" s="2" customFormat="1" ht="16.5" customHeight="1">
      <c r="A272" s="37"/>
      <c r="B272" s="38"/>
      <c r="C272" s="182" t="s">
        <v>613</v>
      </c>
      <c r="D272" s="182" t="s">
        <v>208</v>
      </c>
      <c r="E272" s="183" t="s">
        <v>1172</v>
      </c>
      <c r="F272" s="184" t="s">
        <v>1173</v>
      </c>
      <c r="G272" s="185" t="s">
        <v>226</v>
      </c>
      <c r="H272" s="186">
        <v>340</v>
      </c>
      <c r="I272" s="187"/>
      <c r="J272" s="188">
        <f>ROUND(I272*H272,2)</f>
        <v>0</v>
      </c>
      <c r="K272" s="189"/>
      <c r="L272" s="42"/>
      <c r="M272" s="190" t="s">
        <v>21</v>
      </c>
      <c r="N272" s="191" t="s">
        <v>45</v>
      </c>
      <c r="O272" s="67"/>
      <c r="P272" s="192">
        <f>O272*H272</f>
        <v>0</v>
      </c>
      <c r="Q272" s="192">
        <v>0</v>
      </c>
      <c r="R272" s="192">
        <f>Q272*H272</f>
        <v>0</v>
      </c>
      <c r="S272" s="192">
        <v>0</v>
      </c>
      <c r="T272" s="193">
        <f>S272*H272</f>
        <v>0</v>
      </c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R272" s="194" t="s">
        <v>702</v>
      </c>
      <c r="AT272" s="194" t="s">
        <v>208</v>
      </c>
      <c r="AU272" s="194" t="s">
        <v>83</v>
      </c>
      <c r="AY272" s="20" t="s">
        <v>206</v>
      </c>
      <c r="BE272" s="195">
        <f>IF(N272="základní",J272,0)</f>
        <v>0</v>
      </c>
      <c r="BF272" s="195">
        <f>IF(N272="snížená",J272,0)</f>
        <v>0</v>
      </c>
      <c r="BG272" s="195">
        <f>IF(N272="zákl. přenesená",J272,0)</f>
        <v>0</v>
      </c>
      <c r="BH272" s="195">
        <f>IF(N272="sníž. přenesená",J272,0)</f>
        <v>0</v>
      </c>
      <c r="BI272" s="195">
        <f>IF(N272="nulová",J272,0)</f>
        <v>0</v>
      </c>
      <c r="BJ272" s="20" t="s">
        <v>81</v>
      </c>
      <c r="BK272" s="195">
        <f>ROUND(I272*H272,2)</f>
        <v>0</v>
      </c>
      <c r="BL272" s="20" t="s">
        <v>702</v>
      </c>
      <c r="BM272" s="194" t="s">
        <v>1174</v>
      </c>
    </row>
    <row r="273" spans="1:65" s="2" customFormat="1">
      <c r="A273" s="37"/>
      <c r="B273" s="38"/>
      <c r="C273" s="39"/>
      <c r="D273" s="196" t="s">
        <v>213</v>
      </c>
      <c r="E273" s="39"/>
      <c r="F273" s="197" t="s">
        <v>1175</v>
      </c>
      <c r="G273" s="39"/>
      <c r="H273" s="39"/>
      <c r="I273" s="198"/>
      <c r="J273" s="39"/>
      <c r="K273" s="39"/>
      <c r="L273" s="42"/>
      <c r="M273" s="199"/>
      <c r="N273" s="200"/>
      <c r="O273" s="67"/>
      <c r="P273" s="67"/>
      <c r="Q273" s="67"/>
      <c r="R273" s="67"/>
      <c r="S273" s="67"/>
      <c r="T273" s="68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T273" s="20" t="s">
        <v>213</v>
      </c>
      <c r="AU273" s="20" t="s">
        <v>83</v>
      </c>
    </row>
    <row r="274" spans="1:65" s="2" customFormat="1" ht="18">
      <c r="A274" s="37"/>
      <c r="B274" s="38"/>
      <c r="C274" s="39"/>
      <c r="D274" s="196" t="s">
        <v>275</v>
      </c>
      <c r="E274" s="39"/>
      <c r="F274" s="233" t="s">
        <v>1015</v>
      </c>
      <c r="G274" s="39"/>
      <c r="H274" s="39"/>
      <c r="I274" s="198"/>
      <c r="J274" s="39"/>
      <c r="K274" s="39"/>
      <c r="L274" s="42"/>
      <c r="M274" s="199"/>
      <c r="N274" s="200"/>
      <c r="O274" s="67"/>
      <c r="P274" s="67"/>
      <c r="Q274" s="67"/>
      <c r="R274" s="67"/>
      <c r="S274" s="67"/>
      <c r="T274" s="68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T274" s="20" t="s">
        <v>275</v>
      </c>
      <c r="AU274" s="20" t="s">
        <v>83</v>
      </c>
    </row>
    <row r="275" spans="1:65" s="2" customFormat="1" ht="16.5" customHeight="1">
      <c r="A275" s="37"/>
      <c r="B275" s="38"/>
      <c r="C275" s="182" t="s">
        <v>619</v>
      </c>
      <c r="D275" s="182" t="s">
        <v>208</v>
      </c>
      <c r="E275" s="183" t="s">
        <v>1176</v>
      </c>
      <c r="F275" s="184" t="s">
        <v>1177</v>
      </c>
      <c r="G275" s="185" t="s">
        <v>226</v>
      </c>
      <c r="H275" s="186">
        <v>13</v>
      </c>
      <c r="I275" s="187"/>
      <c r="J275" s="188">
        <f>ROUND(I275*H275,2)</f>
        <v>0</v>
      </c>
      <c r="K275" s="189"/>
      <c r="L275" s="42"/>
      <c r="M275" s="190" t="s">
        <v>21</v>
      </c>
      <c r="N275" s="191" t="s">
        <v>45</v>
      </c>
      <c r="O275" s="67"/>
      <c r="P275" s="192">
        <f>O275*H275</f>
        <v>0</v>
      </c>
      <c r="Q275" s="192">
        <v>0</v>
      </c>
      <c r="R275" s="192">
        <f>Q275*H275</f>
        <v>0</v>
      </c>
      <c r="S275" s="192">
        <v>0</v>
      </c>
      <c r="T275" s="193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194" t="s">
        <v>702</v>
      </c>
      <c r="AT275" s="194" t="s">
        <v>208</v>
      </c>
      <c r="AU275" s="194" t="s">
        <v>83</v>
      </c>
      <c r="AY275" s="20" t="s">
        <v>206</v>
      </c>
      <c r="BE275" s="195">
        <f>IF(N275="základní",J275,0)</f>
        <v>0</v>
      </c>
      <c r="BF275" s="195">
        <f>IF(N275="snížená",J275,0)</f>
        <v>0</v>
      </c>
      <c r="BG275" s="195">
        <f>IF(N275="zákl. přenesená",J275,0)</f>
        <v>0</v>
      </c>
      <c r="BH275" s="195">
        <f>IF(N275="sníž. přenesená",J275,0)</f>
        <v>0</v>
      </c>
      <c r="BI275" s="195">
        <f>IF(N275="nulová",J275,0)</f>
        <v>0</v>
      </c>
      <c r="BJ275" s="20" t="s">
        <v>81</v>
      </c>
      <c r="BK275" s="195">
        <f>ROUND(I275*H275,2)</f>
        <v>0</v>
      </c>
      <c r="BL275" s="20" t="s">
        <v>702</v>
      </c>
      <c r="BM275" s="194" t="s">
        <v>1178</v>
      </c>
    </row>
    <row r="276" spans="1:65" s="2" customFormat="1">
      <c r="A276" s="37"/>
      <c r="B276" s="38"/>
      <c r="C276" s="39"/>
      <c r="D276" s="196" t="s">
        <v>213</v>
      </c>
      <c r="E276" s="39"/>
      <c r="F276" s="197" t="s">
        <v>1179</v>
      </c>
      <c r="G276" s="39"/>
      <c r="H276" s="39"/>
      <c r="I276" s="198"/>
      <c r="J276" s="39"/>
      <c r="K276" s="39"/>
      <c r="L276" s="42"/>
      <c r="M276" s="199"/>
      <c r="N276" s="200"/>
      <c r="O276" s="67"/>
      <c r="P276" s="67"/>
      <c r="Q276" s="67"/>
      <c r="R276" s="67"/>
      <c r="S276" s="67"/>
      <c r="T276" s="68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T276" s="20" t="s">
        <v>213</v>
      </c>
      <c r="AU276" s="20" t="s">
        <v>83</v>
      </c>
    </row>
    <row r="277" spans="1:65" s="2" customFormat="1" ht="18">
      <c r="A277" s="37"/>
      <c r="B277" s="38"/>
      <c r="C277" s="39"/>
      <c r="D277" s="196" t="s">
        <v>275</v>
      </c>
      <c r="E277" s="39"/>
      <c r="F277" s="233" t="s">
        <v>1015</v>
      </c>
      <c r="G277" s="39"/>
      <c r="H277" s="39"/>
      <c r="I277" s="198"/>
      <c r="J277" s="39"/>
      <c r="K277" s="39"/>
      <c r="L277" s="42"/>
      <c r="M277" s="199"/>
      <c r="N277" s="200"/>
      <c r="O277" s="67"/>
      <c r="P277" s="67"/>
      <c r="Q277" s="67"/>
      <c r="R277" s="67"/>
      <c r="S277" s="67"/>
      <c r="T277" s="68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T277" s="20" t="s">
        <v>275</v>
      </c>
      <c r="AU277" s="20" t="s">
        <v>83</v>
      </c>
    </row>
    <row r="278" spans="1:65" s="12" customFormat="1" ht="25.9" customHeight="1">
      <c r="B278" s="166"/>
      <c r="C278" s="167"/>
      <c r="D278" s="168" t="s">
        <v>73</v>
      </c>
      <c r="E278" s="169" t="s">
        <v>129</v>
      </c>
      <c r="F278" s="169" t="s">
        <v>130</v>
      </c>
      <c r="G278" s="167"/>
      <c r="H278" s="167"/>
      <c r="I278" s="170"/>
      <c r="J278" s="171">
        <f>BK278</f>
        <v>0</v>
      </c>
      <c r="K278" s="167"/>
      <c r="L278" s="172"/>
      <c r="M278" s="173"/>
      <c r="N278" s="174"/>
      <c r="O278" s="174"/>
      <c r="P278" s="175">
        <f>P279+P286+P293</f>
        <v>0</v>
      </c>
      <c r="Q278" s="174"/>
      <c r="R278" s="175">
        <f>R279+R286+R293</f>
        <v>0</v>
      </c>
      <c r="S278" s="174"/>
      <c r="T278" s="176">
        <f>T279+T286+T293</f>
        <v>0</v>
      </c>
      <c r="AR278" s="177" t="s">
        <v>235</v>
      </c>
      <c r="AT278" s="178" t="s">
        <v>73</v>
      </c>
      <c r="AU278" s="178" t="s">
        <v>74</v>
      </c>
      <c r="AY278" s="177" t="s">
        <v>206</v>
      </c>
      <c r="BK278" s="179">
        <f>BK279+BK286+BK293</f>
        <v>0</v>
      </c>
    </row>
    <row r="279" spans="1:65" s="12" customFormat="1" ht="22.75" customHeight="1">
      <c r="B279" s="166"/>
      <c r="C279" s="167"/>
      <c r="D279" s="168" t="s">
        <v>73</v>
      </c>
      <c r="E279" s="180" t="s">
        <v>804</v>
      </c>
      <c r="F279" s="180" t="s">
        <v>805</v>
      </c>
      <c r="G279" s="167"/>
      <c r="H279" s="167"/>
      <c r="I279" s="170"/>
      <c r="J279" s="181">
        <f>BK279</f>
        <v>0</v>
      </c>
      <c r="K279" s="167"/>
      <c r="L279" s="172"/>
      <c r="M279" s="173"/>
      <c r="N279" s="174"/>
      <c r="O279" s="174"/>
      <c r="P279" s="175">
        <f>SUM(P280:P285)</f>
        <v>0</v>
      </c>
      <c r="Q279" s="174"/>
      <c r="R279" s="175">
        <f>SUM(R280:R285)</f>
        <v>0</v>
      </c>
      <c r="S279" s="174"/>
      <c r="T279" s="176">
        <f>SUM(T280:T285)</f>
        <v>0</v>
      </c>
      <c r="AR279" s="177" t="s">
        <v>235</v>
      </c>
      <c r="AT279" s="178" t="s">
        <v>73</v>
      </c>
      <c r="AU279" s="178" t="s">
        <v>81</v>
      </c>
      <c r="AY279" s="177" t="s">
        <v>206</v>
      </c>
      <c r="BK279" s="179">
        <f>SUM(BK280:BK285)</f>
        <v>0</v>
      </c>
    </row>
    <row r="280" spans="1:65" s="2" customFormat="1" ht="16.5" customHeight="1">
      <c r="A280" s="37"/>
      <c r="B280" s="38"/>
      <c r="C280" s="182" t="s">
        <v>623</v>
      </c>
      <c r="D280" s="182" t="s">
        <v>208</v>
      </c>
      <c r="E280" s="183" t="s">
        <v>1180</v>
      </c>
      <c r="F280" s="184" t="s">
        <v>1181</v>
      </c>
      <c r="G280" s="185" t="s">
        <v>809</v>
      </c>
      <c r="H280" s="186">
        <v>1</v>
      </c>
      <c r="I280" s="187"/>
      <c r="J280" s="188">
        <f>ROUND(I280*H280,2)</f>
        <v>0</v>
      </c>
      <c r="K280" s="189"/>
      <c r="L280" s="42"/>
      <c r="M280" s="190" t="s">
        <v>21</v>
      </c>
      <c r="N280" s="191" t="s">
        <v>45</v>
      </c>
      <c r="O280" s="67"/>
      <c r="P280" s="192">
        <f>O280*H280</f>
        <v>0</v>
      </c>
      <c r="Q280" s="192">
        <v>0</v>
      </c>
      <c r="R280" s="192">
        <f>Q280*H280</f>
        <v>0</v>
      </c>
      <c r="S280" s="192">
        <v>0</v>
      </c>
      <c r="T280" s="193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194" t="s">
        <v>810</v>
      </c>
      <c r="AT280" s="194" t="s">
        <v>208</v>
      </c>
      <c r="AU280" s="194" t="s">
        <v>83</v>
      </c>
      <c r="AY280" s="20" t="s">
        <v>206</v>
      </c>
      <c r="BE280" s="195">
        <f>IF(N280="základní",J280,0)</f>
        <v>0</v>
      </c>
      <c r="BF280" s="195">
        <f>IF(N280="snížená",J280,0)</f>
        <v>0</v>
      </c>
      <c r="BG280" s="195">
        <f>IF(N280="zákl. přenesená",J280,0)</f>
        <v>0</v>
      </c>
      <c r="BH280" s="195">
        <f>IF(N280="sníž. přenesená",J280,0)</f>
        <v>0</v>
      </c>
      <c r="BI280" s="195">
        <f>IF(N280="nulová",J280,0)</f>
        <v>0</v>
      </c>
      <c r="BJ280" s="20" t="s">
        <v>81</v>
      </c>
      <c r="BK280" s="195">
        <f>ROUND(I280*H280,2)</f>
        <v>0</v>
      </c>
      <c r="BL280" s="20" t="s">
        <v>810</v>
      </c>
      <c r="BM280" s="194" t="s">
        <v>1182</v>
      </c>
    </row>
    <row r="281" spans="1:65" s="2" customFormat="1">
      <c r="A281" s="37"/>
      <c r="B281" s="38"/>
      <c r="C281" s="39"/>
      <c r="D281" s="196" t="s">
        <v>213</v>
      </c>
      <c r="E281" s="39"/>
      <c r="F281" s="197" t="s">
        <v>1181</v>
      </c>
      <c r="G281" s="39"/>
      <c r="H281" s="39"/>
      <c r="I281" s="198"/>
      <c r="J281" s="39"/>
      <c r="K281" s="39"/>
      <c r="L281" s="42"/>
      <c r="M281" s="199"/>
      <c r="N281" s="200"/>
      <c r="O281" s="67"/>
      <c r="P281" s="67"/>
      <c r="Q281" s="67"/>
      <c r="R281" s="67"/>
      <c r="S281" s="67"/>
      <c r="T281" s="68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T281" s="20" t="s">
        <v>213</v>
      </c>
      <c r="AU281" s="20" t="s">
        <v>83</v>
      </c>
    </row>
    <row r="282" spans="1:65" s="2" customFormat="1" ht="18">
      <c r="A282" s="37"/>
      <c r="B282" s="38"/>
      <c r="C282" s="39"/>
      <c r="D282" s="196" t="s">
        <v>275</v>
      </c>
      <c r="E282" s="39"/>
      <c r="F282" s="233" t="s">
        <v>1015</v>
      </c>
      <c r="G282" s="39"/>
      <c r="H282" s="39"/>
      <c r="I282" s="198"/>
      <c r="J282" s="39"/>
      <c r="K282" s="39"/>
      <c r="L282" s="42"/>
      <c r="M282" s="199"/>
      <c r="N282" s="200"/>
      <c r="O282" s="67"/>
      <c r="P282" s="67"/>
      <c r="Q282" s="67"/>
      <c r="R282" s="67"/>
      <c r="S282" s="67"/>
      <c r="T282" s="68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T282" s="20" t="s">
        <v>275</v>
      </c>
      <c r="AU282" s="20" t="s">
        <v>83</v>
      </c>
    </row>
    <row r="283" spans="1:65" s="2" customFormat="1" ht="16.5" customHeight="1">
      <c r="A283" s="37"/>
      <c r="B283" s="38"/>
      <c r="C283" s="182" t="s">
        <v>627</v>
      </c>
      <c r="D283" s="182" t="s">
        <v>208</v>
      </c>
      <c r="E283" s="183" t="s">
        <v>819</v>
      </c>
      <c r="F283" s="184" t="s">
        <v>820</v>
      </c>
      <c r="G283" s="185" t="s">
        <v>809</v>
      </c>
      <c r="H283" s="186">
        <v>1</v>
      </c>
      <c r="I283" s="187"/>
      <c r="J283" s="188">
        <f>ROUND(I283*H283,2)</f>
        <v>0</v>
      </c>
      <c r="K283" s="189"/>
      <c r="L283" s="42"/>
      <c r="M283" s="190" t="s">
        <v>21</v>
      </c>
      <c r="N283" s="191" t="s">
        <v>45</v>
      </c>
      <c r="O283" s="67"/>
      <c r="P283" s="192">
        <f>O283*H283</f>
        <v>0</v>
      </c>
      <c r="Q283" s="192">
        <v>0</v>
      </c>
      <c r="R283" s="192">
        <f>Q283*H283</f>
        <v>0</v>
      </c>
      <c r="S283" s="192">
        <v>0</v>
      </c>
      <c r="T283" s="193">
        <f>S283*H283</f>
        <v>0</v>
      </c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R283" s="194" t="s">
        <v>810</v>
      </c>
      <c r="AT283" s="194" t="s">
        <v>208</v>
      </c>
      <c r="AU283" s="194" t="s">
        <v>83</v>
      </c>
      <c r="AY283" s="20" t="s">
        <v>206</v>
      </c>
      <c r="BE283" s="195">
        <f>IF(N283="základní",J283,0)</f>
        <v>0</v>
      </c>
      <c r="BF283" s="195">
        <f>IF(N283="snížená",J283,0)</f>
        <v>0</v>
      </c>
      <c r="BG283" s="195">
        <f>IF(N283="zákl. přenesená",J283,0)</f>
        <v>0</v>
      </c>
      <c r="BH283" s="195">
        <f>IF(N283="sníž. přenesená",J283,0)</f>
        <v>0</v>
      </c>
      <c r="BI283" s="195">
        <f>IF(N283="nulová",J283,0)</f>
        <v>0</v>
      </c>
      <c r="BJ283" s="20" t="s">
        <v>81</v>
      </c>
      <c r="BK283" s="195">
        <f>ROUND(I283*H283,2)</f>
        <v>0</v>
      </c>
      <c r="BL283" s="20" t="s">
        <v>810</v>
      </c>
      <c r="BM283" s="194" t="s">
        <v>1183</v>
      </c>
    </row>
    <row r="284" spans="1:65" s="2" customFormat="1">
      <c r="A284" s="37"/>
      <c r="B284" s="38"/>
      <c r="C284" s="39"/>
      <c r="D284" s="196" t="s">
        <v>213</v>
      </c>
      <c r="E284" s="39"/>
      <c r="F284" s="197" t="s">
        <v>820</v>
      </c>
      <c r="G284" s="39"/>
      <c r="H284" s="39"/>
      <c r="I284" s="198"/>
      <c r="J284" s="39"/>
      <c r="K284" s="39"/>
      <c r="L284" s="42"/>
      <c r="M284" s="199"/>
      <c r="N284" s="200"/>
      <c r="O284" s="67"/>
      <c r="P284" s="67"/>
      <c r="Q284" s="67"/>
      <c r="R284" s="67"/>
      <c r="S284" s="67"/>
      <c r="T284" s="68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T284" s="20" t="s">
        <v>213</v>
      </c>
      <c r="AU284" s="20" t="s">
        <v>83</v>
      </c>
    </row>
    <row r="285" spans="1:65" s="2" customFormat="1" ht="18">
      <c r="A285" s="37"/>
      <c r="B285" s="38"/>
      <c r="C285" s="39"/>
      <c r="D285" s="196" t="s">
        <v>275</v>
      </c>
      <c r="E285" s="39"/>
      <c r="F285" s="233" t="s">
        <v>1015</v>
      </c>
      <c r="G285" s="39"/>
      <c r="H285" s="39"/>
      <c r="I285" s="198"/>
      <c r="J285" s="39"/>
      <c r="K285" s="39"/>
      <c r="L285" s="42"/>
      <c r="M285" s="199"/>
      <c r="N285" s="200"/>
      <c r="O285" s="67"/>
      <c r="P285" s="67"/>
      <c r="Q285" s="67"/>
      <c r="R285" s="67"/>
      <c r="S285" s="67"/>
      <c r="T285" s="68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T285" s="20" t="s">
        <v>275</v>
      </c>
      <c r="AU285" s="20" t="s">
        <v>83</v>
      </c>
    </row>
    <row r="286" spans="1:65" s="12" customFormat="1" ht="22.75" customHeight="1">
      <c r="B286" s="166"/>
      <c r="C286" s="167"/>
      <c r="D286" s="168" t="s">
        <v>73</v>
      </c>
      <c r="E286" s="180" t="s">
        <v>838</v>
      </c>
      <c r="F286" s="180" t="s">
        <v>839</v>
      </c>
      <c r="G286" s="167"/>
      <c r="H286" s="167"/>
      <c r="I286" s="170"/>
      <c r="J286" s="181">
        <f>BK286</f>
        <v>0</v>
      </c>
      <c r="K286" s="167"/>
      <c r="L286" s="172"/>
      <c r="M286" s="173"/>
      <c r="N286" s="174"/>
      <c r="O286" s="174"/>
      <c r="P286" s="175">
        <f>SUM(P287:P292)</f>
        <v>0</v>
      </c>
      <c r="Q286" s="174"/>
      <c r="R286" s="175">
        <f>SUM(R287:R292)</f>
        <v>0</v>
      </c>
      <c r="S286" s="174"/>
      <c r="T286" s="176">
        <f>SUM(T287:T292)</f>
        <v>0</v>
      </c>
      <c r="AR286" s="177" t="s">
        <v>235</v>
      </c>
      <c r="AT286" s="178" t="s">
        <v>73</v>
      </c>
      <c r="AU286" s="178" t="s">
        <v>81</v>
      </c>
      <c r="AY286" s="177" t="s">
        <v>206</v>
      </c>
      <c r="BK286" s="179">
        <f>SUM(BK287:BK292)</f>
        <v>0</v>
      </c>
    </row>
    <row r="287" spans="1:65" s="2" customFormat="1" ht="16.5" customHeight="1">
      <c r="A287" s="37"/>
      <c r="B287" s="38"/>
      <c r="C287" s="182" t="s">
        <v>631</v>
      </c>
      <c r="D287" s="182" t="s">
        <v>208</v>
      </c>
      <c r="E287" s="183" t="s">
        <v>1184</v>
      </c>
      <c r="F287" s="184" t="s">
        <v>1185</v>
      </c>
      <c r="G287" s="185" t="s">
        <v>809</v>
      </c>
      <c r="H287" s="186">
        <v>1</v>
      </c>
      <c r="I287" s="187"/>
      <c r="J287" s="188">
        <f>ROUND(I287*H287,2)</f>
        <v>0</v>
      </c>
      <c r="K287" s="189"/>
      <c r="L287" s="42"/>
      <c r="M287" s="190" t="s">
        <v>21</v>
      </c>
      <c r="N287" s="191" t="s">
        <v>45</v>
      </c>
      <c r="O287" s="67"/>
      <c r="P287" s="192">
        <f>O287*H287</f>
        <v>0</v>
      </c>
      <c r="Q287" s="192">
        <v>0</v>
      </c>
      <c r="R287" s="192">
        <f>Q287*H287</f>
        <v>0</v>
      </c>
      <c r="S287" s="192">
        <v>0</v>
      </c>
      <c r="T287" s="193">
        <f>S287*H287</f>
        <v>0</v>
      </c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R287" s="194" t="s">
        <v>810</v>
      </c>
      <c r="AT287" s="194" t="s">
        <v>208</v>
      </c>
      <c r="AU287" s="194" t="s">
        <v>83</v>
      </c>
      <c r="AY287" s="20" t="s">
        <v>206</v>
      </c>
      <c r="BE287" s="195">
        <f>IF(N287="základní",J287,0)</f>
        <v>0</v>
      </c>
      <c r="BF287" s="195">
        <f>IF(N287="snížená",J287,0)</f>
        <v>0</v>
      </c>
      <c r="BG287" s="195">
        <f>IF(N287="zákl. přenesená",J287,0)</f>
        <v>0</v>
      </c>
      <c r="BH287" s="195">
        <f>IF(N287="sníž. přenesená",J287,0)</f>
        <v>0</v>
      </c>
      <c r="BI287" s="195">
        <f>IF(N287="nulová",J287,0)</f>
        <v>0</v>
      </c>
      <c r="BJ287" s="20" t="s">
        <v>81</v>
      </c>
      <c r="BK287" s="195">
        <f>ROUND(I287*H287,2)</f>
        <v>0</v>
      </c>
      <c r="BL287" s="20" t="s">
        <v>810</v>
      </c>
      <c r="BM287" s="194" t="s">
        <v>1186</v>
      </c>
    </row>
    <row r="288" spans="1:65" s="2" customFormat="1">
      <c r="A288" s="37"/>
      <c r="B288" s="38"/>
      <c r="C288" s="39"/>
      <c r="D288" s="196" t="s">
        <v>213</v>
      </c>
      <c r="E288" s="39"/>
      <c r="F288" s="197" t="s">
        <v>1185</v>
      </c>
      <c r="G288" s="39"/>
      <c r="H288" s="39"/>
      <c r="I288" s="198"/>
      <c r="J288" s="39"/>
      <c r="K288" s="39"/>
      <c r="L288" s="42"/>
      <c r="M288" s="199"/>
      <c r="N288" s="200"/>
      <c r="O288" s="67"/>
      <c r="P288" s="67"/>
      <c r="Q288" s="67"/>
      <c r="R288" s="67"/>
      <c r="S288" s="67"/>
      <c r="T288" s="68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T288" s="20" t="s">
        <v>213</v>
      </c>
      <c r="AU288" s="20" t="s">
        <v>83</v>
      </c>
    </row>
    <row r="289" spans="1:65" s="2" customFormat="1" ht="18">
      <c r="A289" s="37"/>
      <c r="B289" s="38"/>
      <c r="C289" s="39"/>
      <c r="D289" s="196" t="s">
        <v>275</v>
      </c>
      <c r="E289" s="39"/>
      <c r="F289" s="233" t="s">
        <v>1015</v>
      </c>
      <c r="G289" s="39"/>
      <c r="H289" s="39"/>
      <c r="I289" s="198"/>
      <c r="J289" s="39"/>
      <c r="K289" s="39"/>
      <c r="L289" s="42"/>
      <c r="M289" s="199"/>
      <c r="N289" s="200"/>
      <c r="O289" s="67"/>
      <c r="P289" s="67"/>
      <c r="Q289" s="67"/>
      <c r="R289" s="67"/>
      <c r="S289" s="67"/>
      <c r="T289" s="68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T289" s="20" t="s">
        <v>275</v>
      </c>
      <c r="AU289" s="20" t="s">
        <v>83</v>
      </c>
    </row>
    <row r="290" spans="1:65" s="2" customFormat="1" ht="16.5" customHeight="1">
      <c r="A290" s="37"/>
      <c r="B290" s="38"/>
      <c r="C290" s="182" t="s">
        <v>635</v>
      </c>
      <c r="D290" s="182" t="s">
        <v>208</v>
      </c>
      <c r="E290" s="183" t="s">
        <v>1187</v>
      </c>
      <c r="F290" s="184" t="s">
        <v>1188</v>
      </c>
      <c r="G290" s="185" t="s">
        <v>809</v>
      </c>
      <c r="H290" s="186">
        <v>1</v>
      </c>
      <c r="I290" s="187"/>
      <c r="J290" s="188">
        <f>ROUND(I290*H290,2)</f>
        <v>0</v>
      </c>
      <c r="K290" s="189"/>
      <c r="L290" s="42"/>
      <c r="M290" s="190" t="s">
        <v>21</v>
      </c>
      <c r="N290" s="191" t="s">
        <v>45</v>
      </c>
      <c r="O290" s="67"/>
      <c r="P290" s="192">
        <f>O290*H290</f>
        <v>0</v>
      </c>
      <c r="Q290" s="192">
        <v>0</v>
      </c>
      <c r="R290" s="192">
        <f>Q290*H290</f>
        <v>0</v>
      </c>
      <c r="S290" s="192">
        <v>0</v>
      </c>
      <c r="T290" s="193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194" t="s">
        <v>810</v>
      </c>
      <c r="AT290" s="194" t="s">
        <v>208</v>
      </c>
      <c r="AU290" s="194" t="s">
        <v>83</v>
      </c>
      <c r="AY290" s="20" t="s">
        <v>206</v>
      </c>
      <c r="BE290" s="195">
        <f>IF(N290="základní",J290,0)</f>
        <v>0</v>
      </c>
      <c r="BF290" s="195">
        <f>IF(N290="snížená",J290,0)</f>
        <v>0</v>
      </c>
      <c r="BG290" s="195">
        <f>IF(N290="zákl. přenesená",J290,0)</f>
        <v>0</v>
      </c>
      <c r="BH290" s="195">
        <f>IF(N290="sníž. přenesená",J290,0)</f>
        <v>0</v>
      </c>
      <c r="BI290" s="195">
        <f>IF(N290="nulová",J290,0)</f>
        <v>0</v>
      </c>
      <c r="BJ290" s="20" t="s">
        <v>81</v>
      </c>
      <c r="BK290" s="195">
        <f>ROUND(I290*H290,2)</f>
        <v>0</v>
      </c>
      <c r="BL290" s="20" t="s">
        <v>810</v>
      </c>
      <c r="BM290" s="194" t="s">
        <v>1189</v>
      </c>
    </row>
    <row r="291" spans="1:65" s="2" customFormat="1">
      <c r="A291" s="37"/>
      <c r="B291" s="38"/>
      <c r="C291" s="39"/>
      <c r="D291" s="196" t="s">
        <v>213</v>
      </c>
      <c r="E291" s="39"/>
      <c r="F291" s="197" t="s">
        <v>1188</v>
      </c>
      <c r="G291" s="39"/>
      <c r="H291" s="39"/>
      <c r="I291" s="198"/>
      <c r="J291" s="39"/>
      <c r="K291" s="39"/>
      <c r="L291" s="42"/>
      <c r="M291" s="199"/>
      <c r="N291" s="200"/>
      <c r="O291" s="67"/>
      <c r="P291" s="67"/>
      <c r="Q291" s="67"/>
      <c r="R291" s="67"/>
      <c r="S291" s="67"/>
      <c r="T291" s="68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T291" s="20" t="s">
        <v>213</v>
      </c>
      <c r="AU291" s="20" t="s">
        <v>83</v>
      </c>
    </row>
    <row r="292" spans="1:65" s="2" customFormat="1" ht="18">
      <c r="A292" s="37"/>
      <c r="B292" s="38"/>
      <c r="C292" s="39"/>
      <c r="D292" s="196" t="s">
        <v>275</v>
      </c>
      <c r="E292" s="39"/>
      <c r="F292" s="233" t="s">
        <v>1015</v>
      </c>
      <c r="G292" s="39"/>
      <c r="H292" s="39"/>
      <c r="I292" s="198"/>
      <c r="J292" s="39"/>
      <c r="K292" s="39"/>
      <c r="L292" s="42"/>
      <c r="M292" s="199"/>
      <c r="N292" s="200"/>
      <c r="O292" s="67"/>
      <c r="P292" s="67"/>
      <c r="Q292" s="67"/>
      <c r="R292" s="67"/>
      <c r="S292" s="67"/>
      <c r="T292" s="68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T292" s="20" t="s">
        <v>275</v>
      </c>
      <c r="AU292" s="20" t="s">
        <v>83</v>
      </c>
    </row>
    <row r="293" spans="1:65" s="12" customFormat="1" ht="22.75" customHeight="1">
      <c r="B293" s="166"/>
      <c r="C293" s="167"/>
      <c r="D293" s="168" t="s">
        <v>73</v>
      </c>
      <c r="E293" s="180" t="s">
        <v>1190</v>
      </c>
      <c r="F293" s="180" t="s">
        <v>1191</v>
      </c>
      <c r="G293" s="167"/>
      <c r="H293" s="167"/>
      <c r="I293" s="170"/>
      <c r="J293" s="181">
        <f>BK293</f>
        <v>0</v>
      </c>
      <c r="K293" s="167"/>
      <c r="L293" s="172"/>
      <c r="M293" s="173"/>
      <c r="N293" s="174"/>
      <c r="O293" s="174"/>
      <c r="P293" s="175">
        <f>SUM(P294:P296)</f>
        <v>0</v>
      </c>
      <c r="Q293" s="174"/>
      <c r="R293" s="175">
        <f>SUM(R294:R296)</f>
        <v>0</v>
      </c>
      <c r="S293" s="174"/>
      <c r="T293" s="176">
        <f>SUM(T294:T296)</f>
        <v>0</v>
      </c>
      <c r="AR293" s="177" t="s">
        <v>235</v>
      </c>
      <c r="AT293" s="178" t="s">
        <v>73</v>
      </c>
      <c r="AU293" s="178" t="s">
        <v>81</v>
      </c>
      <c r="AY293" s="177" t="s">
        <v>206</v>
      </c>
      <c r="BK293" s="179">
        <f>SUM(BK294:BK296)</f>
        <v>0</v>
      </c>
    </row>
    <row r="294" spans="1:65" s="2" customFormat="1" ht="16.5" customHeight="1">
      <c r="A294" s="37"/>
      <c r="B294" s="38"/>
      <c r="C294" s="182" t="s">
        <v>642</v>
      </c>
      <c r="D294" s="182" t="s">
        <v>208</v>
      </c>
      <c r="E294" s="183" t="s">
        <v>1192</v>
      </c>
      <c r="F294" s="184" t="s">
        <v>1193</v>
      </c>
      <c r="G294" s="185" t="s">
        <v>809</v>
      </c>
      <c r="H294" s="186">
        <v>1</v>
      </c>
      <c r="I294" s="187"/>
      <c r="J294" s="188">
        <f>ROUND(I294*H294,2)</f>
        <v>0</v>
      </c>
      <c r="K294" s="189"/>
      <c r="L294" s="42"/>
      <c r="M294" s="190" t="s">
        <v>21</v>
      </c>
      <c r="N294" s="191" t="s">
        <v>45</v>
      </c>
      <c r="O294" s="67"/>
      <c r="P294" s="192">
        <f>O294*H294</f>
        <v>0</v>
      </c>
      <c r="Q294" s="192">
        <v>0</v>
      </c>
      <c r="R294" s="192">
        <f>Q294*H294</f>
        <v>0</v>
      </c>
      <c r="S294" s="192">
        <v>0</v>
      </c>
      <c r="T294" s="193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194" t="s">
        <v>810</v>
      </c>
      <c r="AT294" s="194" t="s">
        <v>208</v>
      </c>
      <c r="AU294" s="194" t="s">
        <v>83</v>
      </c>
      <c r="AY294" s="20" t="s">
        <v>206</v>
      </c>
      <c r="BE294" s="195">
        <f>IF(N294="základní",J294,0)</f>
        <v>0</v>
      </c>
      <c r="BF294" s="195">
        <f>IF(N294="snížená",J294,0)</f>
        <v>0</v>
      </c>
      <c r="BG294" s="195">
        <f>IF(N294="zákl. přenesená",J294,0)</f>
        <v>0</v>
      </c>
      <c r="BH294" s="195">
        <f>IF(N294="sníž. přenesená",J294,0)</f>
        <v>0</v>
      </c>
      <c r="BI294" s="195">
        <f>IF(N294="nulová",J294,0)</f>
        <v>0</v>
      </c>
      <c r="BJ294" s="20" t="s">
        <v>81</v>
      </c>
      <c r="BK294" s="195">
        <f>ROUND(I294*H294,2)</f>
        <v>0</v>
      </c>
      <c r="BL294" s="20" t="s">
        <v>810</v>
      </c>
      <c r="BM294" s="194" t="s">
        <v>1194</v>
      </c>
    </row>
    <row r="295" spans="1:65" s="2" customFormat="1">
      <c r="A295" s="37"/>
      <c r="B295" s="38"/>
      <c r="C295" s="39"/>
      <c r="D295" s="196" t="s">
        <v>213</v>
      </c>
      <c r="E295" s="39"/>
      <c r="F295" s="197" t="s">
        <v>1193</v>
      </c>
      <c r="G295" s="39"/>
      <c r="H295" s="39"/>
      <c r="I295" s="198"/>
      <c r="J295" s="39"/>
      <c r="K295" s="39"/>
      <c r="L295" s="42"/>
      <c r="M295" s="199"/>
      <c r="N295" s="200"/>
      <c r="O295" s="67"/>
      <c r="P295" s="67"/>
      <c r="Q295" s="67"/>
      <c r="R295" s="67"/>
      <c r="S295" s="67"/>
      <c r="T295" s="68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T295" s="20" t="s">
        <v>213</v>
      </c>
      <c r="AU295" s="20" t="s">
        <v>83</v>
      </c>
    </row>
    <row r="296" spans="1:65" s="2" customFormat="1" ht="18">
      <c r="A296" s="37"/>
      <c r="B296" s="38"/>
      <c r="C296" s="39"/>
      <c r="D296" s="196" t="s">
        <v>275</v>
      </c>
      <c r="E296" s="39"/>
      <c r="F296" s="233" t="s">
        <v>1015</v>
      </c>
      <c r="G296" s="39"/>
      <c r="H296" s="39"/>
      <c r="I296" s="198"/>
      <c r="J296" s="39"/>
      <c r="K296" s="39"/>
      <c r="L296" s="42"/>
      <c r="M296" s="245"/>
      <c r="N296" s="246"/>
      <c r="O296" s="247"/>
      <c r="P296" s="247"/>
      <c r="Q296" s="247"/>
      <c r="R296" s="247"/>
      <c r="S296" s="247"/>
      <c r="T296" s="248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T296" s="20" t="s">
        <v>275</v>
      </c>
      <c r="AU296" s="20" t="s">
        <v>83</v>
      </c>
    </row>
    <row r="297" spans="1:65" s="2" customFormat="1" ht="7" customHeight="1">
      <c r="A297" s="37"/>
      <c r="B297" s="50"/>
      <c r="C297" s="51"/>
      <c r="D297" s="51"/>
      <c r="E297" s="51"/>
      <c r="F297" s="51"/>
      <c r="G297" s="51"/>
      <c r="H297" s="51"/>
      <c r="I297" s="51"/>
      <c r="J297" s="51"/>
      <c r="K297" s="51"/>
      <c r="L297" s="42"/>
      <c r="M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</row>
  </sheetData>
  <sheetProtection algorithmName="SHA-512" hashValue="NknIAN2KQ3MsZqJv062413dNHZ7QV1msqiAIFHaeihT22Ld8ta+a4rfZQR5p1QxgPEYFPDrL1JXmOZM7EsHb7Q==" saltValue="tj5TVawBNFAWSOZVPK271v7oU9QuShY/Dc7fUe2yp8Uvss3P1mDlcti37e/B5TdDFgn080q5HF7qhBO9DG7aTQ==" spinCount="100000" sheet="1" objects="1" scenarios="1" formatColumns="0" formatRows="0" autoFilter="0"/>
  <autoFilter ref="C96:K296" xr:uid="{00000000-0009-0000-0000-000003000000}"/>
  <mergeCells count="12">
    <mergeCell ref="E89:H89"/>
    <mergeCell ref="L2:V2"/>
    <mergeCell ref="E50:H50"/>
    <mergeCell ref="E52:H52"/>
    <mergeCell ref="E54:H54"/>
    <mergeCell ref="E85:H85"/>
    <mergeCell ref="E87:H8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BM281"/>
  <sheetViews>
    <sheetView showGridLines="0" topLeftCell="A6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97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s="1" customFormat="1" ht="12" customHeight="1">
      <c r="B8" s="23"/>
      <c r="D8" s="115" t="s">
        <v>169</v>
      </c>
      <c r="L8" s="23"/>
    </row>
    <row r="9" spans="1:46" s="2" customFormat="1" ht="16.5" customHeight="1">
      <c r="A9" s="37"/>
      <c r="B9" s="42"/>
      <c r="C9" s="37"/>
      <c r="D9" s="37"/>
      <c r="E9" s="402" t="s">
        <v>170</v>
      </c>
      <c r="F9" s="404"/>
      <c r="G9" s="404"/>
      <c r="H9" s="404"/>
      <c r="I9" s="37"/>
      <c r="J9" s="37"/>
      <c r="K9" s="37"/>
      <c r="L9" s="11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46" s="2" customFormat="1" ht="12" customHeight="1">
      <c r="A10" s="37"/>
      <c r="B10" s="42"/>
      <c r="C10" s="37"/>
      <c r="D10" s="115" t="s">
        <v>171</v>
      </c>
      <c r="E10" s="37"/>
      <c r="F10" s="37"/>
      <c r="G10" s="37"/>
      <c r="H10" s="37"/>
      <c r="I10" s="37"/>
      <c r="J10" s="37"/>
      <c r="K10" s="37"/>
      <c r="L10" s="11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46" s="2" customFormat="1" ht="16.5" customHeight="1">
      <c r="A11" s="37"/>
      <c r="B11" s="42"/>
      <c r="C11" s="37"/>
      <c r="D11" s="37"/>
      <c r="E11" s="405" t="s">
        <v>1195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>
      <c r="A12" s="37"/>
      <c r="B12" s="42"/>
      <c r="C12" s="37"/>
      <c r="D12" s="37"/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2" customHeight="1">
      <c r="A13" s="37"/>
      <c r="B13" s="42"/>
      <c r="C13" s="37"/>
      <c r="D13" s="115" t="s">
        <v>18</v>
      </c>
      <c r="E13" s="37"/>
      <c r="F13" s="106" t="s">
        <v>19</v>
      </c>
      <c r="G13" s="37"/>
      <c r="H13" s="37"/>
      <c r="I13" s="115" t="s">
        <v>20</v>
      </c>
      <c r="J13" s="106" t="s">
        <v>21</v>
      </c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 ht="12" customHeight="1">
      <c r="A14" s="37"/>
      <c r="B14" s="42"/>
      <c r="C14" s="37"/>
      <c r="D14" s="115" t="s">
        <v>22</v>
      </c>
      <c r="E14" s="37"/>
      <c r="F14" s="106" t="s">
        <v>23</v>
      </c>
      <c r="G14" s="37"/>
      <c r="H14" s="37"/>
      <c r="I14" s="115" t="s">
        <v>24</v>
      </c>
      <c r="J14" s="117" t="str">
        <f>'Rekapitulace stavby'!AN8</f>
        <v>22. 5. 2024</v>
      </c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0.75" customHeight="1">
      <c r="A15" s="37"/>
      <c r="B15" s="42"/>
      <c r="C15" s="37"/>
      <c r="D15" s="37"/>
      <c r="E15" s="37"/>
      <c r="F15" s="37"/>
      <c r="G15" s="37"/>
      <c r="H15" s="37"/>
      <c r="I15" s="37"/>
      <c r="J15" s="37"/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26</v>
      </c>
      <c r="E16" s="37"/>
      <c r="F16" s="37"/>
      <c r="G16" s="37"/>
      <c r="H16" s="37"/>
      <c r="I16" s="115" t="s">
        <v>27</v>
      </c>
      <c r="J16" s="106" t="s">
        <v>21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8" customHeight="1">
      <c r="A17" s="37"/>
      <c r="B17" s="42"/>
      <c r="C17" s="37"/>
      <c r="D17" s="37"/>
      <c r="E17" s="106" t="s">
        <v>28</v>
      </c>
      <c r="F17" s="37"/>
      <c r="G17" s="37"/>
      <c r="H17" s="37"/>
      <c r="I17" s="115" t="s">
        <v>29</v>
      </c>
      <c r="J17" s="106" t="s">
        <v>21</v>
      </c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7" customHeight="1">
      <c r="A18" s="37"/>
      <c r="B18" s="42"/>
      <c r="C18" s="37"/>
      <c r="D18" s="37"/>
      <c r="E18" s="37"/>
      <c r="F18" s="37"/>
      <c r="G18" s="37"/>
      <c r="H18" s="37"/>
      <c r="I18" s="37"/>
      <c r="J18" s="37"/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2" customHeight="1">
      <c r="A19" s="37"/>
      <c r="B19" s="42"/>
      <c r="C19" s="37"/>
      <c r="D19" s="115" t="s">
        <v>30</v>
      </c>
      <c r="E19" s="37"/>
      <c r="F19" s="37"/>
      <c r="G19" s="37"/>
      <c r="H19" s="37"/>
      <c r="I19" s="115" t="s">
        <v>27</v>
      </c>
      <c r="J19" s="33" t="str">
        <f>'Rekapitulace stavby'!AN13</f>
        <v>Vyplň údaj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18" customHeight="1">
      <c r="A20" s="37"/>
      <c r="B20" s="42"/>
      <c r="C20" s="37"/>
      <c r="D20" s="37"/>
      <c r="E20" s="406" t="str">
        <f>'Rekapitulace stavby'!E14</f>
        <v>Vyplň údaj</v>
      </c>
      <c r="F20" s="407"/>
      <c r="G20" s="407"/>
      <c r="H20" s="407"/>
      <c r="I20" s="115" t="s">
        <v>29</v>
      </c>
      <c r="J20" s="33" t="str">
        <f>'Rekapitulace stavby'!AN14</f>
        <v>Vyplň údaj</v>
      </c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7" customHeight="1">
      <c r="A21" s="37"/>
      <c r="B21" s="42"/>
      <c r="C21" s="37"/>
      <c r="D21" s="37"/>
      <c r="E21" s="37"/>
      <c r="F21" s="37"/>
      <c r="G21" s="37"/>
      <c r="H21" s="37"/>
      <c r="I21" s="37"/>
      <c r="J21" s="37"/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2" customHeight="1">
      <c r="A22" s="37"/>
      <c r="B22" s="42"/>
      <c r="C22" s="37"/>
      <c r="D22" s="115" t="s">
        <v>32</v>
      </c>
      <c r="E22" s="37"/>
      <c r="F22" s="37"/>
      <c r="G22" s="37"/>
      <c r="H22" s="37"/>
      <c r="I22" s="115" t="s">
        <v>27</v>
      </c>
      <c r="J22" s="106" t="s">
        <v>21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18" customHeight="1">
      <c r="A23" s="37"/>
      <c r="B23" s="42"/>
      <c r="C23" s="37"/>
      <c r="D23" s="37"/>
      <c r="E23" s="106" t="s">
        <v>33</v>
      </c>
      <c r="F23" s="37"/>
      <c r="G23" s="37"/>
      <c r="H23" s="37"/>
      <c r="I23" s="115" t="s">
        <v>29</v>
      </c>
      <c r="J23" s="106" t="s">
        <v>21</v>
      </c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7" customHeight="1">
      <c r="A24" s="37"/>
      <c r="B24" s="42"/>
      <c r="C24" s="37"/>
      <c r="D24" s="37"/>
      <c r="E24" s="37"/>
      <c r="F24" s="37"/>
      <c r="G24" s="37"/>
      <c r="H24" s="37"/>
      <c r="I24" s="37"/>
      <c r="J24" s="37"/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2" customHeight="1">
      <c r="A25" s="37"/>
      <c r="B25" s="42"/>
      <c r="C25" s="37"/>
      <c r="D25" s="115" t="s">
        <v>35</v>
      </c>
      <c r="E25" s="37"/>
      <c r="F25" s="37"/>
      <c r="G25" s="37"/>
      <c r="H25" s="37"/>
      <c r="I25" s="115" t="s">
        <v>27</v>
      </c>
      <c r="J25" s="106" t="s">
        <v>36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18" customHeight="1">
      <c r="A26" s="37"/>
      <c r="B26" s="42"/>
      <c r="C26" s="37"/>
      <c r="D26" s="37"/>
      <c r="E26" s="106" t="s">
        <v>37</v>
      </c>
      <c r="F26" s="37"/>
      <c r="G26" s="37"/>
      <c r="H26" s="37"/>
      <c r="I26" s="115" t="s">
        <v>29</v>
      </c>
      <c r="J26" s="106" t="s">
        <v>21</v>
      </c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7" customHeight="1">
      <c r="A27" s="37"/>
      <c r="B27" s="42"/>
      <c r="C27" s="37"/>
      <c r="D27" s="37"/>
      <c r="E27" s="37"/>
      <c r="F27" s="37"/>
      <c r="G27" s="37"/>
      <c r="H27" s="37"/>
      <c r="I27" s="37"/>
      <c r="J27" s="37"/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2" customHeight="1">
      <c r="A28" s="37"/>
      <c r="B28" s="42"/>
      <c r="C28" s="37"/>
      <c r="D28" s="115" t="s">
        <v>38</v>
      </c>
      <c r="E28" s="37"/>
      <c r="F28" s="37"/>
      <c r="G28" s="37"/>
      <c r="H28" s="37"/>
      <c r="I28" s="37"/>
      <c r="J28" s="37"/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8" customFormat="1" ht="16.5" customHeight="1">
      <c r="A29" s="118"/>
      <c r="B29" s="119"/>
      <c r="C29" s="118"/>
      <c r="D29" s="118"/>
      <c r="E29" s="408" t="s">
        <v>21</v>
      </c>
      <c r="F29" s="408"/>
      <c r="G29" s="408"/>
      <c r="H29" s="408"/>
      <c r="I29" s="118"/>
      <c r="J29" s="118"/>
      <c r="K29" s="118"/>
      <c r="L29" s="120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</row>
    <row r="30" spans="1:31" s="2" customFormat="1" ht="7" customHeight="1">
      <c r="A30" s="37"/>
      <c r="B30" s="42"/>
      <c r="C30" s="37"/>
      <c r="D30" s="37"/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2" customFormat="1" ht="7" customHeight="1">
      <c r="A31" s="37"/>
      <c r="B31" s="42"/>
      <c r="C31" s="37"/>
      <c r="D31" s="121"/>
      <c r="E31" s="121"/>
      <c r="F31" s="121"/>
      <c r="G31" s="121"/>
      <c r="H31" s="121"/>
      <c r="I31" s="121"/>
      <c r="J31" s="121"/>
      <c r="K31" s="121"/>
      <c r="L31" s="11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pans="1:31" s="2" customFormat="1" ht="25.4" customHeight="1">
      <c r="A32" s="37"/>
      <c r="B32" s="42"/>
      <c r="C32" s="37"/>
      <c r="D32" s="122" t="s">
        <v>40</v>
      </c>
      <c r="E32" s="37"/>
      <c r="F32" s="37"/>
      <c r="G32" s="37"/>
      <c r="H32" s="37"/>
      <c r="I32" s="37"/>
      <c r="J32" s="123">
        <f>ROUND(J94, 2)</f>
        <v>0</v>
      </c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14.4" customHeight="1">
      <c r="A34" s="37"/>
      <c r="B34" s="42"/>
      <c r="C34" s="37"/>
      <c r="D34" s="37"/>
      <c r="E34" s="37"/>
      <c r="F34" s="124" t="s">
        <v>42</v>
      </c>
      <c r="G34" s="37"/>
      <c r="H34" s="37"/>
      <c r="I34" s="124" t="s">
        <v>41</v>
      </c>
      <c r="J34" s="124" t="s">
        <v>43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14.4" customHeight="1">
      <c r="A35" s="37"/>
      <c r="B35" s="42"/>
      <c r="C35" s="37"/>
      <c r="D35" s="125" t="s">
        <v>44</v>
      </c>
      <c r="E35" s="115" t="s">
        <v>45</v>
      </c>
      <c r="F35" s="126">
        <f>ROUND((SUM(BE94:BE280)),  2)</f>
        <v>0</v>
      </c>
      <c r="G35" s="37"/>
      <c r="H35" s="37"/>
      <c r="I35" s="127">
        <v>0.21</v>
      </c>
      <c r="J35" s="126">
        <f>ROUND(((SUM(BE94:BE280))*I35),  2)</f>
        <v>0</v>
      </c>
      <c r="K35" s="37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115" t="s">
        <v>46</v>
      </c>
      <c r="F36" s="126">
        <f>ROUND((SUM(BF94:BF280)),  2)</f>
        <v>0</v>
      </c>
      <c r="G36" s="37"/>
      <c r="H36" s="37"/>
      <c r="I36" s="127">
        <v>0.12</v>
      </c>
      <c r="J36" s="126">
        <f>ROUND(((SUM(BF94:BF280))*I36),  2)</f>
        <v>0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hidden="1" customHeight="1">
      <c r="A37" s="37"/>
      <c r="B37" s="42"/>
      <c r="C37" s="37"/>
      <c r="D37" s="37"/>
      <c r="E37" s="115" t="s">
        <v>47</v>
      </c>
      <c r="F37" s="126">
        <f>ROUND((SUM(BG94:BG280)),  2)</f>
        <v>0</v>
      </c>
      <c r="G37" s="37"/>
      <c r="H37" s="37"/>
      <c r="I37" s="127">
        <v>0.21</v>
      </c>
      <c r="J37" s="126">
        <f>0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hidden="1" customHeight="1">
      <c r="A38" s="37"/>
      <c r="B38" s="42"/>
      <c r="C38" s="37"/>
      <c r="D38" s="37"/>
      <c r="E38" s="115" t="s">
        <v>48</v>
      </c>
      <c r="F38" s="126">
        <f>ROUND((SUM(BH94:BH280)),  2)</f>
        <v>0</v>
      </c>
      <c r="G38" s="37"/>
      <c r="H38" s="37"/>
      <c r="I38" s="127">
        <v>0.12</v>
      </c>
      <c r="J38" s="126">
        <f>0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49</v>
      </c>
      <c r="F39" s="126">
        <f>ROUND((SUM(BI94:BI280)),  2)</f>
        <v>0</v>
      </c>
      <c r="G39" s="37"/>
      <c r="H39" s="37"/>
      <c r="I39" s="127">
        <v>0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7" customHeight="1">
      <c r="A40" s="37"/>
      <c r="B40" s="42"/>
      <c r="C40" s="37"/>
      <c r="D40" s="37"/>
      <c r="E40" s="37"/>
      <c r="F40" s="37"/>
      <c r="G40" s="37"/>
      <c r="H40" s="37"/>
      <c r="I40" s="37"/>
      <c r="J40" s="37"/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25.4" customHeight="1">
      <c r="A41" s="37"/>
      <c r="B41" s="42"/>
      <c r="C41" s="128"/>
      <c r="D41" s="129" t="s">
        <v>50</v>
      </c>
      <c r="E41" s="130"/>
      <c r="F41" s="130"/>
      <c r="G41" s="131" t="s">
        <v>51</v>
      </c>
      <c r="H41" s="132" t="s">
        <v>52</v>
      </c>
      <c r="I41" s="130"/>
      <c r="J41" s="133">
        <f>SUM(J32:J39)</f>
        <v>0</v>
      </c>
      <c r="K41" s="134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14.4" customHeight="1">
      <c r="A42" s="37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6" spans="1:31" s="2" customFormat="1" ht="7" customHeight="1">
      <c r="A46" s="37"/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1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pans="1:31" s="2" customFormat="1" ht="25" customHeight="1">
      <c r="A47" s="37"/>
      <c r="B47" s="38"/>
      <c r="C47" s="26" t="s">
        <v>175</v>
      </c>
      <c r="D47" s="39"/>
      <c r="E47" s="39"/>
      <c r="F47" s="39"/>
      <c r="G47" s="39"/>
      <c r="H47" s="39"/>
      <c r="I47" s="39"/>
      <c r="J47" s="39"/>
      <c r="K47" s="39"/>
      <c r="L47" s="11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pans="1:31" s="2" customFormat="1" ht="7" customHeight="1">
      <c r="A48" s="37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47" s="2" customFormat="1" ht="12" customHeight="1">
      <c r="A49" s="37"/>
      <c r="B49" s="38"/>
      <c r="C49" s="32" t="s">
        <v>16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47" s="2" customFormat="1" ht="16.5" customHeight="1">
      <c r="A50" s="37"/>
      <c r="B50" s="38"/>
      <c r="C50" s="39"/>
      <c r="D50" s="39"/>
      <c r="E50" s="400" t="str">
        <f>E7</f>
        <v>Lesopark Na Kolečku-DPS - revize</v>
      </c>
      <c r="F50" s="401"/>
      <c r="G50" s="401"/>
      <c r="H50" s="401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47" s="1" customFormat="1" ht="12" customHeight="1">
      <c r="B51" s="24"/>
      <c r="C51" s="32" t="s">
        <v>169</v>
      </c>
      <c r="D51" s="25"/>
      <c r="E51" s="25"/>
      <c r="F51" s="25"/>
      <c r="G51" s="25"/>
      <c r="H51" s="25"/>
      <c r="I51" s="25"/>
      <c r="J51" s="25"/>
      <c r="K51" s="25"/>
      <c r="L51" s="23"/>
    </row>
    <row r="52" spans="1:47" s="2" customFormat="1" ht="16.5" customHeight="1">
      <c r="A52" s="37"/>
      <c r="B52" s="38"/>
      <c r="C52" s="39"/>
      <c r="D52" s="39"/>
      <c r="E52" s="400" t="s">
        <v>170</v>
      </c>
      <c r="F52" s="399"/>
      <c r="G52" s="399"/>
      <c r="H52" s="399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47" s="2" customFormat="1" ht="12" customHeight="1">
      <c r="A53" s="37"/>
      <c r="B53" s="38"/>
      <c r="C53" s="32" t="s">
        <v>171</v>
      </c>
      <c r="D53" s="39"/>
      <c r="E53" s="39"/>
      <c r="F53" s="39"/>
      <c r="G53" s="39"/>
      <c r="H53" s="39"/>
      <c r="I53" s="39"/>
      <c r="J53" s="39"/>
      <c r="K53" s="39"/>
      <c r="L53" s="11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pans="1:47" s="2" customFormat="1" ht="16.5" customHeight="1">
      <c r="A54" s="37"/>
      <c r="B54" s="38"/>
      <c r="C54" s="39"/>
      <c r="D54" s="39"/>
      <c r="E54" s="367" t="str">
        <f>E11</f>
        <v>SO 03.1a - Vodovodní přípojka</v>
      </c>
      <c r="F54" s="399"/>
      <c r="G54" s="399"/>
      <c r="H54" s="399"/>
      <c r="I54" s="39"/>
      <c r="J54" s="39"/>
      <c r="K54" s="39"/>
      <c r="L54" s="11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pans="1:47" s="2" customFormat="1" ht="7" customHeight="1">
      <c r="A55" s="37"/>
      <c r="B55" s="38"/>
      <c r="C55" s="39"/>
      <c r="D55" s="39"/>
      <c r="E55" s="39"/>
      <c r="F55" s="39"/>
      <c r="G55" s="39"/>
      <c r="H55" s="39"/>
      <c r="I55" s="39"/>
      <c r="J55" s="39"/>
      <c r="K55" s="39"/>
      <c r="L55" s="11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pans="1:47" s="2" customFormat="1" ht="12" customHeight="1">
      <c r="A56" s="37"/>
      <c r="B56" s="38"/>
      <c r="C56" s="32" t="s">
        <v>22</v>
      </c>
      <c r="D56" s="39"/>
      <c r="E56" s="39"/>
      <c r="F56" s="30" t="str">
        <f>F14</f>
        <v>Roudnice nad Labem</v>
      </c>
      <c r="G56" s="39"/>
      <c r="H56" s="39"/>
      <c r="I56" s="32" t="s">
        <v>24</v>
      </c>
      <c r="J56" s="62" t="str">
        <f>IF(J14="","",J14)</f>
        <v>22. 5. 2024</v>
      </c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47" s="2" customFormat="1" ht="7" customHeight="1">
      <c r="A57" s="37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47" s="2" customFormat="1" ht="15.15" customHeight="1">
      <c r="A58" s="37"/>
      <c r="B58" s="38"/>
      <c r="C58" s="32" t="s">
        <v>26</v>
      </c>
      <c r="D58" s="39"/>
      <c r="E58" s="39"/>
      <c r="F58" s="30" t="str">
        <f>E17</f>
        <v xml:space="preserve"> </v>
      </c>
      <c r="G58" s="39"/>
      <c r="H58" s="39"/>
      <c r="I58" s="32" t="s">
        <v>32</v>
      </c>
      <c r="J58" s="35" t="str">
        <f>E23</f>
        <v>Land05 s.r.o.</v>
      </c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47" s="2" customFormat="1" ht="15.15" customHeight="1">
      <c r="A59" s="37"/>
      <c r="B59" s="38"/>
      <c r="C59" s="32" t="s">
        <v>30</v>
      </c>
      <c r="D59" s="39"/>
      <c r="E59" s="39"/>
      <c r="F59" s="30" t="str">
        <f>IF(E20="","",E20)</f>
        <v>Vyplň údaj</v>
      </c>
      <c r="G59" s="39"/>
      <c r="H59" s="39"/>
      <c r="I59" s="32" t="s">
        <v>35</v>
      </c>
      <c r="J59" s="35" t="str">
        <f>E26</f>
        <v>Soloreal s.r.o.</v>
      </c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47" s="2" customFormat="1" ht="10.25" customHeight="1">
      <c r="A60" s="37"/>
      <c r="B60" s="38"/>
      <c r="C60" s="39"/>
      <c r="D60" s="39"/>
      <c r="E60" s="39"/>
      <c r="F60" s="39"/>
      <c r="G60" s="39"/>
      <c r="H60" s="39"/>
      <c r="I60" s="39"/>
      <c r="J60" s="39"/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47" s="2" customFormat="1" ht="29.25" customHeight="1">
      <c r="A61" s="37"/>
      <c r="B61" s="38"/>
      <c r="C61" s="139" t="s">
        <v>176</v>
      </c>
      <c r="D61" s="140"/>
      <c r="E61" s="140"/>
      <c r="F61" s="140"/>
      <c r="G61" s="140"/>
      <c r="H61" s="140"/>
      <c r="I61" s="140"/>
      <c r="J61" s="141" t="s">
        <v>177</v>
      </c>
      <c r="K61" s="140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47" s="2" customFormat="1" ht="10.25" customHeight="1">
      <c r="A62" s="37"/>
      <c r="B62" s="38"/>
      <c r="C62" s="39"/>
      <c r="D62" s="39"/>
      <c r="E62" s="39"/>
      <c r="F62" s="39"/>
      <c r="G62" s="39"/>
      <c r="H62" s="39"/>
      <c r="I62" s="39"/>
      <c r="J62" s="39"/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47" s="2" customFormat="1" ht="22.75" customHeight="1">
      <c r="A63" s="37"/>
      <c r="B63" s="38"/>
      <c r="C63" s="142" t="s">
        <v>72</v>
      </c>
      <c r="D63" s="39"/>
      <c r="E63" s="39"/>
      <c r="F63" s="39"/>
      <c r="G63" s="39"/>
      <c r="H63" s="39"/>
      <c r="I63" s="39"/>
      <c r="J63" s="80">
        <f>J94</f>
        <v>0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U63" s="20" t="s">
        <v>178</v>
      </c>
    </row>
    <row r="64" spans="1:47" s="9" customFormat="1" ht="25" customHeight="1">
      <c r="B64" s="143"/>
      <c r="C64" s="144"/>
      <c r="D64" s="145" t="s">
        <v>179</v>
      </c>
      <c r="E64" s="146"/>
      <c r="F64" s="146"/>
      <c r="G64" s="146"/>
      <c r="H64" s="146"/>
      <c r="I64" s="146"/>
      <c r="J64" s="147">
        <f>J95</f>
        <v>0</v>
      </c>
      <c r="K64" s="144"/>
      <c r="L64" s="148"/>
    </row>
    <row r="65" spans="1:31" s="10" customFormat="1" ht="19.899999999999999" customHeight="1">
      <c r="B65" s="149"/>
      <c r="C65" s="100"/>
      <c r="D65" s="150" t="s">
        <v>180</v>
      </c>
      <c r="E65" s="151"/>
      <c r="F65" s="151"/>
      <c r="G65" s="151"/>
      <c r="H65" s="151"/>
      <c r="I65" s="151"/>
      <c r="J65" s="152">
        <f>J96</f>
        <v>0</v>
      </c>
      <c r="K65" s="100"/>
      <c r="L65" s="153"/>
    </row>
    <row r="66" spans="1:31" s="10" customFormat="1" ht="19.899999999999999" customHeight="1">
      <c r="B66" s="149"/>
      <c r="C66" s="100"/>
      <c r="D66" s="150" t="s">
        <v>1012</v>
      </c>
      <c r="E66" s="151"/>
      <c r="F66" s="151"/>
      <c r="G66" s="151"/>
      <c r="H66" s="151"/>
      <c r="I66" s="151"/>
      <c r="J66" s="152">
        <f>J164</f>
        <v>0</v>
      </c>
      <c r="K66" s="100"/>
      <c r="L66" s="153"/>
    </row>
    <row r="67" spans="1:31" s="10" customFormat="1" ht="19.899999999999999" customHeight="1">
      <c r="B67" s="149"/>
      <c r="C67" s="100"/>
      <c r="D67" s="150" t="s">
        <v>183</v>
      </c>
      <c r="E67" s="151"/>
      <c r="F67" s="151"/>
      <c r="G67" s="151"/>
      <c r="H67" s="151"/>
      <c r="I67" s="151"/>
      <c r="J67" s="152">
        <f>J252</f>
        <v>0</v>
      </c>
      <c r="K67" s="100"/>
      <c r="L67" s="153"/>
    </row>
    <row r="68" spans="1:31" s="10" customFormat="1" ht="19.899999999999999" customHeight="1">
      <c r="B68" s="149"/>
      <c r="C68" s="100"/>
      <c r="D68" s="150" t="s">
        <v>184</v>
      </c>
      <c r="E68" s="151"/>
      <c r="F68" s="151"/>
      <c r="G68" s="151"/>
      <c r="H68" s="151"/>
      <c r="I68" s="151"/>
      <c r="J68" s="152">
        <f>J256</f>
        <v>0</v>
      </c>
      <c r="K68" s="100"/>
      <c r="L68" s="153"/>
    </row>
    <row r="69" spans="1:31" s="9" customFormat="1" ht="25" customHeight="1">
      <c r="B69" s="143"/>
      <c r="C69" s="144"/>
      <c r="D69" s="145" t="s">
        <v>857</v>
      </c>
      <c r="E69" s="146"/>
      <c r="F69" s="146"/>
      <c r="G69" s="146"/>
      <c r="H69" s="146"/>
      <c r="I69" s="146"/>
      <c r="J69" s="147">
        <f>J263</f>
        <v>0</v>
      </c>
      <c r="K69" s="144"/>
      <c r="L69" s="148"/>
    </row>
    <row r="70" spans="1:31" s="10" customFormat="1" ht="19.899999999999999" customHeight="1">
      <c r="B70" s="149"/>
      <c r="C70" s="100"/>
      <c r="D70" s="150" t="s">
        <v>1196</v>
      </c>
      <c r="E70" s="151"/>
      <c r="F70" s="151"/>
      <c r="G70" s="151"/>
      <c r="H70" s="151"/>
      <c r="I70" s="151"/>
      <c r="J70" s="152">
        <f>J264</f>
        <v>0</v>
      </c>
      <c r="K70" s="100"/>
      <c r="L70" s="153"/>
    </row>
    <row r="71" spans="1:31" s="9" customFormat="1" ht="25" customHeight="1">
      <c r="B71" s="143"/>
      <c r="C71" s="144"/>
      <c r="D71" s="145" t="s">
        <v>185</v>
      </c>
      <c r="E71" s="146"/>
      <c r="F71" s="146"/>
      <c r="G71" s="146"/>
      <c r="H71" s="146"/>
      <c r="I71" s="146"/>
      <c r="J71" s="147">
        <f>J268</f>
        <v>0</v>
      </c>
      <c r="K71" s="144"/>
      <c r="L71" s="148"/>
    </row>
    <row r="72" spans="1:31" s="10" customFormat="1" ht="19.899999999999999" customHeight="1">
      <c r="B72" s="149"/>
      <c r="C72" s="100"/>
      <c r="D72" s="150" t="s">
        <v>186</v>
      </c>
      <c r="E72" s="151"/>
      <c r="F72" s="151"/>
      <c r="G72" s="151"/>
      <c r="H72" s="151"/>
      <c r="I72" s="151"/>
      <c r="J72" s="152">
        <f>J269</f>
        <v>0</v>
      </c>
      <c r="K72" s="100"/>
      <c r="L72" s="153"/>
    </row>
    <row r="73" spans="1:31" s="2" customFormat="1" ht="21.75" customHeight="1">
      <c r="A73" s="37"/>
      <c r="B73" s="38"/>
      <c r="C73" s="39"/>
      <c r="D73" s="39"/>
      <c r="E73" s="39"/>
      <c r="F73" s="39"/>
      <c r="G73" s="39"/>
      <c r="H73" s="39"/>
      <c r="I73" s="39"/>
      <c r="J73" s="39"/>
      <c r="K73" s="39"/>
      <c r="L73" s="11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4" spans="1:31" s="2" customFormat="1" ht="7" customHeight="1">
      <c r="A74" s="37"/>
      <c r="B74" s="50"/>
      <c r="C74" s="51"/>
      <c r="D74" s="51"/>
      <c r="E74" s="51"/>
      <c r="F74" s="51"/>
      <c r="G74" s="51"/>
      <c r="H74" s="51"/>
      <c r="I74" s="51"/>
      <c r="J74" s="51"/>
      <c r="K74" s="51"/>
      <c r="L74" s="11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8" spans="1:31" s="2" customFormat="1" ht="7" customHeight="1">
      <c r="A78" s="37"/>
      <c r="B78" s="52"/>
      <c r="C78" s="53"/>
      <c r="D78" s="53"/>
      <c r="E78" s="53"/>
      <c r="F78" s="53"/>
      <c r="G78" s="53"/>
      <c r="H78" s="53"/>
      <c r="I78" s="53"/>
      <c r="J78" s="53"/>
      <c r="K78" s="53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31" s="2" customFormat="1" ht="25" customHeight="1">
      <c r="A79" s="37"/>
      <c r="B79" s="38"/>
      <c r="C79" s="26" t="s">
        <v>191</v>
      </c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31" s="2" customFormat="1" ht="7" customHeight="1">
      <c r="A80" s="37"/>
      <c r="B80" s="38"/>
      <c r="C80" s="39"/>
      <c r="D80" s="39"/>
      <c r="E80" s="39"/>
      <c r="F80" s="39"/>
      <c r="G80" s="39"/>
      <c r="H80" s="3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3" s="2" customFormat="1" ht="12" customHeight="1">
      <c r="A81" s="37"/>
      <c r="B81" s="38"/>
      <c r="C81" s="32" t="s">
        <v>16</v>
      </c>
      <c r="D81" s="39"/>
      <c r="E81" s="39"/>
      <c r="F81" s="39"/>
      <c r="G81" s="39"/>
      <c r="H81" s="39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63" s="2" customFormat="1" ht="16.5" customHeight="1">
      <c r="A82" s="37"/>
      <c r="B82" s="38"/>
      <c r="C82" s="39"/>
      <c r="D82" s="39"/>
      <c r="E82" s="400" t="str">
        <f>E7</f>
        <v>Lesopark Na Kolečku-DPS - revize</v>
      </c>
      <c r="F82" s="401"/>
      <c r="G82" s="401"/>
      <c r="H82" s="401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63" s="1" customFormat="1" ht="12" customHeight="1">
      <c r="B83" s="24"/>
      <c r="C83" s="32" t="s">
        <v>169</v>
      </c>
      <c r="D83" s="25"/>
      <c r="E83" s="25"/>
      <c r="F83" s="25"/>
      <c r="G83" s="25"/>
      <c r="H83" s="25"/>
      <c r="I83" s="25"/>
      <c r="J83" s="25"/>
      <c r="K83" s="25"/>
      <c r="L83" s="23"/>
    </row>
    <row r="84" spans="1:63" s="2" customFormat="1" ht="16.5" customHeight="1">
      <c r="A84" s="37"/>
      <c r="B84" s="38"/>
      <c r="C84" s="39"/>
      <c r="D84" s="39"/>
      <c r="E84" s="400" t="s">
        <v>170</v>
      </c>
      <c r="F84" s="399"/>
      <c r="G84" s="399"/>
      <c r="H84" s="39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3" s="2" customFormat="1" ht="12" customHeight="1">
      <c r="A85" s="37"/>
      <c r="B85" s="38"/>
      <c r="C85" s="32" t="s">
        <v>171</v>
      </c>
      <c r="D85" s="39"/>
      <c r="E85" s="39"/>
      <c r="F85" s="39"/>
      <c r="G85" s="39"/>
      <c r="H85" s="3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3" s="2" customFormat="1" ht="16.5" customHeight="1">
      <c r="A86" s="37"/>
      <c r="B86" s="38"/>
      <c r="C86" s="39"/>
      <c r="D86" s="39"/>
      <c r="E86" s="367" t="str">
        <f>E11</f>
        <v>SO 03.1a - Vodovodní přípojka</v>
      </c>
      <c r="F86" s="399"/>
      <c r="G86" s="399"/>
      <c r="H86" s="39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3" s="2" customFormat="1" ht="7" customHeight="1">
      <c r="A87" s="37"/>
      <c r="B87" s="38"/>
      <c r="C87" s="39"/>
      <c r="D87" s="39"/>
      <c r="E87" s="39"/>
      <c r="F87" s="39"/>
      <c r="G87" s="39"/>
      <c r="H87" s="3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3" s="2" customFormat="1" ht="12" customHeight="1">
      <c r="A88" s="37"/>
      <c r="B88" s="38"/>
      <c r="C88" s="32" t="s">
        <v>22</v>
      </c>
      <c r="D88" s="39"/>
      <c r="E88" s="39"/>
      <c r="F88" s="30" t="str">
        <f>F14</f>
        <v>Roudnice nad Labem</v>
      </c>
      <c r="G88" s="39"/>
      <c r="H88" s="39"/>
      <c r="I88" s="32" t="s">
        <v>24</v>
      </c>
      <c r="J88" s="62" t="str">
        <f>IF(J14="","",J14)</f>
        <v>22. 5. 2024</v>
      </c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3" s="2" customFormat="1" ht="7" customHeight="1">
      <c r="A89" s="37"/>
      <c r="B89" s="38"/>
      <c r="C89" s="39"/>
      <c r="D89" s="39"/>
      <c r="E89" s="39"/>
      <c r="F89" s="39"/>
      <c r="G89" s="39"/>
      <c r="H89" s="39"/>
      <c r="I89" s="39"/>
      <c r="J89" s="39"/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3" s="2" customFormat="1" ht="15.15" customHeight="1">
      <c r="A90" s="37"/>
      <c r="B90" s="38"/>
      <c r="C90" s="32" t="s">
        <v>26</v>
      </c>
      <c r="D90" s="39"/>
      <c r="E90" s="39"/>
      <c r="F90" s="30" t="str">
        <f>E17</f>
        <v xml:space="preserve"> </v>
      </c>
      <c r="G90" s="39"/>
      <c r="H90" s="39"/>
      <c r="I90" s="32" t="s">
        <v>32</v>
      </c>
      <c r="J90" s="35" t="str">
        <f>E23</f>
        <v>Land05 s.r.o.</v>
      </c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3" s="2" customFormat="1" ht="15.15" customHeight="1">
      <c r="A91" s="37"/>
      <c r="B91" s="38"/>
      <c r="C91" s="32" t="s">
        <v>30</v>
      </c>
      <c r="D91" s="39"/>
      <c r="E91" s="39"/>
      <c r="F91" s="30" t="str">
        <f>IF(E20="","",E20)</f>
        <v>Vyplň údaj</v>
      </c>
      <c r="G91" s="39"/>
      <c r="H91" s="39"/>
      <c r="I91" s="32" t="s">
        <v>35</v>
      </c>
      <c r="J91" s="35" t="str">
        <f>E26</f>
        <v>Soloreal s.r.o.</v>
      </c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3" s="2" customFormat="1" ht="10.25" customHeight="1">
      <c r="A92" s="37"/>
      <c r="B92" s="38"/>
      <c r="C92" s="39"/>
      <c r="D92" s="39"/>
      <c r="E92" s="39"/>
      <c r="F92" s="39"/>
      <c r="G92" s="39"/>
      <c r="H92" s="39"/>
      <c r="I92" s="39"/>
      <c r="J92" s="39"/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63" s="11" customFormat="1" ht="29.25" customHeight="1">
      <c r="A93" s="154"/>
      <c r="B93" s="155"/>
      <c r="C93" s="156" t="s">
        <v>192</v>
      </c>
      <c r="D93" s="157" t="s">
        <v>59</v>
      </c>
      <c r="E93" s="157" t="s">
        <v>55</v>
      </c>
      <c r="F93" s="157" t="s">
        <v>56</v>
      </c>
      <c r="G93" s="157" t="s">
        <v>193</v>
      </c>
      <c r="H93" s="157" t="s">
        <v>194</v>
      </c>
      <c r="I93" s="157" t="s">
        <v>195</v>
      </c>
      <c r="J93" s="158" t="s">
        <v>177</v>
      </c>
      <c r="K93" s="159" t="s">
        <v>196</v>
      </c>
      <c r="L93" s="160"/>
      <c r="M93" s="71" t="s">
        <v>21</v>
      </c>
      <c r="N93" s="72" t="s">
        <v>44</v>
      </c>
      <c r="O93" s="72" t="s">
        <v>197</v>
      </c>
      <c r="P93" s="72" t="s">
        <v>198</v>
      </c>
      <c r="Q93" s="72" t="s">
        <v>199</v>
      </c>
      <c r="R93" s="72" t="s">
        <v>200</v>
      </c>
      <c r="S93" s="72" t="s">
        <v>201</v>
      </c>
      <c r="T93" s="73" t="s">
        <v>202</v>
      </c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</row>
    <row r="94" spans="1:63" s="2" customFormat="1" ht="22.75" customHeight="1">
      <c r="A94" s="37"/>
      <c r="B94" s="38"/>
      <c r="C94" s="78" t="s">
        <v>203</v>
      </c>
      <c r="D94" s="39"/>
      <c r="E94" s="39"/>
      <c r="F94" s="39"/>
      <c r="G94" s="39"/>
      <c r="H94" s="39"/>
      <c r="I94" s="39"/>
      <c r="J94" s="161">
        <f>BK94</f>
        <v>0</v>
      </c>
      <c r="K94" s="39"/>
      <c r="L94" s="42"/>
      <c r="M94" s="74"/>
      <c r="N94" s="162"/>
      <c r="O94" s="75"/>
      <c r="P94" s="163">
        <f>P95+P263+P268</f>
        <v>0</v>
      </c>
      <c r="Q94" s="75"/>
      <c r="R94" s="163">
        <f>R95+R263+R268</f>
        <v>96.9749842632</v>
      </c>
      <c r="S94" s="75"/>
      <c r="T94" s="164">
        <f>T95+T263+T268</f>
        <v>1.24E-3</v>
      </c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T94" s="20" t="s">
        <v>73</v>
      </c>
      <c r="AU94" s="20" t="s">
        <v>178</v>
      </c>
      <c r="BK94" s="165">
        <f>BK95+BK263+BK268</f>
        <v>0</v>
      </c>
    </row>
    <row r="95" spans="1:63" s="12" customFormat="1" ht="25.9" customHeight="1">
      <c r="B95" s="166"/>
      <c r="C95" s="167"/>
      <c r="D95" s="168" t="s">
        <v>73</v>
      </c>
      <c r="E95" s="169" t="s">
        <v>204</v>
      </c>
      <c r="F95" s="169" t="s">
        <v>205</v>
      </c>
      <c r="G95" s="167"/>
      <c r="H95" s="167"/>
      <c r="I95" s="170"/>
      <c r="J95" s="171">
        <f>BK95</f>
        <v>0</v>
      </c>
      <c r="K95" s="167"/>
      <c r="L95" s="172"/>
      <c r="M95" s="173"/>
      <c r="N95" s="174"/>
      <c r="O95" s="174"/>
      <c r="P95" s="175">
        <f>P96+P164+P252+P256</f>
        <v>0</v>
      </c>
      <c r="Q95" s="174"/>
      <c r="R95" s="175">
        <f>R96+R164+R252+R256</f>
        <v>95.674991263199999</v>
      </c>
      <c r="S95" s="174"/>
      <c r="T95" s="176">
        <f>T96+T164+T252+T256</f>
        <v>1.24E-3</v>
      </c>
      <c r="AR95" s="177" t="s">
        <v>81</v>
      </c>
      <c r="AT95" s="178" t="s">
        <v>73</v>
      </c>
      <c r="AU95" s="178" t="s">
        <v>74</v>
      </c>
      <c r="AY95" s="177" t="s">
        <v>206</v>
      </c>
      <c r="BK95" s="179">
        <f>BK96+BK164+BK252+BK256</f>
        <v>0</v>
      </c>
    </row>
    <row r="96" spans="1:63" s="12" customFormat="1" ht="22.75" customHeight="1">
      <c r="B96" s="166"/>
      <c r="C96" s="167"/>
      <c r="D96" s="168" t="s">
        <v>73</v>
      </c>
      <c r="E96" s="180" t="s">
        <v>81</v>
      </c>
      <c r="F96" s="180" t="s">
        <v>207</v>
      </c>
      <c r="G96" s="167"/>
      <c r="H96" s="167"/>
      <c r="I96" s="170"/>
      <c r="J96" s="181">
        <f>BK96</f>
        <v>0</v>
      </c>
      <c r="K96" s="167"/>
      <c r="L96" s="172"/>
      <c r="M96" s="173"/>
      <c r="N96" s="174"/>
      <c r="O96" s="174"/>
      <c r="P96" s="175">
        <f>SUM(P97:P163)</f>
        <v>0</v>
      </c>
      <c r="Q96" s="174"/>
      <c r="R96" s="175">
        <f>SUM(R97:R163)</f>
        <v>94.064400000000006</v>
      </c>
      <c r="S96" s="174"/>
      <c r="T96" s="176">
        <f>SUM(T97:T163)</f>
        <v>0</v>
      </c>
      <c r="AR96" s="177" t="s">
        <v>81</v>
      </c>
      <c r="AT96" s="178" t="s">
        <v>73</v>
      </c>
      <c r="AU96" s="178" t="s">
        <v>81</v>
      </c>
      <c r="AY96" s="177" t="s">
        <v>206</v>
      </c>
      <c r="BK96" s="179">
        <f>SUM(BK97:BK163)</f>
        <v>0</v>
      </c>
    </row>
    <row r="97" spans="1:65" s="2" customFormat="1" ht="16.5" customHeight="1">
      <c r="A97" s="37"/>
      <c r="B97" s="38"/>
      <c r="C97" s="182" t="s">
        <v>81</v>
      </c>
      <c r="D97" s="182" t="s">
        <v>208</v>
      </c>
      <c r="E97" s="183" t="s">
        <v>860</v>
      </c>
      <c r="F97" s="184" t="s">
        <v>861</v>
      </c>
      <c r="G97" s="185" t="s">
        <v>238</v>
      </c>
      <c r="H97" s="186">
        <v>99.7</v>
      </c>
      <c r="I97" s="187"/>
      <c r="J97" s="188">
        <f>ROUND(I97*H97,2)</f>
        <v>0</v>
      </c>
      <c r="K97" s="189"/>
      <c r="L97" s="42"/>
      <c r="M97" s="190" t="s">
        <v>21</v>
      </c>
      <c r="N97" s="191" t="s">
        <v>45</v>
      </c>
      <c r="O97" s="67"/>
      <c r="P97" s="192">
        <f>O97*H97</f>
        <v>0</v>
      </c>
      <c r="Q97" s="192">
        <v>0</v>
      </c>
      <c r="R97" s="192">
        <f>Q97*H97</f>
        <v>0</v>
      </c>
      <c r="S97" s="192">
        <v>0</v>
      </c>
      <c r="T97" s="193">
        <f>S97*H97</f>
        <v>0</v>
      </c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R97" s="194" t="s">
        <v>149</v>
      </c>
      <c r="AT97" s="194" t="s">
        <v>208</v>
      </c>
      <c r="AU97" s="194" t="s">
        <v>83</v>
      </c>
      <c r="AY97" s="20" t="s">
        <v>206</v>
      </c>
      <c r="BE97" s="195">
        <f>IF(N97="základní",J97,0)</f>
        <v>0</v>
      </c>
      <c r="BF97" s="195">
        <f>IF(N97="snížená",J97,0)</f>
        <v>0</v>
      </c>
      <c r="BG97" s="195">
        <f>IF(N97="zákl. přenesená",J97,0)</f>
        <v>0</v>
      </c>
      <c r="BH97" s="195">
        <f>IF(N97="sníž. přenesená",J97,0)</f>
        <v>0</v>
      </c>
      <c r="BI97" s="195">
        <f>IF(N97="nulová",J97,0)</f>
        <v>0</v>
      </c>
      <c r="BJ97" s="20" t="s">
        <v>81</v>
      </c>
      <c r="BK97" s="195">
        <f>ROUND(I97*H97,2)</f>
        <v>0</v>
      </c>
      <c r="BL97" s="20" t="s">
        <v>149</v>
      </c>
      <c r="BM97" s="194" t="s">
        <v>1197</v>
      </c>
    </row>
    <row r="98" spans="1:65" s="2" customFormat="1">
      <c r="A98" s="37"/>
      <c r="B98" s="38"/>
      <c r="C98" s="39"/>
      <c r="D98" s="196" t="s">
        <v>213</v>
      </c>
      <c r="E98" s="39"/>
      <c r="F98" s="197" t="s">
        <v>863</v>
      </c>
      <c r="G98" s="39"/>
      <c r="H98" s="39"/>
      <c r="I98" s="198"/>
      <c r="J98" s="39"/>
      <c r="K98" s="39"/>
      <c r="L98" s="42"/>
      <c r="M98" s="199"/>
      <c r="N98" s="200"/>
      <c r="O98" s="67"/>
      <c r="P98" s="67"/>
      <c r="Q98" s="67"/>
      <c r="R98" s="67"/>
      <c r="S98" s="67"/>
      <c r="T98" s="68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T98" s="20" t="s">
        <v>213</v>
      </c>
      <c r="AU98" s="20" t="s">
        <v>83</v>
      </c>
    </row>
    <row r="99" spans="1:65" s="2" customFormat="1" ht="18">
      <c r="A99" s="37"/>
      <c r="B99" s="38"/>
      <c r="C99" s="39"/>
      <c r="D99" s="196" t="s">
        <v>275</v>
      </c>
      <c r="E99" s="39"/>
      <c r="F99" s="233" t="s">
        <v>867</v>
      </c>
      <c r="G99" s="39"/>
      <c r="H99" s="39"/>
      <c r="I99" s="198"/>
      <c r="J99" s="39"/>
      <c r="K99" s="39"/>
      <c r="L99" s="42"/>
      <c r="M99" s="199"/>
      <c r="N99" s="200"/>
      <c r="O99" s="67"/>
      <c r="P99" s="67"/>
      <c r="Q99" s="67"/>
      <c r="R99" s="67"/>
      <c r="S99" s="67"/>
      <c r="T99" s="68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T99" s="20" t="s">
        <v>275</v>
      </c>
      <c r="AU99" s="20" t="s">
        <v>83</v>
      </c>
    </row>
    <row r="100" spans="1:65" s="14" customFormat="1">
      <c r="B100" s="211"/>
      <c r="C100" s="212"/>
      <c r="D100" s="196" t="s">
        <v>215</v>
      </c>
      <c r="E100" s="213" t="s">
        <v>21</v>
      </c>
      <c r="F100" s="214" t="s">
        <v>1198</v>
      </c>
      <c r="G100" s="212"/>
      <c r="H100" s="215">
        <v>95.2</v>
      </c>
      <c r="I100" s="216"/>
      <c r="J100" s="212"/>
      <c r="K100" s="212"/>
      <c r="L100" s="217"/>
      <c r="M100" s="218"/>
      <c r="N100" s="219"/>
      <c r="O100" s="219"/>
      <c r="P100" s="219"/>
      <c r="Q100" s="219"/>
      <c r="R100" s="219"/>
      <c r="S100" s="219"/>
      <c r="T100" s="220"/>
      <c r="AT100" s="221" t="s">
        <v>215</v>
      </c>
      <c r="AU100" s="221" t="s">
        <v>83</v>
      </c>
      <c r="AV100" s="14" t="s">
        <v>83</v>
      </c>
      <c r="AW100" s="14" t="s">
        <v>34</v>
      </c>
      <c r="AX100" s="14" t="s">
        <v>74</v>
      </c>
      <c r="AY100" s="221" t="s">
        <v>206</v>
      </c>
    </row>
    <row r="101" spans="1:65" s="14" customFormat="1">
      <c r="B101" s="211"/>
      <c r="C101" s="212"/>
      <c r="D101" s="196" t="s">
        <v>215</v>
      </c>
      <c r="E101" s="213" t="s">
        <v>21</v>
      </c>
      <c r="F101" s="214" t="s">
        <v>1199</v>
      </c>
      <c r="G101" s="212"/>
      <c r="H101" s="215">
        <v>4.5</v>
      </c>
      <c r="I101" s="216"/>
      <c r="J101" s="212"/>
      <c r="K101" s="212"/>
      <c r="L101" s="217"/>
      <c r="M101" s="218"/>
      <c r="N101" s="219"/>
      <c r="O101" s="219"/>
      <c r="P101" s="219"/>
      <c r="Q101" s="219"/>
      <c r="R101" s="219"/>
      <c r="S101" s="219"/>
      <c r="T101" s="220"/>
      <c r="AT101" s="221" t="s">
        <v>215</v>
      </c>
      <c r="AU101" s="221" t="s">
        <v>83</v>
      </c>
      <c r="AV101" s="14" t="s">
        <v>83</v>
      </c>
      <c r="AW101" s="14" t="s">
        <v>34</v>
      </c>
      <c r="AX101" s="14" t="s">
        <v>74</v>
      </c>
      <c r="AY101" s="221" t="s">
        <v>206</v>
      </c>
    </row>
    <row r="102" spans="1:65" s="15" customFormat="1">
      <c r="B102" s="222"/>
      <c r="C102" s="223"/>
      <c r="D102" s="196" t="s">
        <v>215</v>
      </c>
      <c r="E102" s="224" t="s">
        <v>21</v>
      </c>
      <c r="F102" s="225" t="s">
        <v>219</v>
      </c>
      <c r="G102" s="223"/>
      <c r="H102" s="226">
        <v>99.7</v>
      </c>
      <c r="I102" s="227"/>
      <c r="J102" s="223"/>
      <c r="K102" s="223"/>
      <c r="L102" s="228"/>
      <c r="M102" s="229"/>
      <c r="N102" s="230"/>
      <c r="O102" s="230"/>
      <c r="P102" s="230"/>
      <c r="Q102" s="230"/>
      <c r="R102" s="230"/>
      <c r="S102" s="230"/>
      <c r="T102" s="231"/>
      <c r="AT102" s="232" t="s">
        <v>215</v>
      </c>
      <c r="AU102" s="232" t="s">
        <v>83</v>
      </c>
      <c r="AV102" s="15" t="s">
        <v>149</v>
      </c>
      <c r="AW102" s="15" t="s">
        <v>34</v>
      </c>
      <c r="AX102" s="15" t="s">
        <v>81</v>
      </c>
      <c r="AY102" s="232" t="s">
        <v>206</v>
      </c>
    </row>
    <row r="103" spans="1:65" s="2" customFormat="1" ht="16.5" customHeight="1">
      <c r="A103" s="37"/>
      <c r="B103" s="38"/>
      <c r="C103" s="182" t="s">
        <v>83</v>
      </c>
      <c r="D103" s="182" t="s">
        <v>208</v>
      </c>
      <c r="E103" s="183" t="s">
        <v>1200</v>
      </c>
      <c r="F103" s="184" t="s">
        <v>1201</v>
      </c>
      <c r="G103" s="185" t="s">
        <v>257</v>
      </c>
      <c r="H103" s="186">
        <v>4.5</v>
      </c>
      <c r="I103" s="187"/>
      <c r="J103" s="188">
        <f>ROUND(I103*H103,2)</f>
        <v>0</v>
      </c>
      <c r="K103" s="189"/>
      <c r="L103" s="42"/>
      <c r="M103" s="190" t="s">
        <v>21</v>
      </c>
      <c r="N103" s="191" t="s">
        <v>45</v>
      </c>
      <c r="O103" s="67"/>
      <c r="P103" s="192">
        <f>O103*H103</f>
        <v>0</v>
      </c>
      <c r="Q103" s="192">
        <v>0</v>
      </c>
      <c r="R103" s="192">
        <f>Q103*H103</f>
        <v>0</v>
      </c>
      <c r="S103" s="192">
        <v>0</v>
      </c>
      <c r="T103" s="193">
        <f>S103*H103</f>
        <v>0</v>
      </c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R103" s="194" t="s">
        <v>149</v>
      </c>
      <c r="AT103" s="194" t="s">
        <v>208</v>
      </c>
      <c r="AU103" s="194" t="s">
        <v>83</v>
      </c>
      <c r="AY103" s="20" t="s">
        <v>206</v>
      </c>
      <c r="BE103" s="195">
        <f>IF(N103="základní",J103,0)</f>
        <v>0</v>
      </c>
      <c r="BF103" s="195">
        <f>IF(N103="snížená",J103,0)</f>
        <v>0</v>
      </c>
      <c r="BG103" s="195">
        <f>IF(N103="zákl. přenesená",J103,0)</f>
        <v>0</v>
      </c>
      <c r="BH103" s="195">
        <f>IF(N103="sníž. přenesená",J103,0)</f>
        <v>0</v>
      </c>
      <c r="BI103" s="195">
        <f>IF(N103="nulová",J103,0)</f>
        <v>0</v>
      </c>
      <c r="BJ103" s="20" t="s">
        <v>81</v>
      </c>
      <c r="BK103" s="195">
        <f>ROUND(I103*H103,2)</f>
        <v>0</v>
      </c>
      <c r="BL103" s="20" t="s">
        <v>149</v>
      </c>
      <c r="BM103" s="194" t="s">
        <v>1202</v>
      </c>
    </row>
    <row r="104" spans="1:65" s="2" customFormat="1">
      <c r="A104" s="37"/>
      <c r="B104" s="38"/>
      <c r="C104" s="39"/>
      <c r="D104" s="196" t="s">
        <v>213</v>
      </c>
      <c r="E104" s="39"/>
      <c r="F104" s="197" t="s">
        <v>1203</v>
      </c>
      <c r="G104" s="39"/>
      <c r="H104" s="39"/>
      <c r="I104" s="198"/>
      <c r="J104" s="39"/>
      <c r="K104" s="39"/>
      <c r="L104" s="42"/>
      <c r="M104" s="199"/>
      <c r="N104" s="200"/>
      <c r="O104" s="67"/>
      <c r="P104" s="67"/>
      <c r="Q104" s="67"/>
      <c r="R104" s="67"/>
      <c r="S104" s="67"/>
      <c r="T104" s="68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T104" s="20" t="s">
        <v>213</v>
      </c>
      <c r="AU104" s="20" t="s">
        <v>83</v>
      </c>
    </row>
    <row r="105" spans="1:65" s="14" customFormat="1">
      <c r="B105" s="211"/>
      <c r="C105" s="212"/>
      <c r="D105" s="196" t="s">
        <v>215</v>
      </c>
      <c r="E105" s="213" t="s">
        <v>21</v>
      </c>
      <c r="F105" s="214" t="s">
        <v>1204</v>
      </c>
      <c r="G105" s="212"/>
      <c r="H105" s="215">
        <v>4.5</v>
      </c>
      <c r="I105" s="216"/>
      <c r="J105" s="212"/>
      <c r="K105" s="212"/>
      <c r="L105" s="217"/>
      <c r="M105" s="218"/>
      <c r="N105" s="219"/>
      <c r="O105" s="219"/>
      <c r="P105" s="219"/>
      <c r="Q105" s="219"/>
      <c r="R105" s="219"/>
      <c r="S105" s="219"/>
      <c r="T105" s="220"/>
      <c r="AT105" s="221" t="s">
        <v>215</v>
      </c>
      <c r="AU105" s="221" t="s">
        <v>83</v>
      </c>
      <c r="AV105" s="14" t="s">
        <v>83</v>
      </c>
      <c r="AW105" s="14" t="s">
        <v>34</v>
      </c>
      <c r="AX105" s="14" t="s">
        <v>81</v>
      </c>
      <c r="AY105" s="221" t="s">
        <v>206</v>
      </c>
    </row>
    <row r="106" spans="1:65" s="2" customFormat="1" ht="21.75" customHeight="1">
      <c r="A106" s="37"/>
      <c r="B106" s="38"/>
      <c r="C106" s="182" t="s">
        <v>106</v>
      </c>
      <c r="D106" s="182" t="s">
        <v>208</v>
      </c>
      <c r="E106" s="183" t="s">
        <v>1205</v>
      </c>
      <c r="F106" s="184" t="s">
        <v>1206</v>
      </c>
      <c r="G106" s="185" t="s">
        <v>257</v>
      </c>
      <c r="H106" s="186">
        <v>28.8</v>
      </c>
      <c r="I106" s="187"/>
      <c r="J106" s="188">
        <f>ROUND(I106*H106,2)</f>
        <v>0</v>
      </c>
      <c r="K106" s="189"/>
      <c r="L106" s="42"/>
      <c r="M106" s="190" t="s">
        <v>21</v>
      </c>
      <c r="N106" s="191" t="s">
        <v>45</v>
      </c>
      <c r="O106" s="67"/>
      <c r="P106" s="192">
        <f>O106*H106</f>
        <v>0</v>
      </c>
      <c r="Q106" s="192">
        <v>0</v>
      </c>
      <c r="R106" s="192">
        <f>Q106*H106</f>
        <v>0</v>
      </c>
      <c r="S106" s="192">
        <v>0</v>
      </c>
      <c r="T106" s="193">
        <f>S106*H106</f>
        <v>0</v>
      </c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R106" s="194" t="s">
        <v>149</v>
      </c>
      <c r="AT106" s="194" t="s">
        <v>208</v>
      </c>
      <c r="AU106" s="194" t="s">
        <v>83</v>
      </c>
      <c r="AY106" s="20" t="s">
        <v>206</v>
      </c>
      <c r="BE106" s="195">
        <f>IF(N106="základní",J106,0)</f>
        <v>0</v>
      </c>
      <c r="BF106" s="195">
        <f>IF(N106="snížená",J106,0)</f>
        <v>0</v>
      </c>
      <c r="BG106" s="195">
        <f>IF(N106="zákl. přenesená",J106,0)</f>
        <v>0</v>
      </c>
      <c r="BH106" s="195">
        <f>IF(N106="sníž. přenesená",J106,0)</f>
        <v>0</v>
      </c>
      <c r="BI106" s="195">
        <f>IF(N106="nulová",J106,0)</f>
        <v>0</v>
      </c>
      <c r="BJ106" s="20" t="s">
        <v>81</v>
      </c>
      <c r="BK106" s="195">
        <f>ROUND(I106*H106,2)</f>
        <v>0</v>
      </c>
      <c r="BL106" s="20" t="s">
        <v>149</v>
      </c>
      <c r="BM106" s="194" t="s">
        <v>1207</v>
      </c>
    </row>
    <row r="107" spans="1:65" s="2" customFormat="1" ht="18">
      <c r="A107" s="37"/>
      <c r="B107" s="38"/>
      <c r="C107" s="39"/>
      <c r="D107" s="196" t="s">
        <v>213</v>
      </c>
      <c r="E107" s="39"/>
      <c r="F107" s="197" t="s">
        <v>1208</v>
      </c>
      <c r="G107" s="39"/>
      <c r="H107" s="39"/>
      <c r="I107" s="198"/>
      <c r="J107" s="39"/>
      <c r="K107" s="39"/>
      <c r="L107" s="42"/>
      <c r="M107" s="199"/>
      <c r="N107" s="200"/>
      <c r="O107" s="67"/>
      <c r="P107" s="67"/>
      <c r="Q107" s="67"/>
      <c r="R107" s="67"/>
      <c r="S107" s="67"/>
      <c r="T107" s="6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213</v>
      </c>
      <c r="AU107" s="20" t="s">
        <v>83</v>
      </c>
    </row>
    <row r="108" spans="1:65" s="2" customFormat="1" ht="18">
      <c r="A108" s="37"/>
      <c r="B108" s="38"/>
      <c r="C108" s="39"/>
      <c r="D108" s="196" t="s">
        <v>275</v>
      </c>
      <c r="E108" s="39"/>
      <c r="F108" s="233" t="s">
        <v>867</v>
      </c>
      <c r="G108" s="39"/>
      <c r="H108" s="39"/>
      <c r="I108" s="198"/>
      <c r="J108" s="39"/>
      <c r="K108" s="39"/>
      <c r="L108" s="42"/>
      <c r="M108" s="199"/>
      <c r="N108" s="200"/>
      <c r="O108" s="67"/>
      <c r="P108" s="67"/>
      <c r="Q108" s="67"/>
      <c r="R108" s="67"/>
      <c r="S108" s="67"/>
      <c r="T108" s="68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T108" s="20" t="s">
        <v>275</v>
      </c>
      <c r="AU108" s="20" t="s">
        <v>83</v>
      </c>
    </row>
    <row r="109" spans="1:65" s="14" customFormat="1">
      <c r="B109" s="211"/>
      <c r="C109" s="212"/>
      <c r="D109" s="196" t="s">
        <v>215</v>
      </c>
      <c r="E109" s="213" t="s">
        <v>21</v>
      </c>
      <c r="F109" s="214" t="s">
        <v>1209</v>
      </c>
      <c r="G109" s="212"/>
      <c r="H109" s="215">
        <v>28.8</v>
      </c>
      <c r="I109" s="216"/>
      <c r="J109" s="212"/>
      <c r="K109" s="212"/>
      <c r="L109" s="217"/>
      <c r="M109" s="218"/>
      <c r="N109" s="219"/>
      <c r="O109" s="219"/>
      <c r="P109" s="219"/>
      <c r="Q109" s="219"/>
      <c r="R109" s="219"/>
      <c r="S109" s="219"/>
      <c r="T109" s="220"/>
      <c r="AT109" s="221" t="s">
        <v>215</v>
      </c>
      <c r="AU109" s="221" t="s">
        <v>83</v>
      </c>
      <c r="AV109" s="14" t="s">
        <v>83</v>
      </c>
      <c r="AW109" s="14" t="s">
        <v>34</v>
      </c>
      <c r="AX109" s="14" t="s">
        <v>81</v>
      </c>
      <c r="AY109" s="221" t="s">
        <v>206</v>
      </c>
    </row>
    <row r="110" spans="1:65" s="2" customFormat="1" ht="16.5" customHeight="1">
      <c r="A110" s="37"/>
      <c r="B110" s="38"/>
      <c r="C110" s="182" t="s">
        <v>149</v>
      </c>
      <c r="D110" s="182" t="s">
        <v>208</v>
      </c>
      <c r="E110" s="183" t="s">
        <v>1210</v>
      </c>
      <c r="F110" s="184" t="s">
        <v>1211</v>
      </c>
      <c r="G110" s="185" t="s">
        <v>238</v>
      </c>
      <c r="H110" s="186">
        <v>64</v>
      </c>
      <c r="I110" s="187"/>
      <c r="J110" s="188">
        <f>ROUND(I110*H110,2)</f>
        <v>0</v>
      </c>
      <c r="K110" s="189"/>
      <c r="L110" s="42"/>
      <c r="M110" s="190" t="s">
        <v>21</v>
      </c>
      <c r="N110" s="191" t="s">
        <v>45</v>
      </c>
      <c r="O110" s="67"/>
      <c r="P110" s="192">
        <f>O110*H110</f>
        <v>0</v>
      </c>
      <c r="Q110" s="192">
        <v>8.4999999999999995E-4</v>
      </c>
      <c r="R110" s="192">
        <f>Q110*H110</f>
        <v>5.4399999999999997E-2</v>
      </c>
      <c r="S110" s="192">
        <v>0</v>
      </c>
      <c r="T110" s="193">
        <f>S110*H110</f>
        <v>0</v>
      </c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R110" s="194" t="s">
        <v>149</v>
      </c>
      <c r="AT110" s="194" t="s">
        <v>208</v>
      </c>
      <c r="AU110" s="194" t="s">
        <v>83</v>
      </c>
      <c r="AY110" s="20" t="s">
        <v>206</v>
      </c>
      <c r="BE110" s="195">
        <f>IF(N110="základní",J110,0)</f>
        <v>0</v>
      </c>
      <c r="BF110" s="195">
        <f>IF(N110="snížená",J110,0)</f>
        <v>0</v>
      </c>
      <c r="BG110" s="195">
        <f>IF(N110="zákl. přenesená",J110,0)</f>
        <v>0</v>
      </c>
      <c r="BH110" s="195">
        <f>IF(N110="sníž. přenesená",J110,0)</f>
        <v>0</v>
      </c>
      <c r="BI110" s="195">
        <f>IF(N110="nulová",J110,0)</f>
        <v>0</v>
      </c>
      <c r="BJ110" s="20" t="s">
        <v>81</v>
      </c>
      <c r="BK110" s="195">
        <f>ROUND(I110*H110,2)</f>
        <v>0</v>
      </c>
      <c r="BL110" s="20" t="s">
        <v>149</v>
      </c>
      <c r="BM110" s="194" t="s">
        <v>1212</v>
      </c>
    </row>
    <row r="111" spans="1:65" s="2" customFormat="1">
      <c r="A111" s="37"/>
      <c r="B111" s="38"/>
      <c r="C111" s="39"/>
      <c r="D111" s="196" t="s">
        <v>213</v>
      </c>
      <c r="E111" s="39"/>
      <c r="F111" s="197" t="s">
        <v>1213</v>
      </c>
      <c r="G111" s="39"/>
      <c r="H111" s="39"/>
      <c r="I111" s="198"/>
      <c r="J111" s="39"/>
      <c r="K111" s="39"/>
      <c r="L111" s="42"/>
      <c r="M111" s="199"/>
      <c r="N111" s="200"/>
      <c r="O111" s="67"/>
      <c r="P111" s="67"/>
      <c r="Q111" s="67"/>
      <c r="R111" s="67"/>
      <c r="S111" s="67"/>
      <c r="T111" s="68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T111" s="20" t="s">
        <v>213</v>
      </c>
      <c r="AU111" s="20" t="s">
        <v>83</v>
      </c>
    </row>
    <row r="112" spans="1:65" s="14" customFormat="1">
      <c r="B112" s="211"/>
      <c r="C112" s="212"/>
      <c r="D112" s="196" t="s">
        <v>215</v>
      </c>
      <c r="E112" s="213" t="s">
        <v>21</v>
      </c>
      <c r="F112" s="214" t="s">
        <v>1214</v>
      </c>
      <c r="G112" s="212"/>
      <c r="H112" s="215">
        <v>64</v>
      </c>
      <c r="I112" s="216"/>
      <c r="J112" s="212"/>
      <c r="K112" s="212"/>
      <c r="L112" s="217"/>
      <c r="M112" s="218"/>
      <c r="N112" s="219"/>
      <c r="O112" s="219"/>
      <c r="P112" s="219"/>
      <c r="Q112" s="219"/>
      <c r="R112" s="219"/>
      <c r="S112" s="219"/>
      <c r="T112" s="220"/>
      <c r="AT112" s="221" t="s">
        <v>215</v>
      </c>
      <c r="AU112" s="221" t="s">
        <v>83</v>
      </c>
      <c r="AV112" s="14" t="s">
        <v>83</v>
      </c>
      <c r="AW112" s="14" t="s">
        <v>34</v>
      </c>
      <c r="AX112" s="14" t="s">
        <v>81</v>
      </c>
      <c r="AY112" s="221" t="s">
        <v>206</v>
      </c>
    </row>
    <row r="113" spans="1:65" s="2" customFormat="1" ht="16.5" customHeight="1">
      <c r="A113" s="37"/>
      <c r="B113" s="38"/>
      <c r="C113" s="182" t="s">
        <v>235</v>
      </c>
      <c r="D113" s="182" t="s">
        <v>208</v>
      </c>
      <c r="E113" s="183" t="s">
        <v>1215</v>
      </c>
      <c r="F113" s="184" t="s">
        <v>1216</v>
      </c>
      <c r="G113" s="185" t="s">
        <v>238</v>
      </c>
      <c r="H113" s="186">
        <v>64</v>
      </c>
      <c r="I113" s="187"/>
      <c r="J113" s="188">
        <f>ROUND(I113*H113,2)</f>
        <v>0</v>
      </c>
      <c r="K113" s="189"/>
      <c r="L113" s="42"/>
      <c r="M113" s="190" t="s">
        <v>21</v>
      </c>
      <c r="N113" s="191" t="s">
        <v>45</v>
      </c>
      <c r="O113" s="67"/>
      <c r="P113" s="192">
        <f>O113*H113</f>
        <v>0</v>
      </c>
      <c r="Q113" s="192">
        <v>0</v>
      </c>
      <c r="R113" s="192">
        <f>Q113*H113</f>
        <v>0</v>
      </c>
      <c r="S113" s="192">
        <v>0</v>
      </c>
      <c r="T113" s="193">
        <f>S113*H113</f>
        <v>0</v>
      </c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R113" s="194" t="s">
        <v>149</v>
      </c>
      <c r="AT113" s="194" t="s">
        <v>208</v>
      </c>
      <c r="AU113" s="194" t="s">
        <v>83</v>
      </c>
      <c r="AY113" s="20" t="s">
        <v>206</v>
      </c>
      <c r="BE113" s="195">
        <f>IF(N113="základní",J113,0)</f>
        <v>0</v>
      </c>
      <c r="BF113" s="195">
        <f>IF(N113="snížená",J113,0)</f>
        <v>0</v>
      </c>
      <c r="BG113" s="195">
        <f>IF(N113="zákl. přenesená",J113,0)</f>
        <v>0</v>
      </c>
      <c r="BH113" s="195">
        <f>IF(N113="sníž. přenesená",J113,0)</f>
        <v>0</v>
      </c>
      <c r="BI113" s="195">
        <f>IF(N113="nulová",J113,0)</f>
        <v>0</v>
      </c>
      <c r="BJ113" s="20" t="s">
        <v>81</v>
      </c>
      <c r="BK113" s="195">
        <f>ROUND(I113*H113,2)</f>
        <v>0</v>
      </c>
      <c r="BL113" s="20" t="s">
        <v>149</v>
      </c>
      <c r="BM113" s="194" t="s">
        <v>1217</v>
      </c>
    </row>
    <row r="114" spans="1:65" s="2" customFormat="1" ht="18">
      <c r="A114" s="37"/>
      <c r="B114" s="38"/>
      <c r="C114" s="39"/>
      <c r="D114" s="196" t="s">
        <v>213</v>
      </c>
      <c r="E114" s="39"/>
      <c r="F114" s="197" t="s">
        <v>1218</v>
      </c>
      <c r="G114" s="39"/>
      <c r="H114" s="39"/>
      <c r="I114" s="198"/>
      <c r="J114" s="39"/>
      <c r="K114" s="39"/>
      <c r="L114" s="42"/>
      <c r="M114" s="199"/>
      <c r="N114" s="200"/>
      <c r="O114" s="67"/>
      <c r="P114" s="67"/>
      <c r="Q114" s="67"/>
      <c r="R114" s="67"/>
      <c r="S114" s="67"/>
      <c r="T114" s="68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T114" s="20" t="s">
        <v>213</v>
      </c>
      <c r="AU114" s="20" t="s">
        <v>83</v>
      </c>
    </row>
    <row r="115" spans="1:65" s="14" customFormat="1">
      <c r="B115" s="211"/>
      <c r="C115" s="212"/>
      <c r="D115" s="196" t="s">
        <v>215</v>
      </c>
      <c r="E115" s="213" t="s">
        <v>21</v>
      </c>
      <c r="F115" s="214" t="s">
        <v>1214</v>
      </c>
      <c r="G115" s="212"/>
      <c r="H115" s="215">
        <v>64</v>
      </c>
      <c r="I115" s="216"/>
      <c r="J115" s="212"/>
      <c r="K115" s="212"/>
      <c r="L115" s="217"/>
      <c r="M115" s="218"/>
      <c r="N115" s="219"/>
      <c r="O115" s="219"/>
      <c r="P115" s="219"/>
      <c r="Q115" s="219"/>
      <c r="R115" s="219"/>
      <c r="S115" s="219"/>
      <c r="T115" s="220"/>
      <c r="AT115" s="221" t="s">
        <v>215</v>
      </c>
      <c r="AU115" s="221" t="s">
        <v>83</v>
      </c>
      <c r="AV115" s="14" t="s">
        <v>83</v>
      </c>
      <c r="AW115" s="14" t="s">
        <v>34</v>
      </c>
      <c r="AX115" s="14" t="s">
        <v>81</v>
      </c>
      <c r="AY115" s="221" t="s">
        <v>206</v>
      </c>
    </row>
    <row r="116" spans="1:65" s="2" customFormat="1" ht="16.5" customHeight="1">
      <c r="A116" s="37"/>
      <c r="B116" s="38"/>
      <c r="C116" s="182" t="s">
        <v>254</v>
      </c>
      <c r="D116" s="182" t="s">
        <v>208</v>
      </c>
      <c r="E116" s="183" t="s">
        <v>1018</v>
      </c>
      <c r="F116" s="184" t="s">
        <v>1019</v>
      </c>
      <c r="G116" s="185" t="s">
        <v>257</v>
      </c>
      <c r="H116" s="186">
        <v>29.91</v>
      </c>
      <c r="I116" s="187"/>
      <c r="J116" s="188">
        <f>ROUND(I116*H116,2)</f>
        <v>0</v>
      </c>
      <c r="K116" s="189"/>
      <c r="L116" s="42"/>
      <c r="M116" s="190" t="s">
        <v>21</v>
      </c>
      <c r="N116" s="191" t="s">
        <v>45</v>
      </c>
      <c r="O116" s="67"/>
      <c r="P116" s="192">
        <f>O116*H116</f>
        <v>0</v>
      </c>
      <c r="Q116" s="192">
        <v>0</v>
      </c>
      <c r="R116" s="192">
        <f>Q116*H116</f>
        <v>0</v>
      </c>
      <c r="S116" s="192">
        <v>0</v>
      </c>
      <c r="T116" s="193">
        <f>S116*H116</f>
        <v>0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R116" s="194" t="s">
        <v>149</v>
      </c>
      <c r="AT116" s="194" t="s">
        <v>208</v>
      </c>
      <c r="AU116" s="194" t="s">
        <v>83</v>
      </c>
      <c r="AY116" s="20" t="s">
        <v>206</v>
      </c>
      <c r="BE116" s="195">
        <f>IF(N116="základní",J116,0)</f>
        <v>0</v>
      </c>
      <c r="BF116" s="195">
        <f>IF(N116="snížená",J116,0)</f>
        <v>0</v>
      </c>
      <c r="BG116" s="195">
        <f>IF(N116="zákl. přenesená",J116,0)</f>
        <v>0</v>
      </c>
      <c r="BH116" s="195">
        <f>IF(N116="sníž. přenesená",J116,0)</f>
        <v>0</v>
      </c>
      <c r="BI116" s="195">
        <f>IF(N116="nulová",J116,0)</f>
        <v>0</v>
      </c>
      <c r="BJ116" s="20" t="s">
        <v>81</v>
      </c>
      <c r="BK116" s="195">
        <f>ROUND(I116*H116,2)</f>
        <v>0</v>
      </c>
      <c r="BL116" s="20" t="s">
        <v>149</v>
      </c>
      <c r="BM116" s="194" t="s">
        <v>1219</v>
      </c>
    </row>
    <row r="117" spans="1:65" s="2" customFormat="1" ht="18">
      <c r="A117" s="37"/>
      <c r="B117" s="38"/>
      <c r="C117" s="39"/>
      <c r="D117" s="196" t="s">
        <v>213</v>
      </c>
      <c r="E117" s="39"/>
      <c r="F117" s="197" t="s">
        <v>1021</v>
      </c>
      <c r="G117" s="39"/>
      <c r="H117" s="39"/>
      <c r="I117" s="198"/>
      <c r="J117" s="39"/>
      <c r="K117" s="39"/>
      <c r="L117" s="42"/>
      <c r="M117" s="199"/>
      <c r="N117" s="200"/>
      <c r="O117" s="67"/>
      <c r="P117" s="67"/>
      <c r="Q117" s="67"/>
      <c r="R117" s="67"/>
      <c r="S117" s="67"/>
      <c r="T117" s="68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T117" s="20" t="s">
        <v>213</v>
      </c>
      <c r="AU117" s="20" t="s">
        <v>83</v>
      </c>
    </row>
    <row r="118" spans="1:65" s="2" customFormat="1" ht="18">
      <c r="A118" s="37"/>
      <c r="B118" s="38"/>
      <c r="C118" s="39"/>
      <c r="D118" s="196" t="s">
        <v>275</v>
      </c>
      <c r="E118" s="39"/>
      <c r="F118" s="233" t="s">
        <v>867</v>
      </c>
      <c r="G118" s="39"/>
      <c r="H118" s="39"/>
      <c r="I118" s="198"/>
      <c r="J118" s="39"/>
      <c r="K118" s="39"/>
      <c r="L118" s="42"/>
      <c r="M118" s="199"/>
      <c r="N118" s="200"/>
      <c r="O118" s="67"/>
      <c r="P118" s="67"/>
      <c r="Q118" s="67"/>
      <c r="R118" s="67"/>
      <c r="S118" s="67"/>
      <c r="T118" s="68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20" t="s">
        <v>275</v>
      </c>
      <c r="AU118" s="20" t="s">
        <v>83</v>
      </c>
    </row>
    <row r="119" spans="1:65" s="14" customFormat="1">
      <c r="B119" s="211"/>
      <c r="C119" s="212"/>
      <c r="D119" s="196" t="s">
        <v>215</v>
      </c>
      <c r="E119" s="213" t="s">
        <v>21</v>
      </c>
      <c r="F119" s="214" t="s">
        <v>1220</v>
      </c>
      <c r="G119" s="212"/>
      <c r="H119" s="215">
        <v>28.56</v>
      </c>
      <c r="I119" s="216"/>
      <c r="J119" s="212"/>
      <c r="K119" s="212"/>
      <c r="L119" s="217"/>
      <c r="M119" s="218"/>
      <c r="N119" s="219"/>
      <c r="O119" s="219"/>
      <c r="P119" s="219"/>
      <c r="Q119" s="219"/>
      <c r="R119" s="219"/>
      <c r="S119" s="219"/>
      <c r="T119" s="220"/>
      <c r="AT119" s="221" t="s">
        <v>215</v>
      </c>
      <c r="AU119" s="221" t="s">
        <v>83</v>
      </c>
      <c r="AV119" s="14" t="s">
        <v>83</v>
      </c>
      <c r="AW119" s="14" t="s">
        <v>34</v>
      </c>
      <c r="AX119" s="14" t="s">
        <v>74</v>
      </c>
      <c r="AY119" s="221" t="s">
        <v>206</v>
      </c>
    </row>
    <row r="120" spans="1:65" s="14" customFormat="1">
      <c r="B120" s="211"/>
      <c r="C120" s="212"/>
      <c r="D120" s="196" t="s">
        <v>215</v>
      </c>
      <c r="E120" s="213" t="s">
        <v>21</v>
      </c>
      <c r="F120" s="214" t="s">
        <v>1221</v>
      </c>
      <c r="G120" s="212"/>
      <c r="H120" s="215">
        <v>1.35</v>
      </c>
      <c r="I120" s="216"/>
      <c r="J120" s="212"/>
      <c r="K120" s="212"/>
      <c r="L120" s="217"/>
      <c r="M120" s="218"/>
      <c r="N120" s="219"/>
      <c r="O120" s="219"/>
      <c r="P120" s="219"/>
      <c r="Q120" s="219"/>
      <c r="R120" s="219"/>
      <c r="S120" s="219"/>
      <c r="T120" s="220"/>
      <c r="AT120" s="221" t="s">
        <v>215</v>
      </c>
      <c r="AU120" s="221" t="s">
        <v>83</v>
      </c>
      <c r="AV120" s="14" t="s">
        <v>83</v>
      </c>
      <c r="AW120" s="14" t="s">
        <v>34</v>
      </c>
      <c r="AX120" s="14" t="s">
        <v>74</v>
      </c>
      <c r="AY120" s="221" t="s">
        <v>206</v>
      </c>
    </row>
    <row r="121" spans="1:65" s="15" customFormat="1">
      <c r="B121" s="222"/>
      <c r="C121" s="223"/>
      <c r="D121" s="196" t="s">
        <v>215</v>
      </c>
      <c r="E121" s="224" t="s">
        <v>21</v>
      </c>
      <c r="F121" s="225" t="s">
        <v>219</v>
      </c>
      <c r="G121" s="223"/>
      <c r="H121" s="226">
        <v>29.91</v>
      </c>
      <c r="I121" s="227"/>
      <c r="J121" s="223"/>
      <c r="K121" s="223"/>
      <c r="L121" s="228"/>
      <c r="M121" s="229"/>
      <c r="N121" s="230"/>
      <c r="O121" s="230"/>
      <c r="P121" s="230"/>
      <c r="Q121" s="230"/>
      <c r="R121" s="230"/>
      <c r="S121" s="230"/>
      <c r="T121" s="231"/>
      <c r="AT121" s="232" t="s">
        <v>215</v>
      </c>
      <c r="AU121" s="232" t="s">
        <v>83</v>
      </c>
      <c r="AV121" s="15" t="s">
        <v>149</v>
      </c>
      <c r="AW121" s="15" t="s">
        <v>34</v>
      </c>
      <c r="AX121" s="15" t="s">
        <v>81</v>
      </c>
      <c r="AY121" s="232" t="s">
        <v>206</v>
      </c>
    </row>
    <row r="122" spans="1:65" s="2" customFormat="1" ht="16.5" customHeight="1">
      <c r="A122" s="37"/>
      <c r="B122" s="38"/>
      <c r="C122" s="182" t="s">
        <v>270</v>
      </c>
      <c r="D122" s="182" t="s">
        <v>208</v>
      </c>
      <c r="E122" s="183" t="s">
        <v>1027</v>
      </c>
      <c r="F122" s="184" t="s">
        <v>1028</v>
      </c>
      <c r="G122" s="185" t="s">
        <v>238</v>
      </c>
      <c r="H122" s="186">
        <v>99.7</v>
      </c>
      <c r="I122" s="187"/>
      <c r="J122" s="188">
        <f>ROUND(I122*H122,2)</f>
        <v>0</v>
      </c>
      <c r="K122" s="189"/>
      <c r="L122" s="42"/>
      <c r="M122" s="190" t="s">
        <v>21</v>
      </c>
      <c r="N122" s="191" t="s">
        <v>45</v>
      </c>
      <c r="O122" s="67"/>
      <c r="P122" s="192">
        <f>O122*H122</f>
        <v>0</v>
      </c>
      <c r="Q122" s="192">
        <v>0</v>
      </c>
      <c r="R122" s="192">
        <f>Q122*H122</f>
        <v>0</v>
      </c>
      <c r="S122" s="192">
        <v>0</v>
      </c>
      <c r="T122" s="193">
        <f>S122*H122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R122" s="194" t="s">
        <v>149</v>
      </c>
      <c r="AT122" s="194" t="s">
        <v>208</v>
      </c>
      <c r="AU122" s="194" t="s">
        <v>83</v>
      </c>
      <c r="AY122" s="20" t="s">
        <v>206</v>
      </c>
      <c r="BE122" s="195">
        <f>IF(N122="základní",J122,0)</f>
        <v>0</v>
      </c>
      <c r="BF122" s="195">
        <f>IF(N122="snížená",J122,0)</f>
        <v>0</v>
      </c>
      <c r="BG122" s="195">
        <f>IF(N122="zákl. přenesená",J122,0)</f>
        <v>0</v>
      </c>
      <c r="BH122" s="195">
        <f>IF(N122="sníž. přenesená",J122,0)</f>
        <v>0</v>
      </c>
      <c r="BI122" s="195">
        <f>IF(N122="nulová",J122,0)</f>
        <v>0</v>
      </c>
      <c r="BJ122" s="20" t="s">
        <v>81</v>
      </c>
      <c r="BK122" s="195">
        <f>ROUND(I122*H122,2)</f>
        <v>0</v>
      </c>
      <c r="BL122" s="20" t="s">
        <v>149</v>
      </c>
      <c r="BM122" s="194" t="s">
        <v>1222</v>
      </c>
    </row>
    <row r="123" spans="1:65" s="2" customFormat="1">
      <c r="A123" s="37"/>
      <c r="B123" s="38"/>
      <c r="C123" s="39"/>
      <c r="D123" s="196" t="s">
        <v>213</v>
      </c>
      <c r="E123" s="39"/>
      <c r="F123" s="197" t="s">
        <v>1030</v>
      </c>
      <c r="G123" s="39"/>
      <c r="H123" s="39"/>
      <c r="I123" s="198"/>
      <c r="J123" s="39"/>
      <c r="K123" s="39"/>
      <c r="L123" s="42"/>
      <c r="M123" s="199"/>
      <c r="N123" s="200"/>
      <c r="O123" s="67"/>
      <c r="P123" s="67"/>
      <c r="Q123" s="67"/>
      <c r="R123" s="67"/>
      <c r="S123" s="67"/>
      <c r="T123" s="68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20" t="s">
        <v>213</v>
      </c>
      <c r="AU123" s="20" t="s">
        <v>83</v>
      </c>
    </row>
    <row r="124" spans="1:65" s="2" customFormat="1" ht="18">
      <c r="A124" s="37"/>
      <c r="B124" s="38"/>
      <c r="C124" s="39"/>
      <c r="D124" s="196" t="s">
        <v>275</v>
      </c>
      <c r="E124" s="39"/>
      <c r="F124" s="233" t="s">
        <v>867</v>
      </c>
      <c r="G124" s="39"/>
      <c r="H124" s="39"/>
      <c r="I124" s="198"/>
      <c r="J124" s="39"/>
      <c r="K124" s="39"/>
      <c r="L124" s="42"/>
      <c r="M124" s="199"/>
      <c r="N124" s="200"/>
      <c r="O124" s="67"/>
      <c r="P124" s="67"/>
      <c r="Q124" s="67"/>
      <c r="R124" s="67"/>
      <c r="S124" s="67"/>
      <c r="T124" s="68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20" t="s">
        <v>275</v>
      </c>
      <c r="AU124" s="20" t="s">
        <v>83</v>
      </c>
    </row>
    <row r="125" spans="1:65" s="14" customFormat="1">
      <c r="B125" s="211"/>
      <c r="C125" s="212"/>
      <c r="D125" s="196" t="s">
        <v>215</v>
      </c>
      <c r="E125" s="213" t="s">
        <v>21</v>
      </c>
      <c r="F125" s="214" t="s">
        <v>1223</v>
      </c>
      <c r="G125" s="212"/>
      <c r="H125" s="215">
        <v>95.2</v>
      </c>
      <c r="I125" s="216"/>
      <c r="J125" s="212"/>
      <c r="K125" s="212"/>
      <c r="L125" s="217"/>
      <c r="M125" s="218"/>
      <c r="N125" s="219"/>
      <c r="O125" s="219"/>
      <c r="P125" s="219"/>
      <c r="Q125" s="219"/>
      <c r="R125" s="219"/>
      <c r="S125" s="219"/>
      <c r="T125" s="220"/>
      <c r="AT125" s="221" t="s">
        <v>215</v>
      </c>
      <c r="AU125" s="221" t="s">
        <v>83</v>
      </c>
      <c r="AV125" s="14" t="s">
        <v>83</v>
      </c>
      <c r="AW125" s="14" t="s">
        <v>34</v>
      </c>
      <c r="AX125" s="14" t="s">
        <v>74</v>
      </c>
      <c r="AY125" s="221" t="s">
        <v>206</v>
      </c>
    </row>
    <row r="126" spans="1:65" s="14" customFormat="1">
      <c r="B126" s="211"/>
      <c r="C126" s="212"/>
      <c r="D126" s="196" t="s">
        <v>215</v>
      </c>
      <c r="E126" s="213" t="s">
        <v>21</v>
      </c>
      <c r="F126" s="214" t="s">
        <v>1224</v>
      </c>
      <c r="G126" s="212"/>
      <c r="H126" s="215">
        <v>4.5</v>
      </c>
      <c r="I126" s="216"/>
      <c r="J126" s="212"/>
      <c r="K126" s="212"/>
      <c r="L126" s="217"/>
      <c r="M126" s="218"/>
      <c r="N126" s="219"/>
      <c r="O126" s="219"/>
      <c r="P126" s="219"/>
      <c r="Q126" s="219"/>
      <c r="R126" s="219"/>
      <c r="S126" s="219"/>
      <c r="T126" s="220"/>
      <c r="AT126" s="221" t="s">
        <v>215</v>
      </c>
      <c r="AU126" s="221" t="s">
        <v>83</v>
      </c>
      <c r="AV126" s="14" t="s">
        <v>83</v>
      </c>
      <c r="AW126" s="14" t="s">
        <v>34</v>
      </c>
      <c r="AX126" s="14" t="s">
        <v>74</v>
      </c>
      <c r="AY126" s="221" t="s">
        <v>206</v>
      </c>
    </row>
    <row r="127" spans="1:65" s="15" customFormat="1">
      <c r="B127" s="222"/>
      <c r="C127" s="223"/>
      <c r="D127" s="196" t="s">
        <v>215</v>
      </c>
      <c r="E127" s="224" t="s">
        <v>21</v>
      </c>
      <c r="F127" s="225" t="s">
        <v>219</v>
      </c>
      <c r="G127" s="223"/>
      <c r="H127" s="226">
        <v>99.7</v>
      </c>
      <c r="I127" s="227"/>
      <c r="J127" s="223"/>
      <c r="K127" s="223"/>
      <c r="L127" s="228"/>
      <c r="M127" s="229"/>
      <c r="N127" s="230"/>
      <c r="O127" s="230"/>
      <c r="P127" s="230"/>
      <c r="Q127" s="230"/>
      <c r="R127" s="230"/>
      <c r="S127" s="230"/>
      <c r="T127" s="231"/>
      <c r="AT127" s="232" t="s">
        <v>215</v>
      </c>
      <c r="AU127" s="232" t="s">
        <v>83</v>
      </c>
      <c r="AV127" s="15" t="s">
        <v>149</v>
      </c>
      <c r="AW127" s="15" t="s">
        <v>34</v>
      </c>
      <c r="AX127" s="15" t="s">
        <v>81</v>
      </c>
      <c r="AY127" s="232" t="s">
        <v>206</v>
      </c>
    </row>
    <row r="128" spans="1:65" s="2" customFormat="1" ht="21.75" customHeight="1">
      <c r="A128" s="37"/>
      <c r="B128" s="38"/>
      <c r="C128" s="182" t="s">
        <v>283</v>
      </c>
      <c r="D128" s="182" t="s">
        <v>208</v>
      </c>
      <c r="E128" s="183" t="s">
        <v>1225</v>
      </c>
      <c r="F128" s="184" t="s">
        <v>1226</v>
      </c>
      <c r="G128" s="185" t="s">
        <v>257</v>
      </c>
      <c r="H128" s="186">
        <v>116.49</v>
      </c>
      <c r="I128" s="187"/>
      <c r="J128" s="188">
        <f>ROUND(I128*H128,2)</f>
        <v>0</v>
      </c>
      <c r="K128" s="189"/>
      <c r="L128" s="42"/>
      <c r="M128" s="190" t="s">
        <v>21</v>
      </c>
      <c r="N128" s="191" t="s">
        <v>45</v>
      </c>
      <c r="O128" s="67"/>
      <c r="P128" s="192">
        <f>O128*H128</f>
        <v>0</v>
      </c>
      <c r="Q128" s="192">
        <v>0</v>
      </c>
      <c r="R128" s="192">
        <f>Q128*H128</f>
        <v>0</v>
      </c>
      <c r="S128" s="192">
        <v>0</v>
      </c>
      <c r="T128" s="193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194" t="s">
        <v>149</v>
      </c>
      <c r="AT128" s="194" t="s">
        <v>208</v>
      </c>
      <c r="AU128" s="194" t="s">
        <v>83</v>
      </c>
      <c r="AY128" s="20" t="s">
        <v>206</v>
      </c>
      <c r="BE128" s="195">
        <f>IF(N128="základní",J128,0)</f>
        <v>0</v>
      </c>
      <c r="BF128" s="195">
        <f>IF(N128="snížená",J128,0)</f>
        <v>0</v>
      </c>
      <c r="BG128" s="195">
        <f>IF(N128="zákl. přenesená",J128,0)</f>
        <v>0</v>
      </c>
      <c r="BH128" s="195">
        <f>IF(N128="sníž. přenesená",J128,0)</f>
        <v>0</v>
      </c>
      <c r="BI128" s="195">
        <f>IF(N128="nulová",J128,0)</f>
        <v>0</v>
      </c>
      <c r="BJ128" s="20" t="s">
        <v>81</v>
      </c>
      <c r="BK128" s="195">
        <f>ROUND(I128*H128,2)</f>
        <v>0</v>
      </c>
      <c r="BL128" s="20" t="s">
        <v>149</v>
      </c>
      <c r="BM128" s="194" t="s">
        <v>1227</v>
      </c>
    </row>
    <row r="129" spans="1:65" s="2" customFormat="1" ht="18">
      <c r="A129" s="37"/>
      <c r="B129" s="38"/>
      <c r="C129" s="39"/>
      <c r="D129" s="196" t="s">
        <v>213</v>
      </c>
      <c r="E129" s="39"/>
      <c r="F129" s="197" t="s">
        <v>1228</v>
      </c>
      <c r="G129" s="39"/>
      <c r="H129" s="39"/>
      <c r="I129" s="198"/>
      <c r="J129" s="39"/>
      <c r="K129" s="39"/>
      <c r="L129" s="42"/>
      <c r="M129" s="199"/>
      <c r="N129" s="200"/>
      <c r="O129" s="67"/>
      <c r="P129" s="67"/>
      <c r="Q129" s="67"/>
      <c r="R129" s="67"/>
      <c r="S129" s="67"/>
      <c r="T129" s="68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20" t="s">
        <v>213</v>
      </c>
      <c r="AU129" s="20" t="s">
        <v>83</v>
      </c>
    </row>
    <row r="130" spans="1:65" s="2" customFormat="1" ht="18">
      <c r="A130" s="37"/>
      <c r="B130" s="38"/>
      <c r="C130" s="39"/>
      <c r="D130" s="196" t="s">
        <v>275</v>
      </c>
      <c r="E130" s="39"/>
      <c r="F130" s="233" t="s">
        <v>867</v>
      </c>
      <c r="G130" s="39"/>
      <c r="H130" s="39"/>
      <c r="I130" s="198"/>
      <c r="J130" s="39"/>
      <c r="K130" s="39"/>
      <c r="L130" s="42"/>
      <c r="M130" s="199"/>
      <c r="N130" s="200"/>
      <c r="O130" s="67"/>
      <c r="P130" s="67"/>
      <c r="Q130" s="67"/>
      <c r="R130" s="67"/>
      <c r="S130" s="67"/>
      <c r="T130" s="68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20" t="s">
        <v>275</v>
      </c>
      <c r="AU130" s="20" t="s">
        <v>83</v>
      </c>
    </row>
    <row r="131" spans="1:65" s="14" customFormat="1">
      <c r="B131" s="211"/>
      <c r="C131" s="212"/>
      <c r="D131" s="196" t="s">
        <v>215</v>
      </c>
      <c r="E131" s="213" t="s">
        <v>21</v>
      </c>
      <c r="F131" s="214" t="s">
        <v>1229</v>
      </c>
      <c r="G131" s="212"/>
      <c r="H131" s="215">
        <v>114.24</v>
      </c>
      <c r="I131" s="216"/>
      <c r="J131" s="212"/>
      <c r="K131" s="212"/>
      <c r="L131" s="217"/>
      <c r="M131" s="218"/>
      <c r="N131" s="219"/>
      <c r="O131" s="219"/>
      <c r="P131" s="219"/>
      <c r="Q131" s="219"/>
      <c r="R131" s="219"/>
      <c r="S131" s="219"/>
      <c r="T131" s="220"/>
      <c r="AT131" s="221" t="s">
        <v>215</v>
      </c>
      <c r="AU131" s="221" t="s">
        <v>83</v>
      </c>
      <c r="AV131" s="14" t="s">
        <v>83</v>
      </c>
      <c r="AW131" s="14" t="s">
        <v>34</v>
      </c>
      <c r="AX131" s="14" t="s">
        <v>74</v>
      </c>
      <c r="AY131" s="221" t="s">
        <v>206</v>
      </c>
    </row>
    <row r="132" spans="1:65" s="14" customFormat="1">
      <c r="B132" s="211"/>
      <c r="C132" s="212"/>
      <c r="D132" s="196" t="s">
        <v>215</v>
      </c>
      <c r="E132" s="213" t="s">
        <v>21</v>
      </c>
      <c r="F132" s="214" t="s">
        <v>1230</v>
      </c>
      <c r="G132" s="212"/>
      <c r="H132" s="215">
        <v>2.25</v>
      </c>
      <c r="I132" s="216"/>
      <c r="J132" s="212"/>
      <c r="K132" s="212"/>
      <c r="L132" s="217"/>
      <c r="M132" s="218"/>
      <c r="N132" s="219"/>
      <c r="O132" s="219"/>
      <c r="P132" s="219"/>
      <c r="Q132" s="219"/>
      <c r="R132" s="219"/>
      <c r="S132" s="219"/>
      <c r="T132" s="220"/>
      <c r="AT132" s="221" t="s">
        <v>215</v>
      </c>
      <c r="AU132" s="221" t="s">
        <v>83</v>
      </c>
      <c r="AV132" s="14" t="s">
        <v>83</v>
      </c>
      <c r="AW132" s="14" t="s">
        <v>34</v>
      </c>
      <c r="AX132" s="14" t="s">
        <v>74</v>
      </c>
      <c r="AY132" s="221" t="s">
        <v>206</v>
      </c>
    </row>
    <row r="133" spans="1:65" s="15" customFormat="1">
      <c r="B133" s="222"/>
      <c r="C133" s="223"/>
      <c r="D133" s="196" t="s">
        <v>215</v>
      </c>
      <c r="E133" s="224" t="s">
        <v>21</v>
      </c>
      <c r="F133" s="225" t="s">
        <v>219</v>
      </c>
      <c r="G133" s="223"/>
      <c r="H133" s="226">
        <v>116.49</v>
      </c>
      <c r="I133" s="227"/>
      <c r="J133" s="223"/>
      <c r="K133" s="223"/>
      <c r="L133" s="228"/>
      <c r="M133" s="229"/>
      <c r="N133" s="230"/>
      <c r="O133" s="230"/>
      <c r="P133" s="230"/>
      <c r="Q133" s="230"/>
      <c r="R133" s="230"/>
      <c r="S133" s="230"/>
      <c r="T133" s="231"/>
      <c r="AT133" s="232" t="s">
        <v>215</v>
      </c>
      <c r="AU133" s="232" t="s">
        <v>83</v>
      </c>
      <c r="AV133" s="15" t="s">
        <v>149</v>
      </c>
      <c r="AW133" s="15" t="s">
        <v>34</v>
      </c>
      <c r="AX133" s="15" t="s">
        <v>81</v>
      </c>
      <c r="AY133" s="232" t="s">
        <v>206</v>
      </c>
    </row>
    <row r="134" spans="1:65" s="2" customFormat="1" ht="16.5" customHeight="1">
      <c r="A134" s="37"/>
      <c r="B134" s="38"/>
      <c r="C134" s="182" t="s">
        <v>289</v>
      </c>
      <c r="D134" s="182" t="s">
        <v>208</v>
      </c>
      <c r="E134" s="183" t="s">
        <v>284</v>
      </c>
      <c r="F134" s="184" t="s">
        <v>285</v>
      </c>
      <c r="G134" s="185" t="s">
        <v>257</v>
      </c>
      <c r="H134" s="186">
        <v>55.3</v>
      </c>
      <c r="I134" s="187"/>
      <c r="J134" s="188">
        <f>ROUND(I134*H134,2)</f>
        <v>0</v>
      </c>
      <c r="K134" s="189"/>
      <c r="L134" s="42"/>
      <c r="M134" s="190" t="s">
        <v>21</v>
      </c>
      <c r="N134" s="191" t="s">
        <v>45</v>
      </c>
      <c r="O134" s="67"/>
      <c r="P134" s="192">
        <f>O134*H134</f>
        <v>0</v>
      </c>
      <c r="Q134" s="192">
        <v>0</v>
      </c>
      <c r="R134" s="192">
        <f>Q134*H134</f>
        <v>0</v>
      </c>
      <c r="S134" s="192">
        <v>0</v>
      </c>
      <c r="T134" s="193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194" t="s">
        <v>149</v>
      </c>
      <c r="AT134" s="194" t="s">
        <v>208</v>
      </c>
      <c r="AU134" s="194" t="s">
        <v>83</v>
      </c>
      <c r="AY134" s="20" t="s">
        <v>206</v>
      </c>
      <c r="BE134" s="195">
        <f>IF(N134="základní",J134,0)</f>
        <v>0</v>
      </c>
      <c r="BF134" s="195">
        <f>IF(N134="snížená",J134,0)</f>
        <v>0</v>
      </c>
      <c r="BG134" s="195">
        <f>IF(N134="zákl. přenesená",J134,0)</f>
        <v>0</v>
      </c>
      <c r="BH134" s="195">
        <f>IF(N134="sníž. přenesená",J134,0)</f>
        <v>0</v>
      </c>
      <c r="BI134" s="195">
        <f>IF(N134="nulová",J134,0)</f>
        <v>0</v>
      </c>
      <c r="BJ134" s="20" t="s">
        <v>81</v>
      </c>
      <c r="BK134" s="195">
        <f>ROUND(I134*H134,2)</f>
        <v>0</v>
      </c>
      <c r="BL134" s="20" t="s">
        <v>149</v>
      </c>
      <c r="BM134" s="194" t="s">
        <v>1231</v>
      </c>
    </row>
    <row r="135" spans="1:65" s="2" customFormat="1" ht="18">
      <c r="A135" s="37"/>
      <c r="B135" s="38"/>
      <c r="C135" s="39"/>
      <c r="D135" s="196" t="s">
        <v>213</v>
      </c>
      <c r="E135" s="39"/>
      <c r="F135" s="197" t="s">
        <v>287</v>
      </c>
      <c r="G135" s="39"/>
      <c r="H135" s="39"/>
      <c r="I135" s="198"/>
      <c r="J135" s="39"/>
      <c r="K135" s="39"/>
      <c r="L135" s="42"/>
      <c r="M135" s="199"/>
      <c r="N135" s="200"/>
      <c r="O135" s="67"/>
      <c r="P135" s="67"/>
      <c r="Q135" s="67"/>
      <c r="R135" s="67"/>
      <c r="S135" s="67"/>
      <c r="T135" s="68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20" t="s">
        <v>213</v>
      </c>
      <c r="AU135" s="20" t="s">
        <v>83</v>
      </c>
    </row>
    <row r="136" spans="1:65" s="2" customFormat="1" ht="18">
      <c r="A136" s="37"/>
      <c r="B136" s="38"/>
      <c r="C136" s="39"/>
      <c r="D136" s="196" t="s">
        <v>275</v>
      </c>
      <c r="E136" s="39"/>
      <c r="F136" s="233" t="s">
        <v>867</v>
      </c>
      <c r="G136" s="39"/>
      <c r="H136" s="39"/>
      <c r="I136" s="198"/>
      <c r="J136" s="39"/>
      <c r="K136" s="39"/>
      <c r="L136" s="42"/>
      <c r="M136" s="199"/>
      <c r="N136" s="200"/>
      <c r="O136" s="67"/>
      <c r="P136" s="67"/>
      <c r="Q136" s="67"/>
      <c r="R136" s="67"/>
      <c r="S136" s="67"/>
      <c r="T136" s="68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T136" s="20" t="s">
        <v>275</v>
      </c>
      <c r="AU136" s="20" t="s">
        <v>83</v>
      </c>
    </row>
    <row r="137" spans="1:65" s="14" customFormat="1">
      <c r="B137" s="211"/>
      <c r="C137" s="212"/>
      <c r="D137" s="196" t="s">
        <v>215</v>
      </c>
      <c r="E137" s="213" t="s">
        <v>21</v>
      </c>
      <c r="F137" s="214" t="s">
        <v>1232</v>
      </c>
      <c r="G137" s="212"/>
      <c r="H137" s="215">
        <v>53.5</v>
      </c>
      <c r="I137" s="216"/>
      <c r="J137" s="212"/>
      <c r="K137" s="212"/>
      <c r="L137" s="217"/>
      <c r="M137" s="218"/>
      <c r="N137" s="219"/>
      <c r="O137" s="219"/>
      <c r="P137" s="219"/>
      <c r="Q137" s="219"/>
      <c r="R137" s="219"/>
      <c r="S137" s="219"/>
      <c r="T137" s="220"/>
      <c r="AT137" s="221" t="s">
        <v>215</v>
      </c>
      <c r="AU137" s="221" t="s">
        <v>83</v>
      </c>
      <c r="AV137" s="14" t="s">
        <v>83</v>
      </c>
      <c r="AW137" s="14" t="s">
        <v>34</v>
      </c>
      <c r="AX137" s="14" t="s">
        <v>74</v>
      </c>
      <c r="AY137" s="221" t="s">
        <v>206</v>
      </c>
    </row>
    <row r="138" spans="1:65" s="14" customFormat="1">
      <c r="B138" s="211"/>
      <c r="C138" s="212"/>
      <c r="D138" s="196" t="s">
        <v>215</v>
      </c>
      <c r="E138" s="213" t="s">
        <v>21</v>
      </c>
      <c r="F138" s="214" t="s">
        <v>1233</v>
      </c>
      <c r="G138" s="212"/>
      <c r="H138" s="215">
        <v>1.8</v>
      </c>
      <c r="I138" s="216"/>
      <c r="J138" s="212"/>
      <c r="K138" s="212"/>
      <c r="L138" s="217"/>
      <c r="M138" s="218"/>
      <c r="N138" s="219"/>
      <c r="O138" s="219"/>
      <c r="P138" s="219"/>
      <c r="Q138" s="219"/>
      <c r="R138" s="219"/>
      <c r="S138" s="219"/>
      <c r="T138" s="220"/>
      <c r="AT138" s="221" t="s">
        <v>215</v>
      </c>
      <c r="AU138" s="221" t="s">
        <v>83</v>
      </c>
      <c r="AV138" s="14" t="s">
        <v>83</v>
      </c>
      <c r="AW138" s="14" t="s">
        <v>34</v>
      </c>
      <c r="AX138" s="14" t="s">
        <v>74</v>
      </c>
      <c r="AY138" s="221" t="s">
        <v>206</v>
      </c>
    </row>
    <row r="139" spans="1:65" s="15" customFormat="1">
      <c r="B139" s="222"/>
      <c r="C139" s="223"/>
      <c r="D139" s="196" t="s">
        <v>215</v>
      </c>
      <c r="E139" s="224" t="s">
        <v>21</v>
      </c>
      <c r="F139" s="225" t="s">
        <v>219</v>
      </c>
      <c r="G139" s="223"/>
      <c r="H139" s="226">
        <v>55.3</v>
      </c>
      <c r="I139" s="227"/>
      <c r="J139" s="223"/>
      <c r="K139" s="223"/>
      <c r="L139" s="228"/>
      <c r="M139" s="229"/>
      <c r="N139" s="230"/>
      <c r="O139" s="230"/>
      <c r="P139" s="230"/>
      <c r="Q139" s="230"/>
      <c r="R139" s="230"/>
      <c r="S139" s="230"/>
      <c r="T139" s="231"/>
      <c r="AT139" s="232" t="s">
        <v>215</v>
      </c>
      <c r="AU139" s="232" t="s">
        <v>83</v>
      </c>
      <c r="AV139" s="15" t="s">
        <v>149</v>
      </c>
      <c r="AW139" s="15" t="s">
        <v>34</v>
      </c>
      <c r="AX139" s="15" t="s">
        <v>81</v>
      </c>
      <c r="AY139" s="232" t="s">
        <v>206</v>
      </c>
    </row>
    <row r="140" spans="1:65" s="2" customFormat="1" ht="21.75" customHeight="1">
      <c r="A140" s="37"/>
      <c r="B140" s="38"/>
      <c r="C140" s="182" t="s">
        <v>304</v>
      </c>
      <c r="D140" s="182" t="s">
        <v>208</v>
      </c>
      <c r="E140" s="183" t="s">
        <v>271</v>
      </c>
      <c r="F140" s="184" t="s">
        <v>272</v>
      </c>
      <c r="G140" s="185" t="s">
        <v>257</v>
      </c>
      <c r="H140" s="186">
        <v>55.3</v>
      </c>
      <c r="I140" s="187"/>
      <c r="J140" s="188">
        <f>ROUND(I140*H140,2)</f>
        <v>0</v>
      </c>
      <c r="K140" s="189"/>
      <c r="L140" s="42"/>
      <c r="M140" s="190" t="s">
        <v>21</v>
      </c>
      <c r="N140" s="191" t="s">
        <v>45</v>
      </c>
      <c r="O140" s="67"/>
      <c r="P140" s="192">
        <f>O140*H140</f>
        <v>0</v>
      </c>
      <c r="Q140" s="192">
        <v>0</v>
      </c>
      <c r="R140" s="192">
        <f>Q140*H140</f>
        <v>0</v>
      </c>
      <c r="S140" s="192">
        <v>0</v>
      </c>
      <c r="T140" s="193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194" t="s">
        <v>149</v>
      </c>
      <c r="AT140" s="194" t="s">
        <v>208</v>
      </c>
      <c r="AU140" s="194" t="s">
        <v>83</v>
      </c>
      <c r="AY140" s="20" t="s">
        <v>206</v>
      </c>
      <c r="BE140" s="195">
        <f>IF(N140="základní",J140,0)</f>
        <v>0</v>
      </c>
      <c r="BF140" s="195">
        <f>IF(N140="snížená",J140,0)</f>
        <v>0</v>
      </c>
      <c r="BG140" s="195">
        <f>IF(N140="zákl. přenesená",J140,0)</f>
        <v>0</v>
      </c>
      <c r="BH140" s="195">
        <f>IF(N140="sníž. přenesená",J140,0)</f>
        <v>0</v>
      </c>
      <c r="BI140" s="195">
        <f>IF(N140="nulová",J140,0)</f>
        <v>0</v>
      </c>
      <c r="BJ140" s="20" t="s">
        <v>81</v>
      </c>
      <c r="BK140" s="195">
        <f>ROUND(I140*H140,2)</f>
        <v>0</v>
      </c>
      <c r="BL140" s="20" t="s">
        <v>149</v>
      </c>
      <c r="BM140" s="194" t="s">
        <v>1234</v>
      </c>
    </row>
    <row r="141" spans="1:65" s="2" customFormat="1" ht="18">
      <c r="A141" s="37"/>
      <c r="B141" s="38"/>
      <c r="C141" s="39"/>
      <c r="D141" s="196" t="s">
        <v>213</v>
      </c>
      <c r="E141" s="39"/>
      <c r="F141" s="197" t="s">
        <v>274</v>
      </c>
      <c r="G141" s="39"/>
      <c r="H141" s="39"/>
      <c r="I141" s="198"/>
      <c r="J141" s="39"/>
      <c r="K141" s="39"/>
      <c r="L141" s="42"/>
      <c r="M141" s="199"/>
      <c r="N141" s="200"/>
      <c r="O141" s="67"/>
      <c r="P141" s="67"/>
      <c r="Q141" s="67"/>
      <c r="R141" s="67"/>
      <c r="S141" s="67"/>
      <c r="T141" s="68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T141" s="20" t="s">
        <v>213</v>
      </c>
      <c r="AU141" s="20" t="s">
        <v>83</v>
      </c>
    </row>
    <row r="142" spans="1:65" s="2" customFormat="1" ht="18">
      <c r="A142" s="37"/>
      <c r="B142" s="38"/>
      <c r="C142" s="39"/>
      <c r="D142" s="196" t="s">
        <v>275</v>
      </c>
      <c r="E142" s="39"/>
      <c r="F142" s="233" t="s">
        <v>867</v>
      </c>
      <c r="G142" s="39"/>
      <c r="H142" s="39"/>
      <c r="I142" s="198"/>
      <c r="J142" s="39"/>
      <c r="K142" s="39"/>
      <c r="L142" s="42"/>
      <c r="M142" s="199"/>
      <c r="N142" s="200"/>
      <c r="O142" s="67"/>
      <c r="P142" s="67"/>
      <c r="Q142" s="67"/>
      <c r="R142" s="67"/>
      <c r="S142" s="67"/>
      <c r="T142" s="68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20" t="s">
        <v>275</v>
      </c>
      <c r="AU142" s="20" t="s">
        <v>83</v>
      </c>
    </row>
    <row r="143" spans="1:65" s="14" customFormat="1">
      <c r="B143" s="211"/>
      <c r="C143" s="212"/>
      <c r="D143" s="196" t="s">
        <v>215</v>
      </c>
      <c r="E143" s="213" t="s">
        <v>21</v>
      </c>
      <c r="F143" s="214" t="s">
        <v>1235</v>
      </c>
      <c r="G143" s="212"/>
      <c r="H143" s="215">
        <v>53.5</v>
      </c>
      <c r="I143" s="216"/>
      <c r="J143" s="212"/>
      <c r="K143" s="212"/>
      <c r="L143" s="217"/>
      <c r="M143" s="218"/>
      <c r="N143" s="219"/>
      <c r="O143" s="219"/>
      <c r="P143" s="219"/>
      <c r="Q143" s="219"/>
      <c r="R143" s="219"/>
      <c r="S143" s="219"/>
      <c r="T143" s="220"/>
      <c r="AT143" s="221" t="s">
        <v>215</v>
      </c>
      <c r="AU143" s="221" t="s">
        <v>83</v>
      </c>
      <c r="AV143" s="14" t="s">
        <v>83</v>
      </c>
      <c r="AW143" s="14" t="s">
        <v>34</v>
      </c>
      <c r="AX143" s="14" t="s">
        <v>74</v>
      </c>
      <c r="AY143" s="221" t="s">
        <v>206</v>
      </c>
    </row>
    <row r="144" spans="1:65" s="14" customFormat="1">
      <c r="B144" s="211"/>
      <c r="C144" s="212"/>
      <c r="D144" s="196" t="s">
        <v>215</v>
      </c>
      <c r="E144" s="213" t="s">
        <v>21</v>
      </c>
      <c r="F144" s="214" t="s">
        <v>1233</v>
      </c>
      <c r="G144" s="212"/>
      <c r="H144" s="215">
        <v>1.8</v>
      </c>
      <c r="I144" s="216"/>
      <c r="J144" s="212"/>
      <c r="K144" s="212"/>
      <c r="L144" s="217"/>
      <c r="M144" s="218"/>
      <c r="N144" s="219"/>
      <c r="O144" s="219"/>
      <c r="P144" s="219"/>
      <c r="Q144" s="219"/>
      <c r="R144" s="219"/>
      <c r="S144" s="219"/>
      <c r="T144" s="220"/>
      <c r="AT144" s="221" t="s">
        <v>215</v>
      </c>
      <c r="AU144" s="221" t="s">
        <v>83</v>
      </c>
      <c r="AV144" s="14" t="s">
        <v>83</v>
      </c>
      <c r="AW144" s="14" t="s">
        <v>34</v>
      </c>
      <c r="AX144" s="14" t="s">
        <v>74</v>
      </c>
      <c r="AY144" s="221" t="s">
        <v>206</v>
      </c>
    </row>
    <row r="145" spans="1:65" s="15" customFormat="1">
      <c r="B145" s="222"/>
      <c r="C145" s="223"/>
      <c r="D145" s="196" t="s">
        <v>215</v>
      </c>
      <c r="E145" s="224" t="s">
        <v>21</v>
      </c>
      <c r="F145" s="225" t="s">
        <v>219</v>
      </c>
      <c r="G145" s="223"/>
      <c r="H145" s="226">
        <v>55.3</v>
      </c>
      <c r="I145" s="227"/>
      <c r="J145" s="223"/>
      <c r="K145" s="223"/>
      <c r="L145" s="228"/>
      <c r="M145" s="229"/>
      <c r="N145" s="230"/>
      <c r="O145" s="230"/>
      <c r="P145" s="230"/>
      <c r="Q145" s="230"/>
      <c r="R145" s="230"/>
      <c r="S145" s="230"/>
      <c r="T145" s="231"/>
      <c r="AT145" s="232" t="s">
        <v>215</v>
      </c>
      <c r="AU145" s="232" t="s">
        <v>83</v>
      </c>
      <c r="AV145" s="15" t="s">
        <v>149</v>
      </c>
      <c r="AW145" s="15" t="s">
        <v>34</v>
      </c>
      <c r="AX145" s="15" t="s">
        <v>81</v>
      </c>
      <c r="AY145" s="232" t="s">
        <v>206</v>
      </c>
    </row>
    <row r="146" spans="1:65" s="2" customFormat="1" ht="16.5" customHeight="1">
      <c r="A146" s="37"/>
      <c r="B146" s="38"/>
      <c r="C146" s="182" t="s">
        <v>313</v>
      </c>
      <c r="D146" s="182" t="s">
        <v>208</v>
      </c>
      <c r="E146" s="183" t="s">
        <v>1041</v>
      </c>
      <c r="F146" s="184" t="s">
        <v>1042</v>
      </c>
      <c r="G146" s="185" t="s">
        <v>257</v>
      </c>
      <c r="H146" s="186">
        <v>65.69</v>
      </c>
      <c r="I146" s="187"/>
      <c r="J146" s="188">
        <f>ROUND(I146*H146,2)</f>
        <v>0</v>
      </c>
      <c r="K146" s="189"/>
      <c r="L146" s="42"/>
      <c r="M146" s="190" t="s">
        <v>21</v>
      </c>
      <c r="N146" s="191" t="s">
        <v>45</v>
      </c>
      <c r="O146" s="67"/>
      <c r="P146" s="192">
        <f>O146*H146</f>
        <v>0</v>
      </c>
      <c r="Q146" s="192">
        <v>0</v>
      </c>
      <c r="R146" s="192">
        <f>Q146*H146</f>
        <v>0</v>
      </c>
      <c r="S146" s="192">
        <v>0</v>
      </c>
      <c r="T146" s="193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194" t="s">
        <v>149</v>
      </c>
      <c r="AT146" s="194" t="s">
        <v>208</v>
      </c>
      <c r="AU146" s="194" t="s">
        <v>83</v>
      </c>
      <c r="AY146" s="20" t="s">
        <v>206</v>
      </c>
      <c r="BE146" s="195">
        <f>IF(N146="základní",J146,0)</f>
        <v>0</v>
      </c>
      <c r="BF146" s="195">
        <f>IF(N146="snížená",J146,0)</f>
        <v>0</v>
      </c>
      <c r="BG146" s="195">
        <f>IF(N146="zákl. přenesená",J146,0)</f>
        <v>0</v>
      </c>
      <c r="BH146" s="195">
        <f>IF(N146="sníž. přenesená",J146,0)</f>
        <v>0</v>
      </c>
      <c r="BI146" s="195">
        <f>IF(N146="nulová",J146,0)</f>
        <v>0</v>
      </c>
      <c r="BJ146" s="20" t="s">
        <v>81</v>
      </c>
      <c r="BK146" s="195">
        <f>ROUND(I146*H146,2)</f>
        <v>0</v>
      </c>
      <c r="BL146" s="20" t="s">
        <v>149</v>
      </c>
      <c r="BM146" s="194" t="s">
        <v>1236</v>
      </c>
    </row>
    <row r="147" spans="1:65" s="2" customFormat="1" ht="18">
      <c r="A147" s="37"/>
      <c r="B147" s="38"/>
      <c r="C147" s="39"/>
      <c r="D147" s="196" t="s">
        <v>213</v>
      </c>
      <c r="E147" s="39"/>
      <c r="F147" s="197" t="s">
        <v>1044</v>
      </c>
      <c r="G147" s="39"/>
      <c r="H147" s="39"/>
      <c r="I147" s="198"/>
      <c r="J147" s="39"/>
      <c r="K147" s="39"/>
      <c r="L147" s="42"/>
      <c r="M147" s="199"/>
      <c r="N147" s="200"/>
      <c r="O147" s="67"/>
      <c r="P147" s="67"/>
      <c r="Q147" s="67"/>
      <c r="R147" s="67"/>
      <c r="S147" s="67"/>
      <c r="T147" s="68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T147" s="20" t="s">
        <v>213</v>
      </c>
      <c r="AU147" s="20" t="s">
        <v>83</v>
      </c>
    </row>
    <row r="148" spans="1:65" s="2" customFormat="1" ht="18">
      <c r="A148" s="37"/>
      <c r="B148" s="38"/>
      <c r="C148" s="39"/>
      <c r="D148" s="196" t="s">
        <v>275</v>
      </c>
      <c r="E148" s="39"/>
      <c r="F148" s="233" t="s">
        <v>867</v>
      </c>
      <c r="G148" s="39"/>
      <c r="H148" s="39"/>
      <c r="I148" s="198"/>
      <c r="J148" s="39"/>
      <c r="K148" s="39"/>
      <c r="L148" s="42"/>
      <c r="M148" s="199"/>
      <c r="N148" s="200"/>
      <c r="O148" s="67"/>
      <c r="P148" s="67"/>
      <c r="Q148" s="67"/>
      <c r="R148" s="67"/>
      <c r="S148" s="67"/>
      <c r="T148" s="68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20" t="s">
        <v>275</v>
      </c>
      <c r="AU148" s="20" t="s">
        <v>83</v>
      </c>
    </row>
    <row r="149" spans="1:65" s="14" customFormat="1">
      <c r="B149" s="211"/>
      <c r="C149" s="212"/>
      <c r="D149" s="196" t="s">
        <v>215</v>
      </c>
      <c r="E149" s="213" t="s">
        <v>21</v>
      </c>
      <c r="F149" s="214" t="s">
        <v>1237</v>
      </c>
      <c r="G149" s="212"/>
      <c r="H149" s="215">
        <v>61.19</v>
      </c>
      <c r="I149" s="216"/>
      <c r="J149" s="212"/>
      <c r="K149" s="212"/>
      <c r="L149" s="217"/>
      <c r="M149" s="218"/>
      <c r="N149" s="219"/>
      <c r="O149" s="219"/>
      <c r="P149" s="219"/>
      <c r="Q149" s="219"/>
      <c r="R149" s="219"/>
      <c r="S149" s="219"/>
      <c r="T149" s="220"/>
      <c r="AT149" s="221" t="s">
        <v>215</v>
      </c>
      <c r="AU149" s="221" t="s">
        <v>83</v>
      </c>
      <c r="AV149" s="14" t="s">
        <v>83</v>
      </c>
      <c r="AW149" s="14" t="s">
        <v>34</v>
      </c>
      <c r="AX149" s="14" t="s">
        <v>74</v>
      </c>
      <c r="AY149" s="221" t="s">
        <v>206</v>
      </c>
    </row>
    <row r="150" spans="1:65" s="14" customFormat="1">
      <c r="B150" s="211"/>
      <c r="C150" s="212"/>
      <c r="D150" s="196" t="s">
        <v>215</v>
      </c>
      <c r="E150" s="213" t="s">
        <v>21</v>
      </c>
      <c r="F150" s="214" t="s">
        <v>1238</v>
      </c>
      <c r="G150" s="212"/>
      <c r="H150" s="215">
        <v>4.5</v>
      </c>
      <c r="I150" s="216"/>
      <c r="J150" s="212"/>
      <c r="K150" s="212"/>
      <c r="L150" s="217"/>
      <c r="M150" s="218"/>
      <c r="N150" s="219"/>
      <c r="O150" s="219"/>
      <c r="P150" s="219"/>
      <c r="Q150" s="219"/>
      <c r="R150" s="219"/>
      <c r="S150" s="219"/>
      <c r="T150" s="220"/>
      <c r="AT150" s="221" t="s">
        <v>215</v>
      </c>
      <c r="AU150" s="221" t="s">
        <v>83</v>
      </c>
      <c r="AV150" s="14" t="s">
        <v>83</v>
      </c>
      <c r="AW150" s="14" t="s">
        <v>34</v>
      </c>
      <c r="AX150" s="14" t="s">
        <v>74</v>
      </c>
      <c r="AY150" s="221" t="s">
        <v>206</v>
      </c>
    </row>
    <row r="151" spans="1:65" s="15" customFormat="1">
      <c r="B151" s="222"/>
      <c r="C151" s="223"/>
      <c r="D151" s="196" t="s">
        <v>215</v>
      </c>
      <c r="E151" s="224" t="s">
        <v>21</v>
      </c>
      <c r="F151" s="225" t="s">
        <v>219</v>
      </c>
      <c r="G151" s="223"/>
      <c r="H151" s="226">
        <v>65.69</v>
      </c>
      <c r="I151" s="227"/>
      <c r="J151" s="223"/>
      <c r="K151" s="223"/>
      <c r="L151" s="228"/>
      <c r="M151" s="229"/>
      <c r="N151" s="230"/>
      <c r="O151" s="230"/>
      <c r="P151" s="230"/>
      <c r="Q151" s="230"/>
      <c r="R151" s="230"/>
      <c r="S151" s="230"/>
      <c r="T151" s="231"/>
      <c r="AT151" s="232" t="s">
        <v>215</v>
      </c>
      <c r="AU151" s="232" t="s">
        <v>83</v>
      </c>
      <c r="AV151" s="15" t="s">
        <v>149</v>
      </c>
      <c r="AW151" s="15" t="s">
        <v>34</v>
      </c>
      <c r="AX151" s="15" t="s">
        <v>81</v>
      </c>
      <c r="AY151" s="232" t="s">
        <v>206</v>
      </c>
    </row>
    <row r="152" spans="1:65" s="2" customFormat="1" ht="16.5" customHeight="1">
      <c r="A152" s="37"/>
      <c r="B152" s="38"/>
      <c r="C152" s="182" t="s">
        <v>8</v>
      </c>
      <c r="D152" s="182" t="s">
        <v>208</v>
      </c>
      <c r="E152" s="183" t="s">
        <v>1239</v>
      </c>
      <c r="F152" s="184" t="s">
        <v>1240</v>
      </c>
      <c r="G152" s="185" t="s">
        <v>257</v>
      </c>
      <c r="H152" s="186">
        <v>55.3</v>
      </c>
      <c r="I152" s="187"/>
      <c r="J152" s="188">
        <f>ROUND(I152*H152,2)</f>
        <v>0</v>
      </c>
      <c r="K152" s="189"/>
      <c r="L152" s="42"/>
      <c r="M152" s="190" t="s">
        <v>21</v>
      </c>
      <c r="N152" s="191" t="s">
        <v>45</v>
      </c>
      <c r="O152" s="67"/>
      <c r="P152" s="192">
        <f>O152*H152</f>
        <v>0</v>
      </c>
      <c r="Q152" s="192">
        <v>0</v>
      </c>
      <c r="R152" s="192">
        <f>Q152*H152</f>
        <v>0</v>
      </c>
      <c r="S152" s="192">
        <v>0</v>
      </c>
      <c r="T152" s="193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194" t="s">
        <v>149</v>
      </c>
      <c r="AT152" s="194" t="s">
        <v>208</v>
      </c>
      <c r="AU152" s="194" t="s">
        <v>83</v>
      </c>
      <c r="AY152" s="20" t="s">
        <v>206</v>
      </c>
      <c r="BE152" s="195">
        <f>IF(N152="základní",J152,0)</f>
        <v>0</v>
      </c>
      <c r="BF152" s="195">
        <f>IF(N152="snížená",J152,0)</f>
        <v>0</v>
      </c>
      <c r="BG152" s="195">
        <f>IF(N152="zákl. přenesená",J152,0)</f>
        <v>0</v>
      </c>
      <c r="BH152" s="195">
        <f>IF(N152="sníž. přenesená",J152,0)</f>
        <v>0</v>
      </c>
      <c r="BI152" s="195">
        <f>IF(N152="nulová",J152,0)</f>
        <v>0</v>
      </c>
      <c r="BJ152" s="20" t="s">
        <v>81</v>
      </c>
      <c r="BK152" s="195">
        <f>ROUND(I152*H152,2)</f>
        <v>0</v>
      </c>
      <c r="BL152" s="20" t="s">
        <v>149</v>
      </c>
      <c r="BM152" s="194" t="s">
        <v>1241</v>
      </c>
    </row>
    <row r="153" spans="1:65" s="2" customFormat="1" ht="18">
      <c r="A153" s="37"/>
      <c r="B153" s="38"/>
      <c r="C153" s="39"/>
      <c r="D153" s="196" t="s">
        <v>213</v>
      </c>
      <c r="E153" s="39"/>
      <c r="F153" s="197" t="s">
        <v>1242</v>
      </c>
      <c r="G153" s="39"/>
      <c r="H153" s="39"/>
      <c r="I153" s="198"/>
      <c r="J153" s="39"/>
      <c r="K153" s="39"/>
      <c r="L153" s="42"/>
      <c r="M153" s="199"/>
      <c r="N153" s="200"/>
      <c r="O153" s="67"/>
      <c r="P153" s="67"/>
      <c r="Q153" s="67"/>
      <c r="R153" s="67"/>
      <c r="S153" s="67"/>
      <c r="T153" s="68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T153" s="20" t="s">
        <v>213</v>
      </c>
      <c r="AU153" s="20" t="s">
        <v>83</v>
      </c>
    </row>
    <row r="154" spans="1:65" s="2" customFormat="1" ht="18">
      <c r="A154" s="37"/>
      <c r="B154" s="38"/>
      <c r="C154" s="39"/>
      <c r="D154" s="196" t="s">
        <v>275</v>
      </c>
      <c r="E154" s="39"/>
      <c r="F154" s="233" t="s">
        <v>867</v>
      </c>
      <c r="G154" s="39"/>
      <c r="H154" s="39"/>
      <c r="I154" s="198"/>
      <c r="J154" s="39"/>
      <c r="K154" s="39"/>
      <c r="L154" s="42"/>
      <c r="M154" s="199"/>
      <c r="N154" s="200"/>
      <c r="O154" s="67"/>
      <c r="P154" s="67"/>
      <c r="Q154" s="67"/>
      <c r="R154" s="67"/>
      <c r="S154" s="67"/>
      <c r="T154" s="68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T154" s="20" t="s">
        <v>275</v>
      </c>
      <c r="AU154" s="20" t="s">
        <v>83</v>
      </c>
    </row>
    <row r="155" spans="1:65" s="14" customFormat="1">
      <c r="B155" s="211"/>
      <c r="C155" s="212"/>
      <c r="D155" s="196" t="s">
        <v>215</v>
      </c>
      <c r="E155" s="213" t="s">
        <v>21</v>
      </c>
      <c r="F155" s="214" t="s">
        <v>1235</v>
      </c>
      <c r="G155" s="212"/>
      <c r="H155" s="215">
        <v>53.5</v>
      </c>
      <c r="I155" s="216"/>
      <c r="J155" s="212"/>
      <c r="K155" s="212"/>
      <c r="L155" s="217"/>
      <c r="M155" s="218"/>
      <c r="N155" s="219"/>
      <c r="O155" s="219"/>
      <c r="P155" s="219"/>
      <c r="Q155" s="219"/>
      <c r="R155" s="219"/>
      <c r="S155" s="219"/>
      <c r="T155" s="220"/>
      <c r="AT155" s="221" t="s">
        <v>215</v>
      </c>
      <c r="AU155" s="221" t="s">
        <v>83</v>
      </c>
      <c r="AV155" s="14" t="s">
        <v>83</v>
      </c>
      <c r="AW155" s="14" t="s">
        <v>34</v>
      </c>
      <c r="AX155" s="14" t="s">
        <v>74</v>
      </c>
      <c r="AY155" s="221" t="s">
        <v>206</v>
      </c>
    </row>
    <row r="156" spans="1:65" s="14" customFormat="1">
      <c r="B156" s="211"/>
      <c r="C156" s="212"/>
      <c r="D156" s="196" t="s">
        <v>215</v>
      </c>
      <c r="E156" s="213" t="s">
        <v>21</v>
      </c>
      <c r="F156" s="214" t="s">
        <v>1233</v>
      </c>
      <c r="G156" s="212"/>
      <c r="H156" s="215">
        <v>1.8</v>
      </c>
      <c r="I156" s="216"/>
      <c r="J156" s="212"/>
      <c r="K156" s="212"/>
      <c r="L156" s="217"/>
      <c r="M156" s="218"/>
      <c r="N156" s="219"/>
      <c r="O156" s="219"/>
      <c r="P156" s="219"/>
      <c r="Q156" s="219"/>
      <c r="R156" s="219"/>
      <c r="S156" s="219"/>
      <c r="T156" s="220"/>
      <c r="AT156" s="221" t="s">
        <v>215</v>
      </c>
      <c r="AU156" s="221" t="s">
        <v>83</v>
      </c>
      <c r="AV156" s="14" t="s">
        <v>83</v>
      </c>
      <c r="AW156" s="14" t="s">
        <v>34</v>
      </c>
      <c r="AX156" s="14" t="s">
        <v>74</v>
      </c>
      <c r="AY156" s="221" t="s">
        <v>206</v>
      </c>
    </row>
    <row r="157" spans="1:65" s="15" customFormat="1">
      <c r="B157" s="222"/>
      <c r="C157" s="223"/>
      <c r="D157" s="196" t="s">
        <v>215</v>
      </c>
      <c r="E157" s="224" t="s">
        <v>21</v>
      </c>
      <c r="F157" s="225" t="s">
        <v>219</v>
      </c>
      <c r="G157" s="223"/>
      <c r="H157" s="226">
        <v>55.3</v>
      </c>
      <c r="I157" s="227"/>
      <c r="J157" s="223"/>
      <c r="K157" s="223"/>
      <c r="L157" s="228"/>
      <c r="M157" s="229"/>
      <c r="N157" s="230"/>
      <c r="O157" s="230"/>
      <c r="P157" s="230"/>
      <c r="Q157" s="230"/>
      <c r="R157" s="230"/>
      <c r="S157" s="230"/>
      <c r="T157" s="231"/>
      <c r="AT157" s="232" t="s">
        <v>215</v>
      </c>
      <c r="AU157" s="232" t="s">
        <v>83</v>
      </c>
      <c r="AV157" s="15" t="s">
        <v>149</v>
      </c>
      <c r="AW157" s="15" t="s">
        <v>34</v>
      </c>
      <c r="AX157" s="15" t="s">
        <v>81</v>
      </c>
      <c r="AY157" s="232" t="s">
        <v>206</v>
      </c>
    </row>
    <row r="158" spans="1:65" s="2" customFormat="1" ht="16.5" customHeight="1">
      <c r="A158" s="37"/>
      <c r="B158" s="38"/>
      <c r="C158" s="234" t="s">
        <v>334</v>
      </c>
      <c r="D158" s="234" t="s">
        <v>305</v>
      </c>
      <c r="E158" s="235" t="s">
        <v>1243</v>
      </c>
      <c r="F158" s="236" t="s">
        <v>1244</v>
      </c>
      <c r="G158" s="237" t="s">
        <v>308</v>
      </c>
      <c r="H158" s="238">
        <v>94.01</v>
      </c>
      <c r="I158" s="239"/>
      <c r="J158" s="240">
        <f>ROUND(I158*H158,2)</f>
        <v>0</v>
      </c>
      <c r="K158" s="241"/>
      <c r="L158" s="242"/>
      <c r="M158" s="243" t="s">
        <v>21</v>
      </c>
      <c r="N158" s="244" t="s">
        <v>45</v>
      </c>
      <c r="O158" s="67"/>
      <c r="P158" s="192">
        <f>O158*H158</f>
        <v>0</v>
      </c>
      <c r="Q158" s="192">
        <v>1</v>
      </c>
      <c r="R158" s="192">
        <f>Q158*H158</f>
        <v>94.01</v>
      </c>
      <c r="S158" s="192">
        <v>0</v>
      </c>
      <c r="T158" s="193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194" t="s">
        <v>283</v>
      </c>
      <c r="AT158" s="194" t="s">
        <v>305</v>
      </c>
      <c r="AU158" s="194" t="s">
        <v>83</v>
      </c>
      <c r="AY158" s="20" t="s">
        <v>206</v>
      </c>
      <c r="BE158" s="195">
        <f>IF(N158="základní",J158,0)</f>
        <v>0</v>
      </c>
      <c r="BF158" s="195">
        <f>IF(N158="snížená",J158,0)</f>
        <v>0</v>
      </c>
      <c r="BG158" s="195">
        <f>IF(N158="zákl. přenesená",J158,0)</f>
        <v>0</v>
      </c>
      <c r="BH158" s="195">
        <f>IF(N158="sníž. přenesená",J158,0)</f>
        <v>0</v>
      </c>
      <c r="BI158" s="195">
        <f>IF(N158="nulová",J158,0)</f>
        <v>0</v>
      </c>
      <c r="BJ158" s="20" t="s">
        <v>81</v>
      </c>
      <c r="BK158" s="195">
        <f>ROUND(I158*H158,2)</f>
        <v>0</v>
      </c>
      <c r="BL158" s="20" t="s">
        <v>149</v>
      </c>
      <c r="BM158" s="194" t="s">
        <v>1245</v>
      </c>
    </row>
    <row r="159" spans="1:65" s="2" customFormat="1">
      <c r="A159" s="37"/>
      <c r="B159" s="38"/>
      <c r="C159" s="39"/>
      <c r="D159" s="196" t="s">
        <v>213</v>
      </c>
      <c r="E159" s="39"/>
      <c r="F159" s="197" t="s">
        <v>1244</v>
      </c>
      <c r="G159" s="39"/>
      <c r="H159" s="39"/>
      <c r="I159" s="198"/>
      <c r="J159" s="39"/>
      <c r="K159" s="39"/>
      <c r="L159" s="42"/>
      <c r="M159" s="199"/>
      <c r="N159" s="200"/>
      <c r="O159" s="67"/>
      <c r="P159" s="67"/>
      <c r="Q159" s="67"/>
      <c r="R159" s="67"/>
      <c r="S159" s="67"/>
      <c r="T159" s="68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20" t="s">
        <v>213</v>
      </c>
      <c r="AU159" s="20" t="s">
        <v>83</v>
      </c>
    </row>
    <row r="160" spans="1:65" s="2" customFormat="1" ht="18">
      <c r="A160" s="37"/>
      <c r="B160" s="38"/>
      <c r="C160" s="39"/>
      <c r="D160" s="196" t="s">
        <v>275</v>
      </c>
      <c r="E160" s="39"/>
      <c r="F160" s="233" t="s">
        <v>867</v>
      </c>
      <c r="G160" s="39"/>
      <c r="H160" s="39"/>
      <c r="I160" s="198"/>
      <c r="J160" s="39"/>
      <c r="K160" s="39"/>
      <c r="L160" s="42"/>
      <c r="M160" s="199"/>
      <c r="N160" s="200"/>
      <c r="O160" s="67"/>
      <c r="P160" s="67"/>
      <c r="Q160" s="67"/>
      <c r="R160" s="67"/>
      <c r="S160" s="67"/>
      <c r="T160" s="68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T160" s="20" t="s">
        <v>275</v>
      </c>
      <c r="AU160" s="20" t="s">
        <v>83</v>
      </c>
    </row>
    <row r="161" spans="1:65" s="14" customFormat="1">
      <c r="B161" s="211"/>
      <c r="C161" s="212"/>
      <c r="D161" s="196" t="s">
        <v>215</v>
      </c>
      <c r="E161" s="213" t="s">
        <v>21</v>
      </c>
      <c r="F161" s="214" t="s">
        <v>1246</v>
      </c>
      <c r="G161" s="212"/>
      <c r="H161" s="215">
        <v>90.95</v>
      </c>
      <c r="I161" s="216"/>
      <c r="J161" s="212"/>
      <c r="K161" s="212"/>
      <c r="L161" s="217"/>
      <c r="M161" s="218"/>
      <c r="N161" s="219"/>
      <c r="O161" s="219"/>
      <c r="P161" s="219"/>
      <c r="Q161" s="219"/>
      <c r="R161" s="219"/>
      <c r="S161" s="219"/>
      <c r="T161" s="220"/>
      <c r="AT161" s="221" t="s">
        <v>215</v>
      </c>
      <c r="AU161" s="221" t="s">
        <v>83</v>
      </c>
      <c r="AV161" s="14" t="s">
        <v>83</v>
      </c>
      <c r="AW161" s="14" t="s">
        <v>34</v>
      </c>
      <c r="AX161" s="14" t="s">
        <v>74</v>
      </c>
      <c r="AY161" s="221" t="s">
        <v>206</v>
      </c>
    </row>
    <row r="162" spans="1:65" s="14" customFormat="1">
      <c r="B162" s="211"/>
      <c r="C162" s="212"/>
      <c r="D162" s="196" t="s">
        <v>215</v>
      </c>
      <c r="E162" s="213" t="s">
        <v>21</v>
      </c>
      <c r="F162" s="214" t="s">
        <v>1247</v>
      </c>
      <c r="G162" s="212"/>
      <c r="H162" s="215">
        <v>3.06</v>
      </c>
      <c r="I162" s="216"/>
      <c r="J162" s="212"/>
      <c r="K162" s="212"/>
      <c r="L162" s="217"/>
      <c r="M162" s="218"/>
      <c r="N162" s="219"/>
      <c r="O162" s="219"/>
      <c r="P162" s="219"/>
      <c r="Q162" s="219"/>
      <c r="R162" s="219"/>
      <c r="S162" s="219"/>
      <c r="T162" s="220"/>
      <c r="AT162" s="221" t="s">
        <v>215</v>
      </c>
      <c r="AU162" s="221" t="s">
        <v>83</v>
      </c>
      <c r="AV162" s="14" t="s">
        <v>83</v>
      </c>
      <c r="AW162" s="14" t="s">
        <v>34</v>
      </c>
      <c r="AX162" s="14" t="s">
        <v>74</v>
      </c>
      <c r="AY162" s="221" t="s">
        <v>206</v>
      </c>
    </row>
    <row r="163" spans="1:65" s="15" customFormat="1">
      <c r="B163" s="222"/>
      <c r="C163" s="223"/>
      <c r="D163" s="196" t="s">
        <v>215</v>
      </c>
      <c r="E163" s="224" t="s">
        <v>21</v>
      </c>
      <c r="F163" s="225" t="s">
        <v>219</v>
      </c>
      <c r="G163" s="223"/>
      <c r="H163" s="226">
        <v>94.01</v>
      </c>
      <c r="I163" s="227"/>
      <c r="J163" s="223"/>
      <c r="K163" s="223"/>
      <c r="L163" s="228"/>
      <c r="M163" s="229"/>
      <c r="N163" s="230"/>
      <c r="O163" s="230"/>
      <c r="P163" s="230"/>
      <c r="Q163" s="230"/>
      <c r="R163" s="230"/>
      <c r="S163" s="230"/>
      <c r="T163" s="231"/>
      <c r="AT163" s="232" t="s">
        <v>215</v>
      </c>
      <c r="AU163" s="232" t="s">
        <v>83</v>
      </c>
      <c r="AV163" s="15" t="s">
        <v>149</v>
      </c>
      <c r="AW163" s="15" t="s">
        <v>34</v>
      </c>
      <c r="AX163" s="15" t="s">
        <v>81</v>
      </c>
      <c r="AY163" s="232" t="s">
        <v>206</v>
      </c>
    </row>
    <row r="164" spans="1:65" s="12" customFormat="1" ht="22.75" customHeight="1">
      <c r="B164" s="166"/>
      <c r="C164" s="167"/>
      <c r="D164" s="168" t="s">
        <v>73</v>
      </c>
      <c r="E164" s="180" t="s">
        <v>283</v>
      </c>
      <c r="F164" s="180" t="s">
        <v>1051</v>
      </c>
      <c r="G164" s="167"/>
      <c r="H164" s="167"/>
      <c r="I164" s="170"/>
      <c r="J164" s="181">
        <f>BK164</f>
        <v>0</v>
      </c>
      <c r="K164" s="167"/>
      <c r="L164" s="172"/>
      <c r="M164" s="173"/>
      <c r="N164" s="174"/>
      <c r="O164" s="174"/>
      <c r="P164" s="175">
        <f>SUM(P165:P251)</f>
        <v>0</v>
      </c>
      <c r="Q164" s="174"/>
      <c r="R164" s="175">
        <f>SUM(R165:R251)</f>
        <v>1.6103812631999996</v>
      </c>
      <c r="S164" s="174"/>
      <c r="T164" s="176">
        <f>SUM(T165:T251)</f>
        <v>0</v>
      </c>
      <c r="AR164" s="177" t="s">
        <v>81</v>
      </c>
      <c r="AT164" s="178" t="s">
        <v>73</v>
      </c>
      <c r="AU164" s="178" t="s">
        <v>81</v>
      </c>
      <c r="AY164" s="177" t="s">
        <v>206</v>
      </c>
      <c r="BK164" s="179">
        <f>SUM(BK165:BK251)</f>
        <v>0</v>
      </c>
    </row>
    <row r="165" spans="1:65" s="2" customFormat="1" ht="21.75" customHeight="1">
      <c r="A165" s="37"/>
      <c r="B165" s="38"/>
      <c r="C165" s="182" t="s">
        <v>339</v>
      </c>
      <c r="D165" s="182" t="s">
        <v>208</v>
      </c>
      <c r="E165" s="183" t="s">
        <v>1248</v>
      </c>
      <c r="F165" s="184" t="s">
        <v>1249</v>
      </c>
      <c r="G165" s="185" t="s">
        <v>226</v>
      </c>
      <c r="H165" s="186">
        <v>1.85</v>
      </c>
      <c r="I165" s="187"/>
      <c r="J165" s="188">
        <f>ROUND(I165*H165,2)</f>
        <v>0</v>
      </c>
      <c r="K165" s="189"/>
      <c r="L165" s="42"/>
      <c r="M165" s="190" t="s">
        <v>21</v>
      </c>
      <c r="N165" s="191" t="s">
        <v>45</v>
      </c>
      <c r="O165" s="67"/>
      <c r="P165" s="192">
        <f>O165*H165</f>
        <v>0</v>
      </c>
      <c r="Q165" s="192">
        <v>0</v>
      </c>
      <c r="R165" s="192">
        <f>Q165*H165</f>
        <v>0</v>
      </c>
      <c r="S165" s="192">
        <v>0</v>
      </c>
      <c r="T165" s="193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194" t="s">
        <v>149</v>
      </c>
      <c r="AT165" s="194" t="s">
        <v>208</v>
      </c>
      <c r="AU165" s="194" t="s">
        <v>83</v>
      </c>
      <c r="AY165" s="20" t="s">
        <v>206</v>
      </c>
      <c r="BE165" s="195">
        <f>IF(N165="základní",J165,0)</f>
        <v>0</v>
      </c>
      <c r="BF165" s="195">
        <f>IF(N165="snížená",J165,0)</f>
        <v>0</v>
      </c>
      <c r="BG165" s="195">
        <f>IF(N165="zákl. přenesená",J165,0)</f>
        <v>0</v>
      </c>
      <c r="BH165" s="195">
        <f>IF(N165="sníž. přenesená",J165,0)</f>
        <v>0</v>
      </c>
      <c r="BI165" s="195">
        <f>IF(N165="nulová",J165,0)</f>
        <v>0</v>
      </c>
      <c r="BJ165" s="20" t="s">
        <v>81</v>
      </c>
      <c r="BK165" s="195">
        <f>ROUND(I165*H165,2)</f>
        <v>0</v>
      </c>
      <c r="BL165" s="20" t="s">
        <v>149</v>
      </c>
      <c r="BM165" s="194" t="s">
        <v>1250</v>
      </c>
    </row>
    <row r="166" spans="1:65" s="2" customFormat="1">
      <c r="A166" s="37"/>
      <c r="B166" s="38"/>
      <c r="C166" s="39"/>
      <c r="D166" s="196" t="s">
        <v>213</v>
      </c>
      <c r="E166" s="39"/>
      <c r="F166" s="197" t="s">
        <v>1251</v>
      </c>
      <c r="G166" s="39"/>
      <c r="H166" s="39"/>
      <c r="I166" s="198"/>
      <c r="J166" s="39"/>
      <c r="K166" s="39"/>
      <c r="L166" s="42"/>
      <c r="M166" s="199"/>
      <c r="N166" s="200"/>
      <c r="O166" s="67"/>
      <c r="P166" s="67"/>
      <c r="Q166" s="67"/>
      <c r="R166" s="67"/>
      <c r="S166" s="67"/>
      <c r="T166" s="68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T166" s="20" t="s">
        <v>213</v>
      </c>
      <c r="AU166" s="20" t="s">
        <v>83</v>
      </c>
    </row>
    <row r="167" spans="1:65" s="2" customFormat="1" ht="18">
      <c r="A167" s="37"/>
      <c r="B167" s="38"/>
      <c r="C167" s="39"/>
      <c r="D167" s="196" t="s">
        <v>275</v>
      </c>
      <c r="E167" s="39"/>
      <c r="F167" s="233" t="s">
        <v>867</v>
      </c>
      <c r="G167" s="39"/>
      <c r="H167" s="39"/>
      <c r="I167" s="198"/>
      <c r="J167" s="39"/>
      <c r="K167" s="39"/>
      <c r="L167" s="42"/>
      <c r="M167" s="199"/>
      <c r="N167" s="200"/>
      <c r="O167" s="67"/>
      <c r="P167" s="67"/>
      <c r="Q167" s="67"/>
      <c r="R167" s="67"/>
      <c r="S167" s="67"/>
      <c r="T167" s="68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T167" s="20" t="s">
        <v>275</v>
      </c>
      <c r="AU167" s="20" t="s">
        <v>83</v>
      </c>
    </row>
    <row r="168" spans="1:65" s="14" customFormat="1">
      <c r="B168" s="211"/>
      <c r="C168" s="212"/>
      <c r="D168" s="196" t="s">
        <v>215</v>
      </c>
      <c r="E168" s="213" t="s">
        <v>21</v>
      </c>
      <c r="F168" s="214" t="s">
        <v>1252</v>
      </c>
      <c r="G168" s="212"/>
      <c r="H168" s="215">
        <v>1.85</v>
      </c>
      <c r="I168" s="216"/>
      <c r="J168" s="212"/>
      <c r="K168" s="212"/>
      <c r="L168" s="217"/>
      <c r="M168" s="218"/>
      <c r="N168" s="219"/>
      <c r="O168" s="219"/>
      <c r="P168" s="219"/>
      <c r="Q168" s="219"/>
      <c r="R168" s="219"/>
      <c r="S168" s="219"/>
      <c r="T168" s="220"/>
      <c r="AT168" s="221" t="s">
        <v>215</v>
      </c>
      <c r="AU168" s="221" t="s">
        <v>83</v>
      </c>
      <c r="AV168" s="14" t="s">
        <v>83</v>
      </c>
      <c r="AW168" s="14" t="s">
        <v>34</v>
      </c>
      <c r="AX168" s="14" t="s">
        <v>81</v>
      </c>
      <c r="AY168" s="221" t="s">
        <v>206</v>
      </c>
    </row>
    <row r="169" spans="1:65" s="2" customFormat="1" ht="16.5" customHeight="1">
      <c r="A169" s="37"/>
      <c r="B169" s="38"/>
      <c r="C169" s="234" t="s">
        <v>346</v>
      </c>
      <c r="D169" s="234" t="s">
        <v>305</v>
      </c>
      <c r="E169" s="235" t="s">
        <v>1253</v>
      </c>
      <c r="F169" s="236" t="s">
        <v>1254</v>
      </c>
      <c r="G169" s="237" t="s">
        <v>226</v>
      </c>
      <c r="H169" s="238">
        <v>1.85</v>
      </c>
      <c r="I169" s="239"/>
      <c r="J169" s="240">
        <f>ROUND(I169*H169,2)</f>
        <v>0</v>
      </c>
      <c r="K169" s="241"/>
      <c r="L169" s="242"/>
      <c r="M169" s="243" t="s">
        <v>21</v>
      </c>
      <c r="N169" s="244" t="s">
        <v>45</v>
      </c>
      <c r="O169" s="67"/>
      <c r="P169" s="192">
        <f>O169*H169</f>
        <v>0</v>
      </c>
      <c r="Q169" s="192">
        <v>2.7E-4</v>
      </c>
      <c r="R169" s="192">
        <f>Q169*H169</f>
        <v>4.9950000000000005E-4</v>
      </c>
      <c r="S169" s="192">
        <v>0</v>
      </c>
      <c r="T169" s="193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194" t="s">
        <v>283</v>
      </c>
      <c r="AT169" s="194" t="s">
        <v>305</v>
      </c>
      <c r="AU169" s="194" t="s">
        <v>83</v>
      </c>
      <c r="AY169" s="20" t="s">
        <v>206</v>
      </c>
      <c r="BE169" s="195">
        <f>IF(N169="základní",J169,0)</f>
        <v>0</v>
      </c>
      <c r="BF169" s="195">
        <f>IF(N169="snížená",J169,0)</f>
        <v>0</v>
      </c>
      <c r="BG169" s="195">
        <f>IF(N169="zákl. přenesená",J169,0)</f>
        <v>0</v>
      </c>
      <c r="BH169" s="195">
        <f>IF(N169="sníž. přenesená",J169,0)</f>
        <v>0</v>
      </c>
      <c r="BI169" s="195">
        <f>IF(N169="nulová",J169,0)</f>
        <v>0</v>
      </c>
      <c r="BJ169" s="20" t="s">
        <v>81</v>
      </c>
      <c r="BK169" s="195">
        <f>ROUND(I169*H169,2)</f>
        <v>0</v>
      </c>
      <c r="BL169" s="20" t="s">
        <v>149</v>
      </c>
      <c r="BM169" s="194" t="s">
        <v>1255</v>
      </c>
    </row>
    <row r="170" spans="1:65" s="2" customFormat="1">
      <c r="A170" s="37"/>
      <c r="B170" s="38"/>
      <c r="C170" s="39"/>
      <c r="D170" s="196" t="s">
        <v>213</v>
      </c>
      <c r="E170" s="39"/>
      <c r="F170" s="197" t="s">
        <v>1254</v>
      </c>
      <c r="G170" s="39"/>
      <c r="H170" s="39"/>
      <c r="I170" s="198"/>
      <c r="J170" s="39"/>
      <c r="K170" s="39"/>
      <c r="L170" s="42"/>
      <c r="M170" s="199"/>
      <c r="N170" s="200"/>
      <c r="O170" s="67"/>
      <c r="P170" s="67"/>
      <c r="Q170" s="67"/>
      <c r="R170" s="67"/>
      <c r="S170" s="67"/>
      <c r="T170" s="68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T170" s="20" t="s">
        <v>213</v>
      </c>
      <c r="AU170" s="20" t="s">
        <v>83</v>
      </c>
    </row>
    <row r="171" spans="1:65" s="2" customFormat="1" ht="18">
      <c r="A171" s="37"/>
      <c r="B171" s="38"/>
      <c r="C171" s="39"/>
      <c r="D171" s="196" t="s">
        <v>275</v>
      </c>
      <c r="E171" s="39"/>
      <c r="F171" s="233" t="s">
        <v>867</v>
      </c>
      <c r="G171" s="39"/>
      <c r="H171" s="39"/>
      <c r="I171" s="198"/>
      <c r="J171" s="39"/>
      <c r="K171" s="39"/>
      <c r="L171" s="42"/>
      <c r="M171" s="199"/>
      <c r="N171" s="200"/>
      <c r="O171" s="67"/>
      <c r="P171" s="67"/>
      <c r="Q171" s="67"/>
      <c r="R171" s="67"/>
      <c r="S171" s="67"/>
      <c r="T171" s="68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T171" s="20" t="s">
        <v>275</v>
      </c>
      <c r="AU171" s="20" t="s">
        <v>83</v>
      </c>
    </row>
    <row r="172" spans="1:65" s="14" customFormat="1">
      <c r="B172" s="211"/>
      <c r="C172" s="212"/>
      <c r="D172" s="196" t="s">
        <v>215</v>
      </c>
      <c r="E172" s="213" t="s">
        <v>21</v>
      </c>
      <c r="F172" s="214" t="s">
        <v>1256</v>
      </c>
      <c r="G172" s="212"/>
      <c r="H172" s="215">
        <v>1.85</v>
      </c>
      <c r="I172" s="216"/>
      <c r="J172" s="212"/>
      <c r="K172" s="212"/>
      <c r="L172" s="217"/>
      <c r="M172" s="218"/>
      <c r="N172" s="219"/>
      <c r="O172" s="219"/>
      <c r="P172" s="219"/>
      <c r="Q172" s="219"/>
      <c r="R172" s="219"/>
      <c r="S172" s="219"/>
      <c r="T172" s="220"/>
      <c r="AT172" s="221" t="s">
        <v>215</v>
      </c>
      <c r="AU172" s="221" t="s">
        <v>83</v>
      </c>
      <c r="AV172" s="14" t="s">
        <v>83</v>
      </c>
      <c r="AW172" s="14" t="s">
        <v>34</v>
      </c>
      <c r="AX172" s="14" t="s">
        <v>81</v>
      </c>
      <c r="AY172" s="221" t="s">
        <v>206</v>
      </c>
    </row>
    <row r="173" spans="1:65" s="2" customFormat="1" ht="24.15" customHeight="1">
      <c r="A173" s="37"/>
      <c r="B173" s="38"/>
      <c r="C173" s="234" t="s">
        <v>356</v>
      </c>
      <c r="D173" s="234" t="s">
        <v>305</v>
      </c>
      <c r="E173" s="235" t="s">
        <v>1257</v>
      </c>
      <c r="F173" s="236" t="s">
        <v>1258</v>
      </c>
      <c r="G173" s="237" t="s">
        <v>211</v>
      </c>
      <c r="H173" s="238">
        <v>4</v>
      </c>
      <c r="I173" s="239"/>
      <c r="J173" s="240">
        <f>ROUND(I173*H173,2)</f>
        <v>0</v>
      </c>
      <c r="K173" s="241"/>
      <c r="L173" s="242"/>
      <c r="M173" s="243" t="s">
        <v>21</v>
      </c>
      <c r="N173" s="244" t="s">
        <v>45</v>
      </c>
      <c r="O173" s="67"/>
      <c r="P173" s="192">
        <f>O173*H173</f>
        <v>0</v>
      </c>
      <c r="Q173" s="192">
        <v>6.0000000000000002E-5</v>
      </c>
      <c r="R173" s="192">
        <f>Q173*H173</f>
        <v>2.4000000000000001E-4</v>
      </c>
      <c r="S173" s="192">
        <v>0</v>
      </c>
      <c r="T173" s="193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194" t="s">
        <v>283</v>
      </c>
      <c r="AT173" s="194" t="s">
        <v>305</v>
      </c>
      <c r="AU173" s="194" t="s">
        <v>83</v>
      </c>
      <c r="AY173" s="20" t="s">
        <v>206</v>
      </c>
      <c r="BE173" s="195">
        <f>IF(N173="základní",J173,0)</f>
        <v>0</v>
      </c>
      <c r="BF173" s="195">
        <f>IF(N173="snížená",J173,0)</f>
        <v>0</v>
      </c>
      <c r="BG173" s="195">
        <f>IF(N173="zákl. přenesená",J173,0)</f>
        <v>0</v>
      </c>
      <c r="BH173" s="195">
        <f>IF(N173="sníž. přenesená",J173,0)</f>
        <v>0</v>
      </c>
      <c r="BI173" s="195">
        <f>IF(N173="nulová",J173,0)</f>
        <v>0</v>
      </c>
      <c r="BJ173" s="20" t="s">
        <v>81</v>
      </c>
      <c r="BK173" s="195">
        <f>ROUND(I173*H173,2)</f>
        <v>0</v>
      </c>
      <c r="BL173" s="20" t="s">
        <v>149</v>
      </c>
      <c r="BM173" s="194" t="s">
        <v>1259</v>
      </c>
    </row>
    <row r="174" spans="1:65" s="2" customFormat="1">
      <c r="A174" s="37"/>
      <c r="B174" s="38"/>
      <c r="C174" s="39"/>
      <c r="D174" s="196" t="s">
        <v>213</v>
      </c>
      <c r="E174" s="39"/>
      <c r="F174" s="197" t="s">
        <v>1258</v>
      </c>
      <c r="G174" s="39"/>
      <c r="H174" s="39"/>
      <c r="I174" s="198"/>
      <c r="J174" s="39"/>
      <c r="K174" s="39"/>
      <c r="L174" s="42"/>
      <c r="M174" s="199"/>
      <c r="N174" s="200"/>
      <c r="O174" s="67"/>
      <c r="P174" s="67"/>
      <c r="Q174" s="67"/>
      <c r="R174" s="67"/>
      <c r="S174" s="67"/>
      <c r="T174" s="68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T174" s="20" t="s">
        <v>213</v>
      </c>
      <c r="AU174" s="20" t="s">
        <v>83</v>
      </c>
    </row>
    <row r="175" spans="1:65" s="2" customFormat="1" ht="18">
      <c r="A175" s="37"/>
      <c r="B175" s="38"/>
      <c r="C175" s="39"/>
      <c r="D175" s="196" t="s">
        <v>275</v>
      </c>
      <c r="E175" s="39"/>
      <c r="F175" s="233" t="s">
        <v>867</v>
      </c>
      <c r="G175" s="39"/>
      <c r="H175" s="39"/>
      <c r="I175" s="198"/>
      <c r="J175" s="39"/>
      <c r="K175" s="39"/>
      <c r="L175" s="42"/>
      <c r="M175" s="199"/>
      <c r="N175" s="200"/>
      <c r="O175" s="67"/>
      <c r="P175" s="67"/>
      <c r="Q175" s="67"/>
      <c r="R175" s="67"/>
      <c r="S175" s="67"/>
      <c r="T175" s="68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T175" s="20" t="s">
        <v>275</v>
      </c>
      <c r="AU175" s="20" t="s">
        <v>83</v>
      </c>
    </row>
    <row r="176" spans="1:65" s="2" customFormat="1" ht="24.15" customHeight="1">
      <c r="A176" s="37"/>
      <c r="B176" s="38"/>
      <c r="C176" s="234" t="s">
        <v>361</v>
      </c>
      <c r="D176" s="234" t="s">
        <v>305</v>
      </c>
      <c r="E176" s="235" t="s">
        <v>1260</v>
      </c>
      <c r="F176" s="236" t="s">
        <v>1261</v>
      </c>
      <c r="G176" s="237" t="s">
        <v>211</v>
      </c>
      <c r="H176" s="238">
        <v>4</v>
      </c>
      <c r="I176" s="239"/>
      <c r="J176" s="240">
        <f>ROUND(I176*H176,2)</f>
        <v>0</v>
      </c>
      <c r="K176" s="241"/>
      <c r="L176" s="242"/>
      <c r="M176" s="243" t="s">
        <v>21</v>
      </c>
      <c r="N176" s="244" t="s">
        <v>45</v>
      </c>
      <c r="O176" s="67"/>
      <c r="P176" s="192">
        <f>O176*H176</f>
        <v>0</v>
      </c>
      <c r="Q176" s="192">
        <v>8.0000000000000007E-5</v>
      </c>
      <c r="R176" s="192">
        <f>Q176*H176</f>
        <v>3.2000000000000003E-4</v>
      </c>
      <c r="S176" s="192">
        <v>0</v>
      </c>
      <c r="T176" s="193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194" t="s">
        <v>283</v>
      </c>
      <c r="AT176" s="194" t="s">
        <v>305</v>
      </c>
      <c r="AU176" s="194" t="s">
        <v>83</v>
      </c>
      <c r="AY176" s="20" t="s">
        <v>206</v>
      </c>
      <c r="BE176" s="195">
        <f>IF(N176="základní",J176,0)</f>
        <v>0</v>
      </c>
      <c r="BF176" s="195">
        <f>IF(N176="snížená",J176,0)</f>
        <v>0</v>
      </c>
      <c r="BG176" s="195">
        <f>IF(N176="zákl. přenesená",J176,0)</f>
        <v>0</v>
      </c>
      <c r="BH176" s="195">
        <f>IF(N176="sníž. přenesená",J176,0)</f>
        <v>0</v>
      </c>
      <c r="BI176" s="195">
        <f>IF(N176="nulová",J176,0)</f>
        <v>0</v>
      </c>
      <c r="BJ176" s="20" t="s">
        <v>81</v>
      </c>
      <c r="BK176" s="195">
        <f>ROUND(I176*H176,2)</f>
        <v>0</v>
      </c>
      <c r="BL176" s="20" t="s">
        <v>149</v>
      </c>
      <c r="BM176" s="194" t="s">
        <v>1262</v>
      </c>
    </row>
    <row r="177" spans="1:65" s="2" customFormat="1">
      <c r="A177" s="37"/>
      <c r="B177" s="38"/>
      <c r="C177" s="39"/>
      <c r="D177" s="196" t="s">
        <v>213</v>
      </c>
      <c r="E177" s="39"/>
      <c r="F177" s="197" t="s">
        <v>1261</v>
      </c>
      <c r="G177" s="39"/>
      <c r="H177" s="39"/>
      <c r="I177" s="198"/>
      <c r="J177" s="39"/>
      <c r="K177" s="39"/>
      <c r="L177" s="42"/>
      <c r="M177" s="199"/>
      <c r="N177" s="200"/>
      <c r="O177" s="67"/>
      <c r="P177" s="67"/>
      <c r="Q177" s="67"/>
      <c r="R177" s="67"/>
      <c r="S177" s="67"/>
      <c r="T177" s="68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T177" s="20" t="s">
        <v>213</v>
      </c>
      <c r="AU177" s="20" t="s">
        <v>83</v>
      </c>
    </row>
    <row r="178" spans="1:65" s="2" customFormat="1" ht="18">
      <c r="A178" s="37"/>
      <c r="B178" s="38"/>
      <c r="C178" s="39"/>
      <c r="D178" s="196" t="s">
        <v>275</v>
      </c>
      <c r="E178" s="39"/>
      <c r="F178" s="233" t="s">
        <v>867</v>
      </c>
      <c r="G178" s="39"/>
      <c r="H178" s="39"/>
      <c r="I178" s="198"/>
      <c r="J178" s="39"/>
      <c r="K178" s="39"/>
      <c r="L178" s="42"/>
      <c r="M178" s="199"/>
      <c r="N178" s="200"/>
      <c r="O178" s="67"/>
      <c r="P178" s="67"/>
      <c r="Q178" s="67"/>
      <c r="R178" s="67"/>
      <c r="S178" s="67"/>
      <c r="T178" s="68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T178" s="20" t="s">
        <v>275</v>
      </c>
      <c r="AU178" s="20" t="s">
        <v>83</v>
      </c>
    </row>
    <row r="179" spans="1:65" s="2" customFormat="1" ht="24.15" customHeight="1">
      <c r="A179" s="37"/>
      <c r="B179" s="38"/>
      <c r="C179" s="234" t="s">
        <v>374</v>
      </c>
      <c r="D179" s="234" t="s">
        <v>305</v>
      </c>
      <c r="E179" s="235" t="s">
        <v>1263</v>
      </c>
      <c r="F179" s="236" t="s">
        <v>1264</v>
      </c>
      <c r="G179" s="237" t="s">
        <v>211</v>
      </c>
      <c r="H179" s="238">
        <v>2</v>
      </c>
      <c r="I179" s="239"/>
      <c r="J179" s="240">
        <f>ROUND(I179*H179,2)</f>
        <v>0</v>
      </c>
      <c r="K179" s="241"/>
      <c r="L179" s="242"/>
      <c r="M179" s="243" t="s">
        <v>21</v>
      </c>
      <c r="N179" s="244" t="s">
        <v>45</v>
      </c>
      <c r="O179" s="67"/>
      <c r="P179" s="192">
        <f>O179*H179</f>
        <v>0</v>
      </c>
      <c r="Q179" s="192">
        <v>2.3000000000000001E-4</v>
      </c>
      <c r="R179" s="192">
        <f>Q179*H179</f>
        <v>4.6000000000000001E-4</v>
      </c>
      <c r="S179" s="192">
        <v>0</v>
      </c>
      <c r="T179" s="193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194" t="s">
        <v>283</v>
      </c>
      <c r="AT179" s="194" t="s">
        <v>305</v>
      </c>
      <c r="AU179" s="194" t="s">
        <v>83</v>
      </c>
      <c r="AY179" s="20" t="s">
        <v>206</v>
      </c>
      <c r="BE179" s="195">
        <f>IF(N179="základní",J179,0)</f>
        <v>0</v>
      </c>
      <c r="BF179" s="195">
        <f>IF(N179="snížená",J179,0)</f>
        <v>0</v>
      </c>
      <c r="BG179" s="195">
        <f>IF(N179="zákl. přenesená",J179,0)</f>
        <v>0</v>
      </c>
      <c r="BH179" s="195">
        <f>IF(N179="sníž. přenesená",J179,0)</f>
        <v>0</v>
      </c>
      <c r="BI179" s="195">
        <f>IF(N179="nulová",J179,0)</f>
        <v>0</v>
      </c>
      <c r="BJ179" s="20" t="s">
        <v>81</v>
      </c>
      <c r="BK179" s="195">
        <f>ROUND(I179*H179,2)</f>
        <v>0</v>
      </c>
      <c r="BL179" s="20" t="s">
        <v>149</v>
      </c>
      <c r="BM179" s="194" t="s">
        <v>1265</v>
      </c>
    </row>
    <row r="180" spans="1:65" s="2" customFormat="1">
      <c r="A180" s="37"/>
      <c r="B180" s="38"/>
      <c r="C180" s="39"/>
      <c r="D180" s="196" t="s">
        <v>213</v>
      </c>
      <c r="E180" s="39"/>
      <c r="F180" s="197" t="s">
        <v>1264</v>
      </c>
      <c r="G180" s="39"/>
      <c r="H180" s="39"/>
      <c r="I180" s="198"/>
      <c r="J180" s="39"/>
      <c r="K180" s="39"/>
      <c r="L180" s="42"/>
      <c r="M180" s="199"/>
      <c r="N180" s="200"/>
      <c r="O180" s="67"/>
      <c r="P180" s="67"/>
      <c r="Q180" s="67"/>
      <c r="R180" s="67"/>
      <c r="S180" s="67"/>
      <c r="T180" s="68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T180" s="20" t="s">
        <v>213</v>
      </c>
      <c r="AU180" s="20" t="s">
        <v>83</v>
      </c>
    </row>
    <row r="181" spans="1:65" s="2" customFormat="1" ht="18">
      <c r="A181" s="37"/>
      <c r="B181" s="38"/>
      <c r="C181" s="39"/>
      <c r="D181" s="196" t="s">
        <v>275</v>
      </c>
      <c r="E181" s="39"/>
      <c r="F181" s="233" t="s">
        <v>867</v>
      </c>
      <c r="G181" s="39"/>
      <c r="H181" s="39"/>
      <c r="I181" s="198"/>
      <c r="J181" s="39"/>
      <c r="K181" s="39"/>
      <c r="L181" s="42"/>
      <c r="M181" s="199"/>
      <c r="N181" s="200"/>
      <c r="O181" s="67"/>
      <c r="P181" s="67"/>
      <c r="Q181" s="67"/>
      <c r="R181" s="67"/>
      <c r="S181" s="67"/>
      <c r="T181" s="68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T181" s="20" t="s">
        <v>275</v>
      </c>
      <c r="AU181" s="20" t="s">
        <v>83</v>
      </c>
    </row>
    <row r="182" spans="1:65" s="2" customFormat="1" ht="16.5" customHeight="1">
      <c r="A182" s="37"/>
      <c r="B182" s="38"/>
      <c r="C182" s="182" t="s">
        <v>381</v>
      </c>
      <c r="D182" s="182" t="s">
        <v>208</v>
      </c>
      <c r="E182" s="183" t="s">
        <v>1266</v>
      </c>
      <c r="F182" s="184" t="s">
        <v>1267</v>
      </c>
      <c r="G182" s="185" t="s">
        <v>226</v>
      </c>
      <c r="H182" s="186">
        <v>7.5</v>
      </c>
      <c r="I182" s="187"/>
      <c r="J182" s="188">
        <f>ROUND(I182*H182,2)</f>
        <v>0</v>
      </c>
      <c r="K182" s="189"/>
      <c r="L182" s="42"/>
      <c r="M182" s="190" t="s">
        <v>21</v>
      </c>
      <c r="N182" s="191" t="s">
        <v>45</v>
      </c>
      <c r="O182" s="67"/>
      <c r="P182" s="192">
        <f>O182*H182</f>
        <v>0</v>
      </c>
      <c r="Q182" s="192">
        <v>0</v>
      </c>
      <c r="R182" s="192">
        <f>Q182*H182</f>
        <v>0</v>
      </c>
      <c r="S182" s="192">
        <v>0</v>
      </c>
      <c r="T182" s="193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194" t="s">
        <v>149</v>
      </c>
      <c r="AT182" s="194" t="s">
        <v>208</v>
      </c>
      <c r="AU182" s="194" t="s">
        <v>83</v>
      </c>
      <c r="AY182" s="20" t="s">
        <v>206</v>
      </c>
      <c r="BE182" s="195">
        <f>IF(N182="základní",J182,0)</f>
        <v>0</v>
      </c>
      <c r="BF182" s="195">
        <f>IF(N182="snížená",J182,0)</f>
        <v>0</v>
      </c>
      <c r="BG182" s="195">
        <f>IF(N182="zákl. přenesená",J182,0)</f>
        <v>0</v>
      </c>
      <c r="BH182" s="195">
        <f>IF(N182="sníž. přenesená",J182,0)</f>
        <v>0</v>
      </c>
      <c r="BI182" s="195">
        <f>IF(N182="nulová",J182,0)</f>
        <v>0</v>
      </c>
      <c r="BJ182" s="20" t="s">
        <v>81</v>
      </c>
      <c r="BK182" s="195">
        <f>ROUND(I182*H182,2)</f>
        <v>0</v>
      </c>
      <c r="BL182" s="20" t="s">
        <v>149</v>
      </c>
      <c r="BM182" s="194" t="s">
        <v>1268</v>
      </c>
    </row>
    <row r="183" spans="1:65" s="2" customFormat="1">
      <c r="A183" s="37"/>
      <c r="B183" s="38"/>
      <c r="C183" s="39"/>
      <c r="D183" s="196" t="s">
        <v>213</v>
      </c>
      <c r="E183" s="39"/>
      <c r="F183" s="197" t="s">
        <v>1269</v>
      </c>
      <c r="G183" s="39"/>
      <c r="H183" s="39"/>
      <c r="I183" s="198"/>
      <c r="J183" s="39"/>
      <c r="K183" s="39"/>
      <c r="L183" s="42"/>
      <c r="M183" s="199"/>
      <c r="N183" s="200"/>
      <c r="O183" s="67"/>
      <c r="P183" s="67"/>
      <c r="Q183" s="67"/>
      <c r="R183" s="67"/>
      <c r="S183" s="67"/>
      <c r="T183" s="68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T183" s="20" t="s">
        <v>213</v>
      </c>
      <c r="AU183" s="20" t="s">
        <v>83</v>
      </c>
    </row>
    <row r="184" spans="1:65" s="2" customFormat="1" ht="18">
      <c r="A184" s="37"/>
      <c r="B184" s="38"/>
      <c r="C184" s="39"/>
      <c r="D184" s="196" t="s">
        <v>275</v>
      </c>
      <c r="E184" s="39"/>
      <c r="F184" s="233" t="s">
        <v>867</v>
      </c>
      <c r="G184" s="39"/>
      <c r="H184" s="39"/>
      <c r="I184" s="198"/>
      <c r="J184" s="39"/>
      <c r="K184" s="39"/>
      <c r="L184" s="42"/>
      <c r="M184" s="199"/>
      <c r="N184" s="200"/>
      <c r="O184" s="67"/>
      <c r="P184" s="67"/>
      <c r="Q184" s="67"/>
      <c r="R184" s="67"/>
      <c r="S184" s="67"/>
      <c r="T184" s="68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T184" s="20" t="s">
        <v>275</v>
      </c>
      <c r="AU184" s="20" t="s">
        <v>83</v>
      </c>
    </row>
    <row r="185" spans="1:65" s="14" customFormat="1">
      <c r="B185" s="211"/>
      <c r="C185" s="212"/>
      <c r="D185" s="196" t="s">
        <v>215</v>
      </c>
      <c r="E185" s="213" t="s">
        <v>21</v>
      </c>
      <c r="F185" s="214" t="s">
        <v>1270</v>
      </c>
      <c r="G185" s="212"/>
      <c r="H185" s="215">
        <v>7.5</v>
      </c>
      <c r="I185" s="216"/>
      <c r="J185" s="212"/>
      <c r="K185" s="212"/>
      <c r="L185" s="217"/>
      <c r="M185" s="218"/>
      <c r="N185" s="219"/>
      <c r="O185" s="219"/>
      <c r="P185" s="219"/>
      <c r="Q185" s="219"/>
      <c r="R185" s="219"/>
      <c r="S185" s="219"/>
      <c r="T185" s="220"/>
      <c r="AT185" s="221" t="s">
        <v>215</v>
      </c>
      <c r="AU185" s="221" t="s">
        <v>83</v>
      </c>
      <c r="AV185" s="14" t="s">
        <v>83</v>
      </c>
      <c r="AW185" s="14" t="s">
        <v>34</v>
      </c>
      <c r="AX185" s="14" t="s">
        <v>81</v>
      </c>
      <c r="AY185" s="221" t="s">
        <v>206</v>
      </c>
    </row>
    <row r="186" spans="1:65" s="2" customFormat="1" ht="16.5" customHeight="1">
      <c r="A186" s="37"/>
      <c r="B186" s="38"/>
      <c r="C186" s="234" t="s">
        <v>386</v>
      </c>
      <c r="D186" s="234" t="s">
        <v>305</v>
      </c>
      <c r="E186" s="235" t="s">
        <v>1271</v>
      </c>
      <c r="F186" s="236" t="s">
        <v>1272</v>
      </c>
      <c r="G186" s="237" t="s">
        <v>226</v>
      </c>
      <c r="H186" s="238">
        <v>7.5</v>
      </c>
      <c r="I186" s="239"/>
      <c r="J186" s="240">
        <f>ROUND(I186*H186,2)</f>
        <v>0</v>
      </c>
      <c r="K186" s="241"/>
      <c r="L186" s="242"/>
      <c r="M186" s="243" t="s">
        <v>21</v>
      </c>
      <c r="N186" s="244" t="s">
        <v>45</v>
      </c>
      <c r="O186" s="67"/>
      <c r="P186" s="192">
        <f>O186*H186</f>
        <v>0</v>
      </c>
      <c r="Q186" s="192">
        <v>1.7000000000000001E-4</v>
      </c>
      <c r="R186" s="192">
        <f>Q186*H186</f>
        <v>1.2750000000000001E-3</v>
      </c>
      <c r="S186" s="192">
        <v>0</v>
      </c>
      <c r="T186" s="193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194" t="s">
        <v>283</v>
      </c>
      <c r="AT186" s="194" t="s">
        <v>305</v>
      </c>
      <c r="AU186" s="194" t="s">
        <v>83</v>
      </c>
      <c r="AY186" s="20" t="s">
        <v>206</v>
      </c>
      <c r="BE186" s="195">
        <f>IF(N186="základní",J186,0)</f>
        <v>0</v>
      </c>
      <c r="BF186" s="195">
        <f>IF(N186="snížená",J186,0)</f>
        <v>0</v>
      </c>
      <c r="BG186" s="195">
        <f>IF(N186="zákl. přenesená",J186,0)</f>
        <v>0</v>
      </c>
      <c r="BH186" s="195">
        <f>IF(N186="sníž. přenesená",J186,0)</f>
        <v>0</v>
      </c>
      <c r="BI186" s="195">
        <f>IF(N186="nulová",J186,0)</f>
        <v>0</v>
      </c>
      <c r="BJ186" s="20" t="s">
        <v>81</v>
      </c>
      <c r="BK186" s="195">
        <f>ROUND(I186*H186,2)</f>
        <v>0</v>
      </c>
      <c r="BL186" s="20" t="s">
        <v>149</v>
      </c>
      <c r="BM186" s="194" t="s">
        <v>1273</v>
      </c>
    </row>
    <row r="187" spans="1:65" s="2" customFormat="1">
      <c r="A187" s="37"/>
      <c r="B187" s="38"/>
      <c r="C187" s="39"/>
      <c r="D187" s="196" t="s">
        <v>213</v>
      </c>
      <c r="E187" s="39"/>
      <c r="F187" s="197" t="s">
        <v>1272</v>
      </c>
      <c r="G187" s="39"/>
      <c r="H187" s="39"/>
      <c r="I187" s="198"/>
      <c r="J187" s="39"/>
      <c r="K187" s="39"/>
      <c r="L187" s="42"/>
      <c r="M187" s="199"/>
      <c r="N187" s="200"/>
      <c r="O187" s="67"/>
      <c r="P187" s="67"/>
      <c r="Q187" s="67"/>
      <c r="R187" s="67"/>
      <c r="S187" s="67"/>
      <c r="T187" s="68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T187" s="20" t="s">
        <v>213</v>
      </c>
      <c r="AU187" s="20" t="s">
        <v>83</v>
      </c>
    </row>
    <row r="188" spans="1:65" s="2" customFormat="1" ht="18">
      <c r="A188" s="37"/>
      <c r="B188" s="38"/>
      <c r="C188" s="39"/>
      <c r="D188" s="196" t="s">
        <v>275</v>
      </c>
      <c r="E188" s="39"/>
      <c r="F188" s="233" t="s">
        <v>867</v>
      </c>
      <c r="G188" s="39"/>
      <c r="H188" s="39"/>
      <c r="I188" s="198"/>
      <c r="J188" s="39"/>
      <c r="K188" s="39"/>
      <c r="L188" s="42"/>
      <c r="M188" s="199"/>
      <c r="N188" s="200"/>
      <c r="O188" s="67"/>
      <c r="P188" s="67"/>
      <c r="Q188" s="67"/>
      <c r="R188" s="67"/>
      <c r="S188" s="67"/>
      <c r="T188" s="68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T188" s="20" t="s">
        <v>275</v>
      </c>
      <c r="AU188" s="20" t="s">
        <v>83</v>
      </c>
    </row>
    <row r="189" spans="1:65" s="14" customFormat="1">
      <c r="B189" s="211"/>
      <c r="C189" s="212"/>
      <c r="D189" s="196" t="s">
        <v>215</v>
      </c>
      <c r="E189" s="213" t="s">
        <v>21</v>
      </c>
      <c r="F189" s="214" t="s">
        <v>1270</v>
      </c>
      <c r="G189" s="212"/>
      <c r="H189" s="215">
        <v>7.5</v>
      </c>
      <c r="I189" s="216"/>
      <c r="J189" s="212"/>
      <c r="K189" s="212"/>
      <c r="L189" s="217"/>
      <c r="M189" s="218"/>
      <c r="N189" s="219"/>
      <c r="O189" s="219"/>
      <c r="P189" s="219"/>
      <c r="Q189" s="219"/>
      <c r="R189" s="219"/>
      <c r="S189" s="219"/>
      <c r="T189" s="220"/>
      <c r="AT189" s="221" t="s">
        <v>215</v>
      </c>
      <c r="AU189" s="221" t="s">
        <v>83</v>
      </c>
      <c r="AV189" s="14" t="s">
        <v>83</v>
      </c>
      <c r="AW189" s="14" t="s">
        <v>34</v>
      </c>
      <c r="AX189" s="14" t="s">
        <v>81</v>
      </c>
      <c r="AY189" s="221" t="s">
        <v>206</v>
      </c>
    </row>
    <row r="190" spans="1:65" s="2" customFormat="1" ht="21.75" customHeight="1">
      <c r="A190" s="37"/>
      <c r="B190" s="38"/>
      <c r="C190" s="182" t="s">
        <v>7</v>
      </c>
      <c r="D190" s="182" t="s">
        <v>208</v>
      </c>
      <c r="E190" s="183" t="s">
        <v>1274</v>
      </c>
      <c r="F190" s="184" t="s">
        <v>1275</v>
      </c>
      <c r="G190" s="185" t="s">
        <v>226</v>
      </c>
      <c r="H190" s="186">
        <v>117.2</v>
      </c>
      <c r="I190" s="187"/>
      <c r="J190" s="188">
        <f>ROUND(I190*H190,2)</f>
        <v>0</v>
      </c>
      <c r="K190" s="189"/>
      <c r="L190" s="42"/>
      <c r="M190" s="190" t="s">
        <v>21</v>
      </c>
      <c r="N190" s="191" t="s">
        <v>45</v>
      </c>
      <c r="O190" s="67"/>
      <c r="P190" s="192">
        <f>O190*H190</f>
        <v>0</v>
      </c>
      <c r="Q190" s="192">
        <v>0</v>
      </c>
      <c r="R190" s="192">
        <f>Q190*H190</f>
        <v>0</v>
      </c>
      <c r="S190" s="192">
        <v>0</v>
      </c>
      <c r="T190" s="193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194" t="s">
        <v>149</v>
      </c>
      <c r="AT190" s="194" t="s">
        <v>208</v>
      </c>
      <c r="AU190" s="194" t="s">
        <v>83</v>
      </c>
      <c r="AY190" s="20" t="s">
        <v>206</v>
      </c>
      <c r="BE190" s="195">
        <f>IF(N190="základní",J190,0)</f>
        <v>0</v>
      </c>
      <c r="BF190" s="195">
        <f>IF(N190="snížená",J190,0)</f>
        <v>0</v>
      </c>
      <c r="BG190" s="195">
        <f>IF(N190="zákl. přenesená",J190,0)</f>
        <v>0</v>
      </c>
      <c r="BH190" s="195">
        <f>IF(N190="sníž. přenesená",J190,0)</f>
        <v>0</v>
      </c>
      <c r="BI190" s="195">
        <f>IF(N190="nulová",J190,0)</f>
        <v>0</v>
      </c>
      <c r="BJ190" s="20" t="s">
        <v>81</v>
      </c>
      <c r="BK190" s="195">
        <f>ROUND(I190*H190,2)</f>
        <v>0</v>
      </c>
      <c r="BL190" s="20" t="s">
        <v>149</v>
      </c>
      <c r="BM190" s="194" t="s">
        <v>1276</v>
      </c>
    </row>
    <row r="191" spans="1:65" s="2" customFormat="1">
      <c r="A191" s="37"/>
      <c r="B191" s="38"/>
      <c r="C191" s="39"/>
      <c r="D191" s="196" t="s">
        <v>213</v>
      </c>
      <c r="E191" s="39"/>
      <c r="F191" s="197" t="s">
        <v>1277</v>
      </c>
      <c r="G191" s="39"/>
      <c r="H191" s="39"/>
      <c r="I191" s="198"/>
      <c r="J191" s="39"/>
      <c r="K191" s="39"/>
      <c r="L191" s="42"/>
      <c r="M191" s="199"/>
      <c r="N191" s="200"/>
      <c r="O191" s="67"/>
      <c r="P191" s="67"/>
      <c r="Q191" s="67"/>
      <c r="R191" s="67"/>
      <c r="S191" s="67"/>
      <c r="T191" s="68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T191" s="20" t="s">
        <v>213</v>
      </c>
      <c r="AU191" s="20" t="s">
        <v>83</v>
      </c>
    </row>
    <row r="192" spans="1:65" s="2" customFormat="1" ht="18">
      <c r="A192" s="37"/>
      <c r="B192" s="38"/>
      <c r="C192" s="39"/>
      <c r="D192" s="196" t="s">
        <v>275</v>
      </c>
      <c r="E192" s="39"/>
      <c r="F192" s="233" t="s">
        <v>867</v>
      </c>
      <c r="G192" s="39"/>
      <c r="H192" s="39"/>
      <c r="I192" s="198"/>
      <c r="J192" s="39"/>
      <c r="K192" s="39"/>
      <c r="L192" s="42"/>
      <c r="M192" s="199"/>
      <c r="N192" s="200"/>
      <c r="O192" s="67"/>
      <c r="P192" s="67"/>
      <c r="Q192" s="67"/>
      <c r="R192" s="67"/>
      <c r="S192" s="67"/>
      <c r="T192" s="68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T192" s="20" t="s">
        <v>275</v>
      </c>
      <c r="AU192" s="20" t="s">
        <v>83</v>
      </c>
    </row>
    <row r="193" spans="1:65" s="14" customFormat="1">
      <c r="B193" s="211"/>
      <c r="C193" s="212"/>
      <c r="D193" s="196" t="s">
        <v>215</v>
      </c>
      <c r="E193" s="213" t="s">
        <v>21</v>
      </c>
      <c r="F193" s="214" t="s">
        <v>1278</v>
      </c>
      <c r="G193" s="212"/>
      <c r="H193" s="215">
        <v>117.2</v>
      </c>
      <c r="I193" s="216"/>
      <c r="J193" s="212"/>
      <c r="K193" s="212"/>
      <c r="L193" s="217"/>
      <c r="M193" s="218"/>
      <c r="N193" s="219"/>
      <c r="O193" s="219"/>
      <c r="P193" s="219"/>
      <c r="Q193" s="219"/>
      <c r="R193" s="219"/>
      <c r="S193" s="219"/>
      <c r="T193" s="220"/>
      <c r="AT193" s="221" t="s">
        <v>215</v>
      </c>
      <c r="AU193" s="221" t="s">
        <v>83</v>
      </c>
      <c r="AV193" s="14" t="s">
        <v>83</v>
      </c>
      <c r="AW193" s="14" t="s">
        <v>34</v>
      </c>
      <c r="AX193" s="14" t="s">
        <v>81</v>
      </c>
      <c r="AY193" s="221" t="s">
        <v>206</v>
      </c>
    </row>
    <row r="194" spans="1:65" s="2" customFormat="1" ht="16.5" customHeight="1">
      <c r="A194" s="37"/>
      <c r="B194" s="38"/>
      <c r="C194" s="234" t="s">
        <v>400</v>
      </c>
      <c r="D194" s="234" t="s">
        <v>305</v>
      </c>
      <c r="E194" s="235" t="s">
        <v>1279</v>
      </c>
      <c r="F194" s="236" t="s">
        <v>1280</v>
      </c>
      <c r="G194" s="237" t="s">
        <v>226</v>
      </c>
      <c r="H194" s="238">
        <v>118.958</v>
      </c>
      <c r="I194" s="239"/>
      <c r="J194" s="240">
        <f>ROUND(I194*H194,2)</f>
        <v>0</v>
      </c>
      <c r="K194" s="241"/>
      <c r="L194" s="242"/>
      <c r="M194" s="243" t="s">
        <v>21</v>
      </c>
      <c r="N194" s="244" t="s">
        <v>45</v>
      </c>
      <c r="O194" s="67"/>
      <c r="P194" s="192">
        <f>O194*H194</f>
        <v>0</v>
      </c>
      <c r="Q194" s="192">
        <v>4.2999999999999999E-4</v>
      </c>
      <c r="R194" s="192">
        <f>Q194*H194</f>
        <v>5.115194E-2</v>
      </c>
      <c r="S194" s="192">
        <v>0</v>
      </c>
      <c r="T194" s="193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194" t="s">
        <v>283</v>
      </c>
      <c r="AT194" s="194" t="s">
        <v>305</v>
      </c>
      <c r="AU194" s="194" t="s">
        <v>83</v>
      </c>
      <c r="AY194" s="20" t="s">
        <v>206</v>
      </c>
      <c r="BE194" s="195">
        <f>IF(N194="základní",J194,0)</f>
        <v>0</v>
      </c>
      <c r="BF194" s="195">
        <f>IF(N194="snížená",J194,0)</f>
        <v>0</v>
      </c>
      <c r="BG194" s="195">
        <f>IF(N194="zákl. přenesená",J194,0)</f>
        <v>0</v>
      </c>
      <c r="BH194" s="195">
        <f>IF(N194="sníž. přenesená",J194,0)</f>
        <v>0</v>
      </c>
      <c r="BI194" s="195">
        <f>IF(N194="nulová",J194,0)</f>
        <v>0</v>
      </c>
      <c r="BJ194" s="20" t="s">
        <v>81</v>
      </c>
      <c r="BK194" s="195">
        <f>ROUND(I194*H194,2)</f>
        <v>0</v>
      </c>
      <c r="BL194" s="20" t="s">
        <v>149</v>
      </c>
      <c r="BM194" s="194" t="s">
        <v>1281</v>
      </c>
    </row>
    <row r="195" spans="1:65" s="2" customFormat="1">
      <c r="A195" s="37"/>
      <c r="B195" s="38"/>
      <c r="C195" s="39"/>
      <c r="D195" s="196" t="s">
        <v>213</v>
      </c>
      <c r="E195" s="39"/>
      <c r="F195" s="197" t="s">
        <v>1280</v>
      </c>
      <c r="G195" s="39"/>
      <c r="H195" s="39"/>
      <c r="I195" s="198"/>
      <c r="J195" s="39"/>
      <c r="K195" s="39"/>
      <c r="L195" s="42"/>
      <c r="M195" s="199"/>
      <c r="N195" s="200"/>
      <c r="O195" s="67"/>
      <c r="P195" s="67"/>
      <c r="Q195" s="67"/>
      <c r="R195" s="67"/>
      <c r="S195" s="67"/>
      <c r="T195" s="68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T195" s="20" t="s">
        <v>213</v>
      </c>
      <c r="AU195" s="20" t="s">
        <v>83</v>
      </c>
    </row>
    <row r="196" spans="1:65" s="2" customFormat="1" ht="18">
      <c r="A196" s="37"/>
      <c r="B196" s="38"/>
      <c r="C196" s="39"/>
      <c r="D196" s="196" t="s">
        <v>275</v>
      </c>
      <c r="E196" s="39"/>
      <c r="F196" s="233" t="s">
        <v>867</v>
      </c>
      <c r="G196" s="39"/>
      <c r="H196" s="39"/>
      <c r="I196" s="198"/>
      <c r="J196" s="39"/>
      <c r="K196" s="39"/>
      <c r="L196" s="42"/>
      <c r="M196" s="199"/>
      <c r="N196" s="200"/>
      <c r="O196" s="67"/>
      <c r="P196" s="67"/>
      <c r="Q196" s="67"/>
      <c r="R196" s="67"/>
      <c r="S196" s="67"/>
      <c r="T196" s="68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T196" s="20" t="s">
        <v>275</v>
      </c>
      <c r="AU196" s="20" t="s">
        <v>83</v>
      </c>
    </row>
    <row r="197" spans="1:65" s="14" customFormat="1">
      <c r="B197" s="211"/>
      <c r="C197" s="212"/>
      <c r="D197" s="196" t="s">
        <v>215</v>
      </c>
      <c r="E197" s="213" t="s">
        <v>21</v>
      </c>
      <c r="F197" s="214" t="s">
        <v>1282</v>
      </c>
      <c r="G197" s="212"/>
      <c r="H197" s="215">
        <v>118.958</v>
      </c>
      <c r="I197" s="216"/>
      <c r="J197" s="212"/>
      <c r="K197" s="212"/>
      <c r="L197" s="217"/>
      <c r="M197" s="218"/>
      <c r="N197" s="219"/>
      <c r="O197" s="219"/>
      <c r="P197" s="219"/>
      <c r="Q197" s="219"/>
      <c r="R197" s="219"/>
      <c r="S197" s="219"/>
      <c r="T197" s="220"/>
      <c r="AT197" s="221" t="s">
        <v>215</v>
      </c>
      <c r="AU197" s="221" t="s">
        <v>83</v>
      </c>
      <c r="AV197" s="14" t="s">
        <v>83</v>
      </c>
      <c r="AW197" s="14" t="s">
        <v>34</v>
      </c>
      <c r="AX197" s="14" t="s">
        <v>81</v>
      </c>
      <c r="AY197" s="221" t="s">
        <v>206</v>
      </c>
    </row>
    <row r="198" spans="1:65" s="2" customFormat="1" ht="16.5" customHeight="1">
      <c r="A198" s="37"/>
      <c r="B198" s="38"/>
      <c r="C198" s="234" t="s">
        <v>411</v>
      </c>
      <c r="D198" s="234" t="s">
        <v>305</v>
      </c>
      <c r="E198" s="235" t="s">
        <v>1283</v>
      </c>
      <c r="F198" s="236" t="s">
        <v>1284</v>
      </c>
      <c r="G198" s="237" t="s">
        <v>211</v>
      </c>
      <c r="H198" s="238">
        <v>2</v>
      </c>
      <c r="I198" s="239"/>
      <c r="J198" s="240">
        <f>ROUND(I198*H198,2)</f>
        <v>0</v>
      </c>
      <c r="K198" s="241"/>
      <c r="L198" s="242"/>
      <c r="M198" s="243" t="s">
        <v>21</v>
      </c>
      <c r="N198" s="244" t="s">
        <v>45</v>
      </c>
      <c r="O198" s="67"/>
      <c r="P198" s="192">
        <f>O198*H198</f>
        <v>0</v>
      </c>
      <c r="Q198" s="192">
        <v>1.1E-4</v>
      </c>
      <c r="R198" s="192">
        <f>Q198*H198</f>
        <v>2.2000000000000001E-4</v>
      </c>
      <c r="S198" s="192">
        <v>0</v>
      </c>
      <c r="T198" s="193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194" t="s">
        <v>283</v>
      </c>
      <c r="AT198" s="194" t="s">
        <v>305</v>
      </c>
      <c r="AU198" s="194" t="s">
        <v>83</v>
      </c>
      <c r="AY198" s="20" t="s">
        <v>206</v>
      </c>
      <c r="BE198" s="195">
        <f>IF(N198="základní",J198,0)</f>
        <v>0</v>
      </c>
      <c r="BF198" s="195">
        <f>IF(N198="snížená",J198,0)</f>
        <v>0</v>
      </c>
      <c r="BG198" s="195">
        <f>IF(N198="zákl. přenesená",J198,0)</f>
        <v>0</v>
      </c>
      <c r="BH198" s="195">
        <f>IF(N198="sníž. přenesená",J198,0)</f>
        <v>0</v>
      </c>
      <c r="BI198" s="195">
        <f>IF(N198="nulová",J198,0)</f>
        <v>0</v>
      </c>
      <c r="BJ198" s="20" t="s">
        <v>81</v>
      </c>
      <c r="BK198" s="195">
        <f>ROUND(I198*H198,2)</f>
        <v>0</v>
      </c>
      <c r="BL198" s="20" t="s">
        <v>149</v>
      </c>
      <c r="BM198" s="194" t="s">
        <v>1285</v>
      </c>
    </row>
    <row r="199" spans="1:65" s="2" customFormat="1">
      <c r="A199" s="37"/>
      <c r="B199" s="38"/>
      <c r="C199" s="39"/>
      <c r="D199" s="196" t="s">
        <v>213</v>
      </c>
      <c r="E199" s="39"/>
      <c r="F199" s="197" t="s">
        <v>1284</v>
      </c>
      <c r="G199" s="39"/>
      <c r="H199" s="39"/>
      <c r="I199" s="198"/>
      <c r="J199" s="39"/>
      <c r="K199" s="39"/>
      <c r="L199" s="42"/>
      <c r="M199" s="199"/>
      <c r="N199" s="200"/>
      <c r="O199" s="67"/>
      <c r="P199" s="67"/>
      <c r="Q199" s="67"/>
      <c r="R199" s="67"/>
      <c r="S199" s="67"/>
      <c r="T199" s="68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T199" s="20" t="s">
        <v>213</v>
      </c>
      <c r="AU199" s="20" t="s">
        <v>83</v>
      </c>
    </row>
    <row r="200" spans="1:65" s="2" customFormat="1" ht="18">
      <c r="A200" s="37"/>
      <c r="B200" s="38"/>
      <c r="C200" s="39"/>
      <c r="D200" s="196" t="s">
        <v>275</v>
      </c>
      <c r="E200" s="39"/>
      <c r="F200" s="233" t="s">
        <v>867</v>
      </c>
      <c r="G200" s="39"/>
      <c r="H200" s="39"/>
      <c r="I200" s="198"/>
      <c r="J200" s="39"/>
      <c r="K200" s="39"/>
      <c r="L200" s="42"/>
      <c r="M200" s="199"/>
      <c r="N200" s="200"/>
      <c r="O200" s="67"/>
      <c r="P200" s="67"/>
      <c r="Q200" s="67"/>
      <c r="R200" s="67"/>
      <c r="S200" s="67"/>
      <c r="T200" s="68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T200" s="20" t="s">
        <v>275</v>
      </c>
      <c r="AU200" s="20" t="s">
        <v>83</v>
      </c>
    </row>
    <row r="201" spans="1:65" s="2" customFormat="1" ht="16.5" customHeight="1">
      <c r="A201" s="37"/>
      <c r="B201" s="38"/>
      <c r="C201" s="234" t="s">
        <v>420</v>
      </c>
      <c r="D201" s="234" t="s">
        <v>305</v>
      </c>
      <c r="E201" s="235" t="s">
        <v>1286</v>
      </c>
      <c r="F201" s="236" t="s">
        <v>1287</v>
      </c>
      <c r="G201" s="237" t="s">
        <v>211</v>
      </c>
      <c r="H201" s="238">
        <v>2</v>
      </c>
      <c r="I201" s="239"/>
      <c r="J201" s="240">
        <f>ROUND(I201*H201,2)</f>
        <v>0</v>
      </c>
      <c r="K201" s="241"/>
      <c r="L201" s="242"/>
      <c r="M201" s="243" t="s">
        <v>21</v>
      </c>
      <c r="N201" s="244" t="s">
        <v>45</v>
      </c>
      <c r="O201" s="67"/>
      <c r="P201" s="192">
        <f>O201*H201</f>
        <v>0</v>
      </c>
      <c r="Q201" s="192">
        <v>1.2999999999999999E-4</v>
      </c>
      <c r="R201" s="192">
        <f>Q201*H201</f>
        <v>2.5999999999999998E-4</v>
      </c>
      <c r="S201" s="192">
        <v>0</v>
      </c>
      <c r="T201" s="193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194" t="s">
        <v>283</v>
      </c>
      <c r="AT201" s="194" t="s">
        <v>305</v>
      </c>
      <c r="AU201" s="194" t="s">
        <v>83</v>
      </c>
      <c r="AY201" s="20" t="s">
        <v>206</v>
      </c>
      <c r="BE201" s="195">
        <f>IF(N201="základní",J201,0)</f>
        <v>0</v>
      </c>
      <c r="BF201" s="195">
        <f>IF(N201="snížená",J201,0)</f>
        <v>0</v>
      </c>
      <c r="BG201" s="195">
        <f>IF(N201="zákl. přenesená",J201,0)</f>
        <v>0</v>
      </c>
      <c r="BH201" s="195">
        <f>IF(N201="sníž. přenesená",J201,0)</f>
        <v>0</v>
      </c>
      <c r="BI201" s="195">
        <f>IF(N201="nulová",J201,0)</f>
        <v>0</v>
      </c>
      <c r="BJ201" s="20" t="s">
        <v>81</v>
      </c>
      <c r="BK201" s="195">
        <f>ROUND(I201*H201,2)</f>
        <v>0</v>
      </c>
      <c r="BL201" s="20" t="s">
        <v>149</v>
      </c>
      <c r="BM201" s="194" t="s">
        <v>1288</v>
      </c>
    </row>
    <row r="202" spans="1:65" s="2" customFormat="1">
      <c r="A202" s="37"/>
      <c r="B202" s="38"/>
      <c r="C202" s="39"/>
      <c r="D202" s="196" t="s">
        <v>213</v>
      </c>
      <c r="E202" s="39"/>
      <c r="F202" s="197" t="s">
        <v>1287</v>
      </c>
      <c r="G202" s="39"/>
      <c r="H202" s="39"/>
      <c r="I202" s="198"/>
      <c r="J202" s="39"/>
      <c r="K202" s="39"/>
      <c r="L202" s="42"/>
      <c r="M202" s="199"/>
      <c r="N202" s="200"/>
      <c r="O202" s="67"/>
      <c r="P202" s="67"/>
      <c r="Q202" s="67"/>
      <c r="R202" s="67"/>
      <c r="S202" s="67"/>
      <c r="T202" s="68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T202" s="20" t="s">
        <v>213</v>
      </c>
      <c r="AU202" s="20" t="s">
        <v>83</v>
      </c>
    </row>
    <row r="203" spans="1:65" s="2" customFormat="1" ht="18">
      <c r="A203" s="37"/>
      <c r="B203" s="38"/>
      <c r="C203" s="39"/>
      <c r="D203" s="196" t="s">
        <v>275</v>
      </c>
      <c r="E203" s="39"/>
      <c r="F203" s="233" t="s">
        <v>867</v>
      </c>
      <c r="G203" s="39"/>
      <c r="H203" s="39"/>
      <c r="I203" s="198"/>
      <c r="J203" s="39"/>
      <c r="K203" s="39"/>
      <c r="L203" s="42"/>
      <c r="M203" s="199"/>
      <c r="N203" s="200"/>
      <c r="O203" s="67"/>
      <c r="P203" s="67"/>
      <c r="Q203" s="67"/>
      <c r="R203" s="67"/>
      <c r="S203" s="67"/>
      <c r="T203" s="68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T203" s="20" t="s">
        <v>275</v>
      </c>
      <c r="AU203" s="20" t="s">
        <v>83</v>
      </c>
    </row>
    <row r="204" spans="1:65" s="2" customFormat="1" ht="16.5" customHeight="1">
      <c r="A204" s="37"/>
      <c r="B204" s="38"/>
      <c r="C204" s="182" t="s">
        <v>426</v>
      </c>
      <c r="D204" s="182" t="s">
        <v>208</v>
      </c>
      <c r="E204" s="183" t="s">
        <v>1289</v>
      </c>
      <c r="F204" s="184" t="s">
        <v>1290</v>
      </c>
      <c r="G204" s="185" t="s">
        <v>211</v>
      </c>
      <c r="H204" s="186">
        <v>1</v>
      </c>
      <c r="I204" s="187"/>
      <c r="J204" s="188">
        <f>ROUND(I204*H204,2)</f>
        <v>0</v>
      </c>
      <c r="K204" s="189"/>
      <c r="L204" s="42"/>
      <c r="M204" s="190" t="s">
        <v>21</v>
      </c>
      <c r="N204" s="191" t="s">
        <v>45</v>
      </c>
      <c r="O204" s="67"/>
      <c r="P204" s="192">
        <f>O204*H204</f>
        <v>0</v>
      </c>
      <c r="Q204" s="192">
        <v>1.6000000000000001E-4</v>
      </c>
      <c r="R204" s="192">
        <f>Q204*H204</f>
        <v>1.6000000000000001E-4</v>
      </c>
      <c r="S204" s="192">
        <v>0</v>
      </c>
      <c r="T204" s="193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194" t="s">
        <v>149</v>
      </c>
      <c r="AT204" s="194" t="s">
        <v>208</v>
      </c>
      <c r="AU204" s="194" t="s">
        <v>83</v>
      </c>
      <c r="AY204" s="20" t="s">
        <v>206</v>
      </c>
      <c r="BE204" s="195">
        <f>IF(N204="základní",J204,0)</f>
        <v>0</v>
      </c>
      <c r="BF204" s="195">
        <f>IF(N204="snížená",J204,0)</f>
        <v>0</v>
      </c>
      <c r="BG204" s="195">
        <f>IF(N204="zákl. přenesená",J204,0)</f>
        <v>0</v>
      </c>
      <c r="BH204" s="195">
        <f>IF(N204="sníž. přenesená",J204,0)</f>
        <v>0</v>
      </c>
      <c r="BI204" s="195">
        <f>IF(N204="nulová",J204,0)</f>
        <v>0</v>
      </c>
      <c r="BJ204" s="20" t="s">
        <v>81</v>
      </c>
      <c r="BK204" s="195">
        <f>ROUND(I204*H204,2)</f>
        <v>0</v>
      </c>
      <c r="BL204" s="20" t="s">
        <v>149</v>
      </c>
      <c r="BM204" s="194" t="s">
        <v>1291</v>
      </c>
    </row>
    <row r="205" spans="1:65" s="2" customFormat="1">
      <c r="A205" s="37"/>
      <c r="B205" s="38"/>
      <c r="C205" s="39"/>
      <c r="D205" s="196" t="s">
        <v>213</v>
      </c>
      <c r="E205" s="39"/>
      <c r="F205" s="197" t="s">
        <v>1292</v>
      </c>
      <c r="G205" s="39"/>
      <c r="H205" s="39"/>
      <c r="I205" s="198"/>
      <c r="J205" s="39"/>
      <c r="K205" s="39"/>
      <c r="L205" s="42"/>
      <c r="M205" s="199"/>
      <c r="N205" s="200"/>
      <c r="O205" s="67"/>
      <c r="P205" s="67"/>
      <c r="Q205" s="67"/>
      <c r="R205" s="67"/>
      <c r="S205" s="67"/>
      <c r="T205" s="68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T205" s="20" t="s">
        <v>213</v>
      </c>
      <c r="AU205" s="20" t="s">
        <v>83</v>
      </c>
    </row>
    <row r="206" spans="1:65" s="2" customFormat="1" ht="18">
      <c r="A206" s="37"/>
      <c r="B206" s="38"/>
      <c r="C206" s="39"/>
      <c r="D206" s="196" t="s">
        <v>275</v>
      </c>
      <c r="E206" s="39"/>
      <c r="F206" s="233" t="s">
        <v>867</v>
      </c>
      <c r="G206" s="39"/>
      <c r="H206" s="39"/>
      <c r="I206" s="198"/>
      <c r="J206" s="39"/>
      <c r="K206" s="39"/>
      <c r="L206" s="42"/>
      <c r="M206" s="199"/>
      <c r="N206" s="200"/>
      <c r="O206" s="67"/>
      <c r="P206" s="67"/>
      <c r="Q206" s="67"/>
      <c r="R206" s="67"/>
      <c r="S206" s="67"/>
      <c r="T206" s="68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T206" s="20" t="s">
        <v>275</v>
      </c>
      <c r="AU206" s="20" t="s">
        <v>83</v>
      </c>
    </row>
    <row r="207" spans="1:65" s="2" customFormat="1" ht="16.5" customHeight="1">
      <c r="A207" s="37"/>
      <c r="B207" s="38"/>
      <c r="C207" s="234" t="s">
        <v>440</v>
      </c>
      <c r="D207" s="234" t="s">
        <v>305</v>
      </c>
      <c r="E207" s="235" t="s">
        <v>1293</v>
      </c>
      <c r="F207" s="236" t="s">
        <v>1294</v>
      </c>
      <c r="G207" s="237" t="s">
        <v>211</v>
      </c>
      <c r="H207" s="238">
        <v>1</v>
      </c>
      <c r="I207" s="239"/>
      <c r="J207" s="240">
        <f>ROUND(I207*H207,2)</f>
        <v>0</v>
      </c>
      <c r="K207" s="241"/>
      <c r="L207" s="242"/>
      <c r="M207" s="243" t="s">
        <v>21</v>
      </c>
      <c r="N207" s="244" t="s">
        <v>45</v>
      </c>
      <c r="O207" s="67"/>
      <c r="P207" s="192">
        <f>O207*H207</f>
        <v>0</v>
      </c>
      <c r="Q207" s="192">
        <v>2.31E-3</v>
      </c>
      <c r="R207" s="192">
        <f>Q207*H207</f>
        <v>2.31E-3</v>
      </c>
      <c r="S207" s="192">
        <v>0</v>
      </c>
      <c r="T207" s="193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194" t="s">
        <v>283</v>
      </c>
      <c r="AT207" s="194" t="s">
        <v>305</v>
      </c>
      <c r="AU207" s="194" t="s">
        <v>83</v>
      </c>
      <c r="AY207" s="20" t="s">
        <v>206</v>
      </c>
      <c r="BE207" s="195">
        <f>IF(N207="základní",J207,0)</f>
        <v>0</v>
      </c>
      <c r="BF207" s="195">
        <f>IF(N207="snížená",J207,0)</f>
        <v>0</v>
      </c>
      <c r="BG207" s="195">
        <f>IF(N207="zákl. přenesená",J207,0)</f>
        <v>0</v>
      </c>
      <c r="BH207" s="195">
        <f>IF(N207="sníž. přenesená",J207,0)</f>
        <v>0</v>
      </c>
      <c r="BI207" s="195">
        <f>IF(N207="nulová",J207,0)</f>
        <v>0</v>
      </c>
      <c r="BJ207" s="20" t="s">
        <v>81</v>
      </c>
      <c r="BK207" s="195">
        <f>ROUND(I207*H207,2)</f>
        <v>0</v>
      </c>
      <c r="BL207" s="20" t="s">
        <v>149</v>
      </c>
      <c r="BM207" s="194" t="s">
        <v>1295</v>
      </c>
    </row>
    <row r="208" spans="1:65" s="2" customFormat="1">
      <c r="A208" s="37"/>
      <c r="B208" s="38"/>
      <c r="C208" s="39"/>
      <c r="D208" s="196" t="s">
        <v>213</v>
      </c>
      <c r="E208" s="39"/>
      <c r="F208" s="197" t="s">
        <v>1294</v>
      </c>
      <c r="G208" s="39"/>
      <c r="H208" s="39"/>
      <c r="I208" s="198"/>
      <c r="J208" s="39"/>
      <c r="K208" s="39"/>
      <c r="L208" s="42"/>
      <c r="M208" s="199"/>
      <c r="N208" s="200"/>
      <c r="O208" s="67"/>
      <c r="P208" s="67"/>
      <c r="Q208" s="67"/>
      <c r="R208" s="67"/>
      <c r="S208" s="67"/>
      <c r="T208" s="68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T208" s="20" t="s">
        <v>213</v>
      </c>
      <c r="AU208" s="20" t="s">
        <v>83</v>
      </c>
    </row>
    <row r="209" spans="1:65" s="2" customFormat="1" ht="18">
      <c r="A209" s="37"/>
      <c r="B209" s="38"/>
      <c r="C209" s="39"/>
      <c r="D209" s="196" t="s">
        <v>275</v>
      </c>
      <c r="E209" s="39"/>
      <c r="F209" s="233" t="s">
        <v>867</v>
      </c>
      <c r="G209" s="39"/>
      <c r="H209" s="39"/>
      <c r="I209" s="198"/>
      <c r="J209" s="39"/>
      <c r="K209" s="39"/>
      <c r="L209" s="42"/>
      <c r="M209" s="199"/>
      <c r="N209" s="200"/>
      <c r="O209" s="67"/>
      <c r="P209" s="67"/>
      <c r="Q209" s="67"/>
      <c r="R209" s="67"/>
      <c r="S209" s="67"/>
      <c r="T209" s="68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T209" s="20" t="s">
        <v>275</v>
      </c>
      <c r="AU209" s="20" t="s">
        <v>83</v>
      </c>
    </row>
    <row r="210" spans="1:65" s="2" customFormat="1" ht="16.5" customHeight="1">
      <c r="A210" s="37"/>
      <c r="B210" s="38"/>
      <c r="C210" s="234" t="s">
        <v>448</v>
      </c>
      <c r="D210" s="234" t="s">
        <v>305</v>
      </c>
      <c r="E210" s="235" t="s">
        <v>1296</v>
      </c>
      <c r="F210" s="236" t="s">
        <v>1297</v>
      </c>
      <c r="G210" s="237" t="s">
        <v>211</v>
      </c>
      <c r="H210" s="238">
        <v>1</v>
      </c>
      <c r="I210" s="239"/>
      <c r="J210" s="240">
        <f>ROUND(I210*H210,2)</f>
        <v>0</v>
      </c>
      <c r="K210" s="241"/>
      <c r="L210" s="242"/>
      <c r="M210" s="243" t="s">
        <v>21</v>
      </c>
      <c r="N210" s="244" t="s">
        <v>45</v>
      </c>
      <c r="O210" s="67"/>
      <c r="P210" s="192">
        <f>O210*H210</f>
        <v>0</v>
      </c>
      <c r="Q210" s="192">
        <v>5.0000000000000001E-4</v>
      </c>
      <c r="R210" s="192">
        <f>Q210*H210</f>
        <v>5.0000000000000001E-4</v>
      </c>
      <c r="S210" s="192">
        <v>0</v>
      </c>
      <c r="T210" s="193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194" t="s">
        <v>283</v>
      </c>
      <c r="AT210" s="194" t="s">
        <v>305</v>
      </c>
      <c r="AU210" s="194" t="s">
        <v>83</v>
      </c>
      <c r="AY210" s="20" t="s">
        <v>206</v>
      </c>
      <c r="BE210" s="195">
        <f>IF(N210="základní",J210,0)</f>
        <v>0</v>
      </c>
      <c r="BF210" s="195">
        <f>IF(N210="snížená",J210,0)</f>
        <v>0</v>
      </c>
      <c r="BG210" s="195">
        <f>IF(N210="zákl. přenesená",J210,0)</f>
        <v>0</v>
      </c>
      <c r="BH210" s="195">
        <f>IF(N210="sníž. přenesená",J210,0)</f>
        <v>0</v>
      </c>
      <c r="BI210" s="195">
        <f>IF(N210="nulová",J210,0)</f>
        <v>0</v>
      </c>
      <c r="BJ210" s="20" t="s">
        <v>81</v>
      </c>
      <c r="BK210" s="195">
        <f>ROUND(I210*H210,2)</f>
        <v>0</v>
      </c>
      <c r="BL210" s="20" t="s">
        <v>149</v>
      </c>
      <c r="BM210" s="194" t="s">
        <v>1298</v>
      </c>
    </row>
    <row r="211" spans="1:65" s="2" customFormat="1">
      <c r="A211" s="37"/>
      <c r="B211" s="38"/>
      <c r="C211" s="39"/>
      <c r="D211" s="196" t="s">
        <v>213</v>
      </c>
      <c r="E211" s="39"/>
      <c r="F211" s="197" t="s">
        <v>1297</v>
      </c>
      <c r="G211" s="39"/>
      <c r="H211" s="39"/>
      <c r="I211" s="198"/>
      <c r="J211" s="39"/>
      <c r="K211" s="39"/>
      <c r="L211" s="42"/>
      <c r="M211" s="199"/>
      <c r="N211" s="200"/>
      <c r="O211" s="67"/>
      <c r="P211" s="67"/>
      <c r="Q211" s="67"/>
      <c r="R211" s="67"/>
      <c r="S211" s="67"/>
      <c r="T211" s="68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T211" s="20" t="s">
        <v>213</v>
      </c>
      <c r="AU211" s="20" t="s">
        <v>83</v>
      </c>
    </row>
    <row r="212" spans="1:65" s="2" customFormat="1" ht="18">
      <c r="A212" s="37"/>
      <c r="B212" s="38"/>
      <c r="C212" s="39"/>
      <c r="D212" s="196" t="s">
        <v>275</v>
      </c>
      <c r="E212" s="39"/>
      <c r="F212" s="233" t="s">
        <v>867</v>
      </c>
      <c r="G212" s="39"/>
      <c r="H212" s="39"/>
      <c r="I212" s="198"/>
      <c r="J212" s="39"/>
      <c r="K212" s="39"/>
      <c r="L212" s="42"/>
      <c r="M212" s="199"/>
      <c r="N212" s="200"/>
      <c r="O212" s="67"/>
      <c r="P212" s="67"/>
      <c r="Q212" s="67"/>
      <c r="R212" s="67"/>
      <c r="S212" s="67"/>
      <c r="T212" s="68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T212" s="20" t="s">
        <v>275</v>
      </c>
      <c r="AU212" s="20" t="s">
        <v>83</v>
      </c>
    </row>
    <row r="213" spans="1:65" s="2" customFormat="1" ht="16.5" customHeight="1">
      <c r="A213" s="37"/>
      <c r="B213" s="38"/>
      <c r="C213" s="234" t="s">
        <v>455</v>
      </c>
      <c r="D213" s="234" t="s">
        <v>305</v>
      </c>
      <c r="E213" s="235" t="s">
        <v>1299</v>
      </c>
      <c r="F213" s="236" t="s">
        <v>1300</v>
      </c>
      <c r="G213" s="237" t="s">
        <v>211</v>
      </c>
      <c r="H213" s="238">
        <v>1</v>
      </c>
      <c r="I213" s="239"/>
      <c r="J213" s="240">
        <f>ROUND(I213*H213,2)</f>
        <v>0</v>
      </c>
      <c r="K213" s="241"/>
      <c r="L213" s="242"/>
      <c r="M213" s="243" t="s">
        <v>21</v>
      </c>
      <c r="N213" s="244" t="s">
        <v>45</v>
      </c>
      <c r="O213" s="67"/>
      <c r="P213" s="192">
        <f>O213*H213</f>
        <v>0</v>
      </c>
      <c r="Q213" s="192">
        <v>6.9999999999999999E-4</v>
      </c>
      <c r="R213" s="192">
        <f>Q213*H213</f>
        <v>6.9999999999999999E-4</v>
      </c>
      <c r="S213" s="192">
        <v>0</v>
      </c>
      <c r="T213" s="193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194" t="s">
        <v>283</v>
      </c>
      <c r="AT213" s="194" t="s">
        <v>305</v>
      </c>
      <c r="AU213" s="194" t="s">
        <v>83</v>
      </c>
      <c r="AY213" s="20" t="s">
        <v>206</v>
      </c>
      <c r="BE213" s="195">
        <f>IF(N213="základní",J213,0)</f>
        <v>0</v>
      </c>
      <c r="BF213" s="195">
        <f>IF(N213="snížená",J213,0)</f>
        <v>0</v>
      </c>
      <c r="BG213" s="195">
        <f>IF(N213="zákl. přenesená",J213,0)</f>
        <v>0</v>
      </c>
      <c r="BH213" s="195">
        <f>IF(N213="sníž. přenesená",J213,0)</f>
        <v>0</v>
      </c>
      <c r="BI213" s="195">
        <f>IF(N213="nulová",J213,0)</f>
        <v>0</v>
      </c>
      <c r="BJ213" s="20" t="s">
        <v>81</v>
      </c>
      <c r="BK213" s="195">
        <f>ROUND(I213*H213,2)</f>
        <v>0</v>
      </c>
      <c r="BL213" s="20" t="s">
        <v>149</v>
      </c>
      <c r="BM213" s="194" t="s">
        <v>1301</v>
      </c>
    </row>
    <row r="214" spans="1:65" s="2" customFormat="1">
      <c r="A214" s="37"/>
      <c r="B214" s="38"/>
      <c r="C214" s="39"/>
      <c r="D214" s="196" t="s">
        <v>213</v>
      </c>
      <c r="E214" s="39"/>
      <c r="F214" s="197" t="s">
        <v>1300</v>
      </c>
      <c r="G214" s="39"/>
      <c r="H214" s="39"/>
      <c r="I214" s="198"/>
      <c r="J214" s="39"/>
      <c r="K214" s="39"/>
      <c r="L214" s="42"/>
      <c r="M214" s="199"/>
      <c r="N214" s="200"/>
      <c r="O214" s="67"/>
      <c r="P214" s="67"/>
      <c r="Q214" s="67"/>
      <c r="R214" s="67"/>
      <c r="S214" s="67"/>
      <c r="T214" s="68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T214" s="20" t="s">
        <v>213</v>
      </c>
      <c r="AU214" s="20" t="s">
        <v>83</v>
      </c>
    </row>
    <row r="215" spans="1:65" s="2" customFormat="1" ht="18">
      <c r="A215" s="37"/>
      <c r="B215" s="38"/>
      <c r="C215" s="39"/>
      <c r="D215" s="196" t="s">
        <v>275</v>
      </c>
      <c r="E215" s="39"/>
      <c r="F215" s="233" t="s">
        <v>867</v>
      </c>
      <c r="G215" s="39"/>
      <c r="H215" s="39"/>
      <c r="I215" s="198"/>
      <c r="J215" s="39"/>
      <c r="K215" s="39"/>
      <c r="L215" s="42"/>
      <c r="M215" s="199"/>
      <c r="N215" s="200"/>
      <c r="O215" s="67"/>
      <c r="P215" s="67"/>
      <c r="Q215" s="67"/>
      <c r="R215" s="67"/>
      <c r="S215" s="67"/>
      <c r="T215" s="68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T215" s="20" t="s">
        <v>275</v>
      </c>
      <c r="AU215" s="20" t="s">
        <v>83</v>
      </c>
    </row>
    <row r="216" spans="1:65" s="2" customFormat="1" ht="16.5" customHeight="1">
      <c r="A216" s="37"/>
      <c r="B216" s="38"/>
      <c r="C216" s="234" t="s">
        <v>466</v>
      </c>
      <c r="D216" s="234" t="s">
        <v>305</v>
      </c>
      <c r="E216" s="235" t="s">
        <v>1302</v>
      </c>
      <c r="F216" s="236" t="s">
        <v>1303</v>
      </c>
      <c r="G216" s="237" t="s">
        <v>211</v>
      </c>
      <c r="H216" s="238">
        <v>2</v>
      </c>
      <c r="I216" s="239"/>
      <c r="J216" s="240">
        <f>ROUND(I216*H216,2)</f>
        <v>0</v>
      </c>
      <c r="K216" s="241"/>
      <c r="L216" s="242"/>
      <c r="M216" s="243" t="s">
        <v>21</v>
      </c>
      <c r="N216" s="244" t="s">
        <v>45</v>
      </c>
      <c r="O216" s="67"/>
      <c r="P216" s="192">
        <f>O216*H216</f>
        <v>0</v>
      </c>
      <c r="Q216" s="192">
        <v>1E-4</v>
      </c>
      <c r="R216" s="192">
        <f>Q216*H216</f>
        <v>2.0000000000000001E-4</v>
      </c>
      <c r="S216" s="192">
        <v>0</v>
      </c>
      <c r="T216" s="193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194" t="s">
        <v>283</v>
      </c>
      <c r="AT216" s="194" t="s">
        <v>305</v>
      </c>
      <c r="AU216" s="194" t="s">
        <v>83</v>
      </c>
      <c r="AY216" s="20" t="s">
        <v>206</v>
      </c>
      <c r="BE216" s="195">
        <f>IF(N216="základní",J216,0)</f>
        <v>0</v>
      </c>
      <c r="BF216" s="195">
        <f>IF(N216="snížená",J216,0)</f>
        <v>0</v>
      </c>
      <c r="BG216" s="195">
        <f>IF(N216="zákl. přenesená",J216,0)</f>
        <v>0</v>
      </c>
      <c r="BH216" s="195">
        <f>IF(N216="sníž. přenesená",J216,0)</f>
        <v>0</v>
      </c>
      <c r="BI216" s="195">
        <f>IF(N216="nulová",J216,0)</f>
        <v>0</v>
      </c>
      <c r="BJ216" s="20" t="s">
        <v>81</v>
      </c>
      <c r="BK216" s="195">
        <f>ROUND(I216*H216,2)</f>
        <v>0</v>
      </c>
      <c r="BL216" s="20" t="s">
        <v>149</v>
      </c>
      <c r="BM216" s="194" t="s">
        <v>1304</v>
      </c>
    </row>
    <row r="217" spans="1:65" s="2" customFormat="1">
      <c r="A217" s="37"/>
      <c r="B217" s="38"/>
      <c r="C217" s="39"/>
      <c r="D217" s="196" t="s">
        <v>213</v>
      </c>
      <c r="E217" s="39"/>
      <c r="F217" s="197" t="s">
        <v>1303</v>
      </c>
      <c r="G217" s="39"/>
      <c r="H217" s="39"/>
      <c r="I217" s="198"/>
      <c r="J217" s="39"/>
      <c r="K217" s="39"/>
      <c r="L217" s="42"/>
      <c r="M217" s="199"/>
      <c r="N217" s="200"/>
      <c r="O217" s="67"/>
      <c r="P217" s="67"/>
      <c r="Q217" s="67"/>
      <c r="R217" s="67"/>
      <c r="S217" s="67"/>
      <c r="T217" s="68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T217" s="20" t="s">
        <v>213</v>
      </c>
      <c r="AU217" s="20" t="s">
        <v>83</v>
      </c>
    </row>
    <row r="218" spans="1:65" s="2" customFormat="1" ht="18">
      <c r="A218" s="37"/>
      <c r="B218" s="38"/>
      <c r="C218" s="39"/>
      <c r="D218" s="196" t="s">
        <v>275</v>
      </c>
      <c r="E218" s="39"/>
      <c r="F218" s="233" t="s">
        <v>867</v>
      </c>
      <c r="G218" s="39"/>
      <c r="H218" s="39"/>
      <c r="I218" s="198"/>
      <c r="J218" s="39"/>
      <c r="K218" s="39"/>
      <c r="L218" s="42"/>
      <c r="M218" s="199"/>
      <c r="N218" s="200"/>
      <c r="O218" s="67"/>
      <c r="P218" s="67"/>
      <c r="Q218" s="67"/>
      <c r="R218" s="67"/>
      <c r="S218" s="67"/>
      <c r="T218" s="68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T218" s="20" t="s">
        <v>275</v>
      </c>
      <c r="AU218" s="20" t="s">
        <v>83</v>
      </c>
    </row>
    <row r="219" spans="1:65" s="2" customFormat="1" ht="16.5" customHeight="1">
      <c r="A219" s="37"/>
      <c r="B219" s="38"/>
      <c r="C219" s="234" t="s">
        <v>473</v>
      </c>
      <c r="D219" s="234" t="s">
        <v>305</v>
      </c>
      <c r="E219" s="235" t="s">
        <v>1305</v>
      </c>
      <c r="F219" s="236" t="s">
        <v>1306</v>
      </c>
      <c r="G219" s="237" t="s">
        <v>211</v>
      </c>
      <c r="H219" s="238">
        <v>1</v>
      </c>
      <c r="I219" s="239"/>
      <c r="J219" s="240">
        <f>ROUND(I219*H219,2)</f>
        <v>0</v>
      </c>
      <c r="K219" s="241"/>
      <c r="L219" s="242"/>
      <c r="M219" s="243" t="s">
        <v>21</v>
      </c>
      <c r="N219" s="244" t="s">
        <v>45</v>
      </c>
      <c r="O219" s="67"/>
      <c r="P219" s="192">
        <f>O219*H219</f>
        <v>0</v>
      </c>
      <c r="Q219" s="192">
        <v>2E-3</v>
      </c>
      <c r="R219" s="192">
        <f>Q219*H219</f>
        <v>2E-3</v>
      </c>
      <c r="S219" s="192">
        <v>0</v>
      </c>
      <c r="T219" s="193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194" t="s">
        <v>283</v>
      </c>
      <c r="AT219" s="194" t="s">
        <v>305</v>
      </c>
      <c r="AU219" s="194" t="s">
        <v>83</v>
      </c>
      <c r="AY219" s="20" t="s">
        <v>206</v>
      </c>
      <c r="BE219" s="195">
        <f>IF(N219="základní",J219,0)</f>
        <v>0</v>
      </c>
      <c r="BF219" s="195">
        <f>IF(N219="snížená",J219,0)</f>
        <v>0</v>
      </c>
      <c r="BG219" s="195">
        <f>IF(N219="zákl. přenesená",J219,0)</f>
        <v>0</v>
      </c>
      <c r="BH219" s="195">
        <f>IF(N219="sníž. přenesená",J219,0)</f>
        <v>0</v>
      </c>
      <c r="BI219" s="195">
        <f>IF(N219="nulová",J219,0)</f>
        <v>0</v>
      </c>
      <c r="BJ219" s="20" t="s">
        <v>81</v>
      </c>
      <c r="BK219" s="195">
        <f>ROUND(I219*H219,2)</f>
        <v>0</v>
      </c>
      <c r="BL219" s="20" t="s">
        <v>149</v>
      </c>
      <c r="BM219" s="194" t="s">
        <v>1307</v>
      </c>
    </row>
    <row r="220" spans="1:65" s="2" customFormat="1">
      <c r="A220" s="37"/>
      <c r="B220" s="38"/>
      <c r="C220" s="39"/>
      <c r="D220" s="196" t="s">
        <v>213</v>
      </c>
      <c r="E220" s="39"/>
      <c r="F220" s="197" t="s">
        <v>1306</v>
      </c>
      <c r="G220" s="39"/>
      <c r="H220" s="39"/>
      <c r="I220" s="198"/>
      <c r="J220" s="39"/>
      <c r="K220" s="39"/>
      <c r="L220" s="42"/>
      <c r="M220" s="199"/>
      <c r="N220" s="200"/>
      <c r="O220" s="67"/>
      <c r="P220" s="67"/>
      <c r="Q220" s="67"/>
      <c r="R220" s="67"/>
      <c r="S220" s="67"/>
      <c r="T220" s="68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T220" s="20" t="s">
        <v>213</v>
      </c>
      <c r="AU220" s="20" t="s">
        <v>83</v>
      </c>
    </row>
    <row r="221" spans="1:65" s="2" customFormat="1" ht="18">
      <c r="A221" s="37"/>
      <c r="B221" s="38"/>
      <c r="C221" s="39"/>
      <c r="D221" s="196" t="s">
        <v>275</v>
      </c>
      <c r="E221" s="39"/>
      <c r="F221" s="233" t="s">
        <v>867</v>
      </c>
      <c r="G221" s="39"/>
      <c r="H221" s="39"/>
      <c r="I221" s="198"/>
      <c r="J221" s="39"/>
      <c r="K221" s="39"/>
      <c r="L221" s="42"/>
      <c r="M221" s="199"/>
      <c r="N221" s="200"/>
      <c r="O221" s="67"/>
      <c r="P221" s="67"/>
      <c r="Q221" s="67"/>
      <c r="R221" s="67"/>
      <c r="S221" s="67"/>
      <c r="T221" s="68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T221" s="20" t="s">
        <v>275</v>
      </c>
      <c r="AU221" s="20" t="s">
        <v>83</v>
      </c>
    </row>
    <row r="222" spans="1:65" s="2" customFormat="1" ht="16.5" customHeight="1">
      <c r="A222" s="37"/>
      <c r="B222" s="38"/>
      <c r="C222" s="182" t="s">
        <v>480</v>
      </c>
      <c r="D222" s="182" t="s">
        <v>208</v>
      </c>
      <c r="E222" s="183" t="s">
        <v>1308</v>
      </c>
      <c r="F222" s="184" t="s">
        <v>1309</v>
      </c>
      <c r="G222" s="185" t="s">
        <v>211</v>
      </c>
      <c r="H222" s="186">
        <v>1</v>
      </c>
      <c r="I222" s="187"/>
      <c r="J222" s="188">
        <f>ROUND(I222*H222,2)</f>
        <v>0</v>
      </c>
      <c r="K222" s="189"/>
      <c r="L222" s="42"/>
      <c r="M222" s="190" t="s">
        <v>21</v>
      </c>
      <c r="N222" s="191" t="s">
        <v>45</v>
      </c>
      <c r="O222" s="67"/>
      <c r="P222" s="192">
        <f>O222*H222</f>
        <v>0</v>
      </c>
      <c r="Q222" s="192">
        <v>0</v>
      </c>
      <c r="R222" s="192">
        <f>Q222*H222</f>
        <v>0</v>
      </c>
      <c r="S222" s="192">
        <v>0</v>
      </c>
      <c r="T222" s="193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194" t="s">
        <v>149</v>
      </c>
      <c r="AT222" s="194" t="s">
        <v>208</v>
      </c>
      <c r="AU222" s="194" t="s">
        <v>83</v>
      </c>
      <c r="AY222" s="20" t="s">
        <v>206</v>
      </c>
      <c r="BE222" s="195">
        <f>IF(N222="základní",J222,0)</f>
        <v>0</v>
      </c>
      <c r="BF222" s="195">
        <f>IF(N222="snížená",J222,0)</f>
        <v>0</v>
      </c>
      <c r="BG222" s="195">
        <f>IF(N222="zákl. přenesená",J222,0)</f>
        <v>0</v>
      </c>
      <c r="BH222" s="195">
        <f>IF(N222="sníž. přenesená",J222,0)</f>
        <v>0</v>
      </c>
      <c r="BI222" s="195">
        <f>IF(N222="nulová",J222,0)</f>
        <v>0</v>
      </c>
      <c r="BJ222" s="20" t="s">
        <v>81</v>
      </c>
      <c r="BK222" s="195">
        <f>ROUND(I222*H222,2)</f>
        <v>0</v>
      </c>
      <c r="BL222" s="20" t="s">
        <v>149</v>
      </c>
      <c r="BM222" s="194" t="s">
        <v>1310</v>
      </c>
    </row>
    <row r="223" spans="1:65" s="2" customFormat="1" ht="18">
      <c r="A223" s="37"/>
      <c r="B223" s="38"/>
      <c r="C223" s="39"/>
      <c r="D223" s="196" t="s">
        <v>213</v>
      </c>
      <c r="E223" s="39"/>
      <c r="F223" s="197" t="s">
        <v>1311</v>
      </c>
      <c r="G223" s="39"/>
      <c r="H223" s="39"/>
      <c r="I223" s="198"/>
      <c r="J223" s="39"/>
      <c r="K223" s="39"/>
      <c r="L223" s="42"/>
      <c r="M223" s="199"/>
      <c r="N223" s="200"/>
      <c r="O223" s="67"/>
      <c r="P223" s="67"/>
      <c r="Q223" s="67"/>
      <c r="R223" s="67"/>
      <c r="S223" s="67"/>
      <c r="T223" s="68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T223" s="20" t="s">
        <v>213</v>
      </c>
      <c r="AU223" s="20" t="s">
        <v>83</v>
      </c>
    </row>
    <row r="224" spans="1:65" s="2" customFormat="1" ht="18">
      <c r="A224" s="37"/>
      <c r="B224" s="38"/>
      <c r="C224" s="39"/>
      <c r="D224" s="196" t="s">
        <v>275</v>
      </c>
      <c r="E224" s="39"/>
      <c r="F224" s="233" t="s">
        <v>867</v>
      </c>
      <c r="G224" s="39"/>
      <c r="H224" s="39"/>
      <c r="I224" s="198"/>
      <c r="J224" s="39"/>
      <c r="K224" s="39"/>
      <c r="L224" s="42"/>
      <c r="M224" s="199"/>
      <c r="N224" s="200"/>
      <c r="O224" s="67"/>
      <c r="P224" s="67"/>
      <c r="Q224" s="67"/>
      <c r="R224" s="67"/>
      <c r="S224" s="67"/>
      <c r="T224" s="68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T224" s="20" t="s">
        <v>275</v>
      </c>
      <c r="AU224" s="20" t="s">
        <v>83</v>
      </c>
    </row>
    <row r="225" spans="1:65" s="2" customFormat="1" ht="21.75" customHeight="1">
      <c r="A225" s="37"/>
      <c r="B225" s="38"/>
      <c r="C225" s="234" t="s">
        <v>487</v>
      </c>
      <c r="D225" s="234" t="s">
        <v>305</v>
      </c>
      <c r="E225" s="235" t="s">
        <v>1312</v>
      </c>
      <c r="F225" s="236" t="s">
        <v>1313</v>
      </c>
      <c r="G225" s="237" t="s">
        <v>211</v>
      </c>
      <c r="H225" s="238">
        <v>1</v>
      </c>
      <c r="I225" s="239"/>
      <c r="J225" s="240">
        <f>ROUND(I225*H225,2)</f>
        <v>0</v>
      </c>
      <c r="K225" s="241"/>
      <c r="L225" s="242"/>
      <c r="M225" s="243" t="s">
        <v>21</v>
      </c>
      <c r="N225" s="244" t="s">
        <v>45</v>
      </c>
      <c r="O225" s="67"/>
      <c r="P225" s="192">
        <f>O225*H225</f>
        <v>0</v>
      </c>
      <c r="Q225" s="192">
        <v>2.0999999999999999E-3</v>
      </c>
      <c r="R225" s="192">
        <f>Q225*H225</f>
        <v>2.0999999999999999E-3</v>
      </c>
      <c r="S225" s="192">
        <v>0</v>
      </c>
      <c r="T225" s="193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194" t="s">
        <v>283</v>
      </c>
      <c r="AT225" s="194" t="s">
        <v>305</v>
      </c>
      <c r="AU225" s="194" t="s">
        <v>83</v>
      </c>
      <c r="AY225" s="20" t="s">
        <v>206</v>
      </c>
      <c r="BE225" s="195">
        <f>IF(N225="základní",J225,0)</f>
        <v>0</v>
      </c>
      <c r="BF225" s="195">
        <f>IF(N225="snížená",J225,0)</f>
        <v>0</v>
      </c>
      <c r="BG225" s="195">
        <f>IF(N225="zákl. přenesená",J225,0)</f>
        <v>0</v>
      </c>
      <c r="BH225" s="195">
        <f>IF(N225="sníž. přenesená",J225,0)</f>
        <v>0</v>
      </c>
      <c r="BI225" s="195">
        <f>IF(N225="nulová",J225,0)</f>
        <v>0</v>
      </c>
      <c r="BJ225" s="20" t="s">
        <v>81</v>
      </c>
      <c r="BK225" s="195">
        <f>ROUND(I225*H225,2)</f>
        <v>0</v>
      </c>
      <c r="BL225" s="20" t="s">
        <v>149</v>
      </c>
      <c r="BM225" s="194" t="s">
        <v>1314</v>
      </c>
    </row>
    <row r="226" spans="1:65" s="2" customFormat="1">
      <c r="A226" s="37"/>
      <c r="B226" s="38"/>
      <c r="C226" s="39"/>
      <c r="D226" s="196" t="s">
        <v>213</v>
      </c>
      <c r="E226" s="39"/>
      <c r="F226" s="197" t="s">
        <v>1313</v>
      </c>
      <c r="G226" s="39"/>
      <c r="H226" s="39"/>
      <c r="I226" s="198"/>
      <c r="J226" s="39"/>
      <c r="K226" s="39"/>
      <c r="L226" s="42"/>
      <c r="M226" s="199"/>
      <c r="N226" s="200"/>
      <c r="O226" s="67"/>
      <c r="P226" s="67"/>
      <c r="Q226" s="67"/>
      <c r="R226" s="67"/>
      <c r="S226" s="67"/>
      <c r="T226" s="68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T226" s="20" t="s">
        <v>213</v>
      </c>
      <c r="AU226" s="20" t="s">
        <v>83</v>
      </c>
    </row>
    <row r="227" spans="1:65" s="2" customFormat="1" ht="18">
      <c r="A227" s="37"/>
      <c r="B227" s="38"/>
      <c r="C227" s="39"/>
      <c r="D227" s="196" t="s">
        <v>275</v>
      </c>
      <c r="E227" s="39"/>
      <c r="F227" s="233" t="s">
        <v>867</v>
      </c>
      <c r="G227" s="39"/>
      <c r="H227" s="39"/>
      <c r="I227" s="198"/>
      <c r="J227" s="39"/>
      <c r="K227" s="39"/>
      <c r="L227" s="42"/>
      <c r="M227" s="199"/>
      <c r="N227" s="200"/>
      <c r="O227" s="67"/>
      <c r="P227" s="67"/>
      <c r="Q227" s="67"/>
      <c r="R227" s="67"/>
      <c r="S227" s="67"/>
      <c r="T227" s="68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T227" s="20" t="s">
        <v>275</v>
      </c>
      <c r="AU227" s="20" t="s">
        <v>83</v>
      </c>
    </row>
    <row r="228" spans="1:65" s="2" customFormat="1" ht="16.5" customHeight="1">
      <c r="A228" s="37"/>
      <c r="B228" s="38"/>
      <c r="C228" s="182" t="s">
        <v>496</v>
      </c>
      <c r="D228" s="182" t="s">
        <v>208</v>
      </c>
      <c r="E228" s="183" t="s">
        <v>1315</v>
      </c>
      <c r="F228" s="184" t="s">
        <v>1316</v>
      </c>
      <c r="G228" s="185" t="s">
        <v>226</v>
      </c>
      <c r="H228" s="186">
        <v>117.2</v>
      </c>
      <c r="I228" s="187"/>
      <c r="J228" s="188">
        <f>ROUND(I228*H228,2)</f>
        <v>0</v>
      </c>
      <c r="K228" s="189"/>
      <c r="L228" s="42"/>
      <c r="M228" s="190" t="s">
        <v>21</v>
      </c>
      <c r="N228" s="191" t="s">
        <v>45</v>
      </c>
      <c r="O228" s="67"/>
      <c r="P228" s="192">
        <f>O228*H228</f>
        <v>0</v>
      </c>
      <c r="Q228" s="192">
        <v>0</v>
      </c>
      <c r="R228" s="192">
        <f>Q228*H228</f>
        <v>0</v>
      </c>
      <c r="S228" s="192">
        <v>0</v>
      </c>
      <c r="T228" s="193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194" t="s">
        <v>149</v>
      </c>
      <c r="AT228" s="194" t="s">
        <v>208</v>
      </c>
      <c r="AU228" s="194" t="s">
        <v>83</v>
      </c>
      <c r="AY228" s="20" t="s">
        <v>206</v>
      </c>
      <c r="BE228" s="195">
        <f>IF(N228="základní",J228,0)</f>
        <v>0</v>
      </c>
      <c r="BF228" s="195">
        <f>IF(N228="snížená",J228,0)</f>
        <v>0</v>
      </c>
      <c r="BG228" s="195">
        <f>IF(N228="zákl. přenesená",J228,0)</f>
        <v>0</v>
      </c>
      <c r="BH228" s="195">
        <f>IF(N228="sníž. přenesená",J228,0)</f>
        <v>0</v>
      </c>
      <c r="BI228" s="195">
        <f>IF(N228="nulová",J228,0)</f>
        <v>0</v>
      </c>
      <c r="BJ228" s="20" t="s">
        <v>81</v>
      </c>
      <c r="BK228" s="195">
        <f>ROUND(I228*H228,2)</f>
        <v>0</v>
      </c>
      <c r="BL228" s="20" t="s">
        <v>149</v>
      </c>
      <c r="BM228" s="194" t="s">
        <v>1317</v>
      </c>
    </row>
    <row r="229" spans="1:65" s="2" customFormat="1">
      <c r="A229" s="37"/>
      <c r="B229" s="38"/>
      <c r="C229" s="39"/>
      <c r="D229" s="196" t="s">
        <v>213</v>
      </c>
      <c r="E229" s="39"/>
      <c r="F229" s="197" t="s">
        <v>1316</v>
      </c>
      <c r="G229" s="39"/>
      <c r="H229" s="39"/>
      <c r="I229" s="198"/>
      <c r="J229" s="39"/>
      <c r="K229" s="39"/>
      <c r="L229" s="42"/>
      <c r="M229" s="199"/>
      <c r="N229" s="200"/>
      <c r="O229" s="67"/>
      <c r="P229" s="67"/>
      <c r="Q229" s="67"/>
      <c r="R229" s="67"/>
      <c r="S229" s="67"/>
      <c r="T229" s="68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T229" s="20" t="s">
        <v>213</v>
      </c>
      <c r="AU229" s="20" t="s">
        <v>83</v>
      </c>
    </row>
    <row r="230" spans="1:65" s="2" customFormat="1" ht="18">
      <c r="A230" s="37"/>
      <c r="B230" s="38"/>
      <c r="C230" s="39"/>
      <c r="D230" s="196" t="s">
        <v>275</v>
      </c>
      <c r="E230" s="39"/>
      <c r="F230" s="233" t="s">
        <v>867</v>
      </c>
      <c r="G230" s="39"/>
      <c r="H230" s="39"/>
      <c r="I230" s="198"/>
      <c r="J230" s="39"/>
      <c r="K230" s="39"/>
      <c r="L230" s="42"/>
      <c r="M230" s="199"/>
      <c r="N230" s="200"/>
      <c r="O230" s="67"/>
      <c r="P230" s="67"/>
      <c r="Q230" s="67"/>
      <c r="R230" s="67"/>
      <c r="S230" s="67"/>
      <c r="T230" s="68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T230" s="20" t="s">
        <v>275</v>
      </c>
      <c r="AU230" s="20" t="s">
        <v>83</v>
      </c>
    </row>
    <row r="231" spans="1:65" s="2" customFormat="1" ht="16.5" customHeight="1">
      <c r="A231" s="37"/>
      <c r="B231" s="38"/>
      <c r="C231" s="182" t="s">
        <v>502</v>
      </c>
      <c r="D231" s="182" t="s">
        <v>208</v>
      </c>
      <c r="E231" s="183" t="s">
        <v>1318</v>
      </c>
      <c r="F231" s="184" t="s">
        <v>1319</v>
      </c>
      <c r="G231" s="185" t="s">
        <v>226</v>
      </c>
      <c r="H231" s="186">
        <v>126.5</v>
      </c>
      <c r="I231" s="187"/>
      <c r="J231" s="188">
        <f>ROUND(I231*H231,2)</f>
        <v>0</v>
      </c>
      <c r="K231" s="189"/>
      <c r="L231" s="42"/>
      <c r="M231" s="190" t="s">
        <v>21</v>
      </c>
      <c r="N231" s="191" t="s">
        <v>45</v>
      </c>
      <c r="O231" s="67"/>
      <c r="P231" s="192">
        <f>O231*H231</f>
        <v>0</v>
      </c>
      <c r="Q231" s="192">
        <v>0</v>
      </c>
      <c r="R231" s="192">
        <f>Q231*H231</f>
        <v>0</v>
      </c>
      <c r="S231" s="192">
        <v>0</v>
      </c>
      <c r="T231" s="193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194" t="s">
        <v>149</v>
      </c>
      <c r="AT231" s="194" t="s">
        <v>208</v>
      </c>
      <c r="AU231" s="194" t="s">
        <v>83</v>
      </c>
      <c r="AY231" s="20" t="s">
        <v>206</v>
      </c>
      <c r="BE231" s="195">
        <f>IF(N231="základní",J231,0)</f>
        <v>0</v>
      </c>
      <c r="BF231" s="195">
        <f>IF(N231="snížená",J231,0)</f>
        <v>0</v>
      </c>
      <c r="BG231" s="195">
        <f>IF(N231="zákl. přenesená",J231,0)</f>
        <v>0</v>
      </c>
      <c r="BH231" s="195">
        <f>IF(N231="sníž. přenesená",J231,0)</f>
        <v>0</v>
      </c>
      <c r="BI231" s="195">
        <f>IF(N231="nulová",J231,0)</f>
        <v>0</v>
      </c>
      <c r="BJ231" s="20" t="s">
        <v>81</v>
      </c>
      <c r="BK231" s="195">
        <f>ROUND(I231*H231,2)</f>
        <v>0</v>
      </c>
      <c r="BL231" s="20" t="s">
        <v>149</v>
      </c>
      <c r="BM231" s="194" t="s">
        <v>1320</v>
      </c>
    </row>
    <row r="232" spans="1:65" s="2" customFormat="1">
      <c r="A232" s="37"/>
      <c r="B232" s="38"/>
      <c r="C232" s="39"/>
      <c r="D232" s="196" t="s">
        <v>213</v>
      </c>
      <c r="E232" s="39"/>
      <c r="F232" s="197" t="s">
        <v>1321</v>
      </c>
      <c r="G232" s="39"/>
      <c r="H232" s="39"/>
      <c r="I232" s="198"/>
      <c r="J232" s="39"/>
      <c r="K232" s="39"/>
      <c r="L232" s="42"/>
      <c r="M232" s="199"/>
      <c r="N232" s="200"/>
      <c r="O232" s="67"/>
      <c r="P232" s="67"/>
      <c r="Q232" s="67"/>
      <c r="R232" s="67"/>
      <c r="S232" s="67"/>
      <c r="T232" s="68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T232" s="20" t="s">
        <v>213</v>
      </c>
      <c r="AU232" s="20" t="s">
        <v>83</v>
      </c>
    </row>
    <row r="233" spans="1:65" s="2" customFormat="1" ht="18">
      <c r="A233" s="37"/>
      <c r="B233" s="38"/>
      <c r="C233" s="39"/>
      <c r="D233" s="196" t="s">
        <v>275</v>
      </c>
      <c r="E233" s="39"/>
      <c r="F233" s="233" t="s">
        <v>867</v>
      </c>
      <c r="G233" s="39"/>
      <c r="H233" s="39"/>
      <c r="I233" s="198"/>
      <c r="J233" s="39"/>
      <c r="K233" s="39"/>
      <c r="L233" s="42"/>
      <c r="M233" s="199"/>
      <c r="N233" s="200"/>
      <c r="O233" s="67"/>
      <c r="P233" s="67"/>
      <c r="Q233" s="67"/>
      <c r="R233" s="67"/>
      <c r="S233" s="67"/>
      <c r="T233" s="68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T233" s="20" t="s">
        <v>275</v>
      </c>
      <c r="AU233" s="20" t="s">
        <v>83</v>
      </c>
    </row>
    <row r="234" spans="1:65" s="14" customFormat="1">
      <c r="B234" s="211"/>
      <c r="C234" s="212"/>
      <c r="D234" s="196" t="s">
        <v>215</v>
      </c>
      <c r="E234" s="213" t="s">
        <v>21</v>
      </c>
      <c r="F234" s="214" t="s">
        <v>1322</v>
      </c>
      <c r="G234" s="212"/>
      <c r="H234" s="215">
        <v>119</v>
      </c>
      <c r="I234" s="216"/>
      <c r="J234" s="212"/>
      <c r="K234" s="212"/>
      <c r="L234" s="217"/>
      <c r="M234" s="218"/>
      <c r="N234" s="219"/>
      <c r="O234" s="219"/>
      <c r="P234" s="219"/>
      <c r="Q234" s="219"/>
      <c r="R234" s="219"/>
      <c r="S234" s="219"/>
      <c r="T234" s="220"/>
      <c r="AT234" s="221" t="s">
        <v>215</v>
      </c>
      <c r="AU234" s="221" t="s">
        <v>83</v>
      </c>
      <c r="AV234" s="14" t="s">
        <v>83</v>
      </c>
      <c r="AW234" s="14" t="s">
        <v>34</v>
      </c>
      <c r="AX234" s="14" t="s">
        <v>74</v>
      </c>
      <c r="AY234" s="221" t="s">
        <v>206</v>
      </c>
    </row>
    <row r="235" spans="1:65" s="14" customFormat="1">
      <c r="B235" s="211"/>
      <c r="C235" s="212"/>
      <c r="D235" s="196" t="s">
        <v>215</v>
      </c>
      <c r="E235" s="213" t="s">
        <v>21</v>
      </c>
      <c r="F235" s="214" t="s">
        <v>1270</v>
      </c>
      <c r="G235" s="212"/>
      <c r="H235" s="215">
        <v>7.5</v>
      </c>
      <c r="I235" s="216"/>
      <c r="J235" s="212"/>
      <c r="K235" s="212"/>
      <c r="L235" s="217"/>
      <c r="M235" s="218"/>
      <c r="N235" s="219"/>
      <c r="O235" s="219"/>
      <c r="P235" s="219"/>
      <c r="Q235" s="219"/>
      <c r="R235" s="219"/>
      <c r="S235" s="219"/>
      <c r="T235" s="220"/>
      <c r="AT235" s="221" t="s">
        <v>215</v>
      </c>
      <c r="AU235" s="221" t="s">
        <v>83</v>
      </c>
      <c r="AV235" s="14" t="s">
        <v>83</v>
      </c>
      <c r="AW235" s="14" t="s">
        <v>34</v>
      </c>
      <c r="AX235" s="14" t="s">
        <v>74</v>
      </c>
      <c r="AY235" s="221" t="s">
        <v>206</v>
      </c>
    </row>
    <row r="236" spans="1:65" s="15" customFormat="1">
      <c r="B236" s="222"/>
      <c r="C236" s="223"/>
      <c r="D236" s="196" t="s">
        <v>215</v>
      </c>
      <c r="E236" s="224" t="s">
        <v>21</v>
      </c>
      <c r="F236" s="225" t="s">
        <v>219</v>
      </c>
      <c r="G236" s="223"/>
      <c r="H236" s="226">
        <v>126.5</v>
      </c>
      <c r="I236" s="227"/>
      <c r="J236" s="223"/>
      <c r="K236" s="223"/>
      <c r="L236" s="228"/>
      <c r="M236" s="229"/>
      <c r="N236" s="230"/>
      <c r="O236" s="230"/>
      <c r="P236" s="230"/>
      <c r="Q236" s="230"/>
      <c r="R236" s="230"/>
      <c r="S236" s="230"/>
      <c r="T236" s="231"/>
      <c r="AT236" s="232" t="s">
        <v>215</v>
      </c>
      <c r="AU236" s="232" t="s">
        <v>83</v>
      </c>
      <c r="AV236" s="15" t="s">
        <v>149</v>
      </c>
      <c r="AW236" s="15" t="s">
        <v>34</v>
      </c>
      <c r="AX236" s="15" t="s">
        <v>81</v>
      </c>
      <c r="AY236" s="232" t="s">
        <v>206</v>
      </c>
    </row>
    <row r="237" spans="1:65" s="2" customFormat="1" ht="21.75" customHeight="1">
      <c r="A237" s="37"/>
      <c r="B237" s="38"/>
      <c r="C237" s="182" t="s">
        <v>508</v>
      </c>
      <c r="D237" s="182" t="s">
        <v>208</v>
      </c>
      <c r="E237" s="183" t="s">
        <v>1323</v>
      </c>
      <c r="F237" s="184" t="s">
        <v>1324</v>
      </c>
      <c r="G237" s="185" t="s">
        <v>211</v>
      </c>
      <c r="H237" s="186">
        <v>1</v>
      </c>
      <c r="I237" s="187"/>
      <c r="J237" s="188">
        <f>ROUND(I237*H237,2)</f>
        <v>0</v>
      </c>
      <c r="K237" s="189"/>
      <c r="L237" s="42"/>
      <c r="M237" s="190" t="s">
        <v>21</v>
      </c>
      <c r="N237" s="191" t="s">
        <v>45</v>
      </c>
      <c r="O237" s="67"/>
      <c r="P237" s="192">
        <f>O237*H237</f>
        <v>0</v>
      </c>
      <c r="Q237" s="192">
        <v>1.4869458231999999</v>
      </c>
      <c r="R237" s="192">
        <f>Q237*H237</f>
        <v>1.4869458231999999</v>
      </c>
      <c r="S237" s="192">
        <v>0</v>
      </c>
      <c r="T237" s="193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194" t="s">
        <v>149</v>
      </c>
      <c r="AT237" s="194" t="s">
        <v>208</v>
      </c>
      <c r="AU237" s="194" t="s">
        <v>83</v>
      </c>
      <c r="AY237" s="20" t="s">
        <v>206</v>
      </c>
      <c r="BE237" s="195">
        <f>IF(N237="základní",J237,0)</f>
        <v>0</v>
      </c>
      <c r="BF237" s="195">
        <f>IF(N237="snížená",J237,0)</f>
        <v>0</v>
      </c>
      <c r="BG237" s="195">
        <f>IF(N237="zákl. přenesená",J237,0)</f>
        <v>0</v>
      </c>
      <c r="BH237" s="195">
        <f>IF(N237="sníž. přenesená",J237,0)</f>
        <v>0</v>
      </c>
      <c r="BI237" s="195">
        <f>IF(N237="nulová",J237,0)</f>
        <v>0</v>
      </c>
      <c r="BJ237" s="20" t="s">
        <v>81</v>
      </c>
      <c r="BK237" s="195">
        <f>ROUND(I237*H237,2)</f>
        <v>0</v>
      </c>
      <c r="BL237" s="20" t="s">
        <v>149</v>
      </c>
      <c r="BM237" s="194" t="s">
        <v>1325</v>
      </c>
    </row>
    <row r="238" spans="1:65" s="2" customFormat="1" ht="18">
      <c r="A238" s="37"/>
      <c r="B238" s="38"/>
      <c r="C238" s="39"/>
      <c r="D238" s="196" t="s">
        <v>213</v>
      </c>
      <c r="E238" s="39"/>
      <c r="F238" s="197" t="s">
        <v>1326</v>
      </c>
      <c r="G238" s="39"/>
      <c r="H238" s="39"/>
      <c r="I238" s="198"/>
      <c r="J238" s="39"/>
      <c r="K238" s="39"/>
      <c r="L238" s="42"/>
      <c r="M238" s="199"/>
      <c r="N238" s="200"/>
      <c r="O238" s="67"/>
      <c r="P238" s="67"/>
      <c r="Q238" s="67"/>
      <c r="R238" s="67"/>
      <c r="S238" s="67"/>
      <c r="T238" s="68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T238" s="20" t="s">
        <v>213</v>
      </c>
      <c r="AU238" s="20" t="s">
        <v>83</v>
      </c>
    </row>
    <row r="239" spans="1:65" s="2" customFormat="1" ht="18">
      <c r="A239" s="37"/>
      <c r="B239" s="38"/>
      <c r="C239" s="39"/>
      <c r="D239" s="196" t="s">
        <v>275</v>
      </c>
      <c r="E239" s="39"/>
      <c r="F239" s="233" t="s">
        <v>867</v>
      </c>
      <c r="G239" s="39"/>
      <c r="H239" s="39"/>
      <c r="I239" s="198"/>
      <c r="J239" s="39"/>
      <c r="K239" s="39"/>
      <c r="L239" s="42"/>
      <c r="M239" s="199"/>
      <c r="N239" s="200"/>
      <c r="O239" s="67"/>
      <c r="P239" s="67"/>
      <c r="Q239" s="67"/>
      <c r="R239" s="67"/>
      <c r="S239" s="67"/>
      <c r="T239" s="68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T239" s="20" t="s">
        <v>275</v>
      </c>
      <c r="AU239" s="20" t="s">
        <v>83</v>
      </c>
    </row>
    <row r="240" spans="1:65" s="2" customFormat="1" ht="16.5" customHeight="1">
      <c r="A240" s="37"/>
      <c r="B240" s="38"/>
      <c r="C240" s="234" t="s">
        <v>514</v>
      </c>
      <c r="D240" s="234" t="s">
        <v>305</v>
      </c>
      <c r="E240" s="235" t="s">
        <v>1327</v>
      </c>
      <c r="F240" s="236" t="s">
        <v>1328</v>
      </c>
      <c r="G240" s="237" t="s">
        <v>211</v>
      </c>
      <c r="H240" s="238">
        <v>1</v>
      </c>
      <c r="I240" s="239"/>
      <c r="J240" s="240">
        <f>ROUND(I240*H240,2)</f>
        <v>0</v>
      </c>
      <c r="K240" s="241"/>
      <c r="L240" s="242"/>
      <c r="M240" s="243" t="s">
        <v>21</v>
      </c>
      <c r="N240" s="244" t="s">
        <v>45</v>
      </c>
      <c r="O240" s="67"/>
      <c r="P240" s="192">
        <f>O240*H240</f>
        <v>0</v>
      </c>
      <c r="Q240" s="192">
        <v>4.4999999999999998E-2</v>
      </c>
      <c r="R240" s="192">
        <f>Q240*H240</f>
        <v>4.4999999999999998E-2</v>
      </c>
      <c r="S240" s="192">
        <v>0</v>
      </c>
      <c r="T240" s="193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194" t="s">
        <v>283</v>
      </c>
      <c r="AT240" s="194" t="s">
        <v>305</v>
      </c>
      <c r="AU240" s="194" t="s">
        <v>83</v>
      </c>
      <c r="AY240" s="20" t="s">
        <v>206</v>
      </c>
      <c r="BE240" s="195">
        <f>IF(N240="základní",J240,0)</f>
        <v>0</v>
      </c>
      <c r="BF240" s="195">
        <f>IF(N240="snížená",J240,0)</f>
        <v>0</v>
      </c>
      <c r="BG240" s="195">
        <f>IF(N240="zákl. přenesená",J240,0)</f>
        <v>0</v>
      </c>
      <c r="BH240" s="195">
        <f>IF(N240="sníž. přenesená",J240,0)</f>
        <v>0</v>
      </c>
      <c r="BI240" s="195">
        <f>IF(N240="nulová",J240,0)</f>
        <v>0</v>
      </c>
      <c r="BJ240" s="20" t="s">
        <v>81</v>
      </c>
      <c r="BK240" s="195">
        <f>ROUND(I240*H240,2)</f>
        <v>0</v>
      </c>
      <c r="BL240" s="20" t="s">
        <v>149</v>
      </c>
      <c r="BM240" s="194" t="s">
        <v>1329</v>
      </c>
    </row>
    <row r="241" spans="1:65" s="2" customFormat="1">
      <c r="A241" s="37"/>
      <c r="B241" s="38"/>
      <c r="C241" s="39"/>
      <c r="D241" s="196" t="s">
        <v>213</v>
      </c>
      <c r="E241" s="39"/>
      <c r="F241" s="197" t="s">
        <v>1328</v>
      </c>
      <c r="G241" s="39"/>
      <c r="H241" s="39"/>
      <c r="I241" s="198"/>
      <c r="J241" s="39"/>
      <c r="K241" s="39"/>
      <c r="L241" s="42"/>
      <c r="M241" s="199"/>
      <c r="N241" s="200"/>
      <c r="O241" s="67"/>
      <c r="P241" s="67"/>
      <c r="Q241" s="67"/>
      <c r="R241" s="67"/>
      <c r="S241" s="67"/>
      <c r="T241" s="68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T241" s="20" t="s">
        <v>213</v>
      </c>
      <c r="AU241" s="20" t="s">
        <v>83</v>
      </c>
    </row>
    <row r="242" spans="1:65" s="2" customFormat="1" ht="27">
      <c r="A242" s="37"/>
      <c r="B242" s="38"/>
      <c r="C242" s="39"/>
      <c r="D242" s="196" t="s">
        <v>275</v>
      </c>
      <c r="E242" s="39"/>
      <c r="F242" s="233" t="s">
        <v>1330</v>
      </c>
      <c r="G242" s="39"/>
      <c r="H242" s="39"/>
      <c r="I242" s="198"/>
      <c r="J242" s="39"/>
      <c r="K242" s="39"/>
      <c r="L242" s="42"/>
      <c r="M242" s="199"/>
      <c r="N242" s="200"/>
      <c r="O242" s="67"/>
      <c r="P242" s="67"/>
      <c r="Q242" s="67"/>
      <c r="R242" s="67"/>
      <c r="S242" s="67"/>
      <c r="T242" s="68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T242" s="20" t="s">
        <v>275</v>
      </c>
      <c r="AU242" s="20" t="s">
        <v>83</v>
      </c>
    </row>
    <row r="243" spans="1:65" s="2" customFormat="1" ht="16.5" customHeight="1">
      <c r="A243" s="37"/>
      <c r="B243" s="38"/>
      <c r="C243" s="234" t="s">
        <v>522</v>
      </c>
      <c r="D243" s="234" t="s">
        <v>305</v>
      </c>
      <c r="E243" s="235" t="s">
        <v>1331</v>
      </c>
      <c r="F243" s="236" t="s">
        <v>1332</v>
      </c>
      <c r="G243" s="237" t="s">
        <v>211</v>
      </c>
      <c r="H243" s="238">
        <v>1</v>
      </c>
      <c r="I243" s="239"/>
      <c r="J243" s="240">
        <f>ROUND(I243*H243,2)</f>
        <v>0</v>
      </c>
      <c r="K243" s="241"/>
      <c r="L243" s="242"/>
      <c r="M243" s="243" t="s">
        <v>21</v>
      </c>
      <c r="N243" s="244" t="s">
        <v>45</v>
      </c>
      <c r="O243" s="67"/>
      <c r="P243" s="192">
        <f>O243*H243</f>
        <v>0</v>
      </c>
      <c r="Q243" s="192">
        <v>1E-4</v>
      </c>
      <c r="R243" s="192">
        <f>Q243*H243</f>
        <v>1E-4</v>
      </c>
      <c r="S243" s="192">
        <v>0</v>
      </c>
      <c r="T243" s="193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194" t="s">
        <v>283</v>
      </c>
      <c r="AT243" s="194" t="s">
        <v>305</v>
      </c>
      <c r="AU243" s="194" t="s">
        <v>83</v>
      </c>
      <c r="AY243" s="20" t="s">
        <v>206</v>
      </c>
      <c r="BE243" s="195">
        <f>IF(N243="základní",J243,0)</f>
        <v>0</v>
      </c>
      <c r="BF243" s="195">
        <f>IF(N243="snížená",J243,0)</f>
        <v>0</v>
      </c>
      <c r="BG243" s="195">
        <f>IF(N243="zákl. přenesená",J243,0)</f>
        <v>0</v>
      </c>
      <c r="BH243" s="195">
        <f>IF(N243="sníž. přenesená",J243,0)</f>
        <v>0</v>
      </c>
      <c r="BI243" s="195">
        <f>IF(N243="nulová",J243,0)</f>
        <v>0</v>
      </c>
      <c r="BJ243" s="20" t="s">
        <v>81</v>
      </c>
      <c r="BK243" s="195">
        <f>ROUND(I243*H243,2)</f>
        <v>0</v>
      </c>
      <c r="BL243" s="20" t="s">
        <v>149</v>
      </c>
      <c r="BM243" s="194" t="s">
        <v>1333</v>
      </c>
    </row>
    <row r="244" spans="1:65" s="2" customFormat="1">
      <c r="A244" s="37"/>
      <c r="B244" s="38"/>
      <c r="C244" s="39"/>
      <c r="D244" s="196" t="s">
        <v>213</v>
      </c>
      <c r="E244" s="39"/>
      <c r="F244" s="197" t="s">
        <v>1332</v>
      </c>
      <c r="G244" s="39"/>
      <c r="H244" s="39"/>
      <c r="I244" s="198"/>
      <c r="J244" s="39"/>
      <c r="K244" s="39"/>
      <c r="L244" s="42"/>
      <c r="M244" s="199"/>
      <c r="N244" s="200"/>
      <c r="O244" s="67"/>
      <c r="P244" s="67"/>
      <c r="Q244" s="67"/>
      <c r="R244" s="67"/>
      <c r="S244" s="67"/>
      <c r="T244" s="68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T244" s="20" t="s">
        <v>213</v>
      </c>
      <c r="AU244" s="20" t="s">
        <v>83</v>
      </c>
    </row>
    <row r="245" spans="1:65" s="2" customFormat="1" ht="18">
      <c r="A245" s="37"/>
      <c r="B245" s="38"/>
      <c r="C245" s="39"/>
      <c r="D245" s="196" t="s">
        <v>275</v>
      </c>
      <c r="E245" s="39"/>
      <c r="F245" s="233" t="s">
        <v>867</v>
      </c>
      <c r="G245" s="39"/>
      <c r="H245" s="39"/>
      <c r="I245" s="198"/>
      <c r="J245" s="39"/>
      <c r="K245" s="39"/>
      <c r="L245" s="42"/>
      <c r="M245" s="199"/>
      <c r="N245" s="200"/>
      <c r="O245" s="67"/>
      <c r="P245" s="67"/>
      <c r="Q245" s="67"/>
      <c r="R245" s="67"/>
      <c r="S245" s="67"/>
      <c r="T245" s="68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T245" s="20" t="s">
        <v>275</v>
      </c>
      <c r="AU245" s="20" t="s">
        <v>83</v>
      </c>
    </row>
    <row r="246" spans="1:65" s="2" customFormat="1" ht="16.5" customHeight="1">
      <c r="A246" s="37"/>
      <c r="B246" s="38"/>
      <c r="C246" s="182" t="s">
        <v>527</v>
      </c>
      <c r="D246" s="182" t="s">
        <v>208</v>
      </c>
      <c r="E246" s="183" t="s">
        <v>1334</v>
      </c>
      <c r="F246" s="184" t="s">
        <v>1335</v>
      </c>
      <c r="G246" s="185" t="s">
        <v>226</v>
      </c>
      <c r="H246" s="186">
        <v>126.5</v>
      </c>
      <c r="I246" s="187"/>
      <c r="J246" s="188">
        <f>ROUND(I246*H246,2)</f>
        <v>0</v>
      </c>
      <c r="K246" s="189"/>
      <c r="L246" s="42"/>
      <c r="M246" s="190" t="s">
        <v>21</v>
      </c>
      <c r="N246" s="191" t="s">
        <v>45</v>
      </c>
      <c r="O246" s="67"/>
      <c r="P246" s="192">
        <f>O246*H246</f>
        <v>0</v>
      </c>
      <c r="Q246" s="192">
        <v>1.26E-4</v>
      </c>
      <c r="R246" s="192">
        <f>Q246*H246</f>
        <v>1.5938999999999998E-2</v>
      </c>
      <c r="S246" s="192">
        <v>0</v>
      </c>
      <c r="T246" s="193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194" t="s">
        <v>149</v>
      </c>
      <c r="AT246" s="194" t="s">
        <v>208</v>
      </c>
      <c r="AU246" s="194" t="s">
        <v>83</v>
      </c>
      <c r="AY246" s="20" t="s">
        <v>206</v>
      </c>
      <c r="BE246" s="195">
        <f>IF(N246="základní",J246,0)</f>
        <v>0</v>
      </c>
      <c r="BF246" s="195">
        <f>IF(N246="snížená",J246,0)</f>
        <v>0</v>
      </c>
      <c r="BG246" s="195">
        <f>IF(N246="zákl. přenesená",J246,0)</f>
        <v>0</v>
      </c>
      <c r="BH246" s="195">
        <f>IF(N246="sníž. přenesená",J246,0)</f>
        <v>0</v>
      </c>
      <c r="BI246" s="195">
        <f>IF(N246="nulová",J246,0)</f>
        <v>0</v>
      </c>
      <c r="BJ246" s="20" t="s">
        <v>81</v>
      </c>
      <c r="BK246" s="195">
        <f>ROUND(I246*H246,2)</f>
        <v>0</v>
      </c>
      <c r="BL246" s="20" t="s">
        <v>149</v>
      </c>
      <c r="BM246" s="194" t="s">
        <v>1336</v>
      </c>
    </row>
    <row r="247" spans="1:65" s="2" customFormat="1">
      <c r="A247" s="37"/>
      <c r="B247" s="38"/>
      <c r="C247" s="39"/>
      <c r="D247" s="196" t="s">
        <v>213</v>
      </c>
      <c r="E247" s="39"/>
      <c r="F247" s="197" t="s">
        <v>1337</v>
      </c>
      <c r="G247" s="39"/>
      <c r="H247" s="39"/>
      <c r="I247" s="198"/>
      <c r="J247" s="39"/>
      <c r="K247" s="39"/>
      <c r="L247" s="42"/>
      <c r="M247" s="199"/>
      <c r="N247" s="200"/>
      <c r="O247" s="67"/>
      <c r="P247" s="67"/>
      <c r="Q247" s="67"/>
      <c r="R247" s="67"/>
      <c r="S247" s="67"/>
      <c r="T247" s="68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T247" s="20" t="s">
        <v>213</v>
      </c>
      <c r="AU247" s="20" t="s">
        <v>83</v>
      </c>
    </row>
    <row r="248" spans="1:65" s="2" customFormat="1" ht="18">
      <c r="A248" s="37"/>
      <c r="B248" s="38"/>
      <c r="C248" s="39"/>
      <c r="D248" s="196" t="s">
        <v>275</v>
      </c>
      <c r="E248" s="39"/>
      <c r="F248" s="233" t="s">
        <v>867</v>
      </c>
      <c r="G248" s="39"/>
      <c r="H248" s="39"/>
      <c r="I248" s="198"/>
      <c r="J248" s="39"/>
      <c r="K248" s="39"/>
      <c r="L248" s="42"/>
      <c r="M248" s="199"/>
      <c r="N248" s="200"/>
      <c r="O248" s="67"/>
      <c r="P248" s="67"/>
      <c r="Q248" s="67"/>
      <c r="R248" s="67"/>
      <c r="S248" s="67"/>
      <c r="T248" s="68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T248" s="20" t="s">
        <v>275</v>
      </c>
      <c r="AU248" s="20" t="s">
        <v>83</v>
      </c>
    </row>
    <row r="249" spans="1:65" s="14" customFormat="1">
      <c r="B249" s="211"/>
      <c r="C249" s="212"/>
      <c r="D249" s="196" t="s">
        <v>215</v>
      </c>
      <c r="E249" s="213" t="s">
        <v>21</v>
      </c>
      <c r="F249" s="214" t="s">
        <v>1322</v>
      </c>
      <c r="G249" s="212"/>
      <c r="H249" s="215">
        <v>119</v>
      </c>
      <c r="I249" s="216"/>
      <c r="J249" s="212"/>
      <c r="K249" s="212"/>
      <c r="L249" s="217"/>
      <c r="M249" s="218"/>
      <c r="N249" s="219"/>
      <c r="O249" s="219"/>
      <c r="P249" s="219"/>
      <c r="Q249" s="219"/>
      <c r="R249" s="219"/>
      <c r="S249" s="219"/>
      <c r="T249" s="220"/>
      <c r="AT249" s="221" t="s">
        <v>215</v>
      </c>
      <c r="AU249" s="221" t="s">
        <v>83</v>
      </c>
      <c r="AV249" s="14" t="s">
        <v>83</v>
      </c>
      <c r="AW249" s="14" t="s">
        <v>34</v>
      </c>
      <c r="AX249" s="14" t="s">
        <v>74</v>
      </c>
      <c r="AY249" s="221" t="s">
        <v>206</v>
      </c>
    </row>
    <row r="250" spans="1:65" s="14" customFormat="1">
      <c r="B250" s="211"/>
      <c r="C250" s="212"/>
      <c r="D250" s="196" t="s">
        <v>215</v>
      </c>
      <c r="E250" s="213" t="s">
        <v>21</v>
      </c>
      <c r="F250" s="214" t="s">
        <v>1270</v>
      </c>
      <c r="G250" s="212"/>
      <c r="H250" s="215">
        <v>7.5</v>
      </c>
      <c r="I250" s="216"/>
      <c r="J250" s="212"/>
      <c r="K250" s="212"/>
      <c r="L250" s="217"/>
      <c r="M250" s="218"/>
      <c r="N250" s="219"/>
      <c r="O250" s="219"/>
      <c r="P250" s="219"/>
      <c r="Q250" s="219"/>
      <c r="R250" s="219"/>
      <c r="S250" s="219"/>
      <c r="T250" s="220"/>
      <c r="AT250" s="221" t="s">
        <v>215</v>
      </c>
      <c r="AU250" s="221" t="s">
        <v>83</v>
      </c>
      <c r="AV250" s="14" t="s">
        <v>83</v>
      </c>
      <c r="AW250" s="14" t="s">
        <v>34</v>
      </c>
      <c r="AX250" s="14" t="s">
        <v>74</v>
      </c>
      <c r="AY250" s="221" t="s">
        <v>206</v>
      </c>
    </row>
    <row r="251" spans="1:65" s="15" customFormat="1">
      <c r="B251" s="222"/>
      <c r="C251" s="223"/>
      <c r="D251" s="196" t="s">
        <v>215</v>
      </c>
      <c r="E251" s="224" t="s">
        <v>21</v>
      </c>
      <c r="F251" s="225" t="s">
        <v>219</v>
      </c>
      <c r="G251" s="223"/>
      <c r="H251" s="226">
        <v>126.5</v>
      </c>
      <c r="I251" s="227"/>
      <c r="J251" s="223"/>
      <c r="K251" s="223"/>
      <c r="L251" s="228"/>
      <c r="M251" s="229"/>
      <c r="N251" s="230"/>
      <c r="O251" s="230"/>
      <c r="P251" s="230"/>
      <c r="Q251" s="230"/>
      <c r="R251" s="230"/>
      <c r="S251" s="230"/>
      <c r="T251" s="231"/>
      <c r="AT251" s="232" t="s">
        <v>215</v>
      </c>
      <c r="AU251" s="232" t="s">
        <v>83</v>
      </c>
      <c r="AV251" s="15" t="s">
        <v>149</v>
      </c>
      <c r="AW251" s="15" t="s">
        <v>34</v>
      </c>
      <c r="AX251" s="15" t="s">
        <v>81</v>
      </c>
      <c r="AY251" s="232" t="s">
        <v>206</v>
      </c>
    </row>
    <row r="252" spans="1:65" s="12" customFormat="1" ht="22.75" customHeight="1">
      <c r="B252" s="166"/>
      <c r="C252" s="167"/>
      <c r="D252" s="168" t="s">
        <v>73</v>
      </c>
      <c r="E252" s="180" t="s">
        <v>289</v>
      </c>
      <c r="F252" s="180" t="s">
        <v>600</v>
      </c>
      <c r="G252" s="167"/>
      <c r="H252" s="167"/>
      <c r="I252" s="170"/>
      <c r="J252" s="181">
        <f>BK252</f>
        <v>0</v>
      </c>
      <c r="K252" s="167"/>
      <c r="L252" s="172"/>
      <c r="M252" s="173"/>
      <c r="N252" s="174"/>
      <c r="O252" s="174"/>
      <c r="P252" s="175">
        <f>SUM(P253:P255)</f>
        <v>0</v>
      </c>
      <c r="Q252" s="174"/>
      <c r="R252" s="175">
        <f>SUM(R253:R255)</f>
        <v>2.1000000000000001E-4</v>
      </c>
      <c r="S252" s="174"/>
      <c r="T252" s="176">
        <f>SUM(T253:T255)</f>
        <v>1.24E-3</v>
      </c>
      <c r="AR252" s="177" t="s">
        <v>81</v>
      </c>
      <c r="AT252" s="178" t="s">
        <v>73</v>
      </c>
      <c r="AU252" s="178" t="s">
        <v>81</v>
      </c>
      <c r="AY252" s="177" t="s">
        <v>206</v>
      </c>
      <c r="BK252" s="179">
        <f>SUM(BK253:BK255)</f>
        <v>0</v>
      </c>
    </row>
    <row r="253" spans="1:65" s="2" customFormat="1" ht="16.5" customHeight="1">
      <c r="A253" s="37"/>
      <c r="B253" s="38"/>
      <c r="C253" s="182" t="s">
        <v>540</v>
      </c>
      <c r="D253" s="182" t="s">
        <v>208</v>
      </c>
      <c r="E253" s="183" t="s">
        <v>1338</v>
      </c>
      <c r="F253" s="184" t="s">
        <v>1339</v>
      </c>
      <c r="G253" s="185" t="s">
        <v>226</v>
      </c>
      <c r="H253" s="186">
        <v>0.2</v>
      </c>
      <c r="I253" s="187"/>
      <c r="J253" s="188">
        <f>ROUND(I253*H253,2)</f>
        <v>0</v>
      </c>
      <c r="K253" s="189"/>
      <c r="L253" s="42"/>
      <c r="M253" s="190" t="s">
        <v>21</v>
      </c>
      <c r="N253" s="191" t="s">
        <v>45</v>
      </c>
      <c r="O253" s="67"/>
      <c r="P253" s="192">
        <f>O253*H253</f>
        <v>0</v>
      </c>
      <c r="Q253" s="192">
        <v>1.0499999999999999E-3</v>
      </c>
      <c r="R253" s="192">
        <f>Q253*H253</f>
        <v>2.1000000000000001E-4</v>
      </c>
      <c r="S253" s="192">
        <v>6.1999999999999998E-3</v>
      </c>
      <c r="T253" s="193">
        <f>S253*H253</f>
        <v>1.24E-3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194" t="s">
        <v>149</v>
      </c>
      <c r="AT253" s="194" t="s">
        <v>208</v>
      </c>
      <c r="AU253" s="194" t="s">
        <v>83</v>
      </c>
      <c r="AY253" s="20" t="s">
        <v>206</v>
      </c>
      <c r="BE253" s="195">
        <f>IF(N253="základní",J253,0)</f>
        <v>0</v>
      </c>
      <c r="BF253" s="195">
        <f>IF(N253="snížená",J253,0)</f>
        <v>0</v>
      </c>
      <c r="BG253" s="195">
        <f>IF(N253="zákl. přenesená",J253,0)</f>
        <v>0</v>
      </c>
      <c r="BH253" s="195">
        <f>IF(N253="sníž. přenesená",J253,0)</f>
        <v>0</v>
      </c>
      <c r="BI253" s="195">
        <f>IF(N253="nulová",J253,0)</f>
        <v>0</v>
      </c>
      <c r="BJ253" s="20" t="s">
        <v>81</v>
      </c>
      <c r="BK253" s="195">
        <f>ROUND(I253*H253,2)</f>
        <v>0</v>
      </c>
      <c r="BL253" s="20" t="s">
        <v>149</v>
      </c>
      <c r="BM253" s="194" t="s">
        <v>1340</v>
      </c>
    </row>
    <row r="254" spans="1:65" s="2" customFormat="1" ht="18">
      <c r="A254" s="37"/>
      <c r="B254" s="38"/>
      <c r="C254" s="39"/>
      <c r="D254" s="196" t="s">
        <v>213</v>
      </c>
      <c r="E254" s="39"/>
      <c r="F254" s="197" t="s">
        <v>1341</v>
      </c>
      <c r="G254" s="39"/>
      <c r="H254" s="39"/>
      <c r="I254" s="198"/>
      <c r="J254" s="39"/>
      <c r="K254" s="39"/>
      <c r="L254" s="42"/>
      <c r="M254" s="199"/>
      <c r="N254" s="200"/>
      <c r="O254" s="67"/>
      <c r="P254" s="67"/>
      <c r="Q254" s="67"/>
      <c r="R254" s="67"/>
      <c r="S254" s="67"/>
      <c r="T254" s="68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T254" s="20" t="s">
        <v>213</v>
      </c>
      <c r="AU254" s="20" t="s">
        <v>83</v>
      </c>
    </row>
    <row r="255" spans="1:65" s="2" customFormat="1" ht="18">
      <c r="A255" s="37"/>
      <c r="B255" s="38"/>
      <c r="C255" s="39"/>
      <c r="D255" s="196" t="s">
        <v>275</v>
      </c>
      <c r="E255" s="39"/>
      <c r="F255" s="233" t="s">
        <v>867</v>
      </c>
      <c r="G255" s="39"/>
      <c r="H255" s="39"/>
      <c r="I255" s="198"/>
      <c r="J255" s="39"/>
      <c r="K255" s="39"/>
      <c r="L255" s="42"/>
      <c r="M255" s="199"/>
      <c r="N255" s="200"/>
      <c r="O255" s="67"/>
      <c r="P255" s="67"/>
      <c r="Q255" s="67"/>
      <c r="R255" s="67"/>
      <c r="S255" s="67"/>
      <c r="T255" s="68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T255" s="20" t="s">
        <v>275</v>
      </c>
      <c r="AU255" s="20" t="s">
        <v>83</v>
      </c>
    </row>
    <row r="256" spans="1:65" s="12" customFormat="1" ht="22.75" customHeight="1">
      <c r="B256" s="166"/>
      <c r="C256" s="167"/>
      <c r="D256" s="168" t="s">
        <v>73</v>
      </c>
      <c r="E256" s="180" t="s">
        <v>772</v>
      </c>
      <c r="F256" s="180" t="s">
        <v>773</v>
      </c>
      <c r="G256" s="167"/>
      <c r="H256" s="167"/>
      <c r="I256" s="170"/>
      <c r="J256" s="181">
        <f>BK256</f>
        <v>0</v>
      </c>
      <c r="K256" s="167"/>
      <c r="L256" s="172"/>
      <c r="M256" s="173"/>
      <c r="N256" s="174"/>
      <c r="O256" s="174"/>
      <c r="P256" s="175">
        <f>SUM(P257:P262)</f>
        <v>0</v>
      </c>
      <c r="Q256" s="174"/>
      <c r="R256" s="175">
        <f>SUM(R257:R262)</f>
        <v>0</v>
      </c>
      <c r="S256" s="174"/>
      <c r="T256" s="176">
        <f>SUM(T257:T262)</f>
        <v>0</v>
      </c>
      <c r="AR256" s="177" t="s">
        <v>81</v>
      </c>
      <c r="AT256" s="178" t="s">
        <v>73</v>
      </c>
      <c r="AU256" s="178" t="s">
        <v>81</v>
      </c>
      <c r="AY256" s="177" t="s">
        <v>206</v>
      </c>
      <c r="BK256" s="179">
        <f>SUM(BK257:BK262)</f>
        <v>0</v>
      </c>
    </row>
    <row r="257" spans="1:65" s="2" customFormat="1" ht="16.5" customHeight="1">
      <c r="A257" s="37"/>
      <c r="B257" s="38"/>
      <c r="C257" s="182" t="s">
        <v>551</v>
      </c>
      <c r="D257" s="182" t="s">
        <v>208</v>
      </c>
      <c r="E257" s="183" t="s">
        <v>1342</v>
      </c>
      <c r="F257" s="184" t="s">
        <v>1343</v>
      </c>
      <c r="G257" s="185" t="s">
        <v>308</v>
      </c>
      <c r="H257" s="186">
        <v>95.674999999999997</v>
      </c>
      <c r="I257" s="187"/>
      <c r="J257" s="188">
        <f>ROUND(I257*H257,2)</f>
        <v>0</v>
      </c>
      <c r="K257" s="189"/>
      <c r="L257" s="42"/>
      <c r="M257" s="190" t="s">
        <v>21</v>
      </c>
      <c r="N257" s="191" t="s">
        <v>45</v>
      </c>
      <c r="O257" s="67"/>
      <c r="P257" s="192">
        <f>O257*H257</f>
        <v>0</v>
      </c>
      <c r="Q257" s="192">
        <v>0</v>
      </c>
      <c r="R257" s="192">
        <f>Q257*H257</f>
        <v>0</v>
      </c>
      <c r="S257" s="192">
        <v>0</v>
      </c>
      <c r="T257" s="193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194" t="s">
        <v>149</v>
      </c>
      <c r="AT257" s="194" t="s">
        <v>208</v>
      </c>
      <c r="AU257" s="194" t="s">
        <v>83</v>
      </c>
      <c r="AY257" s="20" t="s">
        <v>206</v>
      </c>
      <c r="BE257" s="195">
        <f>IF(N257="základní",J257,0)</f>
        <v>0</v>
      </c>
      <c r="BF257" s="195">
        <f>IF(N257="snížená",J257,0)</f>
        <v>0</v>
      </c>
      <c r="BG257" s="195">
        <f>IF(N257="zákl. přenesená",J257,0)</f>
        <v>0</v>
      </c>
      <c r="BH257" s="195">
        <f>IF(N257="sníž. přenesená",J257,0)</f>
        <v>0</v>
      </c>
      <c r="BI257" s="195">
        <f>IF(N257="nulová",J257,0)</f>
        <v>0</v>
      </c>
      <c r="BJ257" s="20" t="s">
        <v>81</v>
      </c>
      <c r="BK257" s="195">
        <f>ROUND(I257*H257,2)</f>
        <v>0</v>
      </c>
      <c r="BL257" s="20" t="s">
        <v>149</v>
      </c>
      <c r="BM257" s="194" t="s">
        <v>1344</v>
      </c>
    </row>
    <row r="258" spans="1:65" s="2" customFormat="1" ht="18">
      <c r="A258" s="37"/>
      <c r="B258" s="38"/>
      <c r="C258" s="39"/>
      <c r="D258" s="196" t="s">
        <v>213</v>
      </c>
      <c r="E258" s="39"/>
      <c r="F258" s="197" t="s">
        <v>1345</v>
      </c>
      <c r="G258" s="39"/>
      <c r="H258" s="39"/>
      <c r="I258" s="198"/>
      <c r="J258" s="39"/>
      <c r="K258" s="39"/>
      <c r="L258" s="42"/>
      <c r="M258" s="199"/>
      <c r="N258" s="200"/>
      <c r="O258" s="67"/>
      <c r="P258" s="67"/>
      <c r="Q258" s="67"/>
      <c r="R258" s="67"/>
      <c r="S258" s="67"/>
      <c r="T258" s="68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T258" s="20" t="s">
        <v>213</v>
      </c>
      <c r="AU258" s="20" t="s">
        <v>83</v>
      </c>
    </row>
    <row r="259" spans="1:65" s="2" customFormat="1" ht="18">
      <c r="A259" s="37"/>
      <c r="B259" s="38"/>
      <c r="C259" s="39"/>
      <c r="D259" s="196" t="s">
        <v>275</v>
      </c>
      <c r="E259" s="39"/>
      <c r="F259" s="233" t="s">
        <v>867</v>
      </c>
      <c r="G259" s="39"/>
      <c r="H259" s="39"/>
      <c r="I259" s="198"/>
      <c r="J259" s="39"/>
      <c r="K259" s="39"/>
      <c r="L259" s="42"/>
      <c r="M259" s="199"/>
      <c r="N259" s="200"/>
      <c r="O259" s="67"/>
      <c r="P259" s="67"/>
      <c r="Q259" s="67"/>
      <c r="R259" s="67"/>
      <c r="S259" s="67"/>
      <c r="T259" s="68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T259" s="20" t="s">
        <v>275</v>
      </c>
      <c r="AU259" s="20" t="s">
        <v>83</v>
      </c>
    </row>
    <row r="260" spans="1:65" s="2" customFormat="1" ht="21.75" customHeight="1">
      <c r="A260" s="37"/>
      <c r="B260" s="38"/>
      <c r="C260" s="182" t="s">
        <v>557</v>
      </c>
      <c r="D260" s="182" t="s">
        <v>208</v>
      </c>
      <c r="E260" s="183" t="s">
        <v>1346</v>
      </c>
      <c r="F260" s="184" t="s">
        <v>1347</v>
      </c>
      <c r="G260" s="185" t="s">
        <v>308</v>
      </c>
      <c r="H260" s="186">
        <v>95.674999999999997</v>
      </c>
      <c r="I260" s="187"/>
      <c r="J260" s="188">
        <f>ROUND(I260*H260,2)</f>
        <v>0</v>
      </c>
      <c r="K260" s="189"/>
      <c r="L260" s="42"/>
      <c r="M260" s="190" t="s">
        <v>21</v>
      </c>
      <c r="N260" s="191" t="s">
        <v>45</v>
      </c>
      <c r="O260" s="67"/>
      <c r="P260" s="192">
        <f>O260*H260</f>
        <v>0</v>
      </c>
      <c r="Q260" s="192">
        <v>0</v>
      </c>
      <c r="R260" s="192">
        <f>Q260*H260</f>
        <v>0</v>
      </c>
      <c r="S260" s="192">
        <v>0</v>
      </c>
      <c r="T260" s="193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194" t="s">
        <v>149</v>
      </c>
      <c r="AT260" s="194" t="s">
        <v>208</v>
      </c>
      <c r="AU260" s="194" t="s">
        <v>83</v>
      </c>
      <c r="AY260" s="20" t="s">
        <v>206</v>
      </c>
      <c r="BE260" s="195">
        <f>IF(N260="základní",J260,0)</f>
        <v>0</v>
      </c>
      <c r="BF260" s="195">
        <f>IF(N260="snížená",J260,0)</f>
        <v>0</v>
      </c>
      <c r="BG260" s="195">
        <f>IF(N260="zákl. přenesená",J260,0)</f>
        <v>0</v>
      </c>
      <c r="BH260" s="195">
        <f>IF(N260="sníž. přenesená",J260,0)</f>
        <v>0</v>
      </c>
      <c r="BI260" s="195">
        <f>IF(N260="nulová",J260,0)</f>
        <v>0</v>
      </c>
      <c r="BJ260" s="20" t="s">
        <v>81</v>
      </c>
      <c r="BK260" s="195">
        <f>ROUND(I260*H260,2)</f>
        <v>0</v>
      </c>
      <c r="BL260" s="20" t="s">
        <v>149</v>
      </c>
      <c r="BM260" s="194" t="s">
        <v>1348</v>
      </c>
    </row>
    <row r="261" spans="1:65" s="2" customFormat="1" ht="18">
      <c r="A261" s="37"/>
      <c r="B261" s="38"/>
      <c r="C261" s="39"/>
      <c r="D261" s="196" t="s">
        <v>213</v>
      </c>
      <c r="E261" s="39"/>
      <c r="F261" s="197" t="s">
        <v>1349</v>
      </c>
      <c r="G261" s="39"/>
      <c r="H261" s="39"/>
      <c r="I261" s="198"/>
      <c r="J261" s="39"/>
      <c r="K261" s="39"/>
      <c r="L261" s="42"/>
      <c r="M261" s="199"/>
      <c r="N261" s="200"/>
      <c r="O261" s="67"/>
      <c r="P261" s="67"/>
      <c r="Q261" s="67"/>
      <c r="R261" s="67"/>
      <c r="S261" s="67"/>
      <c r="T261" s="68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T261" s="20" t="s">
        <v>213</v>
      </c>
      <c r="AU261" s="20" t="s">
        <v>83</v>
      </c>
    </row>
    <row r="262" spans="1:65" s="2" customFormat="1" ht="18">
      <c r="A262" s="37"/>
      <c r="B262" s="38"/>
      <c r="C262" s="39"/>
      <c r="D262" s="196" t="s">
        <v>275</v>
      </c>
      <c r="E262" s="39"/>
      <c r="F262" s="233" t="s">
        <v>867</v>
      </c>
      <c r="G262" s="39"/>
      <c r="H262" s="39"/>
      <c r="I262" s="198"/>
      <c r="J262" s="39"/>
      <c r="K262" s="39"/>
      <c r="L262" s="42"/>
      <c r="M262" s="199"/>
      <c r="N262" s="200"/>
      <c r="O262" s="67"/>
      <c r="P262" s="67"/>
      <c r="Q262" s="67"/>
      <c r="R262" s="67"/>
      <c r="S262" s="67"/>
      <c r="T262" s="68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T262" s="20" t="s">
        <v>275</v>
      </c>
      <c r="AU262" s="20" t="s">
        <v>83</v>
      </c>
    </row>
    <row r="263" spans="1:65" s="12" customFormat="1" ht="25.9" customHeight="1">
      <c r="B263" s="166"/>
      <c r="C263" s="167"/>
      <c r="D263" s="168" t="s">
        <v>73</v>
      </c>
      <c r="E263" s="169" t="s">
        <v>969</v>
      </c>
      <c r="F263" s="169" t="s">
        <v>970</v>
      </c>
      <c r="G263" s="167"/>
      <c r="H263" s="167"/>
      <c r="I263" s="170"/>
      <c r="J263" s="171">
        <f>BK263</f>
        <v>0</v>
      </c>
      <c r="K263" s="167"/>
      <c r="L263" s="172"/>
      <c r="M263" s="173"/>
      <c r="N263" s="174"/>
      <c r="O263" s="174"/>
      <c r="P263" s="175">
        <f>P264</f>
        <v>0</v>
      </c>
      <c r="Q263" s="174"/>
      <c r="R263" s="175">
        <f>R264</f>
        <v>1.25E-3</v>
      </c>
      <c r="S263" s="174"/>
      <c r="T263" s="176">
        <f>T264</f>
        <v>0</v>
      </c>
      <c r="AR263" s="177" t="s">
        <v>83</v>
      </c>
      <c r="AT263" s="178" t="s">
        <v>73</v>
      </c>
      <c r="AU263" s="178" t="s">
        <v>74</v>
      </c>
      <c r="AY263" s="177" t="s">
        <v>206</v>
      </c>
      <c r="BK263" s="179">
        <f>BK264</f>
        <v>0</v>
      </c>
    </row>
    <row r="264" spans="1:65" s="12" customFormat="1" ht="22.75" customHeight="1">
      <c r="B264" s="166"/>
      <c r="C264" s="167"/>
      <c r="D264" s="168" t="s">
        <v>73</v>
      </c>
      <c r="E264" s="180" t="s">
        <v>1350</v>
      </c>
      <c r="F264" s="180" t="s">
        <v>1351</v>
      </c>
      <c r="G264" s="167"/>
      <c r="H264" s="167"/>
      <c r="I264" s="170"/>
      <c r="J264" s="181">
        <f>BK264</f>
        <v>0</v>
      </c>
      <c r="K264" s="167"/>
      <c r="L264" s="172"/>
      <c r="M264" s="173"/>
      <c r="N264" s="174"/>
      <c r="O264" s="174"/>
      <c r="P264" s="175">
        <f>SUM(P265:P267)</f>
        <v>0</v>
      </c>
      <c r="Q264" s="174"/>
      <c r="R264" s="175">
        <f>SUM(R265:R267)</f>
        <v>1.25E-3</v>
      </c>
      <c r="S264" s="174"/>
      <c r="T264" s="176">
        <f>SUM(T265:T267)</f>
        <v>0</v>
      </c>
      <c r="AR264" s="177" t="s">
        <v>83</v>
      </c>
      <c r="AT264" s="178" t="s">
        <v>73</v>
      </c>
      <c r="AU264" s="178" t="s">
        <v>81</v>
      </c>
      <c r="AY264" s="177" t="s">
        <v>206</v>
      </c>
      <c r="BK264" s="179">
        <f>SUM(BK265:BK267)</f>
        <v>0</v>
      </c>
    </row>
    <row r="265" spans="1:65" s="2" customFormat="1" ht="16.5" customHeight="1">
      <c r="A265" s="37"/>
      <c r="B265" s="38"/>
      <c r="C265" s="182" t="s">
        <v>564</v>
      </c>
      <c r="D265" s="182" t="s">
        <v>208</v>
      </c>
      <c r="E265" s="183" t="s">
        <v>1352</v>
      </c>
      <c r="F265" s="184" t="s">
        <v>1353</v>
      </c>
      <c r="G265" s="185" t="s">
        <v>211</v>
      </c>
      <c r="H265" s="186">
        <v>1</v>
      </c>
      <c r="I265" s="187"/>
      <c r="J265" s="188">
        <f>ROUND(I265*H265,2)</f>
        <v>0</v>
      </c>
      <c r="K265" s="189"/>
      <c r="L265" s="42"/>
      <c r="M265" s="190" t="s">
        <v>21</v>
      </c>
      <c r="N265" s="191" t="s">
        <v>45</v>
      </c>
      <c r="O265" s="67"/>
      <c r="P265" s="192">
        <f>O265*H265</f>
        <v>0</v>
      </c>
      <c r="Q265" s="192">
        <v>1.25E-3</v>
      </c>
      <c r="R265" s="192">
        <f>Q265*H265</f>
        <v>1.25E-3</v>
      </c>
      <c r="S265" s="192">
        <v>0</v>
      </c>
      <c r="T265" s="193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194" t="s">
        <v>356</v>
      </c>
      <c r="AT265" s="194" t="s">
        <v>208</v>
      </c>
      <c r="AU265" s="194" t="s">
        <v>83</v>
      </c>
      <c r="AY265" s="20" t="s">
        <v>206</v>
      </c>
      <c r="BE265" s="195">
        <f>IF(N265="základní",J265,0)</f>
        <v>0</v>
      </c>
      <c r="BF265" s="195">
        <f>IF(N265="snížená",J265,0)</f>
        <v>0</v>
      </c>
      <c r="BG265" s="195">
        <f>IF(N265="zákl. přenesená",J265,0)</f>
        <v>0</v>
      </c>
      <c r="BH265" s="195">
        <f>IF(N265="sníž. přenesená",J265,0)</f>
        <v>0</v>
      </c>
      <c r="BI265" s="195">
        <f>IF(N265="nulová",J265,0)</f>
        <v>0</v>
      </c>
      <c r="BJ265" s="20" t="s">
        <v>81</v>
      </c>
      <c r="BK265" s="195">
        <f>ROUND(I265*H265,2)</f>
        <v>0</v>
      </c>
      <c r="BL265" s="20" t="s">
        <v>356</v>
      </c>
      <c r="BM265" s="194" t="s">
        <v>1354</v>
      </c>
    </row>
    <row r="266" spans="1:65" s="2" customFormat="1">
      <c r="A266" s="37"/>
      <c r="B266" s="38"/>
      <c r="C266" s="39"/>
      <c r="D266" s="196" t="s">
        <v>213</v>
      </c>
      <c r="E266" s="39"/>
      <c r="F266" s="197" t="s">
        <v>1355</v>
      </c>
      <c r="G266" s="39"/>
      <c r="H266" s="39"/>
      <c r="I266" s="198"/>
      <c r="J266" s="39"/>
      <c r="K266" s="39"/>
      <c r="L266" s="42"/>
      <c r="M266" s="199"/>
      <c r="N266" s="200"/>
      <c r="O266" s="67"/>
      <c r="P266" s="67"/>
      <c r="Q266" s="67"/>
      <c r="R266" s="67"/>
      <c r="S266" s="67"/>
      <c r="T266" s="68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T266" s="20" t="s">
        <v>213</v>
      </c>
      <c r="AU266" s="20" t="s">
        <v>83</v>
      </c>
    </row>
    <row r="267" spans="1:65" s="14" customFormat="1">
      <c r="B267" s="211"/>
      <c r="C267" s="212"/>
      <c r="D267" s="196" t="s">
        <v>215</v>
      </c>
      <c r="E267" s="213" t="s">
        <v>21</v>
      </c>
      <c r="F267" s="214" t="s">
        <v>81</v>
      </c>
      <c r="G267" s="212"/>
      <c r="H267" s="215">
        <v>1</v>
      </c>
      <c r="I267" s="216"/>
      <c r="J267" s="212"/>
      <c r="K267" s="212"/>
      <c r="L267" s="217"/>
      <c r="M267" s="218"/>
      <c r="N267" s="219"/>
      <c r="O267" s="219"/>
      <c r="P267" s="219"/>
      <c r="Q267" s="219"/>
      <c r="R267" s="219"/>
      <c r="S267" s="219"/>
      <c r="T267" s="220"/>
      <c r="AT267" s="221" t="s">
        <v>215</v>
      </c>
      <c r="AU267" s="221" t="s">
        <v>83</v>
      </c>
      <c r="AV267" s="14" t="s">
        <v>83</v>
      </c>
      <c r="AW267" s="14" t="s">
        <v>34</v>
      </c>
      <c r="AX267" s="14" t="s">
        <v>81</v>
      </c>
      <c r="AY267" s="221" t="s">
        <v>206</v>
      </c>
    </row>
    <row r="268" spans="1:65" s="12" customFormat="1" ht="25.9" customHeight="1">
      <c r="B268" s="166"/>
      <c r="C268" s="167"/>
      <c r="D268" s="168" t="s">
        <v>73</v>
      </c>
      <c r="E268" s="169" t="s">
        <v>305</v>
      </c>
      <c r="F268" s="169" t="s">
        <v>784</v>
      </c>
      <c r="G268" s="167"/>
      <c r="H268" s="167"/>
      <c r="I268" s="170"/>
      <c r="J268" s="171">
        <f>BK268</f>
        <v>0</v>
      </c>
      <c r="K268" s="167"/>
      <c r="L268" s="172"/>
      <c r="M268" s="173"/>
      <c r="N268" s="174"/>
      <c r="O268" s="174"/>
      <c r="P268" s="175">
        <f>P269</f>
        <v>0</v>
      </c>
      <c r="Q268" s="174"/>
      <c r="R268" s="175">
        <f>R269</f>
        <v>1.298743</v>
      </c>
      <c r="S268" s="174"/>
      <c r="T268" s="176">
        <f>T269</f>
        <v>0</v>
      </c>
      <c r="AR268" s="177" t="s">
        <v>106</v>
      </c>
      <c r="AT268" s="178" t="s">
        <v>73</v>
      </c>
      <c r="AU268" s="178" t="s">
        <v>74</v>
      </c>
      <c r="AY268" s="177" t="s">
        <v>206</v>
      </c>
      <c r="BK268" s="179">
        <f>BK269</f>
        <v>0</v>
      </c>
    </row>
    <row r="269" spans="1:65" s="12" customFormat="1" ht="22.75" customHeight="1">
      <c r="B269" s="166"/>
      <c r="C269" s="167"/>
      <c r="D269" s="168" t="s">
        <v>73</v>
      </c>
      <c r="E269" s="180" t="s">
        <v>785</v>
      </c>
      <c r="F269" s="180" t="s">
        <v>786</v>
      </c>
      <c r="G269" s="167"/>
      <c r="H269" s="167"/>
      <c r="I269" s="170"/>
      <c r="J269" s="181">
        <f>BK269</f>
        <v>0</v>
      </c>
      <c r="K269" s="167"/>
      <c r="L269" s="172"/>
      <c r="M269" s="173"/>
      <c r="N269" s="174"/>
      <c r="O269" s="174"/>
      <c r="P269" s="175">
        <f>SUM(P270:P280)</f>
        <v>0</v>
      </c>
      <c r="Q269" s="174"/>
      <c r="R269" s="175">
        <f>SUM(R270:R280)</f>
        <v>1.298743</v>
      </c>
      <c r="S269" s="174"/>
      <c r="T269" s="176">
        <f>SUM(T270:T280)</f>
        <v>0</v>
      </c>
      <c r="AR269" s="177" t="s">
        <v>106</v>
      </c>
      <c r="AT269" s="178" t="s">
        <v>73</v>
      </c>
      <c r="AU269" s="178" t="s">
        <v>81</v>
      </c>
      <c r="AY269" s="177" t="s">
        <v>206</v>
      </c>
      <c r="BK269" s="179">
        <f>SUM(BK270:BK280)</f>
        <v>0</v>
      </c>
    </row>
    <row r="270" spans="1:65" s="2" customFormat="1" ht="16.5" customHeight="1">
      <c r="A270" s="37"/>
      <c r="B270" s="38"/>
      <c r="C270" s="182" t="s">
        <v>569</v>
      </c>
      <c r="D270" s="182" t="s">
        <v>208</v>
      </c>
      <c r="E270" s="183" t="s">
        <v>1356</v>
      </c>
      <c r="F270" s="184" t="s">
        <v>1357</v>
      </c>
      <c r="G270" s="185" t="s">
        <v>238</v>
      </c>
      <c r="H270" s="186">
        <v>3.75</v>
      </c>
      <c r="I270" s="187"/>
      <c r="J270" s="188">
        <f>ROUND(I270*H270,2)</f>
        <v>0</v>
      </c>
      <c r="K270" s="189"/>
      <c r="L270" s="42"/>
      <c r="M270" s="190" t="s">
        <v>21</v>
      </c>
      <c r="N270" s="191" t="s">
        <v>45</v>
      </c>
      <c r="O270" s="67"/>
      <c r="P270" s="192">
        <f>O270*H270</f>
        <v>0</v>
      </c>
      <c r="Q270" s="192">
        <v>0.1837</v>
      </c>
      <c r="R270" s="192">
        <f>Q270*H270</f>
        <v>0.68887500000000002</v>
      </c>
      <c r="S270" s="192">
        <v>0</v>
      </c>
      <c r="T270" s="193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194" t="s">
        <v>702</v>
      </c>
      <c r="AT270" s="194" t="s">
        <v>208</v>
      </c>
      <c r="AU270" s="194" t="s">
        <v>83</v>
      </c>
      <c r="AY270" s="20" t="s">
        <v>206</v>
      </c>
      <c r="BE270" s="195">
        <f>IF(N270="základní",J270,0)</f>
        <v>0</v>
      </c>
      <c r="BF270" s="195">
        <f>IF(N270="snížená",J270,0)</f>
        <v>0</v>
      </c>
      <c r="BG270" s="195">
        <f>IF(N270="zákl. přenesená",J270,0)</f>
        <v>0</v>
      </c>
      <c r="BH270" s="195">
        <f>IF(N270="sníž. přenesená",J270,0)</f>
        <v>0</v>
      </c>
      <c r="BI270" s="195">
        <f>IF(N270="nulová",J270,0)</f>
        <v>0</v>
      </c>
      <c r="BJ270" s="20" t="s">
        <v>81</v>
      </c>
      <c r="BK270" s="195">
        <f>ROUND(I270*H270,2)</f>
        <v>0</v>
      </c>
      <c r="BL270" s="20" t="s">
        <v>702</v>
      </c>
      <c r="BM270" s="194" t="s">
        <v>1358</v>
      </c>
    </row>
    <row r="271" spans="1:65" s="2" customFormat="1">
      <c r="A271" s="37"/>
      <c r="B271" s="38"/>
      <c r="C271" s="39"/>
      <c r="D271" s="196" t="s">
        <v>213</v>
      </c>
      <c r="E271" s="39"/>
      <c r="F271" s="197" t="s">
        <v>1357</v>
      </c>
      <c r="G271" s="39"/>
      <c r="H271" s="39"/>
      <c r="I271" s="198"/>
      <c r="J271" s="39"/>
      <c r="K271" s="39"/>
      <c r="L271" s="42"/>
      <c r="M271" s="199"/>
      <c r="N271" s="200"/>
      <c r="O271" s="67"/>
      <c r="P271" s="67"/>
      <c r="Q271" s="67"/>
      <c r="R271" s="67"/>
      <c r="S271" s="67"/>
      <c r="T271" s="68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T271" s="20" t="s">
        <v>213</v>
      </c>
      <c r="AU271" s="20" t="s">
        <v>83</v>
      </c>
    </row>
    <row r="272" spans="1:65" s="2" customFormat="1" ht="18">
      <c r="A272" s="37"/>
      <c r="B272" s="38"/>
      <c r="C272" s="39"/>
      <c r="D272" s="196" t="s">
        <v>275</v>
      </c>
      <c r="E272" s="39"/>
      <c r="F272" s="233" t="s">
        <v>1359</v>
      </c>
      <c r="G272" s="39"/>
      <c r="H272" s="39"/>
      <c r="I272" s="198"/>
      <c r="J272" s="39"/>
      <c r="K272" s="39"/>
      <c r="L272" s="42"/>
      <c r="M272" s="199"/>
      <c r="N272" s="200"/>
      <c r="O272" s="67"/>
      <c r="P272" s="67"/>
      <c r="Q272" s="67"/>
      <c r="R272" s="67"/>
      <c r="S272" s="67"/>
      <c r="T272" s="68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T272" s="20" t="s">
        <v>275</v>
      </c>
      <c r="AU272" s="20" t="s">
        <v>83</v>
      </c>
    </row>
    <row r="273" spans="1:65" s="14" customFormat="1">
      <c r="B273" s="211"/>
      <c r="C273" s="212"/>
      <c r="D273" s="196" t="s">
        <v>215</v>
      </c>
      <c r="E273" s="213" t="s">
        <v>21</v>
      </c>
      <c r="F273" s="214" t="s">
        <v>1360</v>
      </c>
      <c r="G273" s="212"/>
      <c r="H273" s="215">
        <v>3.75</v>
      </c>
      <c r="I273" s="216"/>
      <c r="J273" s="212"/>
      <c r="K273" s="212"/>
      <c r="L273" s="217"/>
      <c r="M273" s="218"/>
      <c r="N273" s="219"/>
      <c r="O273" s="219"/>
      <c r="P273" s="219"/>
      <c r="Q273" s="219"/>
      <c r="R273" s="219"/>
      <c r="S273" s="219"/>
      <c r="T273" s="220"/>
      <c r="AT273" s="221" t="s">
        <v>215</v>
      </c>
      <c r="AU273" s="221" t="s">
        <v>83</v>
      </c>
      <c r="AV273" s="14" t="s">
        <v>83</v>
      </c>
      <c r="AW273" s="14" t="s">
        <v>34</v>
      </c>
      <c r="AX273" s="14" t="s">
        <v>74</v>
      </c>
      <c r="AY273" s="221" t="s">
        <v>206</v>
      </c>
    </row>
    <row r="274" spans="1:65" s="15" customFormat="1">
      <c r="B274" s="222"/>
      <c r="C274" s="223"/>
      <c r="D274" s="196" t="s">
        <v>215</v>
      </c>
      <c r="E274" s="224" t="s">
        <v>21</v>
      </c>
      <c r="F274" s="225" t="s">
        <v>219</v>
      </c>
      <c r="G274" s="223"/>
      <c r="H274" s="226">
        <v>3.75</v>
      </c>
      <c r="I274" s="227"/>
      <c r="J274" s="223"/>
      <c r="K274" s="223"/>
      <c r="L274" s="228"/>
      <c r="M274" s="229"/>
      <c r="N274" s="230"/>
      <c r="O274" s="230"/>
      <c r="P274" s="230"/>
      <c r="Q274" s="230"/>
      <c r="R274" s="230"/>
      <c r="S274" s="230"/>
      <c r="T274" s="231"/>
      <c r="AT274" s="232" t="s">
        <v>215</v>
      </c>
      <c r="AU274" s="232" t="s">
        <v>83</v>
      </c>
      <c r="AV274" s="15" t="s">
        <v>149</v>
      </c>
      <c r="AW274" s="15" t="s">
        <v>34</v>
      </c>
      <c r="AX274" s="15" t="s">
        <v>81</v>
      </c>
      <c r="AY274" s="232" t="s">
        <v>206</v>
      </c>
    </row>
    <row r="275" spans="1:65" s="2" customFormat="1" ht="16.5" customHeight="1">
      <c r="A275" s="37"/>
      <c r="B275" s="38"/>
      <c r="C275" s="234" t="s">
        <v>576</v>
      </c>
      <c r="D275" s="234" t="s">
        <v>305</v>
      </c>
      <c r="E275" s="235" t="s">
        <v>1361</v>
      </c>
      <c r="F275" s="236" t="s">
        <v>1362</v>
      </c>
      <c r="G275" s="237" t="s">
        <v>238</v>
      </c>
      <c r="H275" s="238">
        <v>3.7879999999999998</v>
      </c>
      <c r="I275" s="239"/>
      <c r="J275" s="240">
        <f>ROUND(I275*H275,2)</f>
        <v>0</v>
      </c>
      <c r="K275" s="241"/>
      <c r="L275" s="242"/>
      <c r="M275" s="243" t="s">
        <v>21</v>
      </c>
      <c r="N275" s="244" t="s">
        <v>45</v>
      </c>
      <c r="O275" s="67"/>
      <c r="P275" s="192">
        <f>O275*H275</f>
        <v>0</v>
      </c>
      <c r="Q275" s="192">
        <v>0.161</v>
      </c>
      <c r="R275" s="192">
        <f>Q275*H275</f>
        <v>0.60986799999999997</v>
      </c>
      <c r="S275" s="192">
        <v>0</v>
      </c>
      <c r="T275" s="193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194" t="s">
        <v>796</v>
      </c>
      <c r="AT275" s="194" t="s">
        <v>305</v>
      </c>
      <c r="AU275" s="194" t="s">
        <v>83</v>
      </c>
      <c r="AY275" s="20" t="s">
        <v>206</v>
      </c>
      <c r="BE275" s="195">
        <f>IF(N275="základní",J275,0)</f>
        <v>0</v>
      </c>
      <c r="BF275" s="195">
        <f>IF(N275="snížená",J275,0)</f>
        <v>0</v>
      </c>
      <c r="BG275" s="195">
        <f>IF(N275="zákl. přenesená",J275,0)</f>
        <v>0</v>
      </c>
      <c r="BH275" s="195">
        <f>IF(N275="sníž. přenesená",J275,0)</f>
        <v>0</v>
      </c>
      <c r="BI275" s="195">
        <f>IF(N275="nulová",J275,0)</f>
        <v>0</v>
      </c>
      <c r="BJ275" s="20" t="s">
        <v>81</v>
      </c>
      <c r="BK275" s="195">
        <f>ROUND(I275*H275,2)</f>
        <v>0</v>
      </c>
      <c r="BL275" s="20" t="s">
        <v>796</v>
      </c>
      <c r="BM275" s="194" t="s">
        <v>1363</v>
      </c>
    </row>
    <row r="276" spans="1:65" s="2" customFormat="1">
      <c r="A276" s="37"/>
      <c r="B276" s="38"/>
      <c r="C276" s="39"/>
      <c r="D276" s="196" t="s">
        <v>213</v>
      </c>
      <c r="E276" s="39"/>
      <c r="F276" s="197" t="s">
        <v>1362</v>
      </c>
      <c r="G276" s="39"/>
      <c r="H276" s="39"/>
      <c r="I276" s="198"/>
      <c r="J276" s="39"/>
      <c r="K276" s="39"/>
      <c r="L276" s="42"/>
      <c r="M276" s="199"/>
      <c r="N276" s="200"/>
      <c r="O276" s="67"/>
      <c r="P276" s="67"/>
      <c r="Q276" s="67"/>
      <c r="R276" s="67"/>
      <c r="S276" s="67"/>
      <c r="T276" s="68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T276" s="20" t="s">
        <v>213</v>
      </c>
      <c r="AU276" s="20" t="s">
        <v>83</v>
      </c>
    </row>
    <row r="277" spans="1:65" s="2" customFormat="1" ht="18">
      <c r="A277" s="37"/>
      <c r="B277" s="38"/>
      <c r="C277" s="39"/>
      <c r="D277" s="196" t="s">
        <v>275</v>
      </c>
      <c r="E277" s="39"/>
      <c r="F277" s="233" t="s">
        <v>1359</v>
      </c>
      <c r="G277" s="39"/>
      <c r="H277" s="39"/>
      <c r="I277" s="198"/>
      <c r="J277" s="39"/>
      <c r="K277" s="39"/>
      <c r="L277" s="42"/>
      <c r="M277" s="199"/>
      <c r="N277" s="200"/>
      <c r="O277" s="67"/>
      <c r="P277" s="67"/>
      <c r="Q277" s="67"/>
      <c r="R277" s="67"/>
      <c r="S277" s="67"/>
      <c r="T277" s="68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T277" s="20" t="s">
        <v>275</v>
      </c>
      <c r="AU277" s="20" t="s">
        <v>83</v>
      </c>
    </row>
    <row r="278" spans="1:65" s="14" customFormat="1">
      <c r="B278" s="211"/>
      <c r="C278" s="212"/>
      <c r="D278" s="196" t="s">
        <v>215</v>
      </c>
      <c r="E278" s="213" t="s">
        <v>21</v>
      </c>
      <c r="F278" s="214" t="s">
        <v>1364</v>
      </c>
      <c r="G278" s="212"/>
      <c r="H278" s="215">
        <v>3.75</v>
      </c>
      <c r="I278" s="216"/>
      <c r="J278" s="212"/>
      <c r="K278" s="212"/>
      <c r="L278" s="217"/>
      <c r="M278" s="218"/>
      <c r="N278" s="219"/>
      <c r="O278" s="219"/>
      <c r="P278" s="219"/>
      <c r="Q278" s="219"/>
      <c r="R278" s="219"/>
      <c r="S278" s="219"/>
      <c r="T278" s="220"/>
      <c r="AT278" s="221" t="s">
        <v>215</v>
      </c>
      <c r="AU278" s="221" t="s">
        <v>83</v>
      </c>
      <c r="AV278" s="14" t="s">
        <v>83</v>
      </c>
      <c r="AW278" s="14" t="s">
        <v>34</v>
      </c>
      <c r="AX278" s="14" t="s">
        <v>74</v>
      </c>
      <c r="AY278" s="221" t="s">
        <v>206</v>
      </c>
    </row>
    <row r="279" spans="1:65" s="15" customFormat="1">
      <c r="B279" s="222"/>
      <c r="C279" s="223"/>
      <c r="D279" s="196" t="s">
        <v>215</v>
      </c>
      <c r="E279" s="224" t="s">
        <v>21</v>
      </c>
      <c r="F279" s="225" t="s">
        <v>219</v>
      </c>
      <c r="G279" s="223"/>
      <c r="H279" s="226">
        <v>3.75</v>
      </c>
      <c r="I279" s="227"/>
      <c r="J279" s="223"/>
      <c r="K279" s="223"/>
      <c r="L279" s="228"/>
      <c r="M279" s="229"/>
      <c r="N279" s="230"/>
      <c r="O279" s="230"/>
      <c r="P279" s="230"/>
      <c r="Q279" s="230"/>
      <c r="R279" s="230"/>
      <c r="S279" s="230"/>
      <c r="T279" s="231"/>
      <c r="AT279" s="232" t="s">
        <v>215</v>
      </c>
      <c r="AU279" s="232" t="s">
        <v>83</v>
      </c>
      <c r="AV279" s="15" t="s">
        <v>149</v>
      </c>
      <c r="AW279" s="15" t="s">
        <v>34</v>
      </c>
      <c r="AX279" s="15" t="s">
        <v>74</v>
      </c>
      <c r="AY279" s="232" t="s">
        <v>206</v>
      </c>
    </row>
    <row r="280" spans="1:65" s="14" customFormat="1">
      <c r="B280" s="211"/>
      <c r="C280" s="212"/>
      <c r="D280" s="196" t="s">
        <v>215</v>
      </c>
      <c r="E280" s="213" t="s">
        <v>21</v>
      </c>
      <c r="F280" s="214" t="s">
        <v>1365</v>
      </c>
      <c r="G280" s="212"/>
      <c r="H280" s="215">
        <v>3.7879999999999998</v>
      </c>
      <c r="I280" s="216"/>
      <c r="J280" s="212"/>
      <c r="K280" s="212"/>
      <c r="L280" s="217"/>
      <c r="M280" s="250"/>
      <c r="N280" s="251"/>
      <c r="O280" s="251"/>
      <c r="P280" s="251"/>
      <c r="Q280" s="251"/>
      <c r="R280" s="251"/>
      <c r="S280" s="251"/>
      <c r="T280" s="252"/>
      <c r="AT280" s="221" t="s">
        <v>215</v>
      </c>
      <c r="AU280" s="221" t="s">
        <v>83</v>
      </c>
      <c r="AV280" s="14" t="s">
        <v>83</v>
      </c>
      <c r="AW280" s="14" t="s">
        <v>34</v>
      </c>
      <c r="AX280" s="14" t="s">
        <v>81</v>
      </c>
      <c r="AY280" s="221" t="s">
        <v>206</v>
      </c>
    </row>
    <row r="281" spans="1:65" s="2" customFormat="1" ht="7" customHeight="1">
      <c r="A281" s="37"/>
      <c r="B281" s="50"/>
      <c r="C281" s="51"/>
      <c r="D281" s="51"/>
      <c r="E281" s="51"/>
      <c r="F281" s="51"/>
      <c r="G281" s="51"/>
      <c r="H281" s="51"/>
      <c r="I281" s="51"/>
      <c r="J281" s="51"/>
      <c r="K281" s="51"/>
      <c r="L281" s="42"/>
      <c r="M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</row>
  </sheetData>
  <sheetProtection algorithmName="SHA-512" hashValue="vWFomYdgNUy0OH1ZtXuTHPb/U1nkuGsnmceu3/R91ok2FBhDVXT80JUugkHe3DZ6+5mTRiCsbZTnuqwwrf6BWw==" saltValue="tJrdcNgNoR5YgC4ho4TZbphE6LXF2NTEBLIn9ok1etg//gpaYfLB9h6Qmxsoyf2sJG9RiAbKMZBW/cMH9K3Ycw==" spinCount="100000" sheet="1" objects="1" scenarios="1" formatColumns="0" formatRows="0" autoFilter="0"/>
  <autoFilter ref="C93:K280" xr:uid="{00000000-0009-0000-0000-000004000000}"/>
  <mergeCells count="12">
    <mergeCell ref="E86:H86"/>
    <mergeCell ref="L2:V2"/>
    <mergeCell ref="E50:H50"/>
    <mergeCell ref="E52:H52"/>
    <mergeCell ref="E54:H54"/>
    <mergeCell ref="E82:H82"/>
    <mergeCell ref="E84:H8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BM203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100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s="1" customFormat="1" ht="12" customHeight="1">
      <c r="B8" s="23"/>
      <c r="D8" s="115" t="s">
        <v>169</v>
      </c>
      <c r="L8" s="23"/>
    </row>
    <row r="9" spans="1:46" s="2" customFormat="1" ht="16.5" customHeight="1">
      <c r="A9" s="37"/>
      <c r="B9" s="42"/>
      <c r="C9" s="37"/>
      <c r="D9" s="37"/>
      <c r="E9" s="402" t="s">
        <v>170</v>
      </c>
      <c r="F9" s="404"/>
      <c r="G9" s="404"/>
      <c r="H9" s="404"/>
      <c r="I9" s="37"/>
      <c r="J9" s="37"/>
      <c r="K9" s="37"/>
      <c r="L9" s="11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46" s="2" customFormat="1" ht="12" customHeight="1">
      <c r="A10" s="37"/>
      <c r="B10" s="42"/>
      <c r="C10" s="37"/>
      <c r="D10" s="115" t="s">
        <v>171</v>
      </c>
      <c r="E10" s="37"/>
      <c r="F10" s="37"/>
      <c r="G10" s="37"/>
      <c r="H10" s="37"/>
      <c r="I10" s="37"/>
      <c r="J10" s="37"/>
      <c r="K10" s="37"/>
      <c r="L10" s="11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46" s="2" customFormat="1" ht="16.5" customHeight="1">
      <c r="A11" s="37"/>
      <c r="B11" s="42"/>
      <c r="C11" s="37"/>
      <c r="D11" s="37"/>
      <c r="E11" s="405" t="s">
        <v>1366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>
      <c r="A12" s="37"/>
      <c r="B12" s="42"/>
      <c r="C12" s="37"/>
      <c r="D12" s="37"/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2" customHeight="1">
      <c r="A13" s="37"/>
      <c r="B13" s="42"/>
      <c r="C13" s="37"/>
      <c r="D13" s="115" t="s">
        <v>18</v>
      </c>
      <c r="E13" s="37"/>
      <c r="F13" s="106" t="s">
        <v>19</v>
      </c>
      <c r="G13" s="37"/>
      <c r="H13" s="37"/>
      <c r="I13" s="115" t="s">
        <v>20</v>
      </c>
      <c r="J13" s="106" t="s">
        <v>21</v>
      </c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 ht="12" customHeight="1">
      <c r="A14" s="37"/>
      <c r="B14" s="42"/>
      <c r="C14" s="37"/>
      <c r="D14" s="115" t="s">
        <v>22</v>
      </c>
      <c r="E14" s="37"/>
      <c r="F14" s="106" t="s">
        <v>23</v>
      </c>
      <c r="G14" s="37"/>
      <c r="H14" s="37"/>
      <c r="I14" s="115" t="s">
        <v>24</v>
      </c>
      <c r="J14" s="117" t="str">
        <f>'Rekapitulace stavby'!AN8</f>
        <v>22. 5. 2024</v>
      </c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0.75" customHeight="1">
      <c r="A15" s="37"/>
      <c r="B15" s="42"/>
      <c r="C15" s="37"/>
      <c r="D15" s="37"/>
      <c r="E15" s="37"/>
      <c r="F15" s="37"/>
      <c r="G15" s="37"/>
      <c r="H15" s="37"/>
      <c r="I15" s="37"/>
      <c r="J15" s="37"/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26</v>
      </c>
      <c r="E16" s="37"/>
      <c r="F16" s="37"/>
      <c r="G16" s="37"/>
      <c r="H16" s="37"/>
      <c r="I16" s="115" t="s">
        <v>27</v>
      </c>
      <c r="J16" s="106" t="s">
        <v>21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8" customHeight="1">
      <c r="A17" s="37"/>
      <c r="B17" s="42"/>
      <c r="C17" s="37"/>
      <c r="D17" s="37"/>
      <c r="E17" s="106" t="s">
        <v>28</v>
      </c>
      <c r="F17" s="37"/>
      <c r="G17" s="37"/>
      <c r="H17" s="37"/>
      <c r="I17" s="115" t="s">
        <v>29</v>
      </c>
      <c r="J17" s="106" t="s">
        <v>21</v>
      </c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7" customHeight="1">
      <c r="A18" s="37"/>
      <c r="B18" s="42"/>
      <c r="C18" s="37"/>
      <c r="D18" s="37"/>
      <c r="E18" s="37"/>
      <c r="F18" s="37"/>
      <c r="G18" s="37"/>
      <c r="H18" s="37"/>
      <c r="I18" s="37"/>
      <c r="J18" s="37"/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2" customHeight="1">
      <c r="A19" s="37"/>
      <c r="B19" s="42"/>
      <c r="C19" s="37"/>
      <c r="D19" s="115" t="s">
        <v>30</v>
      </c>
      <c r="E19" s="37"/>
      <c r="F19" s="37"/>
      <c r="G19" s="37"/>
      <c r="H19" s="37"/>
      <c r="I19" s="115" t="s">
        <v>27</v>
      </c>
      <c r="J19" s="33" t="str">
        <f>'Rekapitulace stavby'!AN13</f>
        <v>Vyplň údaj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18" customHeight="1">
      <c r="A20" s="37"/>
      <c r="B20" s="42"/>
      <c r="C20" s="37"/>
      <c r="D20" s="37"/>
      <c r="E20" s="406" t="str">
        <f>'Rekapitulace stavby'!E14</f>
        <v>Vyplň údaj</v>
      </c>
      <c r="F20" s="407"/>
      <c r="G20" s="407"/>
      <c r="H20" s="407"/>
      <c r="I20" s="115" t="s">
        <v>29</v>
      </c>
      <c r="J20" s="33" t="str">
        <f>'Rekapitulace stavby'!AN14</f>
        <v>Vyplň údaj</v>
      </c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7" customHeight="1">
      <c r="A21" s="37"/>
      <c r="B21" s="42"/>
      <c r="C21" s="37"/>
      <c r="D21" s="37"/>
      <c r="E21" s="37"/>
      <c r="F21" s="37"/>
      <c r="G21" s="37"/>
      <c r="H21" s="37"/>
      <c r="I21" s="37"/>
      <c r="J21" s="37"/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2" customHeight="1">
      <c r="A22" s="37"/>
      <c r="B22" s="42"/>
      <c r="C22" s="37"/>
      <c r="D22" s="115" t="s">
        <v>32</v>
      </c>
      <c r="E22" s="37"/>
      <c r="F22" s="37"/>
      <c r="G22" s="37"/>
      <c r="H22" s="37"/>
      <c r="I22" s="115" t="s">
        <v>27</v>
      </c>
      <c r="J22" s="106" t="s">
        <v>21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18" customHeight="1">
      <c r="A23" s="37"/>
      <c r="B23" s="42"/>
      <c r="C23" s="37"/>
      <c r="D23" s="37"/>
      <c r="E23" s="106" t="s">
        <v>33</v>
      </c>
      <c r="F23" s="37"/>
      <c r="G23" s="37"/>
      <c r="H23" s="37"/>
      <c r="I23" s="115" t="s">
        <v>29</v>
      </c>
      <c r="J23" s="106" t="s">
        <v>21</v>
      </c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7" customHeight="1">
      <c r="A24" s="37"/>
      <c r="B24" s="42"/>
      <c r="C24" s="37"/>
      <c r="D24" s="37"/>
      <c r="E24" s="37"/>
      <c r="F24" s="37"/>
      <c r="G24" s="37"/>
      <c r="H24" s="37"/>
      <c r="I24" s="37"/>
      <c r="J24" s="37"/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2" customHeight="1">
      <c r="A25" s="37"/>
      <c r="B25" s="42"/>
      <c r="C25" s="37"/>
      <c r="D25" s="115" t="s">
        <v>35</v>
      </c>
      <c r="E25" s="37"/>
      <c r="F25" s="37"/>
      <c r="G25" s="37"/>
      <c r="H25" s="37"/>
      <c r="I25" s="115" t="s">
        <v>27</v>
      </c>
      <c r="J25" s="106" t="s">
        <v>36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18" customHeight="1">
      <c r="A26" s="37"/>
      <c r="B26" s="42"/>
      <c r="C26" s="37"/>
      <c r="D26" s="37"/>
      <c r="E26" s="106" t="s">
        <v>37</v>
      </c>
      <c r="F26" s="37"/>
      <c r="G26" s="37"/>
      <c r="H26" s="37"/>
      <c r="I26" s="115" t="s">
        <v>29</v>
      </c>
      <c r="J26" s="106" t="s">
        <v>21</v>
      </c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7" customHeight="1">
      <c r="A27" s="37"/>
      <c r="B27" s="42"/>
      <c r="C27" s="37"/>
      <c r="D27" s="37"/>
      <c r="E27" s="37"/>
      <c r="F27" s="37"/>
      <c r="G27" s="37"/>
      <c r="H27" s="37"/>
      <c r="I27" s="37"/>
      <c r="J27" s="37"/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2" customHeight="1">
      <c r="A28" s="37"/>
      <c r="B28" s="42"/>
      <c r="C28" s="37"/>
      <c r="D28" s="115" t="s">
        <v>38</v>
      </c>
      <c r="E28" s="37"/>
      <c r="F28" s="37"/>
      <c r="G28" s="37"/>
      <c r="H28" s="37"/>
      <c r="I28" s="37"/>
      <c r="J28" s="37"/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8" customFormat="1" ht="16.5" customHeight="1">
      <c r="A29" s="118"/>
      <c r="B29" s="119"/>
      <c r="C29" s="118"/>
      <c r="D29" s="118"/>
      <c r="E29" s="408" t="s">
        <v>21</v>
      </c>
      <c r="F29" s="408"/>
      <c r="G29" s="408"/>
      <c r="H29" s="408"/>
      <c r="I29" s="118"/>
      <c r="J29" s="118"/>
      <c r="K29" s="118"/>
      <c r="L29" s="120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</row>
    <row r="30" spans="1:31" s="2" customFormat="1" ht="7" customHeight="1">
      <c r="A30" s="37"/>
      <c r="B30" s="42"/>
      <c r="C30" s="37"/>
      <c r="D30" s="37"/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2" customFormat="1" ht="7" customHeight="1">
      <c r="A31" s="37"/>
      <c r="B31" s="42"/>
      <c r="C31" s="37"/>
      <c r="D31" s="121"/>
      <c r="E31" s="121"/>
      <c r="F31" s="121"/>
      <c r="G31" s="121"/>
      <c r="H31" s="121"/>
      <c r="I31" s="121"/>
      <c r="J31" s="121"/>
      <c r="K31" s="121"/>
      <c r="L31" s="11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pans="1:31" s="2" customFormat="1" ht="25.4" customHeight="1">
      <c r="A32" s="37"/>
      <c r="B32" s="42"/>
      <c r="C32" s="37"/>
      <c r="D32" s="122" t="s">
        <v>40</v>
      </c>
      <c r="E32" s="37"/>
      <c r="F32" s="37"/>
      <c r="G32" s="37"/>
      <c r="H32" s="37"/>
      <c r="I32" s="37"/>
      <c r="J32" s="123">
        <f>ROUND(J92, 2)</f>
        <v>0</v>
      </c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14.4" customHeight="1">
      <c r="A34" s="37"/>
      <c r="B34" s="42"/>
      <c r="C34" s="37"/>
      <c r="D34" s="37"/>
      <c r="E34" s="37"/>
      <c r="F34" s="124" t="s">
        <v>42</v>
      </c>
      <c r="G34" s="37"/>
      <c r="H34" s="37"/>
      <c r="I34" s="124" t="s">
        <v>41</v>
      </c>
      <c r="J34" s="124" t="s">
        <v>43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14.4" customHeight="1">
      <c r="A35" s="37"/>
      <c r="B35" s="42"/>
      <c r="C35" s="37"/>
      <c r="D35" s="125" t="s">
        <v>44</v>
      </c>
      <c r="E35" s="115" t="s">
        <v>45</v>
      </c>
      <c r="F35" s="126">
        <f>ROUND((SUM(BE92:BE202)),  2)</f>
        <v>0</v>
      </c>
      <c r="G35" s="37"/>
      <c r="H35" s="37"/>
      <c r="I35" s="127">
        <v>0.21</v>
      </c>
      <c r="J35" s="126">
        <f>ROUND(((SUM(BE92:BE202))*I35),  2)</f>
        <v>0</v>
      </c>
      <c r="K35" s="37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115" t="s">
        <v>46</v>
      </c>
      <c r="F36" s="126">
        <f>ROUND((SUM(BF92:BF202)),  2)</f>
        <v>0</v>
      </c>
      <c r="G36" s="37"/>
      <c r="H36" s="37"/>
      <c r="I36" s="127">
        <v>0.12</v>
      </c>
      <c r="J36" s="126">
        <f>ROUND(((SUM(BF92:BF202))*I36),  2)</f>
        <v>0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hidden="1" customHeight="1">
      <c r="A37" s="37"/>
      <c r="B37" s="42"/>
      <c r="C37" s="37"/>
      <c r="D37" s="37"/>
      <c r="E37" s="115" t="s">
        <v>47</v>
      </c>
      <c r="F37" s="126">
        <f>ROUND((SUM(BG92:BG202)),  2)</f>
        <v>0</v>
      </c>
      <c r="G37" s="37"/>
      <c r="H37" s="37"/>
      <c r="I37" s="127">
        <v>0.21</v>
      </c>
      <c r="J37" s="126">
        <f>0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hidden="1" customHeight="1">
      <c r="A38" s="37"/>
      <c r="B38" s="42"/>
      <c r="C38" s="37"/>
      <c r="D38" s="37"/>
      <c r="E38" s="115" t="s">
        <v>48</v>
      </c>
      <c r="F38" s="126">
        <f>ROUND((SUM(BH92:BH202)),  2)</f>
        <v>0</v>
      </c>
      <c r="G38" s="37"/>
      <c r="H38" s="37"/>
      <c r="I38" s="127">
        <v>0.12</v>
      </c>
      <c r="J38" s="126">
        <f>0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49</v>
      </c>
      <c r="F39" s="126">
        <f>ROUND((SUM(BI92:BI202)),  2)</f>
        <v>0</v>
      </c>
      <c r="G39" s="37"/>
      <c r="H39" s="37"/>
      <c r="I39" s="127">
        <v>0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7" customHeight="1">
      <c r="A40" s="37"/>
      <c r="B40" s="42"/>
      <c r="C40" s="37"/>
      <c r="D40" s="37"/>
      <c r="E40" s="37"/>
      <c r="F40" s="37"/>
      <c r="G40" s="37"/>
      <c r="H40" s="37"/>
      <c r="I40" s="37"/>
      <c r="J40" s="37"/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25.4" customHeight="1">
      <c r="A41" s="37"/>
      <c r="B41" s="42"/>
      <c r="C41" s="128"/>
      <c r="D41" s="129" t="s">
        <v>50</v>
      </c>
      <c r="E41" s="130"/>
      <c r="F41" s="130"/>
      <c r="G41" s="131" t="s">
        <v>51</v>
      </c>
      <c r="H41" s="132" t="s">
        <v>52</v>
      </c>
      <c r="I41" s="130"/>
      <c r="J41" s="133">
        <f>SUM(J32:J39)</f>
        <v>0</v>
      </c>
      <c r="K41" s="134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14.4" customHeight="1">
      <c r="A42" s="37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6" spans="1:31" s="2" customFormat="1" ht="7" customHeight="1">
      <c r="A46" s="37"/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1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pans="1:31" s="2" customFormat="1" ht="25" customHeight="1">
      <c r="A47" s="37"/>
      <c r="B47" s="38"/>
      <c r="C47" s="26" t="s">
        <v>175</v>
      </c>
      <c r="D47" s="39"/>
      <c r="E47" s="39"/>
      <c r="F47" s="39"/>
      <c r="G47" s="39"/>
      <c r="H47" s="39"/>
      <c r="I47" s="39"/>
      <c r="J47" s="39"/>
      <c r="K47" s="39"/>
      <c r="L47" s="11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pans="1:31" s="2" customFormat="1" ht="7" customHeight="1">
      <c r="A48" s="37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47" s="2" customFormat="1" ht="12" customHeight="1">
      <c r="A49" s="37"/>
      <c r="B49" s="38"/>
      <c r="C49" s="32" t="s">
        <v>16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47" s="2" customFormat="1" ht="16.5" customHeight="1">
      <c r="A50" s="37"/>
      <c r="B50" s="38"/>
      <c r="C50" s="39"/>
      <c r="D50" s="39"/>
      <c r="E50" s="400" t="str">
        <f>E7</f>
        <v>Lesopark Na Kolečku-DPS - revize</v>
      </c>
      <c r="F50" s="401"/>
      <c r="G50" s="401"/>
      <c r="H50" s="401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47" s="1" customFormat="1" ht="12" customHeight="1">
      <c r="B51" s="24"/>
      <c r="C51" s="32" t="s">
        <v>169</v>
      </c>
      <c r="D51" s="25"/>
      <c r="E51" s="25"/>
      <c r="F51" s="25"/>
      <c r="G51" s="25"/>
      <c r="H51" s="25"/>
      <c r="I51" s="25"/>
      <c r="J51" s="25"/>
      <c r="K51" s="25"/>
      <c r="L51" s="23"/>
    </row>
    <row r="52" spans="1:47" s="2" customFormat="1" ht="16.5" customHeight="1">
      <c r="A52" s="37"/>
      <c r="B52" s="38"/>
      <c r="C52" s="39"/>
      <c r="D52" s="39"/>
      <c r="E52" s="400" t="s">
        <v>170</v>
      </c>
      <c r="F52" s="399"/>
      <c r="G52" s="399"/>
      <c r="H52" s="399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47" s="2" customFormat="1" ht="12" customHeight="1">
      <c r="A53" s="37"/>
      <c r="B53" s="38"/>
      <c r="C53" s="32" t="s">
        <v>171</v>
      </c>
      <c r="D53" s="39"/>
      <c r="E53" s="39"/>
      <c r="F53" s="39"/>
      <c r="G53" s="39"/>
      <c r="H53" s="39"/>
      <c r="I53" s="39"/>
      <c r="J53" s="39"/>
      <c r="K53" s="39"/>
      <c r="L53" s="11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pans="1:47" s="2" customFormat="1" ht="16.5" customHeight="1">
      <c r="A54" s="37"/>
      <c r="B54" s="38"/>
      <c r="C54" s="39"/>
      <c r="D54" s="39"/>
      <c r="E54" s="367" t="str">
        <f>E11</f>
        <v>SO 03.2a - Kanalizační přípojka</v>
      </c>
      <c r="F54" s="399"/>
      <c r="G54" s="399"/>
      <c r="H54" s="399"/>
      <c r="I54" s="39"/>
      <c r="J54" s="39"/>
      <c r="K54" s="39"/>
      <c r="L54" s="11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pans="1:47" s="2" customFormat="1" ht="7" customHeight="1">
      <c r="A55" s="37"/>
      <c r="B55" s="38"/>
      <c r="C55" s="39"/>
      <c r="D55" s="39"/>
      <c r="E55" s="39"/>
      <c r="F55" s="39"/>
      <c r="G55" s="39"/>
      <c r="H55" s="39"/>
      <c r="I55" s="39"/>
      <c r="J55" s="39"/>
      <c r="K55" s="39"/>
      <c r="L55" s="11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pans="1:47" s="2" customFormat="1" ht="12" customHeight="1">
      <c r="A56" s="37"/>
      <c r="B56" s="38"/>
      <c r="C56" s="32" t="s">
        <v>22</v>
      </c>
      <c r="D56" s="39"/>
      <c r="E56" s="39"/>
      <c r="F56" s="30" t="str">
        <f>F14</f>
        <v>Roudnice nad Labem</v>
      </c>
      <c r="G56" s="39"/>
      <c r="H56" s="39"/>
      <c r="I56" s="32" t="s">
        <v>24</v>
      </c>
      <c r="J56" s="62" t="str">
        <f>IF(J14="","",J14)</f>
        <v>22. 5. 2024</v>
      </c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47" s="2" customFormat="1" ht="7" customHeight="1">
      <c r="A57" s="37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47" s="2" customFormat="1" ht="15.15" customHeight="1">
      <c r="A58" s="37"/>
      <c r="B58" s="38"/>
      <c r="C58" s="32" t="s">
        <v>26</v>
      </c>
      <c r="D58" s="39"/>
      <c r="E58" s="39"/>
      <c r="F58" s="30" t="str">
        <f>E17</f>
        <v xml:space="preserve"> </v>
      </c>
      <c r="G58" s="39"/>
      <c r="H58" s="39"/>
      <c r="I58" s="32" t="s">
        <v>32</v>
      </c>
      <c r="J58" s="35" t="str">
        <f>E23</f>
        <v>Land05 s.r.o.</v>
      </c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47" s="2" customFormat="1" ht="15.15" customHeight="1">
      <c r="A59" s="37"/>
      <c r="B59" s="38"/>
      <c r="C59" s="32" t="s">
        <v>30</v>
      </c>
      <c r="D59" s="39"/>
      <c r="E59" s="39"/>
      <c r="F59" s="30" t="str">
        <f>IF(E20="","",E20)</f>
        <v>Vyplň údaj</v>
      </c>
      <c r="G59" s="39"/>
      <c r="H59" s="39"/>
      <c r="I59" s="32" t="s">
        <v>35</v>
      </c>
      <c r="J59" s="35" t="str">
        <f>E26</f>
        <v>Soloreal s.r.o.</v>
      </c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47" s="2" customFormat="1" ht="10.25" customHeight="1">
      <c r="A60" s="37"/>
      <c r="B60" s="38"/>
      <c r="C60" s="39"/>
      <c r="D60" s="39"/>
      <c r="E60" s="39"/>
      <c r="F60" s="39"/>
      <c r="G60" s="39"/>
      <c r="H60" s="39"/>
      <c r="I60" s="39"/>
      <c r="J60" s="39"/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47" s="2" customFormat="1" ht="29.25" customHeight="1">
      <c r="A61" s="37"/>
      <c r="B61" s="38"/>
      <c r="C61" s="139" t="s">
        <v>176</v>
      </c>
      <c r="D61" s="140"/>
      <c r="E61" s="140"/>
      <c r="F61" s="140"/>
      <c r="G61" s="140"/>
      <c r="H61" s="140"/>
      <c r="I61" s="140"/>
      <c r="J61" s="141" t="s">
        <v>177</v>
      </c>
      <c r="K61" s="140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47" s="2" customFormat="1" ht="10.25" customHeight="1">
      <c r="A62" s="37"/>
      <c r="B62" s="38"/>
      <c r="C62" s="39"/>
      <c r="D62" s="39"/>
      <c r="E62" s="39"/>
      <c r="F62" s="39"/>
      <c r="G62" s="39"/>
      <c r="H62" s="39"/>
      <c r="I62" s="39"/>
      <c r="J62" s="39"/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47" s="2" customFormat="1" ht="22.75" customHeight="1">
      <c r="A63" s="37"/>
      <c r="B63" s="38"/>
      <c r="C63" s="142" t="s">
        <v>72</v>
      </c>
      <c r="D63" s="39"/>
      <c r="E63" s="39"/>
      <c r="F63" s="39"/>
      <c r="G63" s="39"/>
      <c r="H63" s="39"/>
      <c r="I63" s="39"/>
      <c r="J63" s="80">
        <f>J92</f>
        <v>0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U63" s="20" t="s">
        <v>178</v>
      </c>
    </row>
    <row r="64" spans="1:47" s="9" customFormat="1" ht="25" customHeight="1">
      <c r="B64" s="143"/>
      <c r="C64" s="144"/>
      <c r="D64" s="145" t="s">
        <v>179</v>
      </c>
      <c r="E64" s="146"/>
      <c r="F64" s="146"/>
      <c r="G64" s="146"/>
      <c r="H64" s="146"/>
      <c r="I64" s="146"/>
      <c r="J64" s="147">
        <f>J93</f>
        <v>0</v>
      </c>
      <c r="K64" s="144"/>
      <c r="L64" s="148"/>
    </row>
    <row r="65" spans="1:31" s="10" customFormat="1" ht="19.899999999999999" customHeight="1">
      <c r="B65" s="149"/>
      <c r="C65" s="100"/>
      <c r="D65" s="150" t="s">
        <v>180</v>
      </c>
      <c r="E65" s="151"/>
      <c r="F65" s="151"/>
      <c r="G65" s="151"/>
      <c r="H65" s="151"/>
      <c r="I65" s="151"/>
      <c r="J65" s="152">
        <f>J94</f>
        <v>0</v>
      </c>
      <c r="K65" s="100"/>
      <c r="L65" s="153"/>
    </row>
    <row r="66" spans="1:31" s="10" customFormat="1" ht="19.899999999999999" customHeight="1">
      <c r="B66" s="149"/>
      <c r="C66" s="100"/>
      <c r="D66" s="150" t="s">
        <v>856</v>
      </c>
      <c r="E66" s="151"/>
      <c r="F66" s="151"/>
      <c r="G66" s="151"/>
      <c r="H66" s="151"/>
      <c r="I66" s="151"/>
      <c r="J66" s="152">
        <f>J145</f>
        <v>0</v>
      </c>
      <c r="K66" s="100"/>
      <c r="L66" s="153"/>
    </row>
    <row r="67" spans="1:31" s="10" customFormat="1" ht="19.899999999999999" customHeight="1">
      <c r="B67" s="149"/>
      <c r="C67" s="100"/>
      <c r="D67" s="150" t="s">
        <v>1012</v>
      </c>
      <c r="E67" s="151"/>
      <c r="F67" s="151"/>
      <c r="G67" s="151"/>
      <c r="H67" s="151"/>
      <c r="I67" s="151"/>
      <c r="J67" s="152">
        <f>J146</f>
        <v>0</v>
      </c>
      <c r="K67" s="100"/>
      <c r="L67" s="153"/>
    </row>
    <row r="68" spans="1:31" s="10" customFormat="1" ht="19.899999999999999" customHeight="1">
      <c r="B68" s="149"/>
      <c r="C68" s="100"/>
      <c r="D68" s="150" t="s">
        <v>184</v>
      </c>
      <c r="E68" s="151"/>
      <c r="F68" s="151"/>
      <c r="G68" s="151"/>
      <c r="H68" s="151"/>
      <c r="I68" s="151"/>
      <c r="J68" s="152">
        <f>J183</f>
        <v>0</v>
      </c>
      <c r="K68" s="100"/>
      <c r="L68" s="153"/>
    </row>
    <row r="69" spans="1:31" s="9" customFormat="1" ht="25" customHeight="1">
      <c r="B69" s="143"/>
      <c r="C69" s="144"/>
      <c r="D69" s="145" t="s">
        <v>185</v>
      </c>
      <c r="E69" s="146"/>
      <c r="F69" s="146"/>
      <c r="G69" s="146"/>
      <c r="H69" s="146"/>
      <c r="I69" s="146"/>
      <c r="J69" s="147">
        <f>J190</f>
        <v>0</v>
      </c>
      <c r="K69" s="144"/>
      <c r="L69" s="148"/>
    </row>
    <row r="70" spans="1:31" s="10" customFormat="1" ht="19.899999999999999" customHeight="1">
      <c r="B70" s="149"/>
      <c r="C70" s="100"/>
      <c r="D70" s="150" t="s">
        <v>186</v>
      </c>
      <c r="E70" s="151"/>
      <c r="F70" s="151"/>
      <c r="G70" s="151"/>
      <c r="H70" s="151"/>
      <c r="I70" s="151"/>
      <c r="J70" s="152">
        <f>J191</f>
        <v>0</v>
      </c>
      <c r="K70" s="100"/>
      <c r="L70" s="153"/>
    </row>
    <row r="71" spans="1:31" s="2" customFormat="1" ht="21.75" customHeight="1">
      <c r="A71" s="37"/>
      <c r="B71" s="38"/>
      <c r="C71" s="39"/>
      <c r="D71" s="39"/>
      <c r="E71" s="39"/>
      <c r="F71" s="39"/>
      <c r="G71" s="39"/>
      <c r="H71" s="39"/>
      <c r="I71" s="39"/>
      <c r="J71" s="39"/>
      <c r="K71" s="39"/>
      <c r="L71" s="116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</row>
    <row r="72" spans="1:31" s="2" customFormat="1" ht="7" customHeight="1">
      <c r="A72" s="37"/>
      <c r="B72" s="50"/>
      <c r="C72" s="51"/>
      <c r="D72" s="51"/>
      <c r="E72" s="51"/>
      <c r="F72" s="51"/>
      <c r="G72" s="51"/>
      <c r="H72" s="51"/>
      <c r="I72" s="51"/>
      <c r="J72" s="51"/>
      <c r="K72" s="51"/>
      <c r="L72" s="11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6" spans="1:31" s="2" customFormat="1" ht="7" customHeight="1">
      <c r="A76" s="37"/>
      <c r="B76" s="52"/>
      <c r="C76" s="53"/>
      <c r="D76" s="53"/>
      <c r="E76" s="53"/>
      <c r="F76" s="53"/>
      <c r="G76" s="53"/>
      <c r="H76" s="53"/>
      <c r="I76" s="53"/>
      <c r="J76" s="53"/>
      <c r="K76" s="53"/>
      <c r="L76" s="116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pans="1:31" s="2" customFormat="1" ht="25" customHeight="1">
      <c r="A77" s="37"/>
      <c r="B77" s="38"/>
      <c r="C77" s="26" t="s">
        <v>191</v>
      </c>
      <c r="D77" s="39"/>
      <c r="E77" s="39"/>
      <c r="F77" s="39"/>
      <c r="G77" s="39"/>
      <c r="H77" s="39"/>
      <c r="I77" s="39"/>
      <c r="J77" s="39"/>
      <c r="K77" s="39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31" s="2" customFormat="1" ht="7" customHeight="1">
      <c r="A78" s="37"/>
      <c r="B78" s="38"/>
      <c r="C78" s="39"/>
      <c r="D78" s="39"/>
      <c r="E78" s="39"/>
      <c r="F78" s="39"/>
      <c r="G78" s="39"/>
      <c r="H78" s="39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31" s="2" customFormat="1" ht="12" customHeight="1">
      <c r="A79" s="37"/>
      <c r="B79" s="38"/>
      <c r="C79" s="32" t="s">
        <v>16</v>
      </c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31" s="2" customFormat="1" ht="16.5" customHeight="1">
      <c r="A80" s="37"/>
      <c r="B80" s="38"/>
      <c r="C80" s="39"/>
      <c r="D80" s="39"/>
      <c r="E80" s="400" t="str">
        <f>E7</f>
        <v>Lesopark Na Kolečku-DPS - revize</v>
      </c>
      <c r="F80" s="401"/>
      <c r="G80" s="401"/>
      <c r="H80" s="401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5" s="1" customFormat="1" ht="12" customHeight="1">
      <c r="B81" s="24"/>
      <c r="C81" s="32" t="s">
        <v>169</v>
      </c>
      <c r="D81" s="25"/>
      <c r="E81" s="25"/>
      <c r="F81" s="25"/>
      <c r="G81" s="25"/>
      <c r="H81" s="25"/>
      <c r="I81" s="25"/>
      <c r="J81" s="25"/>
      <c r="K81" s="25"/>
      <c r="L81" s="23"/>
    </row>
    <row r="82" spans="1:65" s="2" customFormat="1" ht="16.5" customHeight="1">
      <c r="A82" s="37"/>
      <c r="B82" s="38"/>
      <c r="C82" s="39"/>
      <c r="D82" s="39"/>
      <c r="E82" s="400" t="s">
        <v>170</v>
      </c>
      <c r="F82" s="399"/>
      <c r="G82" s="399"/>
      <c r="H82" s="399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65" s="2" customFormat="1" ht="12" customHeight="1">
      <c r="A83" s="37"/>
      <c r="B83" s="38"/>
      <c r="C83" s="32" t="s">
        <v>171</v>
      </c>
      <c r="D83" s="39"/>
      <c r="E83" s="39"/>
      <c r="F83" s="39"/>
      <c r="G83" s="39"/>
      <c r="H83" s="39"/>
      <c r="I83" s="39"/>
      <c r="J83" s="39"/>
      <c r="K83" s="39"/>
      <c r="L83" s="11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pans="1:65" s="2" customFormat="1" ht="16.5" customHeight="1">
      <c r="A84" s="37"/>
      <c r="B84" s="38"/>
      <c r="C84" s="39"/>
      <c r="D84" s="39"/>
      <c r="E84" s="367" t="str">
        <f>E11</f>
        <v>SO 03.2a - Kanalizační přípojka</v>
      </c>
      <c r="F84" s="399"/>
      <c r="G84" s="399"/>
      <c r="H84" s="39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5" s="2" customFormat="1" ht="7" customHeight="1">
      <c r="A85" s="37"/>
      <c r="B85" s="38"/>
      <c r="C85" s="39"/>
      <c r="D85" s="39"/>
      <c r="E85" s="39"/>
      <c r="F85" s="39"/>
      <c r="G85" s="39"/>
      <c r="H85" s="3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5" s="2" customFormat="1" ht="12" customHeight="1">
      <c r="A86" s="37"/>
      <c r="B86" s="38"/>
      <c r="C86" s="32" t="s">
        <v>22</v>
      </c>
      <c r="D86" s="39"/>
      <c r="E86" s="39"/>
      <c r="F86" s="30" t="str">
        <f>F14</f>
        <v>Roudnice nad Labem</v>
      </c>
      <c r="G86" s="39"/>
      <c r="H86" s="39"/>
      <c r="I86" s="32" t="s">
        <v>24</v>
      </c>
      <c r="J86" s="62" t="str">
        <f>IF(J14="","",J14)</f>
        <v>22. 5. 2024</v>
      </c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5" s="2" customFormat="1" ht="7" customHeight="1">
      <c r="A87" s="37"/>
      <c r="B87" s="38"/>
      <c r="C87" s="39"/>
      <c r="D87" s="39"/>
      <c r="E87" s="39"/>
      <c r="F87" s="39"/>
      <c r="G87" s="39"/>
      <c r="H87" s="3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5" s="2" customFormat="1" ht="15.15" customHeight="1">
      <c r="A88" s="37"/>
      <c r="B88" s="38"/>
      <c r="C88" s="32" t="s">
        <v>26</v>
      </c>
      <c r="D88" s="39"/>
      <c r="E88" s="39"/>
      <c r="F88" s="30" t="str">
        <f>E17</f>
        <v xml:space="preserve"> </v>
      </c>
      <c r="G88" s="39"/>
      <c r="H88" s="39"/>
      <c r="I88" s="32" t="s">
        <v>32</v>
      </c>
      <c r="J88" s="35" t="str">
        <f>E23</f>
        <v>Land05 s.r.o.</v>
      </c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5" s="2" customFormat="1" ht="15.15" customHeight="1">
      <c r="A89" s="37"/>
      <c r="B89" s="38"/>
      <c r="C89" s="32" t="s">
        <v>30</v>
      </c>
      <c r="D89" s="39"/>
      <c r="E89" s="39"/>
      <c r="F89" s="30" t="str">
        <f>IF(E20="","",E20)</f>
        <v>Vyplň údaj</v>
      </c>
      <c r="G89" s="39"/>
      <c r="H89" s="39"/>
      <c r="I89" s="32" t="s">
        <v>35</v>
      </c>
      <c r="J89" s="35" t="str">
        <f>E26</f>
        <v>Soloreal s.r.o.</v>
      </c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5" s="2" customFormat="1" ht="10.25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5" s="11" customFormat="1" ht="29.25" customHeight="1">
      <c r="A91" s="154"/>
      <c r="B91" s="155"/>
      <c r="C91" s="156" t="s">
        <v>192</v>
      </c>
      <c r="D91" s="157" t="s">
        <v>59</v>
      </c>
      <c r="E91" s="157" t="s">
        <v>55</v>
      </c>
      <c r="F91" s="157" t="s">
        <v>56</v>
      </c>
      <c r="G91" s="157" t="s">
        <v>193</v>
      </c>
      <c r="H91" s="157" t="s">
        <v>194</v>
      </c>
      <c r="I91" s="157" t="s">
        <v>195</v>
      </c>
      <c r="J91" s="158" t="s">
        <v>177</v>
      </c>
      <c r="K91" s="159" t="s">
        <v>196</v>
      </c>
      <c r="L91" s="160"/>
      <c r="M91" s="71" t="s">
        <v>21</v>
      </c>
      <c r="N91" s="72" t="s">
        <v>44</v>
      </c>
      <c r="O91" s="72" t="s">
        <v>197</v>
      </c>
      <c r="P91" s="72" t="s">
        <v>198</v>
      </c>
      <c r="Q91" s="72" t="s">
        <v>199</v>
      </c>
      <c r="R91" s="72" t="s">
        <v>200</v>
      </c>
      <c r="S91" s="72" t="s">
        <v>201</v>
      </c>
      <c r="T91" s="73" t="s">
        <v>202</v>
      </c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</row>
    <row r="92" spans="1:65" s="2" customFormat="1" ht="22.75" customHeight="1">
      <c r="A92" s="37"/>
      <c r="B92" s="38"/>
      <c r="C92" s="78" t="s">
        <v>203</v>
      </c>
      <c r="D92" s="39"/>
      <c r="E92" s="39"/>
      <c r="F92" s="39"/>
      <c r="G92" s="39"/>
      <c r="H92" s="39"/>
      <c r="I92" s="39"/>
      <c r="J92" s="161">
        <f>BK92</f>
        <v>0</v>
      </c>
      <c r="K92" s="39"/>
      <c r="L92" s="42"/>
      <c r="M92" s="74"/>
      <c r="N92" s="162"/>
      <c r="O92" s="75"/>
      <c r="P92" s="163">
        <f>P93+P190</f>
        <v>0</v>
      </c>
      <c r="Q92" s="75"/>
      <c r="R92" s="163">
        <f>R93+R190</f>
        <v>118.66653650000001</v>
      </c>
      <c r="S92" s="75"/>
      <c r="T92" s="164">
        <f>T93+T190</f>
        <v>0</v>
      </c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T92" s="20" t="s">
        <v>73</v>
      </c>
      <c r="AU92" s="20" t="s">
        <v>178</v>
      </c>
      <c r="BK92" s="165">
        <f>BK93+BK190</f>
        <v>0</v>
      </c>
    </row>
    <row r="93" spans="1:65" s="12" customFormat="1" ht="25.9" customHeight="1">
      <c r="B93" s="166"/>
      <c r="C93" s="167"/>
      <c r="D93" s="168" t="s">
        <v>73</v>
      </c>
      <c r="E93" s="169" t="s">
        <v>204</v>
      </c>
      <c r="F93" s="169" t="s">
        <v>205</v>
      </c>
      <c r="G93" s="167"/>
      <c r="H93" s="167"/>
      <c r="I93" s="170"/>
      <c r="J93" s="171">
        <f>BK93</f>
        <v>0</v>
      </c>
      <c r="K93" s="167"/>
      <c r="L93" s="172"/>
      <c r="M93" s="173"/>
      <c r="N93" s="174"/>
      <c r="O93" s="174"/>
      <c r="P93" s="175">
        <f>P94+P145+P146+P183</f>
        <v>0</v>
      </c>
      <c r="Q93" s="174"/>
      <c r="R93" s="175">
        <f>R94+R145+R146+R183</f>
        <v>117.3677935</v>
      </c>
      <c r="S93" s="174"/>
      <c r="T93" s="176">
        <f>T94+T145+T146+T183</f>
        <v>0</v>
      </c>
      <c r="AR93" s="177" t="s">
        <v>81</v>
      </c>
      <c r="AT93" s="178" t="s">
        <v>73</v>
      </c>
      <c r="AU93" s="178" t="s">
        <v>74</v>
      </c>
      <c r="AY93" s="177" t="s">
        <v>206</v>
      </c>
      <c r="BK93" s="179">
        <f>BK94+BK145+BK146+BK183</f>
        <v>0</v>
      </c>
    </row>
    <row r="94" spans="1:65" s="12" customFormat="1" ht="22.75" customHeight="1">
      <c r="B94" s="166"/>
      <c r="C94" s="167"/>
      <c r="D94" s="168" t="s">
        <v>73</v>
      </c>
      <c r="E94" s="180" t="s">
        <v>81</v>
      </c>
      <c r="F94" s="180" t="s">
        <v>207</v>
      </c>
      <c r="G94" s="167"/>
      <c r="H94" s="167"/>
      <c r="I94" s="170"/>
      <c r="J94" s="181">
        <f>BK94</f>
        <v>0</v>
      </c>
      <c r="K94" s="167"/>
      <c r="L94" s="172"/>
      <c r="M94" s="173"/>
      <c r="N94" s="174"/>
      <c r="O94" s="174"/>
      <c r="P94" s="175">
        <f>SUM(P95:P144)</f>
        <v>0</v>
      </c>
      <c r="Q94" s="174"/>
      <c r="R94" s="175">
        <f>SUM(R95:R144)</f>
        <v>115.72240000000001</v>
      </c>
      <c r="S94" s="174"/>
      <c r="T94" s="176">
        <f>SUM(T95:T144)</f>
        <v>0</v>
      </c>
      <c r="AR94" s="177" t="s">
        <v>81</v>
      </c>
      <c r="AT94" s="178" t="s">
        <v>73</v>
      </c>
      <c r="AU94" s="178" t="s">
        <v>81</v>
      </c>
      <c r="AY94" s="177" t="s">
        <v>206</v>
      </c>
      <c r="BK94" s="179">
        <f>SUM(BK95:BK144)</f>
        <v>0</v>
      </c>
    </row>
    <row r="95" spans="1:65" s="2" customFormat="1" ht="16.5" customHeight="1">
      <c r="A95" s="37"/>
      <c r="B95" s="38"/>
      <c r="C95" s="182" t="s">
        <v>81</v>
      </c>
      <c r="D95" s="182" t="s">
        <v>208</v>
      </c>
      <c r="E95" s="183" t="s">
        <v>860</v>
      </c>
      <c r="F95" s="184" t="s">
        <v>861</v>
      </c>
      <c r="G95" s="185" t="s">
        <v>238</v>
      </c>
      <c r="H95" s="186">
        <v>111.339</v>
      </c>
      <c r="I95" s="187"/>
      <c r="J95" s="188">
        <f>ROUND(I95*H95,2)</f>
        <v>0</v>
      </c>
      <c r="K95" s="189"/>
      <c r="L95" s="42"/>
      <c r="M95" s="190" t="s">
        <v>21</v>
      </c>
      <c r="N95" s="191" t="s">
        <v>45</v>
      </c>
      <c r="O95" s="67"/>
      <c r="P95" s="192">
        <f>O95*H95</f>
        <v>0</v>
      </c>
      <c r="Q95" s="192">
        <v>0</v>
      </c>
      <c r="R95" s="192">
        <f>Q95*H95</f>
        <v>0</v>
      </c>
      <c r="S95" s="192">
        <v>0</v>
      </c>
      <c r="T95" s="193">
        <f>S95*H95</f>
        <v>0</v>
      </c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R95" s="194" t="s">
        <v>149</v>
      </c>
      <c r="AT95" s="194" t="s">
        <v>208</v>
      </c>
      <c r="AU95" s="194" t="s">
        <v>83</v>
      </c>
      <c r="AY95" s="20" t="s">
        <v>206</v>
      </c>
      <c r="BE95" s="195">
        <f>IF(N95="základní",J95,0)</f>
        <v>0</v>
      </c>
      <c r="BF95" s="195">
        <f>IF(N95="snížená",J95,0)</f>
        <v>0</v>
      </c>
      <c r="BG95" s="195">
        <f>IF(N95="zákl. přenesená",J95,0)</f>
        <v>0</v>
      </c>
      <c r="BH95" s="195">
        <f>IF(N95="sníž. přenesená",J95,0)</f>
        <v>0</v>
      </c>
      <c r="BI95" s="195">
        <f>IF(N95="nulová",J95,0)</f>
        <v>0</v>
      </c>
      <c r="BJ95" s="20" t="s">
        <v>81</v>
      </c>
      <c r="BK95" s="195">
        <f>ROUND(I95*H95,2)</f>
        <v>0</v>
      </c>
      <c r="BL95" s="20" t="s">
        <v>149</v>
      </c>
      <c r="BM95" s="194" t="s">
        <v>1367</v>
      </c>
    </row>
    <row r="96" spans="1:65" s="2" customFormat="1">
      <c r="A96" s="37"/>
      <c r="B96" s="38"/>
      <c r="C96" s="39"/>
      <c r="D96" s="196" t="s">
        <v>213</v>
      </c>
      <c r="E96" s="39"/>
      <c r="F96" s="197" t="s">
        <v>863</v>
      </c>
      <c r="G96" s="39"/>
      <c r="H96" s="39"/>
      <c r="I96" s="198"/>
      <c r="J96" s="39"/>
      <c r="K96" s="39"/>
      <c r="L96" s="42"/>
      <c r="M96" s="199"/>
      <c r="N96" s="200"/>
      <c r="O96" s="67"/>
      <c r="P96" s="67"/>
      <c r="Q96" s="67"/>
      <c r="R96" s="67"/>
      <c r="S96" s="67"/>
      <c r="T96" s="68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T96" s="20" t="s">
        <v>213</v>
      </c>
      <c r="AU96" s="20" t="s">
        <v>83</v>
      </c>
    </row>
    <row r="97" spans="1:65" s="2" customFormat="1" ht="18">
      <c r="A97" s="37"/>
      <c r="B97" s="38"/>
      <c r="C97" s="39"/>
      <c r="D97" s="196" t="s">
        <v>275</v>
      </c>
      <c r="E97" s="39"/>
      <c r="F97" s="233" t="s">
        <v>867</v>
      </c>
      <c r="G97" s="39"/>
      <c r="H97" s="39"/>
      <c r="I97" s="198"/>
      <c r="J97" s="39"/>
      <c r="K97" s="39"/>
      <c r="L97" s="42"/>
      <c r="M97" s="199"/>
      <c r="N97" s="200"/>
      <c r="O97" s="67"/>
      <c r="P97" s="67"/>
      <c r="Q97" s="67"/>
      <c r="R97" s="67"/>
      <c r="S97" s="67"/>
      <c r="T97" s="68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20" t="s">
        <v>275</v>
      </c>
      <c r="AU97" s="20" t="s">
        <v>83</v>
      </c>
    </row>
    <row r="98" spans="1:65" s="14" customFormat="1">
      <c r="B98" s="211"/>
      <c r="C98" s="212"/>
      <c r="D98" s="196" t="s">
        <v>215</v>
      </c>
      <c r="E98" s="213" t="s">
        <v>21</v>
      </c>
      <c r="F98" s="214" t="s">
        <v>1368</v>
      </c>
      <c r="G98" s="212"/>
      <c r="H98" s="215">
        <v>111.339</v>
      </c>
      <c r="I98" s="216"/>
      <c r="J98" s="212"/>
      <c r="K98" s="212"/>
      <c r="L98" s="217"/>
      <c r="M98" s="218"/>
      <c r="N98" s="219"/>
      <c r="O98" s="219"/>
      <c r="P98" s="219"/>
      <c r="Q98" s="219"/>
      <c r="R98" s="219"/>
      <c r="S98" s="219"/>
      <c r="T98" s="220"/>
      <c r="AT98" s="221" t="s">
        <v>215</v>
      </c>
      <c r="AU98" s="221" t="s">
        <v>83</v>
      </c>
      <c r="AV98" s="14" t="s">
        <v>83</v>
      </c>
      <c r="AW98" s="14" t="s">
        <v>34</v>
      </c>
      <c r="AX98" s="14" t="s">
        <v>81</v>
      </c>
      <c r="AY98" s="221" t="s">
        <v>206</v>
      </c>
    </row>
    <row r="99" spans="1:65" s="2" customFormat="1" ht="16.5" customHeight="1">
      <c r="A99" s="37"/>
      <c r="B99" s="38"/>
      <c r="C99" s="182" t="s">
        <v>83</v>
      </c>
      <c r="D99" s="182" t="s">
        <v>208</v>
      </c>
      <c r="E99" s="183" t="s">
        <v>1210</v>
      </c>
      <c r="F99" s="184" t="s">
        <v>1211</v>
      </c>
      <c r="G99" s="185" t="s">
        <v>238</v>
      </c>
      <c r="H99" s="186">
        <v>64</v>
      </c>
      <c r="I99" s="187"/>
      <c r="J99" s="188">
        <f>ROUND(I99*H99,2)</f>
        <v>0</v>
      </c>
      <c r="K99" s="189"/>
      <c r="L99" s="42"/>
      <c r="M99" s="190" t="s">
        <v>21</v>
      </c>
      <c r="N99" s="191" t="s">
        <v>45</v>
      </c>
      <c r="O99" s="67"/>
      <c r="P99" s="192">
        <f>O99*H99</f>
        <v>0</v>
      </c>
      <c r="Q99" s="192">
        <v>8.4999999999999995E-4</v>
      </c>
      <c r="R99" s="192">
        <f>Q99*H99</f>
        <v>5.4399999999999997E-2</v>
      </c>
      <c r="S99" s="192">
        <v>0</v>
      </c>
      <c r="T99" s="193">
        <f>S99*H99</f>
        <v>0</v>
      </c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R99" s="194" t="s">
        <v>149</v>
      </c>
      <c r="AT99" s="194" t="s">
        <v>208</v>
      </c>
      <c r="AU99" s="194" t="s">
        <v>83</v>
      </c>
      <c r="AY99" s="20" t="s">
        <v>206</v>
      </c>
      <c r="BE99" s="195">
        <f>IF(N99="základní",J99,0)</f>
        <v>0</v>
      </c>
      <c r="BF99" s="195">
        <f>IF(N99="snížená",J99,0)</f>
        <v>0</v>
      </c>
      <c r="BG99" s="195">
        <f>IF(N99="zákl. přenesená",J99,0)</f>
        <v>0</v>
      </c>
      <c r="BH99" s="195">
        <f>IF(N99="sníž. přenesená",J99,0)</f>
        <v>0</v>
      </c>
      <c r="BI99" s="195">
        <f>IF(N99="nulová",J99,0)</f>
        <v>0</v>
      </c>
      <c r="BJ99" s="20" t="s">
        <v>81</v>
      </c>
      <c r="BK99" s="195">
        <f>ROUND(I99*H99,2)</f>
        <v>0</v>
      </c>
      <c r="BL99" s="20" t="s">
        <v>149</v>
      </c>
      <c r="BM99" s="194" t="s">
        <v>1369</v>
      </c>
    </row>
    <row r="100" spans="1:65" s="2" customFormat="1">
      <c r="A100" s="37"/>
      <c r="B100" s="38"/>
      <c r="C100" s="39"/>
      <c r="D100" s="196" t="s">
        <v>213</v>
      </c>
      <c r="E100" s="39"/>
      <c r="F100" s="197" t="s">
        <v>1213</v>
      </c>
      <c r="G100" s="39"/>
      <c r="H100" s="39"/>
      <c r="I100" s="198"/>
      <c r="J100" s="39"/>
      <c r="K100" s="39"/>
      <c r="L100" s="42"/>
      <c r="M100" s="199"/>
      <c r="N100" s="200"/>
      <c r="O100" s="67"/>
      <c r="P100" s="67"/>
      <c r="Q100" s="67"/>
      <c r="R100" s="67"/>
      <c r="S100" s="67"/>
      <c r="T100" s="68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T100" s="20" t="s">
        <v>213</v>
      </c>
      <c r="AU100" s="20" t="s">
        <v>83</v>
      </c>
    </row>
    <row r="101" spans="1:65" s="14" customFormat="1">
      <c r="B101" s="211"/>
      <c r="C101" s="212"/>
      <c r="D101" s="196" t="s">
        <v>215</v>
      </c>
      <c r="E101" s="213" t="s">
        <v>21</v>
      </c>
      <c r="F101" s="214" t="s">
        <v>1214</v>
      </c>
      <c r="G101" s="212"/>
      <c r="H101" s="215">
        <v>64</v>
      </c>
      <c r="I101" s="216"/>
      <c r="J101" s="212"/>
      <c r="K101" s="212"/>
      <c r="L101" s="217"/>
      <c r="M101" s="218"/>
      <c r="N101" s="219"/>
      <c r="O101" s="219"/>
      <c r="P101" s="219"/>
      <c r="Q101" s="219"/>
      <c r="R101" s="219"/>
      <c r="S101" s="219"/>
      <c r="T101" s="220"/>
      <c r="AT101" s="221" t="s">
        <v>215</v>
      </c>
      <c r="AU101" s="221" t="s">
        <v>83</v>
      </c>
      <c r="AV101" s="14" t="s">
        <v>83</v>
      </c>
      <c r="AW101" s="14" t="s">
        <v>34</v>
      </c>
      <c r="AX101" s="14" t="s">
        <v>81</v>
      </c>
      <c r="AY101" s="221" t="s">
        <v>206</v>
      </c>
    </row>
    <row r="102" spans="1:65" s="2" customFormat="1" ht="16.5" customHeight="1">
      <c r="A102" s="37"/>
      <c r="B102" s="38"/>
      <c r="C102" s="182" t="s">
        <v>106</v>
      </c>
      <c r="D102" s="182" t="s">
        <v>208</v>
      </c>
      <c r="E102" s="183" t="s">
        <v>1215</v>
      </c>
      <c r="F102" s="184" t="s">
        <v>1216</v>
      </c>
      <c r="G102" s="185" t="s">
        <v>238</v>
      </c>
      <c r="H102" s="186">
        <v>64</v>
      </c>
      <c r="I102" s="187"/>
      <c r="J102" s="188">
        <f>ROUND(I102*H102,2)</f>
        <v>0</v>
      </c>
      <c r="K102" s="189"/>
      <c r="L102" s="42"/>
      <c r="M102" s="190" t="s">
        <v>21</v>
      </c>
      <c r="N102" s="191" t="s">
        <v>45</v>
      </c>
      <c r="O102" s="67"/>
      <c r="P102" s="192">
        <f>O102*H102</f>
        <v>0</v>
      </c>
      <c r="Q102" s="192">
        <v>0</v>
      </c>
      <c r="R102" s="192">
        <f>Q102*H102</f>
        <v>0</v>
      </c>
      <c r="S102" s="192">
        <v>0</v>
      </c>
      <c r="T102" s="193">
        <f>S102*H102</f>
        <v>0</v>
      </c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R102" s="194" t="s">
        <v>149</v>
      </c>
      <c r="AT102" s="194" t="s">
        <v>208</v>
      </c>
      <c r="AU102" s="194" t="s">
        <v>83</v>
      </c>
      <c r="AY102" s="20" t="s">
        <v>206</v>
      </c>
      <c r="BE102" s="195">
        <f>IF(N102="základní",J102,0)</f>
        <v>0</v>
      </c>
      <c r="BF102" s="195">
        <f>IF(N102="snížená",J102,0)</f>
        <v>0</v>
      </c>
      <c r="BG102" s="195">
        <f>IF(N102="zákl. přenesená",J102,0)</f>
        <v>0</v>
      </c>
      <c r="BH102" s="195">
        <f>IF(N102="sníž. přenesená",J102,0)</f>
        <v>0</v>
      </c>
      <c r="BI102" s="195">
        <f>IF(N102="nulová",J102,0)</f>
        <v>0</v>
      </c>
      <c r="BJ102" s="20" t="s">
        <v>81</v>
      </c>
      <c r="BK102" s="195">
        <f>ROUND(I102*H102,2)</f>
        <v>0</v>
      </c>
      <c r="BL102" s="20" t="s">
        <v>149</v>
      </c>
      <c r="BM102" s="194" t="s">
        <v>1370</v>
      </c>
    </row>
    <row r="103" spans="1:65" s="2" customFormat="1" ht="18">
      <c r="A103" s="37"/>
      <c r="B103" s="38"/>
      <c r="C103" s="39"/>
      <c r="D103" s="196" t="s">
        <v>213</v>
      </c>
      <c r="E103" s="39"/>
      <c r="F103" s="197" t="s">
        <v>1218</v>
      </c>
      <c r="G103" s="39"/>
      <c r="H103" s="39"/>
      <c r="I103" s="198"/>
      <c r="J103" s="39"/>
      <c r="K103" s="39"/>
      <c r="L103" s="42"/>
      <c r="M103" s="199"/>
      <c r="N103" s="200"/>
      <c r="O103" s="67"/>
      <c r="P103" s="67"/>
      <c r="Q103" s="67"/>
      <c r="R103" s="67"/>
      <c r="S103" s="67"/>
      <c r="T103" s="68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T103" s="20" t="s">
        <v>213</v>
      </c>
      <c r="AU103" s="20" t="s">
        <v>83</v>
      </c>
    </row>
    <row r="104" spans="1:65" s="14" customFormat="1">
      <c r="B104" s="211"/>
      <c r="C104" s="212"/>
      <c r="D104" s="196" t="s">
        <v>215</v>
      </c>
      <c r="E104" s="213" t="s">
        <v>21</v>
      </c>
      <c r="F104" s="214" t="s">
        <v>1214</v>
      </c>
      <c r="G104" s="212"/>
      <c r="H104" s="215">
        <v>64</v>
      </c>
      <c r="I104" s="216"/>
      <c r="J104" s="212"/>
      <c r="K104" s="212"/>
      <c r="L104" s="217"/>
      <c r="M104" s="218"/>
      <c r="N104" s="219"/>
      <c r="O104" s="219"/>
      <c r="P104" s="219"/>
      <c r="Q104" s="219"/>
      <c r="R104" s="219"/>
      <c r="S104" s="219"/>
      <c r="T104" s="220"/>
      <c r="AT104" s="221" t="s">
        <v>215</v>
      </c>
      <c r="AU104" s="221" t="s">
        <v>83</v>
      </c>
      <c r="AV104" s="14" t="s">
        <v>83</v>
      </c>
      <c r="AW104" s="14" t="s">
        <v>34</v>
      </c>
      <c r="AX104" s="14" t="s">
        <v>81</v>
      </c>
      <c r="AY104" s="221" t="s">
        <v>206</v>
      </c>
    </row>
    <row r="105" spans="1:65" s="2" customFormat="1" ht="16.5" customHeight="1">
      <c r="A105" s="37"/>
      <c r="B105" s="38"/>
      <c r="C105" s="182" t="s">
        <v>149</v>
      </c>
      <c r="D105" s="182" t="s">
        <v>208</v>
      </c>
      <c r="E105" s="183" t="s">
        <v>1018</v>
      </c>
      <c r="F105" s="184" t="s">
        <v>1019</v>
      </c>
      <c r="G105" s="185" t="s">
        <v>257</v>
      </c>
      <c r="H105" s="186">
        <v>33.402000000000001</v>
      </c>
      <c r="I105" s="187"/>
      <c r="J105" s="188">
        <f>ROUND(I105*H105,2)</f>
        <v>0</v>
      </c>
      <c r="K105" s="189"/>
      <c r="L105" s="42"/>
      <c r="M105" s="190" t="s">
        <v>21</v>
      </c>
      <c r="N105" s="191" t="s">
        <v>45</v>
      </c>
      <c r="O105" s="67"/>
      <c r="P105" s="192">
        <f>O105*H105</f>
        <v>0</v>
      </c>
      <c r="Q105" s="192">
        <v>0</v>
      </c>
      <c r="R105" s="192">
        <f>Q105*H105</f>
        <v>0</v>
      </c>
      <c r="S105" s="192">
        <v>0</v>
      </c>
      <c r="T105" s="193">
        <f>S105*H105</f>
        <v>0</v>
      </c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R105" s="194" t="s">
        <v>149</v>
      </c>
      <c r="AT105" s="194" t="s">
        <v>208</v>
      </c>
      <c r="AU105" s="194" t="s">
        <v>83</v>
      </c>
      <c r="AY105" s="20" t="s">
        <v>206</v>
      </c>
      <c r="BE105" s="195">
        <f>IF(N105="základní",J105,0)</f>
        <v>0</v>
      </c>
      <c r="BF105" s="195">
        <f>IF(N105="snížená",J105,0)</f>
        <v>0</v>
      </c>
      <c r="BG105" s="195">
        <f>IF(N105="zákl. přenesená",J105,0)</f>
        <v>0</v>
      </c>
      <c r="BH105" s="195">
        <f>IF(N105="sníž. přenesená",J105,0)</f>
        <v>0</v>
      </c>
      <c r="BI105" s="195">
        <f>IF(N105="nulová",J105,0)</f>
        <v>0</v>
      </c>
      <c r="BJ105" s="20" t="s">
        <v>81</v>
      </c>
      <c r="BK105" s="195">
        <f>ROUND(I105*H105,2)</f>
        <v>0</v>
      </c>
      <c r="BL105" s="20" t="s">
        <v>149</v>
      </c>
      <c r="BM105" s="194" t="s">
        <v>1371</v>
      </c>
    </row>
    <row r="106" spans="1:65" s="2" customFormat="1" ht="18">
      <c r="A106" s="37"/>
      <c r="B106" s="38"/>
      <c r="C106" s="39"/>
      <c r="D106" s="196" t="s">
        <v>213</v>
      </c>
      <c r="E106" s="39"/>
      <c r="F106" s="197" t="s">
        <v>1021</v>
      </c>
      <c r="G106" s="39"/>
      <c r="H106" s="39"/>
      <c r="I106" s="198"/>
      <c r="J106" s="39"/>
      <c r="K106" s="39"/>
      <c r="L106" s="42"/>
      <c r="M106" s="199"/>
      <c r="N106" s="200"/>
      <c r="O106" s="67"/>
      <c r="P106" s="67"/>
      <c r="Q106" s="67"/>
      <c r="R106" s="67"/>
      <c r="S106" s="67"/>
      <c r="T106" s="68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20" t="s">
        <v>213</v>
      </c>
      <c r="AU106" s="20" t="s">
        <v>83</v>
      </c>
    </row>
    <row r="107" spans="1:65" s="2" customFormat="1" ht="18">
      <c r="A107" s="37"/>
      <c r="B107" s="38"/>
      <c r="C107" s="39"/>
      <c r="D107" s="196" t="s">
        <v>275</v>
      </c>
      <c r="E107" s="39"/>
      <c r="F107" s="233" t="s">
        <v>867</v>
      </c>
      <c r="G107" s="39"/>
      <c r="H107" s="39"/>
      <c r="I107" s="198"/>
      <c r="J107" s="39"/>
      <c r="K107" s="39"/>
      <c r="L107" s="42"/>
      <c r="M107" s="199"/>
      <c r="N107" s="200"/>
      <c r="O107" s="67"/>
      <c r="P107" s="67"/>
      <c r="Q107" s="67"/>
      <c r="R107" s="67"/>
      <c r="S107" s="67"/>
      <c r="T107" s="6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275</v>
      </c>
      <c r="AU107" s="20" t="s">
        <v>83</v>
      </c>
    </row>
    <row r="108" spans="1:65" s="14" customFormat="1">
      <c r="B108" s="211"/>
      <c r="C108" s="212"/>
      <c r="D108" s="196" t="s">
        <v>215</v>
      </c>
      <c r="E108" s="213" t="s">
        <v>21</v>
      </c>
      <c r="F108" s="214" t="s">
        <v>1372</v>
      </c>
      <c r="G108" s="212"/>
      <c r="H108" s="215">
        <v>33.402000000000001</v>
      </c>
      <c r="I108" s="216"/>
      <c r="J108" s="212"/>
      <c r="K108" s="212"/>
      <c r="L108" s="217"/>
      <c r="M108" s="218"/>
      <c r="N108" s="219"/>
      <c r="O108" s="219"/>
      <c r="P108" s="219"/>
      <c r="Q108" s="219"/>
      <c r="R108" s="219"/>
      <c r="S108" s="219"/>
      <c r="T108" s="220"/>
      <c r="AT108" s="221" t="s">
        <v>215</v>
      </c>
      <c r="AU108" s="221" t="s">
        <v>83</v>
      </c>
      <c r="AV108" s="14" t="s">
        <v>83</v>
      </c>
      <c r="AW108" s="14" t="s">
        <v>34</v>
      </c>
      <c r="AX108" s="14" t="s">
        <v>74</v>
      </c>
      <c r="AY108" s="221" t="s">
        <v>206</v>
      </c>
    </row>
    <row r="109" spans="1:65" s="15" customFormat="1">
      <c r="B109" s="222"/>
      <c r="C109" s="223"/>
      <c r="D109" s="196" t="s">
        <v>215</v>
      </c>
      <c r="E109" s="224" t="s">
        <v>21</v>
      </c>
      <c r="F109" s="225" t="s">
        <v>219</v>
      </c>
      <c r="G109" s="223"/>
      <c r="H109" s="226">
        <v>33.402000000000001</v>
      </c>
      <c r="I109" s="227"/>
      <c r="J109" s="223"/>
      <c r="K109" s="223"/>
      <c r="L109" s="228"/>
      <c r="M109" s="229"/>
      <c r="N109" s="230"/>
      <c r="O109" s="230"/>
      <c r="P109" s="230"/>
      <c r="Q109" s="230"/>
      <c r="R109" s="230"/>
      <c r="S109" s="230"/>
      <c r="T109" s="231"/>
      <c r="AT109" s="232" t="s">
        <v>215</v>
      </c>
      <c r="AU109" s="232" t="s">
        <v>83</v>
      </c>
      <c r="AV109" s="15" t="s">
        <v>149</v>
      </c>
      <c r="AW109" s="15" t="s">
        <v>34</v>
      </c>
      <c r="AX109" s="15" t="s">
        <v>81</v>
      </c>
      <c r="AY109" s="232" t="s">
        <v>206</v>
      </c>
    </row>
    <row r="110" spans="1:65" s="2" customFormat="1" ht="16.5" customHeight="1">
      <c r="A110" s="37"/>
      <c r="B110" s="38"/>
      <c r="C110" s="182" t="s">
        <v>235</v>
      </c>
      <c r="D110" s="182" t="s">
        <v>208</v>
      </c>
      <c r="E110" s="183" t="s">
        <v>1027</v>
      </c>
      <c r="F110" s="184" t="s">
        <v>1028</v>
      </c>
      <c r="G110" s="185" t="s">
        <v>238</v>
      </c>
      <c r="H110" s="186">
        <v>111.339</v>
      </c>
      <c r="I110" s="187"/>
      <c r="J110" s="188">
        <f>ROUND(I110*H110,2)</f>
        <v>0</v>
      </c>
      <c r="K110" s="189"/>
      <c r="L110" s="42"/>
      <c r="M110" s="190" t="s">
        <v>21</v>
      </c>
      <c r="N110" s="191" t="s">
        <v>45</v>
      </c>
      <c r="O110" s="67"/>
      <c r="P110" s="192">
        <f>O110*H110</f>
        <v>0</v>
      </c>
      <c r="Q110" s="192">
        <v>0</v>
      </c>
      <c r="R110" s="192">
        <f>Q110*H110</f>
        <v>0</v>
      </c>
      <c r="S110" s="192">
        <v>0</v>
      </c>
      <c r="T110" s="193">
        <f>S110*H110</f>
        <v>0</v>
      </c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R110" s="194" t="s">
        <v>149</v>
      </c>
      <c r="AT110" s="194" t="s">
        <v>208</v>
      </c>
      <c r="AU110" s="194" t="s">
        <v>83</v>
      </c>
      <c r="AY110" s="20" t="s">
        <v>206</v>
      </c>
      <c r="BE110" s="195">
        <f>IF(N110="základní",J110,0)</f>
        <v>0</v>
      </c>
      <c r="BF110" s="195">
        <f>IF(N110="snížená",J110,0)</f>
        <v>0</v>
      </c>
      <c r="BG110" s="195">
        <f>IF(N110="zákl. přenesená",J110,0)</f>
        <v>0</v>
      </c>
      <c r="BH110" s="195">
        <f>IF(N110="sníž. přenesená",J110,0)</f>
        <v>0</v>
      </c>
      <c r="BI110" s="195">
        <f>IF(N110="nulová",J110,0)</f>
        <v>0</v>
      </c>
      <c r="BJ110" s="20" t="s">
        <v>81</v>
      </c>
      <c r="BK110" s="195">
        <f>ROUND(I110*H110,2)</f>
        <v>0</v>
      </c>
      <c r="BL110" s="20" t="s">
        <v>149</v>
      </c>
      <c r="BM110" s="194" t="s">
        <v>1373</v>
      </c>
    </row>
    <row r="111" spans="1:65" s="2" customFormat="1">
      <c r="A111" s="37"/>
      <c r="B111" s="38"/>
      <c r="C111" s="39"/>
      <c r="D111" s="196" t="s">
        <v>213</v>
      </c>
      <c r="E111" s="39"/>
      <c r="F111" s="197" t="s">
        <v>1030</v>
      </c>
      <c r="G111" s="39"/>
      <c r="H111" s="39"/>
      <c r="I111" s="198"/>
      <c r="J111" s="39"/>
      <c r="K111" s="39"/>
      <c r="L111" s="42"/>
      <c r="M111" s="199"/>
      <c r="N111" s="200"/>
      <c r="O111" s="67"/>
      <c r="P111" s="67"/>
      <c r="Q111" s="67"/>
      <c r="R111" s="67"/>
      <c r="S111" s="67"/>
      <c r="T111" s="68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T111" s="20" t="s">
        <v>213</v>
      </c>
      <c r="AU111" s="20" t="s">
        <v>83</v>
      </c>
    </row>
    <row r="112" spans="1:65" s="2" customFormat="1" ht="18">
      <c r="A112" s="37"/>
      <c r="B112" s="38"/>
      <c r="C112" s="39"/>
      <c r="D112" s="196" t="s">
        <v>275</v>
      </c>
      <c r="E112" s="39"/>
      <c r="F112" s="233" t="s">
        <v>867</v>
      </c>
      <c r="G112" s="39"/>
      <c r="H112" s="39"/>
      <c r="I112" s="198"/>
      <c r="J112" s="39"/>
      <c r="K112" s="39"/>
      <c r="L112" s="42"/>
      <c r="M112" s="199"/>
      <c r="N112" s="200"/>
      <c r="O112" s="67"/>
      <c r="P112" s="67"/>
      <c r="Q112" s="67"/>
      <c r="R112" s="67"/>
      <c r="S112" s="67"/>
      <c r="T112" s="68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20" t="s">
        <v>275</v>
      </c>
      <c r="AU112" s="20" t="s">
        <v>83</v>
      </c>
    </row>
    <row r="113" spans="1:65" s="14" customFormat="1">
      <c r="B113" s="211"/>
      <c r="C113" s="212"/>
      <c r="D113" s="196" t="s">
        <v>215</v>
      </c>
      <c r="E113" s="213" t="s">
        <v>21</v>
      </c>
      <c r="F113" s="214" t="s">
        <v>1368</v>
      </c>
      <c r="G113" s="212"/>
      <c r="H113" s="215">
        <v>111.339</v>
      </c>
      <c r="I113" s="216"/>
      <c r="J113" s="212"/>
      <c r="K113" s="212"/>
      <c r="L113" s="217"/>
      <c r="M113" s="218"/>
      <c r="N113" s="219"/>
      <c r="O113" s="219"/>
      <c r="P113" s="219"/>
      <c r="Q113" s="219"/>
      <c r="R113" s="219"/>
      <c r="S113" s="219"/>
      <c r="T113" s="220"/>
      <c r="AT113" s="221" t="s">
        <v>215</v>
      </c>
      <c r="AU113" s="221" t="s">
        <v>83</v>
      </c>
      <c r="AV113" s="14" t="s">
        <v>83</v>
      </c>
      <c r="AW113" s="14" t="s">
        <v>34</v>
      </c>
      <c r="AX113" s="14" t="s">
        <v>81</v>
      </c>
      <c r="AY113" s="221" t="s">
        <v>206</v>
      </c>
    </row>
    <row r="114" spans="1:65" s="2" customFormat="1" ht="21.75" customHeight="1">
      <c r="A114" s="37"/>
      <c r="B114" s="38"/>
      <c r="C114" s="182" t="s">
        <v>254</v>
      </c>
      <c r="D114" s="182" t="s">
        <v>208</v>
      </c>
      <c r="E114" s="183" t="s">
        <v>1225</v>
      </c>
      <c r="F114" s="184" t="s">
        <v>1226</v>
      </c>
      <c r="G114" s="185" t="s">
        <v>257</v>
      </c>
      <c r="H114" s="186">
        <v>161.41499999999999</v>
      </c>
      <c r="I114" s="187"/>
      <c r="J114" s="188">
        <f>ROUND(I114*H114,2)</f>
        <v>0</v>
      </c>
      <c r="K114" s="189"/>
      <c r="L114" s="42"/>
      <c r="M114" s="190" t="s">
        <v>21</v>
      </c>
      <c r="N114" s="191" t="s">
        <v>45</v>
      </c>
      <c r="O114" s="67"/>
      <c r="P114" s="192">
        <f>O114*H114</f>
        <v>0</v>
      </c>
      <c r="Q114" s="192">
        <v>0</v>
      </c>
      <c r="R114" s="192">
        <f>Q114*H114</f>
        <v>0</v>
      </c>
      <c r="S114" s="192">
        <v>0</v>
      </c>
      <c r="T114" s="193">
        <f>S114*H114</f>
        <v>0</v>
      </c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R114" s="194" t="s">
        <v>149</v>
      </c>
      <c r="AT114" s="194" t="s">
        <v>208</v>
      </c>
      <c r="AU114" s="194" t="s">
        <v>83</v>
      </c>
      <c r="AY114" s="20" t="s">
        <v>206</v>
      </c>
      <c r="BE114" s="195">
        <f>IF(N114="základní",J114,0)</f>
        <v>0</v>
      </c>
      <c r="BF114" s="195">
        <f>IF(N114="snížená",J114,0)</f>
        <v>0</v>
      </c>
      <c r="BG114" s="195">
        <f>IF(N114="zákl. přenesená",J114,0)</f>
        <v>0</v>
      </c>
      <c r="BH114" s="195">
        <f>IF(N114="sníž. přenesená",J114,0)</f>
        <v>0</v>
      </c>
      <c r="BI114" s="195">
        <f>IF(N114="nulová",J114,0)</f>
        <v>0</v>
      </c>
      <c r="BJ114" s="20" t="s">
        <v>81</v>
      </c>
      <c r="BK114" s="195">
        <f>ROUND(I114*H114,2)</f>
        <v>0</v>
      </c>
      <c r="BL114" s="20" t="s">
        <v>149</v>
      </c>
      <c r="BM114" s="194" t="s">
        <v>1374</v>
      </c>
    </row>
    <row r="115" spans="1:65" s="2" customFormat="1" ht="18">
      <c r="A115" s="37"/>
      <c r="B115" s="38"/>
      <c r="C115" s="39"/>
      <c r="D115" s="196" t="s">
        <v>213</v>
      </c>
      <c r="E115" s="39"/>
      <c r="F115" s="197" t="s">
        <v>1228</v>
      </c>
      <c r="G115" s="39"/>
      <c r="H115" s="39"/>
      <c r="I115" s="198"/>
      <c r="J115" s="39"/>
      <c r="K115" s="39"/>
      <c r="L115" s="42"/>
      <c r="M115" s="199"/>
      <c r="N115" s="200"/>
      <c r="O115" s="67"/>
      <c r="P115" s="67"/>
      <c r="Q115" s="67"/>
      <c r="R115" s="67"/>
      <c r="S115" s="67"/>
      <c r="T115" s="68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T115" s="20" t="s">
        <v>213</v>
      </c>
      <c r="AU115" s="20" t="s">
        <v>83</v>
      </c>
    </row>
    <row r="116" spans="1:65" s="2" customFormat="1" ht="18">
      <c r="A116" s="37"/>
      <c r="B116" s="38"/>
      <c r="C116" s="39"/>
      <c r="D116" s="196" t="s">
        <v>275</v>
      </c>
      <c r="E116" s="39"/>
      <c r="F116" s="233" t="s">
        <v>867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275</v>
      </c>
      <c r="AU116" s="20" t="s">
        <v>83</v>
      </c>
    </row>
    <row r="117" spans="1:65" s="14" customFormat="1">
      <c r="B117" s="211"/>
      <c r="C117" s="212"/>
      <c r="D117" s="196" t="s">
        <v>215</v>
      </c>
      <c r="E117" s="213" t="s">
        <v>21</v>
      </c>
      <c r="F117" s="214" t="s">
        <v>1375</v>
      </c>
      <c r="G117" s="212"/>
      <c r="H117" s="215">
        <v>161.41499999999999</v>
      </c>
      <c r="I117" s="216"/>
      <c r="J117" s="212"/>
      <c r="K117" s="212"/>
      <c r="L117" s="217"/>
      <c r="M117" s="218"/>
      <c r="N117" s="219"/>
      <c r="O117" s="219"/>
      <c r="P117" s="219"/>
      <c r="Q117" s="219"/>
      <c r="R117" s="219"/>
      <c r="S117" s="219"/>
      <c r="T117" s="220"/>
      <c r="AT117" s="221" t="s">
        <v>215</v>
      </c>
      <c r="AU117" s="221" t="s">
        <v>83</v>
      </c>
      <c r="AV117" s="14" t="s">
        <v>83</v>
      </c>
      <c r="AW117" s="14" t="s">
        <v>34</v>
      </c>
      <c r="AX117" s="14" t="s">
        <v>81</v>
      </c>
      <c r="AY117" s="221" t="s">
        <v>206</v>
      </c>
    </row>
    <row r="118" spans="1:65" s="2" customFormat="1" ht="21.75" customHeight="1">
      <c r="A118" s="37"/>
      <c r="B118" s="38"/>
      <c r="C118" s="182" t="s">
        <v>270</v>
      </c>
      <c r="D118" s="182" t="s">
        <v>208</v>
      </c>
      <c r="E118" s="183" t="s">
        <v>1205</v>
      </c>
      <c r="F118" s="184" t="s">
        <v>1206</v>
      </c>
      <c r="G118" s="185" t="s">
        <v>257</v>
      </c>
      <c r="H118" s="186">
        <v>28.8</v>
      </c>
      <c r="I118" s="187"/>
      <c r="J118" s="188">
        <f>ROUND(I118*H118,2)</f>
        <v>0</v>
      </c>
      <c r="K118" s="189"/>
      <c r="L118" s="42"/>
      <c r="M118" s="190" t="s">
        <v>21</v>
      </c>
      <c r="N118" s="191" t="s">
        <v>45</v>
      </c>
      <c r="O118" s="67"/>
      <c r="P118" s="192">
        <f>O118*H118</f>
        <v>0</v>
      </c>
      <c r="Q118" s="192">
        <v>0</v>
      </c>
      <c r="R118" s="192">
        <f>Q118*H118</f>
        <v>0</v>
      </c>
      <c r="S118" s="192">
        <v>0</v>
      </c>
      <c r="T118" s="193">
        <f>S118*H118</f>
        <v>0</v>
      </c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R118" s="194" t="s">
        <v>149</v>
      </c>
      <c r="AT118" s="194" t="s">
        <v>208</v>
      </c>
      <c r="AU118" s="194" t="s">
        <v>83</v>
      </c>
      <c r="AY118" s="20" t="s">
        <v>206</v>
      </c>
      <c r="BE118" s="195">
        <f>IF(N118="základní",J118,0)</f>
        <v>0</v>
      </c>
      <c r="BF118" s="195">
        <f>IF(N118="snížená",J118,0)</f>
        <v>0</v>
      </c>
      <c r="BG118" s="195">
        <f>IF(N118="zákl. přenesená",J118,0)</f>
        <v>0</v>
      </c>
      <c r="BH118" s="195">
        <f>IF(N118="sníž. přenesená",J118,0)</f>
        <v>0</v>
      </c>
      <c r="BI118" s="195">
        <f>IF(N118="nulová",J118,0)</f>
        <v>0</v>
      </c>
      <c r="BJ118" s="20" t="s">
        <v>81</v>
      </c>
      <c r="BK118" s="195">
        <f>ROUND(I118*H118,2)</f>
        <v>0</v>
      </c>
      <c r="BL118" s="20" t="s">
        <v>149</v>
      </c>
      <c r="BM118" s="194" t="s">
        <v>1376</v>
      </c>
    </row>
    <row r="119" spans="1:65" s="2" customFormat="1" ht="18">
      <c r="A119" s="37"/>
      <c r="B119" s="38"/>
      <c r="C119" s="39"/>
      <c r="D119" s="196" t="s">
        <v>213</v>
      </c>
      <c r="E119" s="39"/>
      <c r="F119" s="197" t="s">
        <v>1208</v>
      </c>
      <c r="G119" s="39"/>
      <c r="H119" s="39"/>
      <c r="I119" s="198"/>
      <c r="J119" s="39"/>
      <c r="K119" s="39"/>
      <c r="L119" s="42"/>
      <c r="M119" s="199"/>
      <c r="N119" s="200"/>
      <c r="O119" s="67"/>
      <c r="P119" s="67"/>
      <c r="Q119" s="67"/>
      <c r="R119" s="67"/>
      <c r="S119" s="67"/>
      <c r="T119" s="68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T119" s="20" t="s">
        <v>213</v>
      </c>
      <c r="AU119" s="20" t="s">
        <v>83</v>
      </c>
    </row>
    <row r="120" spans="1:65" s="2" customFormat="1" ht="18">
      <c r="A120" s="37"/>
      <c r="B120" s="38"/>
      <c r="C120" s="39"/>
      <c r="D120" s="196" t="s">
        <v>275</v>
      </c>
      <c r="E120" s="39"/>
      <c r="F120" s="233" t="s">
        <v>867</v>
      </c>
      <c r="G120" s="39"/>
      <c r="H120" s="39"/>
      <c r="I120" s="198"/>
      <c r="J120" s="39"/>
      <c r="K120" s="39"/>
      <c r="L120" s="42"/>
      <c r="M120" s="199"/>
      <c r="N120" s="200"/>
      <c r="O120" s="67"/>
      <c r="P120" s="67"/>
      <c r="Q120" s="67"/>
      <c r="R120" s="67"/>
      <c r="S120" s="67"/>
      <c r="T120" s="68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20" t="s">
        <v>275</v>
      </c>
      <c r="AU120" s="20" t="s">
        <v>83</v>
      </c>
    </row>
    <row r="121" spans="1:65" s="14" customFormat="1">
      <c r="B121" s="211"/>
      <c r="C121" s="212"/>
      <c r="D121" s="196" t="s">
        <v>215</v>
      </c>
      <c r="E121" s="213" t="s">
        <v>21</v>
      </c>
      <c r="F121" s="214" t="s">
        <v>1209</v>
      </c>
      <c r="G121" s="212"/>
      <c r="H121" s="215">
        <v>28.8</v>
      </c>
      <c r="I121" s="216"/>
      <c r="J121" s="212"/>
      <c r="K121" s="212"/>
      <c r="L121" s="217"/>
      <c r="M121" s="218"/>
      <c r="N121" s="219"/>
      <c r="O121" s="219"/>
      <c r="P121" s="219"/>
      <c r="Q121" s="219"/>
      <c r="R121" s="219"/>
      <c r="S121" s="219"/>
      <c r="T121" s="220"/>
      <c r="AT121" s="221" t="s">
        <v>215</v>
      </c>
      <c r="AU121" s="221" t="s">
        <v>83</v>
      </c>
      <c r="AV121" s="14" t="s">
        <v>83</v>
      </c>
      <c r="AW121" s="14" t="s">
        <v>34</v>
      </c>
      <c r="AX121" s="14" t="s">
        <v>81</v>
      </c>
      <c r="AY121" s="221" t="s">
        <v>206</v>
      </c>
    </row>
    <row r="122" spans="1:65" s="2" customFormat="1" ht="16.5" customHeight="1">
      <c r="A122" s="37"/>
      <c r="B122" s="38"/>
      <c r="C122" s="182" t="s">
        <v>283</v>
      </c>
      <c r="D122" s="182" t="s">
        <v>208</v>
      </c>
      <c r="E122" s="183" t="s">
        <v>284</v>
      </c>
      <c r="F122" s="184" t="s">
        <v>285</v>
      </c>
      <c r="G122" s="185" t="s">
        <v>257</v>
      </c>
      <c r="H122" s="186">
        <v>68.040000000000006</v>
      </c>
      <c r="I122" s="187"/>
      <c r="J122" s="188">
        <f>ROUND(I122*H122,2)</f>
        <v>0</v>
      </c>
      <c r="K122" s="189"/>
      <c r="L122" s="42"/>
      <c r="M122" s="190" t="s">
        <v>21</v>
      </c>
      <c r="N122" s="191" t="s">
        <v>45</v>
      </c>
      <c r="O122" s="67"/>
      <c r="P122" s="192">
        <f>O122*H122</f>
        <v>0</v>
      </c>
      <c r="Q122" s="192">
        <v>0</v>
      </c>
      <c r="R122" s="192">
        <f>Q122*H122</f>
        <v>0</v>
      </c>
      <c r="S122" s="192">
        <v>0</v>
      </c>
      <c r="T122" s="193">
        <f>S122*H122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R122" s="194" t="s">
        <v>149</v>
      </c>
      <c r="AT122" s="194" t="s">
        <v>208</v>
      </c>
      <c r="AU122" s="194" t="s">
        <v>83</v>
      </c>
      <c r="AY122" s="20" t="s">
        <v>206</v>
      </c>
      <c r="BE122" s="195">
        <f>IF(N122="základní",J122,0)</f>
        <v>0</v>
      </c>
      <c r="BF122" s="195">
        <f>IF(N122="snížená",J122,0)</f>
        <v>0</v>
      </c>
      <c r="BG122" s="195">
        <f>IF(N122="zákl. přenesená",J122,0)</f>
        <v>0</v>
      </c>
      <c r="BH122" s="195">
        <f>IF(N122="sníž. přenesená",J122,0)</f>
        <v>0</v>
      </c>
      <c r="BI122" s="195">
        <f>IF(N122="nulová",J122,0)</f>
        <v>0</v>
      </c>
      <c r="BJ122" s="20" t="s">
        <v>81</v>
      </c>
      <c r="BK122" s="195">
        <f>ROUND(I122*H122,2)</f>
        <v>0</v>
      </c>
      <c r="BL122" s="20" t="s">
        <v>149</v>
      </c>
      <c r="BM122" s="194" t="s">
        <v>1377</v>
      </c>
    </row>
    <row r="123" spans="1:65" s="2" customFormat="1" ht="18">
      <c r="A123" s="37"/>
      <c r="B123" s="38"/>
      <c r="C123" s="39"/>
      <c r="D123" s="196" t="s">
        <v>213</v>
      </c>
      <c r="E123" s="39"/>
      <c r="F123" s="197" t="s">
        <v>287</v>
      </c>
      <c r="G123" s="39"/>
      <c r="H123" s="39"/>
      <c r="I123" s="198"/>
      <c r="J123" s="39"/>
      <c r="K123" s="39"/>
      <c r="L123" s="42"/>
      <c r="M123" s="199"/>
      <c r="N123" s="200"/>
      <c r="O123" s="67"/>
      <c r="P123" s="67"/>
      <c r="Q123" s="67"/>
      <c r="R123" s="67"/>
      <c r="S123" s="67"/>
      <c r="T123" s="68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20" t="s">
        <v>213</v>
      </c>
      <c r="AU123" s="20" t="s">
        <v>83</v>
      </c>
    </row>
    <row r="124" spans="1:65" s="2" customFormat="1" ht="18">
      <c r="A124" s="37"/>
      <c r="B124" s="38"/>
      <c r="C124" s="39"/>
      <c r="D124" s="196" t="s">
        <v>275</v>
      </c>
      <c r="E124" s="39"/>
      <c r="F124" s="233" t="s">
        <v>867</v>
      </c>
      <c r="G124" s="39"/>
      <c r="H124" s="39"/>
      <c r="I124" s="198"/>
      <c r="J124" s="39"/>
      <c r="K124" s="39"/>
      <c r="L124" s="42"/>
      <c r="M124" s="199"/>
      <c r="N124" s="200"/>
      <c r="O124" s="67"/>
      <c r="P124" s="67"/>
      <c r="Q124" s="67"/>
      <c r="R124" s="67"/>
      <c r="S124" s="67"/>
      <c r="T124" s="68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20" t="s">
        <v>275</v>
      </c>
      <c r="AU124" s="20" t="s">
        <v>83</v>
      </c>
    </row>
    <row r="125" spans="1:65" s="14" customFormat="1">
      <c r="B125" s="211"/>
      <c r="C125" s="212"/>
      <c r="D125" s="196" t="s">
        <v>215</v>
      </c>
      <c r="E125" s="213" t="s">
        <v>21</v>
      </c>
      <c r="F125" s="214" t="s">
        <v>1378</v>
      </c>
      <c r="G125" s="212"/>
      <c r="H125" s="215">
        <v>68.040000000000006</v>
      </c>
      <c r="I125" s="216"/>
      <c r="J125" s="212"/>
      <c r="K125" s="212"/>
      <c r="L125" s="217"/>
      <c r="M125" s="218"/>
      <c r="N125" s="219"/>
      <c r="O125" s="219"/>
      <c r="P125" s="219"/>
      <c r="Q125" s="219"/>
      <c r="R125" s="219"/>
      <c r="S125" s="219"/>
      <c r="T125" s="220"/>
      <c r="AT125" s="221" t="s">
        <v>215</v>
      </c>
      <c r="AU125" s="221" t="s">
        <v>83</v>
      </c>
      <c r="AV125" s="14" t="s">
        <v>83</v>
      </c>
      <c r="AW125" s="14" t="s">
        <v>34</v>
      </c>
      <c r="AX125" s="14" t="s">
        <v>81</v>
      </c>
      <c r="AY125" s="221" t="s">
        <v>206</v>
      </c>
    </row>
    <row r="126" spans="1:65" s="2" customFormat="1" ht="21.75" customHeight="1">
      <c r="A126" s="37"/>
      <c r="B126" s="38"/>
      <c r="C126" s="182" t="s">
        <v>289</v>
      </c>
      <c r="D126" s="182" t="s">
        <v>208</v>
      </c>
      <c r="E126" s="183" t="s">
        <v>271</v>
      </c>
      <c r="F126" s="184" t="s">
        <v>272</v>
      </c>
      <c r="G126" s="185" t="s">
        <v>257</v>
      </c>
      <c r="H126" s="186">
        <v>68.040000000000006</v>
      </c>
      <c r="I126" s="187"/>
      <c r="J126" s="188">
        <f>ROUND(I126*H126,2)</f>
        <v>0</v>
      </c>
      <c r="K126" s="189"/>
      <c r="L126" s="42"/>
      <c r="M126" s="190" t="s">
        <v>21</v>
      </c>
      <c r="N126" s="191" t="s">
        <v>45</v>
      </c>
      <c r="O126" s="67"/>
      <c r="P126" s="192">
        <f>O126*H126</f>
        <v>0</v>
      </c>
      <c r="Q126" s="192">
        <v>0</v>
      </c>
      <c r="R126" s="192">
        <f>Q126*H126</f>
        <v>0</v>
      </c>
      <c r="S126" s="192">
        <v>0</v>
      </c>
      <c r="T126" s="193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194" t="s">
        <v>149</v>
      </c>
      <c r="AT126" s="194" t="s">
        <v>208</v>
      </c>
      <c r="AU126" s="194" t="s">
        <v>83</v>
      </c>
      <c r="AY126" s="20" t="s">
        <v>206</v>
      </c>
      <c r="BE126" s="195">
        <f>IF(N126="základní",J126,0)</f>
        <v>0</v>
      </c>
      <c r="BF126" s="195">
        <f>IF(N126="snížená",J126,0)</f>
        <v>0</v>
      </c>
      <c r="BG126" s="195">
        <f>IF(N126="zákl. přenesená",J126,0)</f>
        <v>0</v>
      </c>
      <c r="BH126" s="195">
        <f>IF(N126="sníž. přenesená",J126,0)</f>
        <v>0</v>
      </c>
      <c r="BI126" s="195">
        <f>IF(N126="nulová",J126,0)</f>
        <v>0</v>
      </c>
      <c r="BJ126" s="20" t="s">
        <v>81</v>
      </c>
      <c r="BK126" s="195">
        <f>ROUND(I126*H126,2)</f>
        <v>0</v>
      </c>
      <c r="BL126" s="20" t="s">
        <v>149</v>
      </c>
      <c r="BM126" s="194" t="s">
        <v>1379</v>
      </c>
    </row>
    <row r="127" spans="1:65" s="2" customFormat="1" ht="18">
      <c r="A127" s="37"/>
      <c r="B127" s="38"/>
      <c r="C127" s="39"/>
      <c r="D127" s="196" t="s">
        <v>213</v>
      </c>
      <c r="E127" s="39"/>
      <c r="F127" s="197" t="s">
        <v>274</v>
      </c>
      <c r="G127" s="39"/>
      <c r="H127" s="39"/>
      <c r="I127" s="198"/>
      <c r="J127" s="39"/>
      <c r="K127" s="39"/>
      <c r="L127" s="42"/>
      <c r="M127" s="199"/>
      <c r="N127" s="200"/>
      <c r="O127" s="67"/>
      <c r="P127" s="67"/>
      <c r="Q127" s="67"/>
      <c r="R127" s="67"/>
      <c r="S127" s="67"/>
      <c r="T127" s="68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20" t="s">
        <v>213</v>
      </c>
      <c r="AU127" s="20" t="s">
        <v>83</v>
      </c>
    </row>
    <row r="128" spans="1:65" s="2" customFormat="1" ht="18">
      <c r="A128" s="37"/>
      <c r="B128" s="38"/>
      <c r="C128" s="39"/>
      <c r="D128" s="196" t="s">
        <v>275</v>
      </c>
      <c r="E128" s="39"/>
      <c r="F128" s="233" t="s">
        <v>867</v>
      </c>
      <c r="G128" s="39"/>
      <c r="H128" s="39"/>
      <c r="I128" s="198"/>
      <c r="J128" s="39"/>
      <c r="K128" s="39"/>
      <c r="L128" s="42"/>
      <c r="M128" s="199"/>
      <c r="N128" s="200"/>
      <c r="O128" s="67"/>
      <c r="P128" s="67"/>
      <c r="Q128" s="67"/>
      <c r="R128" s="67"/>
      <c r="S128" s="67"/>
      <c r="T128" s="68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20" t="s">
        <v>275</v>
      </c>
      <c r="AU128" s="20" t="s">
        <v>83</v>
      </c>
    </row>
    <row r="129" spans="1:65" s="14" customFormat="1">
      <c r="B129" s="211"/>
      <c r="C129" s="212"/>
      <c r="D129" s="196" t="s">
        <v>215</v>
      </c>
      <c r="E129" s="213" t="s">
        <v>21</v>
      </c>
      <c r="F129" s="214" t="s">
        <v>1378</v>
      </c>
      <c r="G129" s="212"/>
      <c r="H129" s="215">
        <v>68.040000000000006</v>
      </c>
      <c r="I129" s="216"/>
      <c r="J129" s="212"/>
      <c r="K129" s="212"/>
      <c r="L129" s="217"/>
      <c r="M129" s="218"/>
      <c r="N129" s="219"/>
      <c r="O129" s="219"/>
      <c r="P129" s="219"/>
      <c r="Q129" s="219"/>
      <c r="R129" s="219"/>
      <c r="S129" s="219"/>
      <c r="T129" s="220"/>
      <c r="AT129" s="221" t="s">
        <v>215</v>
      </c>
      <c r="AU129" s="221" t="s">
        <v>83</v>
      </c>
      <c r="AV129" s="14" t="s">
        <v>83</v>
      </c>
      <c r="AW129" s="14" t="s">
        <v>34</v>
      </c>
      <c r="AX129" s="14" t="s">
        <v>74</v>
      </c>
      <c r="AY129" s="221" t="s">
        <v>206</v>
      </c>
    </row>
    <row r="130" spans="1:65" s="15" customFormat="1">
      <c r="B130" s="222"/>
      <c r="C130" s="223"/>
      <c r="D130" s="196" t="s">
        <v>215</v>
      </c>
      <c r="E130" s="224" t="s">
        <v>21</v>
      </c>
      <c r="F130" s="225" t="s">
        <v>219</v>
      </c>
      <c r="G130" s="223"/>
      <c r="H130" s="226">
        <v>68.040000000000006</v>
      </c>
      <c r="I130" s="227"/>
      <c r="J130" s="223"/>
      <c r="K130" s="223"/>
      <c r="L130" s="228"/>
      <c r="M130" s="229"/>
      <c r="N130" s="230"/>
      <c r="O130" s="230"/>
      <c r="P130" s="230"/>
      <c r="Q130" s="230"/>
      <c r="R130" s="230"/>
      <c r="S130" s="230"/>
      <c r="T130" s="231"/>
      <c r="AT130" s="232" t="s">
        <v>215</v>
      </c>
      <c r="AU130" s="232" t="s">
        <v>83</v>
      </c>
      <c r="AV130" s="15" t="s">
        <v>149</v>
      </c>
      <c r="AW130" s="15" t="s">
        <v>34</v>
      </c>
      <c r="AX130" s="15" t="s">
        <v>81</v>
      </c>
      <c r="AY130" s="232" t="s">
        <v>206</v>
      </c>
    </row>
    <row r="131" spans="1:65" s="2" customFormat="1" ht="16.5" customHeight="1">
      <c r="A131" s="37"/>
      <c r="B131" s="38"/>
      <c r="C131" s="182" t="s">
        <v>304</v>
      </c>
      <c r="D131" s="182" t="s">
        <v>208</v>
      </c>
      <c r="E131" s="183" t="s">
        <v>1239</v>
      </c>
      <c r="F131" s="184" t="s">
        <v>1240</v>
      </c>
      <c r="G131" s="185" t="s">
        <v>257</v>
      </c>
      <c r="H131" s="186">
        <v>68.040000000000006</v>
      </c>
      <c r="I131" s="187"/>
      <c r="J131" s="188">
        <f>ROUND(I131*H131,2)</f>
        <v>0</v>
      </c>
      <c r="K131" s="189"/>
      <c r="L131" s="42"/>
      <c r="M131" s="190" t="s">
        <v>21</v>
      </c>
      <c r="N131" s="191" t="s">
        <v>45</v>
      </c>
      <c r="O131" s="67"/>
      <c r="P131" s="192">
        <f>O131*H131</f>
        <v>0</v>
      </c>
      <c r="Q131" s="192">
        <v>0</v>
      </c>
      <c r="R131" s="192">
        <f>Q131*H131</f>
        <v>0</v>
      </c>
      <c r="S131" s="192">
        <v>0</v>
      </c>
      <c r="T131" s="193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194" t="s">
        <v>149</v>
      </c>
      <c r="AT131" s="194" t="s">
        <v>208</v>
      </c>
      <c r="AU131" s="194" t="s">
        <v>83</v>
      </c>
      <c r="AY131" s="20" t="s">
        <v>206</v>
      </c>
      <c r="BE131" s="195">
        <f>IF(N131="základní",J131,0)</f>
        <v>0</v>
      </c>
      <c r="BF131" s="195">
        <f>IF(N131="snížená",J131,0)</f>
        <v>0</v>
      </c>
      <c r="BG131" s="195">
        <f>IF(N131="zákl. přenesená",J131,0)</f>
        <v>0</v>
      </c>
      <c r="BH131" s="195">
        <f>IF(N131="sníž. přenesená",J131,0)</f>
        <v>0</v>
      </c>
      <c r="BI131" s="195">
        <f>IF(N131="nulová",J131,0)</f>
        <v>0</v>
      </c>
      <c r="BJ131" s="20" t="s">
        <v>81</v>
      </c>
      <c r="BK131" s="195">
        <f>ROUND(I131*H131,2)</f>
        <v>0</v>
      </c>
      <c r="BL131" s="20" t="s">
        <v>149</v>
      </c>
      <c r="BM131" s="194" t="s">
        <v>1380</v>
      </c>
    </row>
    <row r="132" spans="1:65" s="2" customFormat="1" ht="18">
      <c r="A132" s="37"/>
      <c r="B132" s="38"/>
      <c r="C132" s="39"/>
      <c r="D132" s="196" t="s">
        <v>213</v>
      </c>
      <c r="E132" s="39"/>
      <c r="F132" s="197" t="s">
        <v>1242</v>
      </c>
      <c r="G132" s="39"/>
      <c r="H132" s="39"/>
      <c r="I132" s="198"/>
      <c r="J132" s="39"/>
      <c r="K132" s="39"/>
      <c r="L132" s="42"/>
      <c r="M132" s="199"/>
      <c r="N132" s="200"/>
      <c r="O132" s="67"/>
      <c r="P132" s="67"/>
      <c r="Q132" s="67"/>
      <c r="R132" s="67"/>
      <c r="S132" s="67"/>
      <c r="T132" s="68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20" t="s">
        <v>213</v>
      </c>
      <c r="AU132" s="20" t="s">
        <v>83</v>
      </c>
    </row>
    <row r="133" spans="1:65" s="2" customFormat="1" ht="18">
      <c r="A133" s="37"/>
      <c r="B133" s="38"/>
      <c r="C133" s="39"/>
      <c r="D133" s="196" t="s">
        <v>275</v>
      </c>
      <c r="E133" s="39"/>
      <c r="F133" s="233" t="s">
        <v>867</v>
      </c>
      <c r="G133" s="39"/>
      <c r="H133" s="39"/>
      <c r="I133" s="198"/>
      <c r="J133" s="39"/>
      <c r="K133" s="39"/>
      <c r="L133" s="42"/>
      <c r="M133" s="199"/>
      <c r="N133" s="200"/>
      <c r="O133" s="67"/>
      <c r="P133" s="67"/>
      <c r="Q133" s="67"/>
      <c r="R133" s="67"/>
      <c r="S133" s="67"/>
      <c r="T133" s="68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20" t="s">
        <v>275</v>
      </c>
      <c r="AU133" s="20" t="s">
        <v>83</v>
      </c>
    </row>
    <row r="134" spans="1:65" s="14" customFormat="1">
      <c r="B134" s="211"/>
      <c r="C134" s="212"/>
      <c r="D134" s="196" t="s">
        <v>215</v>
      </c>
      <c r="E134" s="213" t="s">
        <v>21</v>
      </c>
      <c r="F134" s="214" t="s">
        <v>1381</v>
      </c>
      <c r="G134" s="212"/>
      <c r="H134" s="215">
        <v>68.040000000000006</v>
      </c>
      <c r="I134" s="216"/>
      <c r="J134" s="212"/>
      <c r="K134" s="212"/>
      <c r="L134" s="217"/>
      <c r="M134" s="218"/>
      <c r="N134" s="219"/>
      <c r="O134" s="219"/>
      <c r="P134" s="219"/>
      <c r="Q134" s="219"/>
      <c r="R134" s="219"/>
      <c r="S134" s="219"/>
      <c r="T134" s="220"/>
      <c r="AT134" s="221" t="s">
        <v>215</v>
      </c>
      <c r="AU134" s="221" t="s">
        <v>83</v>
      </c>
      <c r="AV134" s="14" t="s">
        <v>83</v>
      </c>
      <c r="AW134" s="14" t="s">
        <v>34</v>
      </c>
      <c r="AX134" s="14" t="s">
        <v>74</v>
      </c>
      <c r="AY134" s="221" t="s">
        <v>206</v>
      </c>
    </row>
    <row r="135" spans="1:65" s="15" customFormat="1">
      <c r="B135" s="222"/>
      <c r="C135" s="223"/>
      <c r="D135" s="196" t="s">
        <v>215</v>
      </c>
      <c r="E135" s="224" t="s">
        <v>21</v>
      </c>
      <c r="F135" s="225" t="s">
        <v>219</v>
      </c>
      <c r="G135" s="223"/>
      <c r="H135" s="226">
        <v>68.040000000000006</v>
      </c>
      <c r="I135" s="227"/>
      <c r="J135" s="223"/>
      <c r="K135" s="223"/>
      <c r="L135" s="228"/>
      <c r="M135" s="229"/>
      <c r="N135" s="230"/>
      <c r="O135" s="230"/>
      <c r="P135" s="230"/>
      <c r="Q135" s="230"/>
      <c r="R135" s="230"/>
      <c r="S135" s="230"/>
      <c r="T135" s="231"/>
      <c r="AT135" s="232" t="s">
        <v>215</v>
      </c>
      <c r="AU135" s="232" t="s">
        <v>83</v>
      </c>
      <c r="AV135" s="15" t="s">
        <v>149</v>
      </c>
      <c r="AW135" s="15" t="s">
        <v>34</v>
      </c>
      <c r="AX135" s="15" t="s">
        <v>81</v>
      </c>
      <c r="AY135" s="232" t="s">
        <v>206</v>
      </c>
    </row>
    <row r="136" spans="1:65" s="2" customFormat="1" ht="16.5" customHeight="1">
      <c r="A136" s="37"/>
      <c r="B136" s="38"/>
      <c r="C136" s="234" t="s">
        <v>313</v>
      </c>
      <c r="D136" s="234" t="s">
        <v>305</v>
      </c>
      <c r="E136" s="235" t="s">
        <v>1243</v>
      </c>
      <c r="F136" s="236" t="s">
        <v>1244</v>
      </c>
      <c r="G136" s="237" t="s">
        <v>308</v>
      </c>
      <c r="H136" s="238">
        <v>115.66800000000001</v>
      </c>
      <c r="I136" s="239"/>
      <c r="J136" s="240">
        <f>ROUND(I136*H136,2)</f>
        <v>0</v>
      </c>
      <c r="K136" s="241"/>
      <c r="L136" s="242"/>
      <c r="M136" s="243" t="s">
        <v>21</v>
      </c>
      <c r="N136" s="244" t="s">
        <v>45</v>
      </c>
      <c r="O136" s="67"/>
      <c r="P136" s="192">
        <f>O136*H136</f>
        <v>0</v>
      </c>
      <c r="Q136" s="192">
        <v>1</v>
      </c>
      <c r="R136" s="192">
        <f>Q136*H136</f>
        <v>115.66800000000001</v>
      </c>
      <c r="S136" s="192">
        <v>0</v>
      </c>
      <c r="T136" s="193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194" t="s">
        <v>283</v>
      </c>
      <c r="AT136" s="194" t="s">
        <v>305</v>
      </c>
      <c r="AU136" s="194" t="s">
        <v>83</v>
      </c>
      <c r="AY136" s="20" t="s">
        <v>206</v>
      </c>
      <c r="BE136" s="195">
        <f>IF(N136="základní",J136,0)</f>
        <v>0</v>
      </c>
      <c r="BF136" s="195">
        <f>IF(N136="snížená",J136,0)</f>
        <v>0</v>
      </c>
      <c r="BG136" s="195">
        <f>IF(N136="zákl. přenesená",J136,0)</f>
        <v>0</v>
      </c>
      <c r="BH136" s="195">
        <f>IF(N136="sníž. přenesená",J136,0)</f>
        <v>0</v>
      </c>
      <c r="BI136" s="195">
        <f>IF(N136="nulová",J136,0)</f>
        <v>0</v>
      </c>
      <c r="BJ136" s="20" t="s">
        <v>81</v>
      </c>
      <c r="BK136" s="195">
        <f>ROUND(I136*H136,2)</f>
        <v>0</v>
      </c>
      <c r="BL136" s="20" t="s">
        <v>149</v>
      </c>
      <c r="BM136" s="194" t="s">
        <v>1382</v>
      </c>
    </row>
    <row r="137" spans="1:65" s="2" customFormat="1">
      <c r="A137" s="37"/>
      <c r="B137" s="38"/>
      <c r="C137" s="39"/>
      <c r="D137" s="196" t="s">
        <v>213</v>
      </c>
      <c r="E137" s="39"/>
      <c r="F137" s="197" t="s">
        <v>1244</v>
      </c>
      <c r="G137" s="39"/>
      <c r="H137" s="39"/>
      <c r="I137" s="198"/>
      <c r="J137" s="39"/>
      <c r="K137" s="39"/>
      <c r="L137" s="42"/>
      <c r="M137" s="199"/>
      <c r="N137" s="200"/>
      <c r="O137" s="67"/>
      <c r="P137" s="67"/>
      <c r="Q137" s="67"/>
      <c r="R137" s="67"/>
      <c r="S137" s="67"/>
      <c r="T137" s="68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20" t="s">
        <v>213</v>
      </c>
      <c r="AU137" s="20" t="s">
        <v>83</v>
      </c>
    </row>
    <row r="138" spans="1:65" s="2" customFormat="1" ht="18">
      <c r="A138" s="37"/>
      <c r="B138" s="38"/>
      <c r="C138" s="39"/>
      <c r="D138" s="196" t="s">
        <v>275</v>
      </c>
      <c r="E138" s="39"/>
      <c r="F138" s="233" t="s">
        <v>867</v>
      </c>
      <c r="G138" s="39"/>
      <c r="H138" s="39"/>
      <c r="I138" s="198"/>
      <c r="J138" s="39"/>
      <c r="K138" s="39"/>
      <c r="L138" s="42"/>
      <c r="M138" s="199"/>
      <c r="N138" s="200"/>
      <c r="O138" s="67"/>
      <c r="P138" s="67"/>
      <c r="Q138" s="67"/>
      <c r="R138" s="67"/>
      <c r="S138" s="67"/>
      <c r="T138" s="68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20" t="s">
        <v>275</v>
      </c>
      <c r="AU138" s="20" t="s">
        <v>83</v>
      </c>
    </row>
    <row r="139" spans="1:65" s="14" customFormat="1">
      <c r="B139" s="211"/>
      <c r="C139" s="212"/>
      <c r="D139" s="196" t="s">
        <v>215</v>
      </c>
      <c r="E139" s="213" t="s">
        <v>21</v>
      </c>
      <c r="F139" s="214" t="s">
        <v>1383</v>
      </c>
      <c r="G139" s="212"/>
      <c r="H139" s="215">
        <v>115.66800000000001</v>
      </c>
      <c r="I139" s="216"/>
      <c r="J139" s="212"/>
      <c r="K139" s="212"/>
      <c r="L139" s="217"/>
      <c r="M139" s="218"/>
      <c r="N139" s="219"/>
      <c r="O139" s="219"/>
      <c r="P139" s="219"/>
      <c r="Q139" s="219"/>
      <c r="R139" s="219"/>
      <c r="S139" s="219"/>
      <c r="T139" s="220"/>
      <c r="AT139" s="221" t="s">
        <v>215</v>
      </c>
      <c r="AU139" s="221" t="s">
        <v>83</v>
      </c>
      <c r="AV139" s="14" t="s">
        <v>83</v>
      </c>
      <c r="AW139" s="14" t="s">
        <v>34</v>
      </c>
      <c r="AX139" s="14" t="s">
        <v>74</v>
      </c>
      <c r="AY139" s="221" t="s">
        <v>206</v>
      </c>
    </row>
    <row r="140" spans="1:65" s="15" customFormat="1">
      <c r="B140" s="222"/>
      <c r="C140" s="223"/>
      <c r="D140" s="196" t="s">
        <v>215</v>
      </c>
      <c r="E140" s="224" t="s">
        <v>21</v>
      </c>
      <c r="F140" s="225" t="s">
        <v>219</v>
      </c>
      <c r="G140" s="223"/>
      <c r="H140" s="226">
        <v>115.66800000000001</v>
      </c>
      <c r="I140" s="227"/>
      <c r="J140" s="223"/>
      <c r="K140" s="223"/>
      <c r="L140" s="228"/>
      <c r="M140" s="229"/>
      <c r="N140" s="230"/>
      <c r="O140" s="230"/>
      <c r="P140" s="230"/>
      <c r="Q140" s="230"/>
      <c r="R140" s="230"/>
      <c r="S140" s="230"/>
      <c r="T140" s="231"/>
      <c r="AT140" s="232" t="s">
        <v>215</v>
      </c>
      <c r="AU140" s="232" t="s">
        <v>83</v>
      </c>
      <c r="AV140" s="15" t="s">
        <v>149</v>
      </c>
      <c r="AW140" s="15" t="s">
        <v>34</v>
      </c>
      <c r="AX140" s="15" t="s">
        <v>81</v>
      </c>
      <c r="AY140" s="232" t="s">
        <v>206</v>
      </c>
    </row>
    <row r="141" spans="1:65" s="2" customFormat="1" ht="16.5" customHeight="1">
      <c r="A141" s="37"/>
      <c r="B141" s="38"/>
      <c r="C141" s="182" t="s">
        <v>8</v>
      </c>
      <c r="D141" s="182" t="s">
        <v>208</v>
      </c>
      <c r="E141" s="183" t="s">
        <v>1041</v>
      </c>
      <c r="F141" s="184" t="s">
        <v>1042</v>
      </c>
      <c r="G141" s="185" t="s">
        <v>257</v>
      </c>
      <c r="H141" s="186">
        <v>42.01</v>
      </c>
      <c r="I141" s="187"/>
      <c r="J141" s="188">
        <f>ROUND(I141*H141,2)</f>
        <v>0</v>
      </c>
      <c r="K141" s="189"/>
      <c r="L141" s="42"/>
      <c r="M141" s="190" t="s">
        <v>21</v>
      </c>
      <c r="N141" s="191" t="s">
        <v>45</v>
      </c>
      <c r="O141" s="67"/>
      <c r="P141" s="192">
        <f>O141*H141</f>
        <v>0</v>
      </c>
      <c r="Q141" s="192">
        <v>0</v>
      </c>
      <c r="R141" s="192">
        <f>Q141*H141</f>
        <v>0</v>
      </c>
      <c r="S141" s="192">
        <v>0</v>
      </c>
      <c r="T141" s="193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194" t="s">
        <v>149</v>
      </c>
      <c r="AT141" s="194" t="s">
        <v>208</v>
      </c>
      <c r="AU141" s="194" t="s">
        <v>83</v>
      </c>
      <c r="AY141" s="20" t="s">
        <v>206</v>
      </c>
      <c r="BE141" s="195">
        <f>IF(N141="základní",J141,0)</f>
        <v>0</v>
      </c>
      <c r="BF141" s="195">
        <f>IF(N141="snížená",J141,0)</f>
        <v>0</v>
      </c>
      <c r="BG141" s="195">
        <f>IF(N141="zákl. přenesená",J141,0)</f>
        <v>0</v>
      </c>
      <c r="BH141" s="195">
        <f>IF(N141="sníž. přenesená",J141,0)</f>
        <v>0</v>
      </c>
      <c r="BI141" s="195">
        <f>IF(N141="nulová",J141,0)</f>
        <v>0</v>
      </c>
      <c r="BJ141" s="20" t="s">
        <v>81</v>
      </c>
      <c r="BK141" s="195">
        <f>ROUND(I141*H141,2)</f>
        <v>0</v>
      </c>
      <c r="BL141" s="20" t="s">
        <v>149</v>
      </c>
      <c r="BM141" s="194" t="s">
        <v>1384</v>
      </c>
    </row>
    <row r="142" spans="1:65" s="2" customFormat="1" ht="18">
      <c r="A142" s="37"/>
      <c r="B142" s="38"/>
      <c r="C142" s="39"/>
      <c r="D142" s="196" t="s">
        <v>213</v>
      </c>
      <c r="E142" s="39"/>
      <c r="F142" s="197" t="s">
        <v>1044</v>
      </c>
      <c r="G142" s="39"/>
      <c r="H142" s="39"/>
      <c r="I142" s="198"/>
      <c r="J142" s="39"/>
      <c r="K142" s="39"/>
      <c r="L142" s="42"/>
      <c r="M142" s="199"/>
      <c r="N142" s="200"/>
      <c r="O142" s="67"/>
      <c r="P142" s="67"/>
      <c r="Q142" s="67"/>
      <c r="R142" s="67"/>
      <c r="S142" s="67"/>
      <c r="T142" s="68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20" t="s">
        <v>213</v>
      </c>
      <c r="AU142" s="20" t="s">
        <v>83</v>
      </c>
    </row>
    <row r="143" spans="1:65" s="2" customFormat="1" ht="18">
      <c r="A143" s="37"/>
      <c r="B143" s="38"/>
      <c r="C143" s="39"/>
      <c r="D143" s="196" t="s">
        <v>275</v>
      </c>
      <c r="E143" s="39"/>
      <c r="F143" s="233" t="s">
        <v>867</v>
      </c>
      <c r="G143" s="39"/>
      <c r="H143" s="39"/>
      <c r="I143" s="198"/>
      <c r="J143" s="39"/>
      <c r="K143" s="39"/>
      <c r="L143" s="42"/>
      <c r="M143" s="199"/>
      <c r="N143" s="200"/>
      <c r="O143" s="67"/>
      <c r="P143" s="67"/>
      <c r="Q143" s="67"/>
      <c r="R143" s="67"/>
      <c r="S143" s="67"/>
      <c r="T143" s="68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T143" s="20" t="s">
        <v>275</v>
      </c>
      <c r="AU143" s="20" t="s">
        <v>83</v>
      </c>
    </row>
    <row r="144" spans="1:65" s="14" customFormat="1">
      <c r="B144" s="211"/>
      <c r="C144" s="212"/>
      <c r="D144" s="196" t="s">
        <v>215</v>
      </c>
      <c r="E144" s="213" t="s">
        <v>21</v>
      </c>
      <c r="F144" s="214" t="s">
        <v>1385</v>
      </c>
      <c r="G144" s="212"/>
      <c r="H144" s="215">
        <v>42.01</v>
      </c>
      <c r="I144" s="216"/>
      <c r="J144" s="212"/>
      <c r="K144" s="212"/>
      <c r="L144" s="217"/>
      <c r="M144" s="218"/>
      <c r="N144" s="219"/>
      <c r="O144" s="219"/>
      <c r="P144" s="219"/>
      <c r="Q144" s="219"/>
      <c r="R144" s="219"/>
      <c r="S144" s="219"/>
      <c r="T144" s="220"/>
      <c r="AT144" s="221" t="s">
        <v>215</v>
      </c>
      <c r="AU144" s="221" t="s">
        <v>83</v>
      </c>
      <c r="AV144" s="14" t="s">
        <v>83</v>
      </c>
      <c r="AW144" s="14" t="s">
        <v>34</v>
      </c>
      <c r="AX144" s="14" t="s">
        <v>81</v>
      </c>
      <c r="AY144" s="221" t="s">
        <v>206</v>
      </c>
    </row>
    <row r="145" spans="1:65" s="12" customFormat="1" ht="22.75" customHeight="1">
      <c r="B145" s="166"/>
      <c r="C145" s="167"/>
      <c r="D145" s="168" t="s">
        <v>73</v>
      </c>
      <c r="E145" s="180" t="s">
        <v>149</v>
      </c>
      <c r="F145" s="180" t="s">
        <v>922</v>
      </c>
      <c r="G145" s="167"/>
      <c r="H145" s="167"/>
      <c r="I145" s="170"/>
      <c r="J145" s="181">
        <f>BK145</f>
        <v>0</v>
      </c>
      <c r="K145" s="167"/>
      <c r="L145" s="172"/>
      <c r="M145" s="173"/>
      <c r="N145" s="174"/>
      <c r="O145" s="174"/>
      <c r="P145" s="175">
        <v>0</v>
      </c>
      <c r="Q145" s="174"/>
      <c r="R145" s="175">
        <v>0</v>
      </c>
      <c r="S145" s="174"/>
      <c r="T145" s="176">
        <v>0</v>
      </c>
      <c r="AR145" s="177" t="s">
        <v>81</v>
      </c>
      <c r="AT145" s="178" t="s">
        <v>73</v>
      </c>
      <c r="AU145" s="178" t="s">
        <v>81</v>
      </c>
      <c r="AY145" s="177" t="s">
        <v>206</v>
      </c>
      <c r="BK145" s="179">
        <v>0</v>
      </c>
    </row>
    <row r="146" spans="1:65" s="12" customFormat="1" ht="22.75" customHeight="1">
      <c r="B146" s="166"/>
      <c r="C146" s="167"/>
      <c r="D146" s="168" t="s">
        <v>73</v>
      </c>
      <c r="E146" s="180" t="s">
        <v>283</v>
      </c>
      <c r="F146" s="180" t="s">
        <v>1051</v>
      </c>
      <c r="G146" s="167"/>
      <c r="H146" s="167"/>
      <c r="I146" s="170"/>
      <c r="J146" s="181">
        <f>BK146</f>
        <v>0</v>
      </c>
      <c r="K146" s="167"/>
      <c r="L146" s="172"/>
      <c r="M146" s="173"/>
      <c r="N146" s="174"/>
      <c r="O146" s="174"/>
      <c r="P146" s="175">
        <f>SUM(P147:P182)</f>
        <v>0</v>
      </c>
      <c r="Q146" s="174"/>
      <c r="R146" s="175">
        <f>SUM(R147:R182)</f>
        <v>1.6453935000000002</v>
      </c>
      <c r="S146" s="174"/>
      <c r="T146" s="176">
        <f>SUM(T147:T182)</f>
        <v>0</v>
      </c>
      <c r="AR146" s="177" t="s">
        <v>81</v>
      </c>
      <c r="AT146" s="178" t="s">
        <v>73</v>
      </c>
      <c r="AU146" s="178" t="s">
        <v>81</v>
      </c>
      <c r="AY146" s="177" t="s">
        <v>206</v>
      </c>
      <c r="BK146" s="179">
        <f>SUM(BK147:BK182)</f>
        <v>0</v>
      </c>
    </row>
    <row r="147" spans="1:65" s="2" customFormat="1" ht="24.15" customHeight="1">
      <c r="A147" s="37"/>
      <c r="B147" s="38"/>
      <c r="C147" s="182" t="s">
        <v>334</v>
      </c>
      <c r="D147" s="182" t="s">
        <v>208</v>
      </c>
      <c r="E147" s="183" t="s">
        <v>1386</v>
      </c>
      <c r="F147" s="184" t="s">
        <v>1387</v>
      </c>
      <c r="G147" s="185" t="s">
        <v>211</v>
      </c>
      <c r="H147" s="186">
        <v>1</v>
      </c>
      <c r="I147" s="187"/>
      <c r="J147" s="188">
        <f>ROUND(I147*H147,2)</f>
        <v>0</v>
      </c>
      <c r="K147" s="189"/>
      <c r="L147" s="42"/>
      <c r="M147" s="190" t="s">
        <v>21</v>
      </c>
      <c r="N147" s="191" t="s">
        <v>45</v>
      </c>
      <c r="O147" s="67"/>
      <c r="P147" s="192">
        <f>O147*H147</f>
        <v>0</v>
      </c>
      <c r="Q147" s="192">
        <v>1.12181</v>
      </c>
      <c r="R147" s="192">
        <f>Q147*H147</f>
        <v>1.12181</v>
      </c>
      <c r="S147" s="192">
        <v>0</v>
      </c>
      <c r="T147" s="193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194" t="s">
        <v>149</v>
      </c>
      <c r="AT147" s="194" t="s">
        <v>208</v>
      </c>
      <c r="AU147" s="194" t="s">
        <v>83</v>
      </c>
      <c r="AY147" s="20" t="s">
        <v>206</v>
      </c>
      <c r="BE147" s="195">
        <f>IF(N147="základní",J147,0)</f>
        <v>0</v>
      </c>
      <c r="BF147" s="195">
        <f>IF(N147="snížená",J147,0)</f>
        <v>0</v>
      </c>
      <c r="BG147" s="195">
        <f>IF(N147="zákl. přenesená",J147,0)</f>
        <v>0</v>
      </c>
      <c r="BH147" s="195">
        <f>IF(N147="sníž. přenesená",J147,0)</f>
        <v>0</v>
      </c>
      <c r="BI147" s="195">
        <f>IF(N147="nulová",J147,0)</f>
        <v>0</v>
      </c>
      <c r="BJ147" s="20" t="s">
        <v>81</v>
      </c>
      <c r="BK147" s="195">
        <f>ROUND(I147*H147,2)</f>
        <v>0</v>
      </c>
      <c r="BL147" s="20" t="s">
        <v>149</v>
      </c>
      <c r="BM147" s="194" t="s">
        <v>1388</v>
      </c>
    </row>
    <row r="148" spans="1:65" s="2" customFormat="1" ht="18">
      <c r="A148" s="37"/>
      <c r="B148" s="38"/>
      <c r="C148" s="39"/>
      <c r="D148" s="196" t="s">
        <v>213</v>
      </c>
      <c r="E148" s="39"/>
      <c r="F148" s="197" t="s">
        <v>1387</v>
      </c>
      <c r="G148" s="39"/>
      <c r="H148" s="39"/>
      <c r="I148" s="198"/>
      <c r="J148" s="39"/>
      <c r="K148" s="39"/>
      <c r="L148" s="42"/>
      <c r="M148" s="199"/>
      <c r="N148" s="200"/>
      <c r="O148" s="67"/>
      <c r="P148" s="67"/>
      <c r="Q148" s="67"/>
      <c r="R148" s="67"/>
      <c r="S148" s="67"/>
      <c r="T148" s="68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20" t="s">
        <v>213</v>
      </c>
      <c r="AU148" s="20" t="s">
        <v>83</v>
      </c>
    </row>
    <row r="149" spans="1:65" s="2" customFormat="1" ht="18">
      <c r="A149" s="37"/>
      <c r="B149" s="38"/>
      <c r="C149" s="39"/>
      <c r="D149" s="196" t="s">
        <v>275</v>
      </c>
      <c r="E149" s="39"/>
      <c r="F149" s="233" t="s">
        <v>867</v>
      </c>
      <c r="G149" s="39"/>
      <c r="H149" s="39"/>
      <c r="I149" s="198"/>
      <c r="J149" s="39"/>
      <c r="K149" s="39"/>
      <c r="L149" s="42"/>
      <c r="M149" s="199"/>
      <c r="N149" s="200"/>
      <c r="O149" s="67"/>
      <c r="P149" s="67"/>
      <c r="Q149" s="67"/>
      <c r="R149" s="67"/>
      <c r="S149" s="67"/>
      <c r="T149" s="68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T149" s="20" t="s">
        <v>275</v>
      </c>
      <c r="AU149" s="20" t="s">
        <v>83</v>
      </c>
    </row>
    <row r="150" spans="1:65" s="2" customFormat="1" ht="16.5" customHeight="1">
      <c r="A150" s="37"/>
      <c r="B150" s="38"/>
      <c r="C150" s="182" t="s">
        <v>339</v>
      </c>
      <c r="D150" s="182" t="s">
        <v>208</v>
      </c>
      <c r="E150" s="183" t="s">
        <v>1389</v>
      </c>
      <c r="F150" s="184" t="s">
        <v>1390</v>
      </c>
      <c r="G150" s="185" t="s">
        <v>226</v>
      </c>
      <c r="H150" s="186">
        <v>123.71</v>
      </c>
      <c r="I150" s="187"/>
      <c r="J150" s="188">
        <f>ROUND(I150*H150,2)</f>
        <v>0</v>
      </c>
      <c r="K150" s="189"/>
      <c r="L150" s="42"/>
      <c r="M150" s="190" t="s">
        <v>21</v>
      </c>
      <c r="N150" s="191" t="s">
        <v>45</v>
      </c>
      <c r="O150" s="67"/>
      <c r="P150" s="192">
        <f>O150*H150</f>
        <v>0</v>
      </c>
      <c r="Q150" s="192">
        <v>1.1E-5</v>
      </c>
      <c r="R150" s="192">
        <f>Q150*H150</f>
        <v>1.3608099999999998E-3</v>
      </c>
      <c r="S150" s="192">
        <v>0</v>
      </c>
      <c r="T150" s="193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194" t="s">
        <v>149</v>
      </c>
      <c r="AT150" s="194" t="s">
        <v>208</v>
      </c>
      <c r="AU150" s="194" t="s">
        <v>83</v>
      </c>
      <c r="AY150" s="20" t="s">
        <v>206</v>
      </c>
      <c r="BE150" s="195">
        <f>IF(N150="základní",J150,0)</f>
        <v>0</v>
      </c>
      <c r="BF150" s="195">
        <f>IF(N150="snížená",J150,0)</f>
        <v>0</v>
      </c>
      <c r="BG150" s="195">
        <f>IF(N150="zákl. přenesená",J150,0)</f>
        <v>0</v>
      </c>
      <c r="BH150" s="195">
        <f>IF(N150="sníž. přenesená",J150,0)</f>
        <v>0</v>
      </c>
      <c r="BI150" s="195">
        <f>IF(N150="nulová",J150,0)</f>
        <v>0</v>
      </c>
      <c r="BJ150" s="20" t="s">
        <v>81</v>
      </c>
      <c r="BK150" s="195">
        <f>ROUND(I150*H150,2)</f>
        <v>0</v>
      </c>
      <c r="BL150" s="20" t="s">
        <v>149</v>
      </c>
      <c r="BM150" s="194" t="s">
        <v>1391</v>
      </c>
    </row>
    <row r="151" spans="1:65" s="2" customFormat="1">
      <c r="A151" s="37"/>
      <c r="B151" s="38"/>
      <c r="C151" s="39"/>
      <c r="D151" s="196" t="s">
        <v>213</v>
      </c>
      <c r="E151" s="39"/>
      <c r="F151" s="197" t="s">
        <v>1392</v>
      </c>
      <c r="G151" s="39"/>
      <c r="H151" s="39"/>
      <c r="I151" s="198"/>
      <c r="J151" s="39"/>
      <c r="K151" s="39"/>
      <c r="L151" s="42"/>
      <c r="M151" s="199"/>
      <c r="N151" s="200"/>
      <c r="O151" s="67"/>
      <c r="P151" s="67"/>
      <c r="Q151" s="67"/>
      <c r="R151" s="67"/>
      <c r="S151" s="67"/>
      <c r="T151" s="68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T151" s="20" t="s">
        <v>213</v>
      </c>
      <c r="AU151" s="20" t="s">
        <v>83</v>
      </c>
    </row>
    <row r="152" spans="1:65" s="2" customFormat="1" ht="18">
      <c r="A152" s="37"/>
      <c r="B152" s="38"/>
      <c r="C152" s="39"/>
      <c r="D152" s="196" t="s">
        <v>275</v>
      </c>
      <c r="E152" s="39"/>
      <c r="F152" s="233" t="s">
        <v>867</v>
      </c>
      <c r="G152" s="39"/>
      <c r="H152" s="39"/>
      <c r="I152" s="198"/>
      <c r="J152" s="39"/>
      <c r="K152" s="39"/>
      <c r="L152" s="42"/>
      <c r="M152" s="199"/>
      <c r="N152" s="200"/>
      <c r="O152" s="67"/>
      <c r="P152" s="67"/>
      <c r="Q152" s="67"/>
      <c r="R152" s="67"/>
      <c r="S152" s="67"/>
      <c r="T152" s="68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T152" s="20" t="s">
        <v>275</v>
      </c>
      <c r="AU152" s="20" t="s">
        <v>83</v>
      </c>
    </row>
    <row r="153" spans="1:65" s="14" customFormat="1">
      <c r="B153" s="211"/>
      <c r="C153" s="212"/>
      <c r="D153" s="196" t="s">
        <v>215</v>
      </c>
      <c r="E153" s="213" t="s">
        <v>21</v>
      </c>
      <c r="F153" s="214" t="s">
        <v>1393</v>
      </c>
      <c r="G153" s="212"/>
      <c r="H153" s="215">
        <v>123.71</v>
      </c>
      <c r="I153" s="216"/>
      <c r="J153" s="212"/>
      <c r="K153" s="212"/>
      <c r="L153" s="217"/>
      <c r="M153" s="218"/>
      <c r="N153" s="219"/>
      <c r="O153" s="219"/>
      <c r="P153" s="219"/>
      <c r="Q153" s="219"/>
      <c r="R153" s="219"/>
      <c r="S153" s="219"/>
      <c r="T153" s="220"/>
      <c r="AT153" s="221" t="s">
        <v>215</v>
      </c>
      <c r="AU153" s="221" t="s">
        <v>83</v>
      </c>
      <c r="AV153" s="14" t="s">
        <v>83</v>
      </c>
      <c r="AW153" s="14" t="s">
        <v>34</v>
      </c>
      <c r="AX153" s="14" t="s">
        <v>81</v>
      </c>
      <c r="AY153" s="221" t="s">
        <v>206</v>
      </c>
    </row>
    <row r="154" spans="1:65" s="2" customFormat="1" ht="16.5" customHeight="1">
      <c r="A154" s="37"/>
      <c r="B154" s="38"/>
      <c r="C154" s="234" t="s">
        <v>346</v>
      </c>
      <c r="D154" s="234" t="s">
        <v>305</v>
      </c>
      <c r="E154" s="235" t="s">
        <v>1394</v>
      </c>
      <c r="F154" s="236" t="s">
        <v>1395</v>
      </c>
      <c r="G154" s="237" t="s">
        <v>226</v>
      </c>
      <c r="H154" s="238">
        <v>127.42100000000001</v>
      </c>
      <c r="I154" s="239"/>
      <c r="J154" s="240">
        <f>ROUND(I154*H154,2)</f>
        <v>0</v>
      </c>
      <c r="K154" s="241"/>
      <c r="L154" s="242"/>
      <c r="M154" s="243" t="s">
        <v>21</v>
      </c>
      <c r="N154" s="244" t="s">
        <v>45</v>
      </c>
      <c r="O154" s="67"/>
      <c r="P154" s="192">
        <f>O154*H154</f>
        <v>0</v>
      </c>
      <c r="Q154" s="192">
        <v>2.5899999999999999E-3</v>
      </c>
      <c r="R154" s="192">
        <f>Q154*H154</f>
        <v>0.33002039</v>
      </c>
      <c r="S154" s="192">
        <v>0</v>
      </c>
      <c r="T154" s="193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194" t="s">
        <v>283</v>
      </c>
      <c r="AT154" s="194" t="s">
        <v>305</v>
      </c>
      <c r="AU154" s="194" t="s">
        <v>83</v>
      </c>
      <c r="AY154" s="20" t="s">
        <v>206</v>
      </c>
      <c r="BE154" s="195">
        <f>IF(N154="základní",J154,0)</f>
        <v>0</v>
      </c>
      <c r="BF154" s="195">
        <f>IF(N154="snížená",J154,0)</f>
        <v>0</v>
      </c>
      <c r="BG154" s="195">
        <f>IF(N154="zákl. přenesená",J154,0)</f>
        <v>0</v>
      </c>
      <c r="BH154" s="195">
        <f>IF(N154="sníž. přenesená",J154,0)</f>
        <v>0</v>
      </c>
      <c r="BI154" s="195">
        <f>IF(N154="nulová",J154,0)</f>
        <v>0</v>
      </c>
      <c r="BJ154" s="20" t="s">
        <v>81</v>
      </c>
      <c r="BK154" s="195">
        <f>ROUND(I154*H154,2)</f>
        <v>0</v>
      </c>
      <c r="BL154" s="20" t="s">
        <v>149</v>
      </c>
      <c r="BM154" s="194" t="s">
        <v>1396</v>
      </c>
    </row>
    <row r="155" spans="1:65" s="2" customFormat="1">
      <c r="A155" s="37"/>
      <c r="B155" s="38"/>
      <c r="C155" s="39"/>
      <c r="D155" s="196" t="s">
        <v>213</v>
      </c>
      <c r="E155" s="39"/>
      <c r="F155" s="197" t="s">
        <v>1395</v>
      </c>
      <c r="G155" s="39"/>
      <c r="H155" s="39"/>
      <c r="I155" s="198"/>
      <c r="J155" s="39"/>
      <c r="K155" s="39"/>
      <c r="L155" s="42"/>
      <c r="M155" s="199"/>
      <c r="N155" s="200"/>
      <c r="O155" s="67"/>
      <c r="P155" s="67"/>
      <c r="Q155" s="67"/>
      <c r="R155" s="67"/>
      <c r="S155" s="67"/>
      <c r="T155" s="68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T155" s="20" t="s">
        <v>213</v>
      </c>
      <c r="AU155" s="20" t="s">
        <v>83</v>
      </c>
    </row>
    <row r="156" spans="1:65" s="2" customFormat="1" ht="18">
      <c r="A156" s="37"/>
      <c r="B156" s="38"/>
      <c r="C156" s="39"/>
      <c r="D156" s="196" t="s">
        <v>275</v>
      </c>
      <c r="E156" s="39"/>
      <c r="F156" s="233" t="s">
        <v>867</v>
      </c>
      <c r="G156" s="39"/>
      <c r="H156" s="39"/>
      <c r="I156" s="198"/>
      <c r="J156" s="39"/>
      <c r="K156" s="39"/>
      <c r="L156" s="42"/>
      <c r="M156" s="199"/>
      <c r="N156" s="200"/>
      <c r="O156" s="67"/>
      <c r="P156" s="67"/>
      <c r="Q156" s="67"/>
      <c r="R156" s="67"/>
      <c r="S156" s="67"/>
      <c r="T156" s="68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T156" s="20" t="s">
        <v>275</v>
      </c>
      <c r="AU156" s="20" t="s">
        <v>83</v>
      </c>
    </row>
    <row r="157" spans="1:65" s="14" customFormat="1">
      <c r="B157" s="211"/>
      <c r="C157" s="212"/>
      <c r="D157" s="196" t="s">
        <v>215</v>
      </c>
      <c r="E157" s="213" t="s">
        <v>21</v>
      </c>
      <c r="F157" s="214" t="s">
        <v>1393</v>
      </c>
      <c r="G157" s="212"/>
      <c r="H157" s="215">
        <v>123.71</v>
      </c>
      <c r="I157" s="216"/>
      <c r="J157" s="212"/>
      <c r="K157" s="212"/>
      <c r="L157" s="217"/>
      <c r="M157" s="218"/>
      <c r="N157" s="219"/>
      <c r="O157" s="219"/>
      <c r="P157" s="219"/>
      <c r="Q157" s="219"/>
      <c r="R157" s="219"/>
      <c r="S157" s="219"/>
      <c r="T157" s="220"/>
      <c r="AT157" s="221" t="s">
        <v>215</v>
      </c>
      <c r="AU157" s="221" t="s">
        <v>83</v>
      </c>
      <c r="AV157" s="14" t="s">
        <v>83</v>
      </c>
      <c r="AW157" s="14" t="s">
        <v>34</v>
      </c>
      <c r="AX157" s="14" t="s">
        <v>74</v>
      </c>
      <c r="AY157" s="221" t="s">
        <v>206</v>
      </c>
    </row>
    <row r="158" spans="1:65" s="14" customFormat="1">
      <c r="B158" s="211"/>
      <c r="C158" s="212"/>
      <c r="D158" s="196" t="s">
        <v>215</v>
      </c>
      <c r="E158" s="213" t="s">
        <v>21</v>
      </c>
      <c r="F158" s="214" t="s">
        <v>1397</v>
      </c>
      <c r="G158" s="212"/>
      <c r="H158" s="215">
        <v>127.42100000000001</v>
      </c>
      <c r="I158" s="216"/>
      <c r="J158" s="212"/>
      <c r="K158" s="212"/>
      <c r="L158" s="217"/>
      <c r="M158" s="218"/>
      <c r="N158" s="219"/>
      <c r="O158" s="219"/>
      <c r="P158" s="219"/>
      <c r="Q158" s="219"/>
      <c r="R158" s="219"/>
      <c r="S158" s="219"/>
      <c r="T158" s="220"/>
      <c r="AT158" s="221" t="s">
        <v>215</v>
      </c>
      <c r="AU158" s="221" t="s">
        <v>83</v>
      </c>
      <c r="AV158" s="14" t="s">
        <v>83</v>
      </c>
      <c r="AW158" s="14" t="s">
        <v>34</v>
      </c>
      <c r="AX158" s="14" t="s">
        <v>81</v>
      </c>
      <c r="AY158" s="221" t="s">
        <v>206</v>
      </c>
    </row>
    <row r="159" spans="1:65" s="2" customFormat="1" ht="16.5" customHeight="1">
      <c r="A159" s="37"/>
      <c r="B159" s="38"/>
      <c r="C159" s="234" t="s">
        <v>356</v>
      </c>
      <c r="D159" s="234" t="s">
        <v>305</v>
      </c>
      <c r="E159" s="235" t="s">
        <v>1398</v>
      </c>
      <c r="F159" s="236" t="s">
        <v>1399</v>
      </c>
      <c r="G159" s="237" t="s">
        <v>211</v>
      </c>
      <c r="H159" s="238">
        <v>3</v>
      </c>
      <c r="I159" s="239"/>
      <c r="J159" s="240">
        <f>ROUND(I159*H159,2)</f>
        <v>0</v>
      </c>
      <c r="K159" s="241"/>
      <c r="L159" s="242"/>
      <c r="M159" s="243" t="s">
        <v>21</v>
      </c>
      <c r="N159" s="244" t="s">
        <v>45</v>
      </c>
      <c r="O159" s="67"/>
      <c r="P159" s="192">
        <f>O159*H159</f>
        <v>0</v>
      </c>
      <c r="Q159" s="192">
        <v>5.4000000000000001E-4</v>
      </c>
      <c r="R159" s="192">
        <f>Q159*H159</f>
        <v>1.6199999999999999E-3</v>
      </c>
      <c r="S159" s="192">
        <v>0</v>
      </c>
      <c r="T159" s="193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194" t="s">
        <v>283</v>
      </c>
      <c r="AT159" s="194" t="s">
        <v>305</v>
      </c>
      <c r="AU159" s="194" t="s">
        <v>83</v>
      </c>
      <c r="AY159" s="20" t="s">
        <v>206</v>
      </c>
      <c r="BE159" s="195">
        <f>IF(N159="základní",J159,0)</f>
        <v>0</v>
      </c>
      <c r="BF159" s="195">
        <f>IF(N159="snížená",J159,0)</f>
        <v>0</v>
      </c>
      <c r="BG159" s="195">
        <f>IF(N159="zákl. přenesená",J159,0)</f>
        <v>0</v>
      </c>
      <c r="BH159" s="195">
        <f>IF(N159="sníž. přenesená",J159,0)</f>
        <v>0</v>
      </c>
      <c r="BI159" s="195">
        <f>IF(N159="nulová",J159,0)</f>
        <v>0</v>
      </c>
      <c r="BJ159" s="20" t="s">
        <v>81</v>
      </c>
      <c r="BK159" s="195">
        <f>ROUND(I159*H159,2)</f>
        <v>0</v>
      </c>
      <c r="BL159" s="20" t="s">
        <v>149</v>
      </c>
      <c r="BM159" s="194" t="s">
        <v>1400</v>
      </c>
    </row>
    <row r="160" spans="1:65" s="2" customFormat="1">
      <c r="A160" s="37"/>
      <c r="B160" s="38"/>
      <c r="C160" s="39"/>
      <c r="D160" s="196" t="s">
        <v>213</v>
      </c>
      <c r="E160" s="39"/>
      <c r="F160" s="197" t="s">
        <v>1399</v>
      </c>
      <c r="G160" s="39"/>
      <c r="H160" s="39"/>
      <c r="I160" s="198"/>
      <c r="J160" s="39"/>
      <c r="K160" s="39"/>
      <c r="L160" s="42"/>
      <c r="M160" s="199"/>
      <c r="N160" s="200"/>
      <c r="O160" s="67"/>
      <c r="P160" s="67"/>
      <c r="Q160" s="67"/>
      <c r="R160" s="67"/>
      <c r="S160" s="67"/>
      <c r="T160" s="68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T160" s="20" t="s">
        <v>213</v>
      </c>
      <c r="AU160" s="20" t="s">
        <v>83</v>
      </c>
    </row>
    <row r="161" spans="1:65" s="2" customFormat="1" ht="18">
      <c r="A161" s="37"/>
      <c r="B161" s="38"/>
      <c r="C161" s="39"/>
      <c r="D161" s="196" t="s">
        <v>275</v>
      </c>
      <c r="E161" s="39"/>
      <c r="F161" s="233" t="s">
        <v>867</v>
      </c>
      <c r="G161" s="39"/>
      <c r="H161" s="39"/>
      <c r="I161" s="198"/>
      <c r="J161" s="39"/>
      <c r="K161" s="39"/>
      <c r="L161" s="42"/>
      <c r="M161" s="199"/>
      <c r="N161" s="200"/>
      <c r="O161" s="67"/>
      <c r="P161" s="67"/>
      <c r="Q161" s="67"/>
      <c r="R161" s="67"/>
      <c r="S161" s="67"/>
      <c r="T161" s="68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T161" s="20" t="s">
        <v>275</v>
      </c>
      <c r="AU161" s="20" t="s">
        <v>83</v>
      </c>
    </row>
    <row r="162" spans="1:65" s="2" customFormat="1" ht="16.5" customHeight="1">
      <c r="A162" s="37"/>
      <c r="B162" s="38"/>
      <c r="C162" s="234" t="s">
        <v>361</v>
      </c>
      <c r="D162" s="234" t="s">
        <v>305</v>
      </c>
      <c r="E162" s="235" t="s">
        <v>1401</v>
      </c>
      <c r="F162" s="236" t="s">
        <v>1402</v>
      </c>
      <c r="G162" s="237" t="s">
        <v>211</v>
      </c>
      <c r="H162" s="238">
        <v>1</v>
      </c>
      <c r="I162" s="239"/>
      <c r="J162" s="240">
        <f>ROUND(I162*H162,2)</f>
        <v>0</v>
      </c>
      <c r="K162" s="241"/>
      <c r="L162" s="242"/>
      <c r="M162" s="243" t="s">
        <v>21</v>
      </c>
      <c r="N162" s="244" t="s">
        <v>45</v>
      </c>
      <c r="O162" s="67"/>
      <c r="P162" s="192">
        <f>O162*H162</f>
        <v>0</v>
      </c>
      <c r="Q162" s="192">
        <v>4.0999999999999999E-4</v>
      </c>
      <c r="R162" s="192">
        <f>Q162*H162</f>
        <v>4.0999999999999999E-4</v>
      </c>
      <c r="S162" s="192">
        <v>0</v>
      </c>
      <c r="T162" s="193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194" t="s">
        <v>283</v>
      </c>
      <c r="AT162" s="194" t="s">
        <v>305</v>
      </c>
      <c r="AU162" s="194" t="s">
        <v>83</v>
      </c>
      <c r="AY162" s="20" t="s">
        <v>206</v>
      </c>
      <c r="BE162" s="195">
        <f>IF(N162="základní",J162,0)</f>
        <v>0</v>
      </c>
      <c r="BF162" s="195">
        <f>IF(N162="snížená",J162,0)</f>
        <v>0</v>
      </c>
      <c r="BG162" s="195">
        <f>IF(N162="zákl. přenesená",J162,0)</f>
        <v>0</v>
      </c>
      <c r="BH162" s="195">
        <f>IF(N162="sníž. přenesená",J162,0)</f>
        <v>0</v>
      </c>
      <c r="BI162" s="195">
        <f>IF(N162="nulová",J162,0)</f>
        <v>0</v>
      </c>
      <c r="BJ162" s="20" t="s">
        <v>81</v>
      </c>
      <c r="BK162" s="195">
        <f>ROUND(I162*H162,2)</f>
        <v>0</v>
      </c>
      <c r="BL162" s="20" t="s">
        <v>149</v>
      </c>
      <c r="BM162" s="194" t="s">
        <v>1403</v>
      </c>
    </row>
    <row r="163" spans="1:65" s="2" customFormat="1">
      <c r="A163" s="37"/>
      <c r="B163" s="38"/>
      <c r="C163" s="39"/>
      <c r="D163" s="196" t="s">
        <v>213</v>
      </c>
      <c r="E163" s="39"/>
      <c r="F163" s="197" t="s">
        <v>1402</v>
      </c>
      <c r="G163" s="39"/>
      <c r="H163" s="39"/>
      <c r="I163" s="198"/>
      <c r="J163" s="39"/>
      <c r="K163" s="39"/>
      <c r="L163" s="42"/>
      <c r="M163" s="199"/>
      <c r="N163" s="200"/>
      <c r="O163" s="67"/>
      <c r="P163" s="67"/>
      <c r="Q163" s="67"/>
      <c r="R163" s="67"/>
      <c r="S163" s="67"/>
      <c r="T163" s="68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T163" s="20" t="s">
        <v>213</v>
      </c>
      <c r="AU163" s="20" t="s">
        <v>83</v>
      </c>
    </row>
    <row r="164" spans="1:65" s="2" customFormat="1" ht="18">
      <c r="A164" s="37"/>
      <c r="B164" s="38"/>
      <c r="C164" s="39"/>
      <c r="D164" s="196" t="s">
        <v>275</v>
      </c>
      <c r="E164" s="39"/>
      <c r="F164" s="233" t="s">
        <v>867</v>
      </c>
      <c r="G164" s="39"/>
      <c r="H164" s="39"/>
      <c r="I164" s="198"/>
      <c r="J164" s="39"/>
      <c r="K164" s="39"/>
      <c r="L164" s="42"/>
      <c r="M164" s="199"/>
      <c r="N164" s="200"/>
      <c r="O164" s="67"/>
      <c r="P164" s="67"/>
      <c r="Q164" s="67"/>
      <c r="R164" s="67"/>
      <c r="S164" s="67"/>
      <c r="T164" s="68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T164" s="20" t="s">
        <v>275</v>
      </c>
      <c r="AU164" s="20" t="s">
        <v>83</v>
      </c>
    </row>
    <row r="165" spans="1:65" s="2" customFormat="1" ht="16.5" customHeight="1">
      <c r="A165" s="37"/>
      <c r="B165" s="38"/>
      <c r="C165" s="182" t="s">
        <v>374</v>
      </c>
      <c r="D165" s="182" t="s">
        <v>208</v>
      </c>
      <c r="E165" s="183" t="s">
        <v>1404</v>
      </c>
      <c r="F165" s="184" t="s">
        <v>1405</v>
      </c>
      <c r="G165" s="185" t="s">
        <v>809</v>
      </c>
      <c r="H165" s="186">
        <v>1</v>
      </c>
      <c r="I165" s="187"/>
      <c r="J165" s="188">
        <f>ROUND(I165*H165,2)</f>
        <v>0</v>
      </c>
      <c r="K165" s="189"/>
      <c r="L165" s="42"/>
      <c r="M165" s="190" t="s">
        <v>21</v>
      </c>
      <c r="N165" s="191" t="s">
        <v>45</v>
      </c>
      <c r="O165" s="67"/>
      <c r="P165" s="192">
        <f>O165*H165</f>
        <v>0</v>
      </c>
      <c r="Q165" s="192">
        <v>0</v>
      </c>
      <c r="R165" s="192">
        <f>Q165*H165</f>
        <v>0</v>
      </c>
      <c r="S165" s="192">
        <v>0</v>
      </c>
      <c r="T165" s="193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194" t="s">
        <v>149</v>
      </c>
      <c r="AT165" s="194" t="s">
        <v>208</v>
      </c>
      <c r="AU165" s="194" t="s">
        <v>83</v>
      </c>
      <c r="AY165" s="20" t="s">
        <v>206</v>
      </c>
      <c r="BE165" s="195">
        <f>IF(N165="základní",J165,0)</f>
        <v>0</v>
      </c>
      <c r="BF165" s="195">
        <f>IF(N165="snížená",J165,0)</f>
        <v>0</v>
      </c>
      <c r="BG165" s="195">
        <f>IF(N165="zákl. přenesená",J165,0)</f>
        <v>0</v>
      </c>
      <c r="BH165" s="195">
        <f>IF(N165="sníž. přenesená",J165,0)</f>
        <v>0</v>
      </c>
      <c r="BI165" s="195">
        <f>IF(N165="nulová",J165,0)</f>
        <v>0</v>
      </c>
      <c r="BJ165" s="20" t="s">
        <v>81</v>
      </c>
      <c r="BK165" s="195">
        <f>ROUND(I165*H165,2)</f>
        <v>0</v>
      </c>
      <c r="BL165" s="20" t="s">
        <v>149</v>
      </c>
      <c r="BM165" s="194" t="s">
        <v>1406</v>
      </c>
    </row>
    <row r="166" spans="1:65" s="2" customFormat="1">
      <c r="A166" s="37"/>
      <c r="B166" s="38"/>
      <c r="C166" s="39"/>
      <c r="D166" s="196" t="s">
        <v>213</v>
      </c>
      <c r="E166" s="39"/>
      <c r="F166" s="197" t="s">
        <v>1405</v>
      </c>
      <c r="G166" s="39"/>
      <c r="H166" s="39"/>
      <c r="I166" s="198"/>
      <c r="J166" s="39"/>
      <c r="K166" s="39"/>
      <c r="L166" s="42"/>
      <c r="M166" s="199"/>
      <c r="N166" s="200"/>
      <c r="O166" s="67"/>
      <c r="P166" s="67"/>
      <c r="Q166" s="67"/>
      <c r="R166" s="67"/>
      <c r="S166" s="67"/>
      <c r="T166" s="68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T166" s="20" t="s">
        <v>213</v>
      </c>
      <c r="AU166" s="20" t="s">
        <v>83</v>
      </c>
    </row>
    <row r="167" spans="1:65" s="2" customFormat="1" ht="18">
      <c r="A167" s="37"/>
      <c r="B167" s="38"/>
      <c r="C167" s="39"/>
      <c r="D167" s="196" t="s">
        <v>275</v>
      </c>
      <c r="E167" s="39"/>
      <c r="F167" s="233" t="s">
        <v>867</v>
      </c>
      <c r="G167" s="39"/>
      <c r="H167" s="39"/>
      <c r="I167" s="198"/>
      <c r="J167" s="39"/>
      <c r="K167" s="39"/>
      <c r="L167" s="42"/>
      <c r="M167" s="199"/>
      <c r="N167" s="200"/>
      <c r="O167" s="67"/>
      <c r="P167" s="67"/>
      <c r="Q167" s="67"/>
      <c r="R167" s="67"/>
      <c r="S167" s="67"/>
      <c r="T167" s="68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T167" s="20" t="s">
        <v>275</v>
      </c>
      <c r="AU167" s="20" t="s">
        <v>83</v>
      </c>
    </row>
    <row r="168" spans="1:65" s="2" customFormat="1" ht="16.5" customHeight="1">
      <c r="A168" s="37"/>
      <c r="B168" s="38"/>
      <c r="C168" s="182" t="s">
        <v>381</v>
      </c>
      <c r="D168" s="182" t="s">
        <v>208</v>
      </c>
      <c r="E168" s="183" t="s">
        <v>1407</v>
      </c>
      <c r="F168" s="184" t="s">
        <v>1408</v>
      </c>
      <c r="G168" s="185" t="s">
        <v>226</v>
      </c>
      <c r="H168" s="186">
        <v>123.71</v>
      </c>
      <c r="I168" s="187"/>
      <c r="J168" s="188">
        <f>ROUND(I168*H168,2)</f>
        <v>0</v>
      </c>
      <c r="K168" s="189"/>
      <c r="L168" s="42"/>
      <c r="M168" s="190" t="s">
        <v>21</v>
      </c>
      <c r="N168" s="191" t="s">
        <v>45</v>
      </c>
      <c r="O168" s="67"/>
      <c r="P168" s="192">
        <f>O168*H168</f>
        <v>0</v>
      </c>
      <c r="Q168" s="192">
        <v>0</v>
      </c>
      <c r="R168" s="192">
        <f>Q168*H168</f>
        <v>0</v>
      </c>
      <c r="S168" s="192">
        <v>0</v>
      </c>
      <c r="T168" s="193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194" t="s">
        <v>149</v>
      </c>
      <c r="AT168" s="194" t="s">
        <v>208</v>
      </c>
      <c r="AU168" s="194" t="s">
        <v>83</v>
      </c>
      <c r="AY168" s="20" t="s">
        <v>206</v>
      </c>
      <c r="BE168" s="195">
        <f>IF(N168="základní",J168,0)</f>
        <v>0</v>
      </c>
      <c r="BF168" s="195">
        <f>IF(N168="snížená",J168,0)</f>
        <v>0</v>
      </c>
      <c r="BG168" s="195">
        <f>IF(N168="zákl. přenesená",J168,0)</f>
        <v>0</v>
      </c>
      <c r="BH168" s="195">
        <f>IF(N168="sníž. přenesená",J168,0)</f>
        <v>0</v>
      </c>
      <c r="BI168" s="195">
        <f>IF(N168="nulová",J168,0)</f>
        <v>0</v>
      </c>
      <c r="BJ168" s="20" t="s">
        <v>81</v>
      </c>
      <c r="BK168" s="195">
        <f>ROUND(I168*H168,2)</f>
        <v>0</v>
      </c>
      <c r="BL168" s="20" t="s">
        <v>149</v>
      </c>
      <c r="BM168" s="194" t="s">
        <v>1409</v>
      </c>
    </row>
    <row r="169" spans="1:65" s="2" customFormat="1">
      <c r="A169" s="37"/>
      <c r="B169" s="38"/>
      <c r="C169" s="39"/>
      <c r="D169" s="196" t="s">
        <v>213</v>
      </c>
      <c r="E169" s="39"/>
      <c r="F169" s="197" t="s">
        <v>1410</v>
      </c>
      <c r="G169" s="39"/>
      <c r="H169" s="39"/>
      <c r="I169" s="198"/>
      <c r="J169" s="39"/>
      <c r="K169" s="39"/>
      <c r="L169" s="42"/>
      <c r="M169" s="199"/>
      <c r="N169" s="200"/>
      <c r="O169" s="67"/>
      <c r="P169" s="67"/>
      <c r="Q169" s="67"/>
      <c r="R169" s="67"/>
      <c r="S169" s="67"/>
      <c r="T169" s="68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T169" s="20" t="s">
        <v>213</v>
      </c>
      <c r="AU169" s="20" t="s">
        <v>83</v>
      </c>
    </row>
    <row r="170" spans="1:65" s="2" customFormat="1" ht="18">
      <c r="A170" s="37"/>
      <c r="B170" s="38"/>
      <c r="C170" s="39"/>
      <c r="D170" s="196" t="s">
        <v>275</v>
      </c>
      <c r="E170" s="39"/>
      <c r="F170" s="233" t="s">
        <v>867</v>
      </c>
      <c r="G170" s="39"/>
      <c r="H170" s="39"/>
      <c r="I170" s="198"/>
      <c r="J170" s="39"/>
      <c r="K170" s="39"/>
      <c r="L170" s="42"/>
      <c r="M170" s="199"/>
      <c r="N170" s="200"/>
      <c r="O170" s="67"/>
      <c r="P170" s="67"/>
      <c r="Q170" s="67"/>
      <c r="R170" s="67"/>
      <c r="S170" s="67"/>
      <c r="T170" s="68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T170" s="20" t="s">
        <v>275</v>
      </c>
      <c r="AU170" s="20" t="s">
        <v>83</v>
      </c>
    </row>
    <row r="171" spans="1:65" s="14" customFormat="1">
      <c r="B171" s="211"/>
      <c r="C171" s="212"/>
      <c r="D171" s="196" t="s">
        <v>215</v>
      </c>
      <c r="E171" s="213" t="s">
        <v>21</v>
      </c>
      <c r="F171" s="214" t="s">
        <v>1393</v>
      </c>
      <c r="G171" s="212"/>
      <c r="H171" s="215">
        <v>123.71</v>
      </c>
      <c r="I171" s="216"/>
      <c r="J171" s="212"/>
      <c r="K171" s="212"/>
      <c r="L171" s="217"/>
      <c r="M171" s="218"/>
      <c r="N171" s="219"/>
      <c r="O171" s="219"/>
      <c r="P171" s="219"/>
      <c r="Q171" s="219"/>
      <c r="R171" s="219"/>
      <c r="S171" s="219"/>
      <c r="T171" s="220"/>
      <c r="AT171" s="221" t="s">
        <v>215</v>
      </c>
      <c r="AU171" s="221" t="s">
        <v>83</v>
      </c>
      <c r="AV171" s="14" t="s">
        <v>83</v>
      </c>
      <c r="AW171" s="14" t="s">
        <v>34</v>
      </c>
      <c r="AX171" s="14" t="s">
        <v>81</v>
      </c>
      <c r="AY171" s="221" t="s">
        <v>206</v>
      </c>
    </row>
    <row r="172" spans="1:65" s="2" customFormat="1" ht="16.5" customHeight="1">
      <c r="A172" s="37"/>
      <c r="B172" s="38"/>
      <c r="C172" s="182" t="s">
        <v>386</v>
      </c>
      <c r="D172" s="182" t="s">
        <v>208</v>
      </c>
      <c r="E172" s="183" t="s">
        <v>1411</v>
      </c>
      <c r="F172" s="184" t="s">
        <v>1412</v>
      </c>
      <c r="G172" s="185" t="s">
        <v>211</v>
      </c>
      <c r="H172" s="186">
        <v>3</v>
      </c>
      <c r="I172" s="187"/>
      <c r="J172" s="188">
        <f>ROUND(I172*H172,2)</f>
        <v>0</v>
      </c>
      <c r="K172" s="189"/>
      <c r="L172" s="42"/>
      <c r="M172" s="190" t="s">
        <v>21</v>
      </c>
      <c r="N172" s="191" t="s">
        <v>45</v>
      </c>
      <c r="O172" s="67"/>
      <c r="P172" s="192">
        <f>O172*H172</f>
        <v>0</v>
      </c>
      <c r="Q172" s="192">
        <v>5.8029999999999998E-2</v>
      </c>
      <c r="R172" s="192">
        <f>Q172*H172</f>
        <v>0.17408999999999999</v>
      </c>
      <c r="S172" s="192">
        <v>0</v>
      </c>
      <c r="T172" s="193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194" t="s">
        <v>149</v>
      </c>
      <c r="AT172" s="194" t="s">
        <v>208</v>
      </c>
      <c r="AU172" s="194" t="s">
        <v>83</v>
      </c>
      <c r="AY172" s="20" t="s">
        <v>206</v>
      </c>
      <c r="BE172" s="195">
        <f>IF(N172="základní",J172,0)</f>
        <v>0</v>
      </c>
      <c r="BF172" s="195">
        <f>IF(N172="snížená",J172,0)</f>
        <v>0</v>
      </c>
      <c r="BG172" s="195">
        <f>IF(N172="zákl. přenesená",J172,0)</f>
        <v>0</v>
      </c>
      <c r="BH172" s="195">
        <f>IF(N172="sníž. přenesená",J172,0)</f>
        <v>0</v>
      </c>
      <c r="BI172" s="195">
        <f>IF(N172="nulová",J172,0)</f>
        <v>0</v>
      </c>
      <c r="BJ172" s="20" t="s">
        <v>81</v>
      </c>
      <c r="BK172" s="195">
        <f>ROUND(I172*H172,2)</f>
        <v>0</v>
      </c>
      <c r="BL172" s="20" t="s">
        <v>149</v>
      </c>
      <c r="BM172" s="194" t="s">
        <v>1413</v>
      </c>
    </row>
    <row r="173" spans="1:65" s="2" customFormat="1">
      <c r="A173" s="37"/>
      <c r="B173" s="38"/>
      <c r="C173" s="39"/>
      <c r="D173" s="196" t="s">
        <v>213</v>
      </c>
      <c r="E173" s="39"/>
      <c r="F173" s="197" t="s">
        <v>1414</v>
      </c>
      <c r="G173" s="39"/>
      <c r="H173" s="39"/>
      <c r="I173" s="198"/>
      <c r="J173" s="39"/>
      <c r="K173" s="39"/>
      <c r="L173" s="42"/>
      <c r="M173" s="199"/>
      <c r="N173" s="200"/>
      <c r="O173" s="67"/>
      <c r="P173" s="67"/>
      <c r="Q173" s="67"/>
      <c r="R173" s="67"/>
      <c r="S173" s="67"/>
      <c r="T173" s="68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T173" s="20" t="s">
        <v>213</v>
      </c>
      <c r="AU173" s="20" t="s">
        <v>83</v>
      </c>
    </row>
    <row r="174" spans="1:65" s="2" customFormat="1" ht="27">
      <c r="A174" s="37"/>
      <c r="B174" s="38"/>
      <c r="C174" s="39"/>
      <c r="D174" s="196" t="s">
        <v>275</v>
      </c>
      <c r="E174" s="39"/>
      <c r="F174" s="233" t="s">
        <v>1415</v>
      </c>
      <c r="G174" s="39"/>
      <c r="H174" s="39"/>
      <c r="I174" s="198"/>
      <c r="J174" s="39"/>
      <c r="K174" s="39"/>
      <c r="L174" s="42"/>
      <c r="M174" s="199"/>
      <c r="N174" s="200"/>
      <c r="O174" s="67"/>
      <c r="P174" s="67"/>
      <c r="Q174" s="67"/>
      <c r="R174" s="67"/>
      <c r="S174" s="67"/>
      <c r="T174" s="68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T174" s="20" t="s">
        <v>275</v>
      </c>
      <c r="AU174" s="20" t="s">
        <v>83</v>
      </c>
    </row>
    <row r="175" spans="1:65" s="14" customFormat="1">
      <c r="B175" s="211"/>
      <c r="C175" s="212"/>
      <c r="D175" s="196" t="s">
        <v>215</v>
      </c>
      <c r="E175" s="213" t="s">
        <v>21</v>
      </c>
      <c r="F175" s="214" t="s">
        <v>106</v>
      </c>
      <c r="G175" s="212"/>
      <c r="H175" s="215">
        <v>3</v>
      </c>
      <c r="I175" s="216"/>
      <c r="J175" s="212"/>
      <c r="K175" s="212"/>
      <c r="L175" s="217"/>
      <c r="M175" s="218"/>
      <c r="N175" s="219"/>
      <c r="O175" s="219"/>
      <c r="P175" s="219"/>
      <c r="Q175" s="219"/>
      <c r="R175" s="219"/>
      <c r="S175" s="219"/>
      <c r="T175" s="220"/>
      <c r="AT175" s="221" t="s">
        <v>215</v>
      </c>
      <c r="AU175" s="221" t="s">
        <v>83</v>
      </c>
      <c r="AV175" s="14" t="s">
        <v>83</v>
      </c>
      <c r="AW175" s="14" t="s">
        <v>34</v>
      </c>
      <c r="AX175" s="14" t="s">
        <v>81</v>
      </c>
      <c r="AY175" s="221" t="s">
        <v>206</v>
      </c>
    </row>
    <row r="176" spans="1:65" s="2" customFormat="1" ht="16.5" customHeight="1">
      <c r="A176" s="37"/>
      <c r="B176" s="38"/>
      <c r="C176" s="182" t="s">
        <v>7</v>
      </c>
      <c r="D176" s="182" t="s">
        <v>208</v>
      </c>
      <c r="E176" s="183" t="s">
        <v>1416</v>
      </c>
      <c r="F176" s="184" t="s">
        <v>1417</v>
      </c>
      <c r="G176" s="185" t="s">
        <v>211</v>
      </c>
      <c r="H176" s="186">
        <v>2</v>
      </c>
      <c r="I176" s="187"/>
      <c r="J176" s="188">
        <f>ROUND(I176*H176,2)</f>
        <v>0</v>
      </c>
      <c r="K176" s="189"/>
      <c r="L176" s="42"/>
      <c r="M176" s="190" t="s">
        <v>21</v>
      </c>
      <c r="N176" s="191" t="s">
        <v>45</v>
      </c>
      <c r="O176" s="67"/>
      <c r="P176" s="192">
        <f>O176*H176</f>
        <v>0</v>
      </c>
      <c r="Q176" s="192">
        <v>0</v>
      </c>
      <c r="R176" s="192">
        <f>Q176*H176</f>
        <v>0</v>
      </c>
      <c r="S176" s="192">
        <v>0</v>
      </c>
      <c r="T176" s="193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194" t="s">
        <v>149</v>
      </c>
      <c r="AT176" s="194" t="s">
        <v>208</v>
      </c>
      <c r="AU176" s="194" t="s">
        <v>83</v>
      </c>
      <c r="AY176" s="20" t="s">
        <v>206</v>
      </c>
      <c r="BE176" s="195">
        <f>IF(N176="základní",J176,0)</f>
        <v>0</v>
      </c>
      <c r="BF176" s="195">
        <f>IF(N176="snížená",J176,0)</f>
        <v>0</v>
      </c>
      <c r="BG176" s="195">
        <f>IF(N176="zákl. přenesená",J176,0)</f>
        <v>0</v>
      </c>
      <c r="BH176" s="195">
        <f>IF(N176="sníž. přenesená",J176,0)</f>
        <v>0</v>
      </c>
      <c r="BI176" s="195">
        <f>IF(N176="nulová",J176,0)</f>
        <v>0</v>
      </c>
      <c r="BJ176" s="20" t="s">
        <v>81</v>
      </c>
      <c r="BK176" s="195">
        <f>ROUND(I176*H176,2)</f>
        <v>0</v>
      </c>
      <c r="BL176" s="20" t="s">
        <v>149</v>
      </c>
      <c r="BM176" s="194" t="s">
        <v>1418</v>
      </c>
    </row>
    <row r="177" spans="1:65" s="2" customFormat="1">
      <c r="A177" s="37"/>
      <c r="B177" s="38"/>
      <c r="C177" s="39"/>
      <c r="D177" s="196" t="s">
        <v>213</v>
      </c>
      <c r="E177" s="39"/>
      <c r="F177" s="197" t="s">
        <v>1417</v>
      </c>
      <c r="G177" s="39"/>
      <c r="H177" s="39"/>
      <c r="I177" s="198"/>
      <c r="J177" s="39"/>
      <c r="K177" s="39"/>
      <c r="L177" s="42"/>
      <c r="M177" s="199"/>
      <c r="N177" s="200"/>
      <c r="O177" s="67"/>
      <c r="P177" s="67"/>
      <c r="Q177" s="67"/>
      <c r="R177" s="67"/>
      <c r="S177" s="67"/>
      <c r="T177" s="68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T177" s="20" t="s">
        <v>213</v>
      </c>
      <c r="AU177" s="20" t="s">
        <v>83</v>
      </c>
    </row>
    <row r="178" spans="1:65" s="2" customFormat="1" ht="18">
      <c r="A178" s="37"/>
      <c r="B178" s="38"/>
      <c r="C178" s="39"/>
      <c r="D178" s="196" t="s">
        <v>275</v>
      </c>
      <c r="E178" s="39"/>
      <c r="F178" s="233" t="s">
        <v>867</v>
      </c>
      <c r="G178" s="39"/>
      <c r="H178" s="39"/>
      <c r="I178" s="198"/>
      <c r="J178" s="39"/>
      <c r="K178" s="39"/>
      <c r="L178" s="42"/>
      <c r="M178" s="199"/>
      <c r="N178" s="200"/>
      <c r="O178" s="67"/>
      <c r="P178" s="67"/>
      <c r="Q178" s="67"/>
      <c r="R178" s="67"/>
      <c r="S178" s="67"/>
      <c r="T178" s="68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T178" s="20" t="s">
        <v>275</v>
      </c>
      <c r="AU178" s="20" t="s">
        <v>83</v>
      </c>
    </row>
    <row r="179" spans="1:65" s="2" customFormat="1" ht="16.5" customHeight="1">
      <c r="A179" s="37"/>
      <c r="B179" s="38"/>
      <c r="C179" s="182" t="s">
        <v>400</v>
      </c>
      <c r="D179" s="182" t="s">
        <v>208</v>
      </c>
      <c r="E179" s="183" t="s">
        <v>1334</v>
      </c>
      <c r="F179" s="184" t="s">
        <v>1335</v>
      </c>
      <c r="G179" s="185" t="s">
        <v>226</v>
      </c>
      <c r="H179" s="186">
        <v>123.71</v>
      </c>
      <c r="I179" s="187"/>
      <c r="J179" s="188">
        <f>ROUND(I179*H179,2)</f>
        <v>0</v>
      </c>
      <c r="K179" s="189"/>
      <c r="L179" s="42"/>
      <c r="M179" s="190" t="s">
        <v>21</v>
      </c>
      <c r="N179" s="191" t="s">
        <v>45</v>
      </c>
      <c r="O179" s="67"/>
      <c r="P179" s="192">
        <f>O179*H179</f>
        <v>0</v>
      </c>
      <c r="Q179" s="192">
        <v>1.2999999999999999E-4</v>
      </c>
      <c r="R179" s="192">
        <f>Q179*H179</f>
        <v>1.6082299999999997E-2</v>
      </c>
      <c r="S179" s="192">
        <v>0</v>
      </c>
      <c r="T179" s="193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194" t="s">
        <v>149</v>
      </c>
      <c r="AT179" s="194" t="s">
        <v>208</v>
      </c>
      <c r="AU179" s="194" t="s">
        <v>83</v>
      </c>
      <c r="AY179" s="20" t="s">
        <v>206</v>
      </c>
      <c r="BE179" s="195">
        <f>IF(N179="základní",J179,0)</f>
        <v>0</v>
      </c>
      <c r="BF179" s="195">
        <f>IF(N179="snížená",J179,0)</f>
        <v>0</v>
      </c>
      <c r="BG179" s="195">
        <f>IF(N179="zákl. přenesená",J179,0)</f>
        <v>0</v>
      </c>
      <c r="BH179" s="195">
        <f>IF(N179="sníž. přenesená",J179,0)</f>
        <v>0</v>
      </c>
      <c r="BI179" s="195">
        <f>IF(N179="nulová",J179,0)</f>
        <v>0</v>
      </c>
      <c r="BJ179" s="20" t="s">
        <v>81</v>
      </c>
      <c r="BK179" s="195">
        <f>ROUND(I179*H179,2)</f>
        <v>0</v>
      </c>
      <c r="BL179" s="20" t="s">
        <v>149</v>
      </c>
      <c r="BM179" s="194" t="s">
        <v>1419</v>
      </c>
    </row>
    <row r="180" spans="1:65" s="2" customFormat="1">
      <c r="A180" s="37"/>
      <c r="B180" s="38"/>
      <c r="C180" s="39"/>
      <c r="D180" s="196" t="s">
        <v>213</v>
      </c>
      <c r="E180" s="39"/>
      <c r="F180" s="197" t="s">
        <v>1337</v>
      </c>
      <c r="G180" s="39"/>
      <c r="H180" s="39"/>
      <c r="I180" s="198"/>
      <c r="J180" s="39"/>
      <c r="K180" s="39"/>
      <c r="L180" s="42"/>
      <c r="M180" s="199"/>
      <c r="N180" s="200"/>
      <c r="O180" s="67"/>
      <c r="P180" s="67"/>
      <c r="Q180" s="67"/>
      <c r="R180" s="67"/>
      <c r="S180" s="67"/>
      <c r="T180" s="68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T180" s="20" t="s">
        <v>213</v>
      </c>
      <c r="AU180" s="20" t="s">
        <v>83</v>
      </c>
    </row>
    <row r="181" spans="1:65" s="2" customFormat="1" ht="18">
      <c r="A181" s="37"/>
      <c r="B181" s="38"/>
      <c r="C181" s="39"/>
      <c r="D181" s="196" t="s">
        <v>275</v>
      </c>
      <c r="E181" s="39"/>
      <c r="F181" s="233" t="s">
        <v>867</v>
      </c>
      <c r="G181" s="39"/>
      <c r="H181" s="39"/>
      <c r="I181" s="198"/>
      <c r="J181" s="39"/>
      <c r="K181" s="39"/>
      <c r="L181" s="42"/>
      <c r="M181" s="199"/>
      <c r="N181" s="200"/>
      <c r="O181" s="67"/>
      <c r="P181" s="67"/>
      <c r="Q181" s="67"/>
      <c r="R181" s="67"/>
      <c r="S181" s="67"/>
      <c r="T181" s="68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T181" s="20" t="s">
        <v>275</v>
      </c>
      <c r="AU181" s="20" t="s">
        <v>83</v>
      </c>
    </row>
    <row r="182" spans="1:65" s="14" customFormat="1">
      <c r="B182" s="211"/>
      <c r="C182" s="212"/>
      <c r="D182" s="196" t="s">
        <v>215</v>
      </c>
      <c r="E182" s="213" t="s">
        <v>21</v>
      </c>
      <c r="F182" s="214" t="s">
        <v>1393</v>
      </c>
      <c r="G182" s="212"/>
      <c r="H182" s="215">
        <v>123.71</v>
      </c>
      <c r="I182" s="216"/>
      <c r="J182" s="212"/>
      <c r="K182" s="212"/>
      <c r="L182" s="217"/>
      <c r="M182" s="218"/>
      <c r="N182" s="219"/>
      <c r="O182" s="219"/>
      <c r="P182" s="219"/>
      <c r="Q182" s="219"/>
      <c r="R182" s="219"/>
      <c r="S182" s="219"/>
      <c r="T182" s="220"/>
      <c r="AT182" s="221" t="s">
        <v>215</v>
      </c>
      <c r="AU182" s="221" t="s">
        <v>83</v>
      </c>
      <c r="AV182" s="14" t="s">
        <v>83</v>
      </c>
      <c r="AW182" s="14" t="s">
        <v>34</v>
      </c>
      <c r="AX182" s="14" t="s">
        <v>81</v>
      </c>
      <c r="AY182" s="221" t="s">
        <v>206</v>
      </c>
    </row>
    <row r="183" spans="1:65" s="12" customFormat="1" ht="22.75" customHeight="1">
      <c r="B183" s="166"/>
      <c r="C183" s="167"/>
      <c r="D183" s="168" t="s">
        <v>73</v>
      </c>
      <c r="E183" s="180" t="s">
        <v>772</v>
      </c>
      <c r="F183" s="180" t="s">
        <v>773</v>
      </c>
      <c r="G183" s="167"/>
      <c r="H183" s="167"/>
      <c r="I183" s="170"/>
      <c r="J183" s="181">
        <f>BK183</f>
        <v>0</v>
      </c>
      <c r="K183" s="167"/>
      <c r="L183" s="172"/>
      <c r="M183" s="173"/>
      <c r="N183" s="174"/>
      <c r="O183" s="174"/>
      <c r="P183" s="175">
        <f>SUM(P184:P189)</f>
        <v>0</v>
      </c>
      <c r="Q183" s="174"/>
      <c r="R183" s="175">
        <f>SUM(R184:R189)</f>
        <v>0</v>
      </c>
      <c r="S183" s="174"/>
      <c r="T183" s="176">
        <f>SUM(T184:T189)</f>
        <v>0</v>
      </c>
      <c r="AR183" s="177" t="s">
        <v>81</v>
      </c>
      <c r="AT183" s="178" t="s">
        <v>73</v>
      </c>
      <c r="AU183" s="178" t="s">
        <v>81</v>
      </c>
      <c r="AY183" s="177" t="s">
        <v>206</v>
      </c>
      <c r="BK183" s="179">
        <f>SUM(BK184:BK189)</f>
        <v>0</v>
      </c>
    </row>
    <row r="184" spans="1:65" s="2" customFormat="1" ht="16.5" customHeight="1">
      <c r="A184" s="37"/>
      <c r="B184" s="38"/>
      <c r="C184" s="182" t="s">
        <v>411</v>
      </c>
      <c r="D184" s="182" t="s">
        <v>208</v>
      </c>
      <c r="E184" s="183" t="s">
        <v>1342</v>
      </c>
      <c r="F184" s="184" t="s">
        <v>1343</v>
      </c>
      <c r="G184" s="185" t="s">
        <v>308</v>
      </c>
      <c r="H184" s="186">
        <v>117.36799999999999</v>
      </c>
      <c r="I184" s="187"/>
      <c r="J184" s="188">
        <f>ROUND(I184*H184,2)</f>
        <v>0</v>
      </c>
      <c r="K184" s="189"/>
      <c r="L184" s="42"/>
      <c r="M184" s="190" t="s">
        <v>21</v>
      </c>
      <c r="N184" s="191" t="s">
        <v>45</v>
      </c>
      <c r="O184" s="67"/>
      <c r="P184" s="192">
        <f>O184*H184</f>
        <v>0</v>
      </c>
      <c r="Q184" s="192">
        <v>0</v>
      </c>
      <c r="R184" s="192">
        <f>Q184*H184</f>
        <v>0</v>
      </c>
      <c r="S184" s="192">
        <v>0</v>
      </c>
      <c r="T184" s="193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194" t="s">
        <v>149</v>
      </c>
      <c r="AT184" s="194" t="s">
        <v>208</v>
      </c>
      <c r="AU184" s="194" t="s">
        <v>83</v>
      </c>
      <c r="AY184" s="20" t="s">
        <v>206</v>
      </c>
      <c r="BE184" s="195">
        <f>IF(N184="základní",J184,0)</f>
        <v>0</v>
      </c>
      <c r="BF184" s="195">
        <f>IF(N184="snížená",J184,0)</f>
        <v>0</v>
      </c>
      <c r="BG184" s="195">
        <f>IF(N184="zákl. přenesená",J184,0)</f>
        <v>0</v>
      </c>
      <c r="BH184" s="195">
        <f>IF(N184="sníž. přenesená",J184,0)</f>
        <v>0</v>
      </c>
      <c r="BI184" s="195">
        <f>IF(N184="nulová",J184,0)</f>
        <v>0</v>
      </c>
      <c r="BJ184" s="20" t="s">
        <v>81</v>
      </c>
      <c r="BK184" s="195">
        <f>ROUND(I184*H184,2)</f>
        <v>0</v>
      </c>
      <c r="BL184" s="20" t="s">
        <v>149</v>
      </c>
      <c r="BM184" s="194" t="s">
        <v>1420</v>
      </c>
    </row>
    <row r="185" spans="1:65" s="2" customFormat="1" ht="18">
      <c r="A185" s="37"/>
      <c r="B185" s="38"/>
      <c r="C185" s="39"/>
      <c r="D185" s="196" t="s">
        <v>213</v>
      </c>
      <c r="E185" s="39"/>
      <c r="F185" s="197" t="s">
        <v>1345</v>
      </c>
      <c r="G185" s="39"/>
      <c r="H185" s="39"/>
      <c r="I185" s="198"/>
      <c r="J185" s="39"/>
      <c r="K185" s="39"/>
      <c r="L185" s="42"/>
      <c r="M185" s="199"/>
      <c r="N185" s="200"/>
      <c r="O185" s="67"/>
      <c r="P185" s="67"/>
      <c r="Q185" s="67"/>
      <c r="R185" s="67"/>
      <c r="S185" s="67"/>
      <c r="T185" s="68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T185" s="20" t="s">
        <v>213</v>
      </c>
      <c r="AU185" s="20" t="s">
        <v>83</v>
      </c>
    </row>
    <row r="186" spans="1:65" s="2" customFormat="1" ht="18">
      <c r="A186" s="37"/>
      <c r="B186" s="38"/>
      <c r="C186" s="39"/>
      <c r="D186" s="196" t="s">
        <v>275</v>
      </c>
      <c r="E186" s="39"/>
      <c r="F186" s="233" t="s">
        <v>867</v>
      </c>
      <c r="G186" s="39"/>
      <c r="H186" s="39"/>
      <c r="I186" s="198"/>
      <c r="J186" s="39"/>
      <c r="K186" s="39"/>
      <c r="L186" s="42"/>
      <c r="M186" s="199"/>
      <c r="N186" s="200"/>
      <c r="O186" s="67"/>
      <c r="P186" s="67"/>
      <c r="Q186" s="67"/>
      <c r="R186" s="67"/>
      <c r="S186" s="67"/>
      <c r="T186" s="68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T186" s="20" t="s">
        <v>275</v>
      </c>
      <c r="AU186" s="20" t="s">
        <v>83</v>
      </c>
    </row>
    <row r="187" spans="1:65" s="2" customFormat="1" ht="21.75" customHeight="1">
      <c r="A187" s="37"/>
      <c r="B187" s="38"/>
      <c r="C187" s="182" t="s">
        <v>420</v>
      </c>
      <c r="D187" s="182" t="s">
        <v>208</v>
      </c>
      <c r="E187" s="183" t="s">
        <v>1346</v>
      </c>
      <c r="F187" s="184" t="s">
        <v>1347</v>
      </c>
      <c r="G187" s="185" t="s">
        <v>308</v>
      </c>
      <c r="H187" s="186">
        <v>117.36799999999999</v>
      </c>
      <c r="I187" s="187"/>
      <c r="J187" s="188">
        <f>ROUND(I187*H187,2)</f>
        <v>0</v>
      </c>
      <c r="K187" s="189"/>
      <c r="L187" s="42"/>
      <c r="M187" s="190" t="s">
        <v>21</v>
      </c>
      <c r="N187" s="191" t="s">
        <v>45</v>
      </c>
      <c r="O187" s="67"/>
      <c r="P187" s="192">
        <f>O187*H187</f>
        <v>0</v>
      </c>
      <c r="Q187" s="192">
        <v>0</v>
      </c>
      <c r="R187" s="192">
        <f>Q187*H187</f>
        <v>0</v>
      </c>
      <c r="S187" s="192">
        <v>0</v>
      </c>
      <c r="T187" s="193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194" t="s">
        <v>149</v>
      </c>
      <c r="AT187" s="194" t="s">
        <v>208</v>
      </c>
      <c r="AU187" s="194" t="s">
        <v>83</v>
      </c>
      <c r="AY187" s="20" t="s">
        <v>206</v>
      </c>
      <c r="BE187" s="195">
        <f>IF(N187="základní",J187,0)</f>
        <v>0</v>
      </c>
      <c r="BF187" s="195">
        <f>IF(N187="snížená",J187,0)</f>
        <v>0</v>
      </c>
      <c r="BG187" s="195">
        <f>IF(N187="zákl. přenesená",J187,0)</f>
        <v>0</v>
      </c>
      <c r="BH187" s="195">
        <f>IF(N187="sníž. přenesená",J187,0)</f>
        <v>0</v>
      </c>
      <c r="BI187" s="195">
        <f>IF(N187="nulová",J187,0)</f>
        <v>0</v>
      </c>
      <c r="BJ187" s="20" t="s">
        <v>81</v>
      </c>
      <c r="BK187" s="195">
        <f>ROUND(I187*H187,2)</f>
        <v>0</v>
      </c>
      <c r="BL187" s="20" t="s">
        <v>149</v>
      </c>
      <c r="BM187" s="194" t="s">
        <v>1421</v>
      </c>
    </row>
    <row r="188" spans="1:65" s="2" customFormat="1" ht="18">
      <c r="A188" s="37"/>
      <c r="B188" s="38"/>
      <c r="C188" s="39"/>
      <c r="D188" s="196" t="s">
        <v>213</v>
      </c>
      <c r="E188" s="39"/>
      <c r="F188" s="197" t="s">
        <v>1349</v>
      </c>
      <c r="G188" s="39"/>
      <c r="H188" s="39"/>
      <c r="I188" s="198"/>
      <c r="J188" s="39"/>
      <c r="K188" s="39"/>
      <c r="L188" s="42"/>
      <c r="M188" s="199"/>
      <c r="N188" s="200"/>
      <c r="O188" s="67"/>
      <c r="P188" s="67"/>
      <c r="Q188" s="67"/>
      <c r="R188" s="67"/>
      <c r="S188" s="67"/>
      <c r="T188" s="68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T188" s="20" t="s">
        <v>213</v>
      </c>
      <c r="AU188" s="20" t="s">
        <v>83</v>
      </c>
    </row>
    <row r="189" spans="1:65" s="2" customFormat="1" ht="18">
      <c r="A189" s="37"/>
      <c r="B189" s="38"/>
      <c r="C189" s="39"/>
      <c r="D189" s="196" t="s">
        <v>275</v>
      </c>
      <c r="E189" s="39"/>
      <c r="F189" s="233" t="s">
        <v>867</v>
      </c>
      <c r="G189" s="39"/>
      <c r="H189" s="39"/>
      <c r="I189" s="198"/>
      <c r="J189" s="39"/>
      <c r="K189" s="39"/>
      <c r="L189" s="42"/>
      <c r="M189" s="199"/>
      <c r="N189" s="200"/>
      <c r="O189" s="67"/>
      <c r="P189" s="67"/>
      <c r="Q189" s="67"/>
      <c r="R189" s="67"/>
      <c r="S189" s="67"/>
      <c r="T189" s="68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T189" s="20" t="s">
        <v>275</v>
      </c>
      <c r="AU189" s="20" t="s">
        <v>83</v>
      </c>
    </row>
    <row r="190" spans="1:65" s="12" customFormat="1" ht="25.9" customHeight="1">
      <c r="B190" s="166"/>
      <c r="C190" s="167"/>
      <c r="D190" s="168" t="s">
        <v>73</v>
      </c>
      <c r="E190" s="169" t="s">
        <v>305</v>
      </c>
      <c r="F190" s="169" t="s">
        <v>784</v>
      </c>
      <c r="G190" s="167"/>
      <c r="H190" s="167"/>
      <c r="I190" s="170"/>
      <c r="J190" s="171">
        <f>BK190</f>
        <v>0</v>
      </c>
      <c r="K190" s="167"/>
      <c r="L190" s="172"/>
      <c r="M190" s="173"/>
      <c r="N190" s="174"/>
      <c r="O190" s="174"/>
      <c r="P190" s="175">
        <f>P191</f>
        <v>0</v>
      </c>
      <c r="Q190" s="174"/>
      <c r="R190" s="175">
        <f>R191</f>
        <v>1.298743</v>
      </c>
      <c r="S190" s="174"/>
      <c r="T190" s="176">
        <f>T191</f>
        <v>0</v>
      </c>
      <c r="AR190" s="177" t="s">
        <v>106</v>
      </c>
      <c r="AT190" s="178" t="s">
        <v>73</v>
      </c>
      <c r="AU190" s="178" t="s">
        <v>74</v>
      </c>
      <c r="AY190" s="177" t="s">
        <v>206</v>
      </c>
      <c r="BK190" s="179">
        <f>BK191</f>
        <v>0</v>
      </c>
    </row>
    <row r="191" spans="1:65" s="12" customFormat="1" ht="22.75" customHeight="1">
      <c r="B191" s="166"/>
      <c r="C191" s="167"/>
      <c r="D191" s="168" t="s">
        <v>73</v>
      </c>
      <c r="E191" s="180" t="s">
        <v>785</v>
      </c>
      <c r="F191" s="180" t="s">
        <v>786</v>
      </c>
      <c r="G191" s="167"/>
      <c r="H191" s="167"/>
      <c r="I191" s="170"/>
      <c r="J191" s="181">
        <f>BK191</f>
        <v>0</v>
      </c>
      <c r="K191" s="167"/>
      <c r="L191" s="172"/>
      <c r="M191" s="173"/>
      <c r="N191" s="174"/>
      <c r="O191" s="174"/>
      <c r="P191" s="175">
        <f>SUM(P192:P202)</f>
        <v>0</v>
      </c>
      <c r="Q191" s="174"/>
      <c r="R191" s="175">
        <f>SUM(R192:R202)</f>
        <v>1.298743</v>
      </c>
      <c r="S191" s="174"/>
      <c r="T191" s="176">
        <f>SUM(T192:T202)</f>
        <v>0</v>
      </c>
      <c r="AR191" s="177" t="s">
        <v>106</v>
      </c>
      <c r="AT191" s="178" t="s">
        <v>73</v>
      </c>
      <c r="AU191" s="178" t="s">
        <v>81</v>
      </c>
      <c r="AY191" s="177" t="s">
        <v>206</v>
      </c>
      <c r="BK191" s="179">
        <f>SUM(BK192:BK202)</f>
        <v>0</v>
      </c>
    </row>
    <row r="192" spans="1:65" s="2" customFormat="1" ht="16.5" customHeight="1">
      <c r="A192" s="37"/>
      <c r="B192" s="38"/>
      <c r="C192" s="182" t="s">
        <v>426</v>
      </c>
      <c r="D192" s="182" t="s">
        <v>208</v>
      </c>
      <c r="E192" s="183" t="s">
        <v>1356</v>
      </c>
      <c r="F192" s="184" t="s">
        <v>1357</v>
      </c>
      <c r="G192" s="185" t="s">
        <v>238</v>
      </c>
      <c r="H192" s="186">
        <v>3.75</v>
      </c>
      <c r="I192" s="187"/>
      <c r="J192" s="188">
        <f>ROUND(I192*H192,2)</f>
        <v>0</v>
      </c>
      <c r="K192" s="189"/>
      <c r="L192" s="42"/>
      <c r="M192" s="190" t="s">
        <v>21</v>
      </c>
      <c r="N192" s="191" t="s">
        <v>45</v>
      </c>
      <c r="O192" s="67"/>
      <c r="P192" s="192">
        <f>O192*H192</f>
        <v>0</v>
      </c>
      <c r="Q192" s="192">
        <v>0.1837</v>
      </c>
      <c r="R192" s="192">
        <f>Q192*H192</f>
        <v>0.68887500000000002</v>
      </c>
      <c r="S192" s="192">
        <v>0</v>
      </c>
      <c r="T192" s="193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194" t="s">
        <v>702</v>
      </c>
      <c r="AT192" s="194" t="s">
        <v>208</v>
      </c>
      <c r="AU192" s="194" t="s">
        <v>83</v>
      </c>
      <c r="AY192" s="20" t="s">
        <v>206</v>
      </c>
      <c r="BE192" s="195">
        <f>IF(N192="základní",J192,0)</f>
        <v>0</v>
      </c>
      <c r="BF192" s="195">
        <f>IF(N192="snížená",J192,0)</f>
        <v>0</v>
      </c>
      <c r="BG192" s="195">
        <f>IF(N192="zákl. přenesená",J192,0)</f>
        <v>0</v>
      </c>
      <c r="BH192" s="195">
        <f>IF(N192="sníž. přenesená",J192,0)</f>
        <v>0</v>
      </c>
      <c r="BI192" s="195">
        <f>IF(N192="nulová",J192,0)</f>
        <v>0</v>
      </c>
      <c r="BJ192" s="20" t="s">
        <v>81</v>
      </c>
      <c r="BK192" s="195">
        <f>ROUND(I192*H192,2)</f>
        <v>0</v>
      </c>
      <c r="BL192" s="20" t="s">
        <v>702</v>
      </c>
      <c r="BM192" s="194" t="s">
        <v>1422</v>
      </c>
    </row>
    <row r="193" spans="1:65" s="2" customFormat="1">
      <c r="A193" s="37"/>
      <c r="B193" s="38"/>
      <c r="C193" s="39"/>
      <c r="D193" s="196" t="s">
        <v>213</v>
      </c>
      <c r="E193" s="39"/>
      <c r="F193" s="197" t="s">
        <v>1357</v>
      </c>
      <c r="G193" s="39"/>
      <c r="H193" s="39"/>
      <c r="I193" s="198"/>
      <c r="J193" s="39"/>
      <c r="K193" s="39"/>
      <c r="L193" s="42"/>
      <c r="M193" s="199"/>
      <c r="N193" s="200"/>
      <c r="O193" s="67"/>
      <c r="P193" s="67"/>
      <c r="Q193" s="67"/>
      <c r="R193" s="67"/>
      <c r="S193" s="67"/>
      <c r="T193" s="68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T193" s="20" t="s">
        <v>213</v>
      </c>
      <c r="AU193" s="20" t="s">
        <v>83</v>
      </c>
    </row>
    <row r="194" spans="1:65" s="2" customFormat="1" ht="18">
      <c r="A194" s="37"/>
      <c r="B194" s="38"/>
      <c r="C194" s="39"/>
      <c r="D194" s="196" t="s">
        <v>275</v>
      </c>
      <c r="E194" s="39"/>
      <c r="F194" s="233" t="s">
        <v>1359</v>
      </c>
      <c r="G194" s="39"/>
      <c r="H194" s="39"/>
      <c r="I194" s="198"/>
      <c r="J194" s="39"/>
      <c r="K194" s="39"/>
      <c r="L194" s="42"/>
      <c r="M194" s="199"/>
      <c r="N194" s="200"/>
      <c r="O194" s="67"/>
      <c r="P194" s="67"/>
      <c r="Q194" s="67"/>
      <c r="R194" s="67"/>
      <c r="S194" s="67"/>
      <c r="T194" s="68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T194" s="20" t="s">
        <v>275</v>
      </c>
      <c r="AU194" s="20" t="s">
        <v>83</v>
      </c>
    </row>
    <row r="195" spans="1:65" s="14" customFormat="1">
      <c r="B195" s="211"/>
      <c r="C195" s="212"/>
      <c r="D195" s="196" t="s">
        <v>215</v>
      </c>
      <c r="E195" s="213" t="s">
        <v>21</v>
      </c>
      <c r="F195" s="214" t="s">
        <v>1360</v>
      </c>
      <c r="G195" s="212"/>
      <c r="H195" s="215">
        <v>3.75</v>
      </c>
      <c r="I195" s="216"/>
      <c r="J195" s="212"/>
      <c r="K195" s="212"/>
      <c r="L195" s="217"/>
      <c r="M195" s="218"/>
      <c r="N195" s="219"/>
      <c r="O195" s="219"/>
      <c r="P195" s="219"/>
      <c r="Q195" s="219"/>
      <c r="R195" s="219"/>
      <c r="S195" s="219"/>
      <c r="T195" s="220"/>
      <c r="AT195" s="221" t="s">
        <v>215</v>
      </c>
      <c r="AU195" s="221" t="s">
        <v>83</v>
      </c>
      <c r="AV195" s="14" t="s">
        <v>83</v>
      </c>
      <c r="AW195" s="14" t="s">
        <v>34</v>
      </c>
      <c r="AX195" s="14" t="s">
        <v>74</v>
      </c>
      <c r="AY195" s="221" t="s">
        <v>206</v>
      </c>
    </row>
    <row r="196" spans="1:65" s="15" customFormat="1">
      <c r="B196" s="222"/>
      <c r="C196" s="223"/>
      <c r="D196" s="196" t="s">
        <v>215</v>
      </c>
      <c r="E196" s="224" t="s">
        <v>21</v>
      </c>
      <c r="F196" s="225" t="s">
        <v>219</v>
      </c>
      <c r="G196" s="223"/>
      <c r="H196" s="226">
        <v>3.75</v>
      </c>
      <c r="I196" s="227"/>
      <c r="J196" s="223"/>
      <c r="K196" s="223"/>
      <c r="L196" s="228"/>
      <c r="M196" s="229"/>
      <c r="N196" s="230"/>
      <c r="O196" s="230"/>
      <c r="P196" s="230"/>
      <c r="Q196" s="230"/>
      <c r="R196" s="230"/>
      <c r="S196" s="230"/>
      <c r="T196" s="231"/>
      <c r="AT196" s="232" t="s">
        <v>215</v>
      </c>
      <c r="AU196" s="232" t="s">
        <v>83</v>
      </c>
      <c r="AV196" s="15" t="s">
        <v>149</v>
      </c>
      <c r="AW196" s="15" t="s">
        <v>34</v>
      </c>
      <c r="AX196" s="15" t="s">
        <v>81</v>
      </c>
      <c r="AY196" s="232" t="s">
        <v>206</v>
      </c>
    </row>
    <row r="197" spans="1:65" s="2" customFormat="1" ht="16.5" customHeight="1">
      <c r="A197" s="37"/>
      <c r="B197" s="38"/>
      <c r="C197" s="234" t="s">
        <v>440</v>
      </c>
      <c r="D197" s="234" t="s">
        <v>305</v>
      </c>
      <c r="E197" s="235" t="s">
        <v>1361</v>
      </c>
      <c r="F197" s="236" t="s">
        <v>1362</v>
      </c>
      <c r="G197" s="237" t="s">
        <v>238</v>
      </c>
      <c r="H197" s="238">
        <v>3.7879999999999998</v>
      </c>
      <c r="I197" s="239"/>
      <c r="J197" s="240">
        <f>ROUND(I197*H197,2)</f>
        <v>0</v>
      </c>
      <c r="K197" s="241"/>
      <c r="L197" s="242"/>
      <c r="M197" s="243" t="s">
        <v>21</v>
      </c>
      <c r="N197" s="244" t="s">
        <v>45</v>
      </c>
      <c r="O197" s="67"/>
      <c r="P197" s="192">
        <f>O197*H197</f>
        <v>0</v>
      </c>
      <c r="Q197" s="192">
        <v>0.161</v>
      </c>
      <c r="R197" s="192">
        <f>Q197*H197</f>
        <v>0.60986799999999997</v>
      </c>
      <c r="S197" s="192">
        <v>0</v>
      </c>
      <c r="T197" s="193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194" t="s">
        <v>796</v>
      </c>
      <c r="AT197" s="194" t="s">
        <v>305</v>
      </c>
      <c r="AU197" s="194" t="s">
        <v>83</v>
      </c>
      <c r="AY197" s="20" t="s">
        <v>206</v>
      </c>
      <c r="BE197" s="195">
        <f>IF(N197="základní",J197,0)</f>
        <v>0</v>
      </c>
      <c r="BF197" s="195">
        <f>IF(N197="snížená",J197,0)</f>
        <v>0</v>
      </c>
      <c r="BG197" s="195">
        <f>IF(N197="zákl. přenesená",J197,0)</f>
        <v>0</v>
      </c>
      <c r="BH197" s="195">
        <f>IF(N197="sníž. přenesená",J197,0)</f>
        <v>0</v>
      </c>
      <c r="BI197" s="195">
        <f>IF(N197="nulová",J197,0)</f>
        <v>0</v>
      </c>
      <c r="BJ197" s="20" t="s">
        <v>81</v>
      </c>
      <c r="BK197" s="195">
        <f>ROUND(I197*H197,2)</f>
        <v>0</v>
      </c>
      <c r="BL197" s="20" t="s">
        <v>796</v>
      </c>
      <c r="BM197" s="194" t="s">
        <v>1423</v>
      </c>
    </row>
    <row r="198" spans="1:65" s="2" customFormat="1">
      <c r="A198" s="37"/>
      <c r="B198" s="38"/>
      <c r="C198" s="39"/>
      <c r="D198" s="196" t="s">
        <v>213</v>
      </c>
      <c r="E198" s="39"/>
      <c r="F198" s="197" t="s">
        <v>1362</v>
      </c>
      <c r="G198" s="39"/>
      <c r="H198" s="39"/>
      <c r="I198" s="198"/>
      <c r="J198" s="39"/>
      <c r="K198" s="39"/>
      <c r="L198" s="42"/>
      <c r="M198" s="199"/>
      <c r="N198" s="200"/>
      <c r="O198" s="67"/>
      <c r="P198" s="67"/>
      <c r="Q198" s="67"/>
      <c r="R198" s="67"/>
      <c r="S198" s="67"/>
      <c r="T198" s="68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T198" s="20" t="s">
        <v>213</v>
      </c>
      <c r="AU198" s="20" t="s">
        <v>83</v>
      </c>
    </row>
    <row r="199" spans="1:65" s="2" customFormat="1" ht="18">
      <c r="A199" s="37"/>
      <c r="B199" s="38"/>
      <c r="C199" s="39"/>
      <c r="D199" s="196" t="s">
        <v>275</v>
      </c>
      <c r="E199" s="39"/>
      <c r="F199" s="233" t="s">
        <v>1359</v>
      </c>
      <c r="G199" s="39"/>
      <c r="H199" s="39"/>
      <c r="I199" s="198"/>
      <c r="J199" s="39"/>
      <c r="K199" s="39"/>
      <c r="L199" s="42"/>
      <c r="M199" s="199"/>
      <c r="N199" s="200"/>
      <c r="O199" s="67"/>
      <c r="P199" s="67"/>
      <c r="Q199" s="67"/>
      <c r="R199" s="67"/>
      <c r="S199" s="67"/>
      <c r="T199" s="68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T199" s="20" t="s">
        <v>275</v>
      </c>
      <c r="AU199" s="20" t="s">
        <v>83</v>
      </c>
    </row>
    <row r="200" spans="1:65" s="14" customFormat="1">
      <c r="B200" s="211"/>
      <c r="C200" s="212"/>
      <c r="D200" s="196" t="s">
        <v>215</v>
      </c>
      <c r="E200" s="213" t="s">
        <v>21</v>
      </c>
      <c r="F200" s="214" t="s">
        <v>1364</v>
      </c>
      <c r="G200" s="212"/>
      <c r="H200" s="215">
        <v>3.75</v>
      </c>
      <c r="I200" s="216"/>
      <c r="J200" s="212"/>
      <c r="K200" s="212"/>
      <c r="L200" s="217"/>
      <c r="M200" s="218"/>
      <c r="N200" s="219"/>
      <c r="O200" s="219"/>
      <c r="P200" s="219"/>
      <c r="Q200" s="219"/>
      <c r="R200" s="219"/>
      <c r="S200" s="219"/>
      <c r="T200" s="220"/>
      <c r="AT200" s="221" t="s">
        <v>215</v>
      </c>
      <c r="AU200" s="221" t="s">
        <v>83</v>
      </c>
      <c r="AV200" s="14" t="s">
        <v>83</v>
      </c>
      <c r="AW200" s="14" t="s">
        <v>34</v>
      </c>
      <c r="AX200" s="14" t="s">
        <v>74</v>
      </c>
      <c r="AY200" s="221" t="s">
        <v>206</v>
      </c>
    </row>
    <row r="201" spans="1:65" s="15" customFormat="1">
      <c r="B201" s="222"/>
      <c r="C201" s="223"/>
      <c r="D201" s="196" t="s">
        <v>215</v>
      </c>
      <c r="E201" s="224" t="s">
        <v>21</v>
      </c>
      <c r="F201" s="225" t="s">
        <v>219</v>
      </c>
      <c r="G201" s="223"/>
      <c r="H201" s="226">
        <v>3.75</v>
      </c>
      <c r="I201" s="227"/>
      <c r="J201" s="223"/>
      <c r="K201" s="223"/>
      <c r="L201" s="228"/>
      <c r="M201" s="229"/>
      <c r="N201" s="230"/>
      <c r="O201" s="230"/>
      <c r="P201" s="230"/>
      <c r="Q201" s="230"/>
      <c r="R201" s="230"/>
      <c r="S201" s="230"/>
      <c r="T201" s="231"/>
      <c r="AT201" s="232" t="s">
        <v>215</v>
      </c>
      <c r="AU201" s="232" t="s">
        <v>83</v>
      </c>
      <c r="AV201" s="15" t="s">
        <v>149</v>
      </c>
      <c r="AW201" s="15" t="s">
        <v>34</v>
      </c>
      <c r="AX201" s="15" t="s">
        <v>74</v>
      </c>
      <c r="AY201" s="232" t="s">
        <v>206</v>
      </c>
    </row>
    <row r="202" spans="1:65" s="14" customFormat="1">
      <c r="B202" s="211"/>
      <c r="C202" s="212"/>
      <c r="D202" s="196" t="s">
        <v>215</v>
      </c>
      <c r="E202" s="213" t="s">
        <v>21</v>
      </c>
      <c r="F202" s="214" t="s">
        <v>1365</v>
      </c>
      <c r="G202" s="212"/>
      <c r="H202" s="215">
        <v>3.7879999999999998</v>
      </c>
      <c r="I202" s="216"/>
      <c r="J202" s="212"/>
      <c r="K202" s="212"/>
      <c r="L202" s="217"/>
      <c r="M202" s="250"/>
      <c r="N202" s="251"/>
      <c r="O202" s="251"/>
      <c r="P202" s="251"/>
      <c r="Q202" s="251"/>
      <c r="R202" s="251"/>
      <c r="S202" s="251"/>
      <c r="T202" s="252"/>
      <c r="AT202" s="221" t="s">
        <v>215</v>
      </c>
      <c r="AU202" s="221" t="s">
        <v>83</v>
      </c>
      <c r="AV202" s="14" t="s">
        <v>83</v>
      </c>
      <c r="AW202" s="14" t="s">
        <v>34</v>
      </c>
      <c r="AX202" s="14" t="s">
        <v>81</v>
      </c>
      <c r="AY202" s="221" t="s">
        <v>206</v>
      </c>
    </row>
    <row r="203" spans="1:65" s="2" customFormat="1" ht="7" customHeight="1">
      <c r="A203" s="37"/>
      <c r="B203" s="50"/>
      <c r="C203" s="51"/>
      <c r="D203" s="51"/>
      <c r="E203" s="51"/>
      <c r="F203" s="51"/>
      <c r="G203" s="51"/>
      <c r="H203" s="51"/>
      <c r="I203" s="51"/>
      <c r="J203" s="51"/>
      <c r="K203" s="51"/>
      <c r="L203" s="42"/>
      <c r="M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</row>
  </sheetData>
  <sheetProtection algorithmName="SHA-512" hashValue="okSYwsifdKtauiIZs8S0xeZ229zYTbm++GM0dVAU8PkxSnAltNDiV1SW7bxUv89hX/eTGS0dx5nrofyj4lYFZg==" saltValue="0iYnAnSnLVb1P8WJTFhUKz1yB0zedLkK7JytWB8XDWGvq16TyINlTJc1SALnD6uxRfnjNY8+KDaTDS8S7rTOzw==" spinCount="100000" sheet="1" objects="1" scenarios="1" formatColumns="0" formatRows="0" autoFilter="0"/>
  <autoFilter ref="C91:K202" xr:uid="{00000000-0009-0000-0000-000005000000}"/>
  <mergeCells count="12">
    <mergeCell ref="E84:H84"/>
    <mergeCell ref="L2:V2"/>
    <mergeCell ref="E50:H50"/>
    <mergeCell ref="E52:H52"/>
    <mergeCell ref="E54:H54"/>
    <mergeCell ref="E80:H80"/>
    <mergeCell ref="E82:H8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BM239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107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170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1424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1425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1426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19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23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ROUND(J97,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ROUND((SUM(BE97:BE238)),  2)</f>
        <v>0</v>
      </c>
      <c r="G37" s="37"/>
      <c r="H37" s="37"/>
      <c r="I37" s="127">
        <v>0.21</v>
      </c>
      <c r="J37" s="126">
        <f>ROUND(((SUM(BE97:BE238))*I37),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ROUND((SUM(BF97:BF238)),  2)</f>
        <v>0</v>
      </c>
      <c r="G38" s="37"/>
      <c r="H38" s="37"/>
      <c r="I38" s="127">
        <v>0.12</v>
      </c>
      <c r="J38" s="126">
        <f>ROUND(((SUM(BF97:BF238))*I38),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ROUND((SUM(BG97:BG238)),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ROUND((SUM(BH97:BH238)),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ROUND((SUM(BI97:BI238)),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170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1424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1425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SO 03.b.1 - Odvodnění - způsobilé náklady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>Roudnice nad Labem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J97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179</v>
      </c>
      <c r="E68" s="146"/>
      <c r="F68" s="146"/>
      <c r="G68" s="146"/>
      <c r="H68" s="146"/>
      <c r="I68" s="146"/>
      <c r="J68" s="147">
        <f>J98</f>
        <v>0</v>
      </c>
      <c r="K68" s="144"/>
      <c r="L68" s="148"/>
    </row>
    <row r="69" spans="1:47" s="10" customFormat="1" ht="19.899999999999999" customHeight="1">
      <c r="B69" s="149"/>
      <c r="C69" s="100"/>
      <c r="D69" s="150" t="s">
        <v>180</v>
      </c>
      <c r="E69" s="151"/>
      <c r="F69" s="151"/>
      <c r="G69" s="151"/>
      <c r="H69" s="151"/>
      <c r="I69" s="151"/>
      <c r="J69" s="152">
        <f>J99</f>
        <v>0</v>
      </c>
      <c r="K69" s="100"/>
      <c r="L69" s="153"/>
    </row>
    <row r="70" spans="1:47" s="10" customFormat="1" ht="19.899999999999999" customHeight="1">
      <c r="B70" s="149"/>
      <c r="C70" s="100"/>
      <c r="D70" s="150" t="s">
        <v>856</v>
      </c>
      <c r="E70" s="151"/>
      <c r="F70" s="151"/>
      <c r="G70" s="151"/>
      <c r="H70" s="151"/>
      <c r="I70" s="151"/>
      <c r="J70" s="152">
        <f>J202</f>
        <v>0</v>
      </c>
      <c r="K70" s="100"/>
      <c r="L70" s="153"/>
    </row>
    <row r="71" spans="1:47" s="10" customFormat="1" ht="19.899999999999999" customHeight="1">
      <c r="B71" s="149"/>
      <c r="C71" s="100"/>
      <c r="D71" s="150" t="s">
        <v>182</v>
      </c>
      <c r="E71" s="151"/>
      <c r="F71" s="151"/>
      <c r="G71" s="151"/>
      <c r="H71" s="151"/>
      <c r="I71" s="151"/>
      <c r="J71" s="152">
        <f>J211</f>
        <v>0</v>
      </c>
      <c r="K71" s="100"/>
      <c r="L71" s="153"/>
    </row>
    <row r="72" spans="1:47" s="10" customFormat="1" ht="19.899999999999999" customHeight="1">
      <c r="B72" s="149"/>
      <c r="C72" s="100"/>
      <c r="D72" s="150" t="s">
        <v>1012</v>
      </c>
      <c r="E72" s="151"/>
      <c r="F72" s="151"/>
      <c r="G72" s="151"/>
      <c r="H72" s="151"/>
      <c r="I72" s="151"/>
      <c r="J72" s="152">
        <f>J215</f>
        <v>0</v>
      </c>
      <c r="K72" s="100"/>
      <c r="L72" s="153"/>
    </row>
    <row r="73" spans="1:47" s="10" customFormat="1" ht="19.899999999999999" customHeight="1">
      <c r="B73" s="149"/>
      <c r="C73" s="100"/>
      <c r="D73" s="150" t="s">
        <v>184</v>
      </c>
      <c r="E73" s="151"/>
      <c r="F73" s="151"/>
      <c r="G73" s="151"/>
      <c r="H73" s="151"/>
      <c r="I73" s="151"/>
      <c r="J73" s="152">
        <f>J235</f>
        <v>0</v>
      </c>
      <c r="K73" s="100"/>
      <c r="L73" s="153"/>
    </row>
    <row r="74" spans="1:47" s="2" customFormat="1" ht="21.75" customHeight="1">
      <c r="A74" s="37"/>
      <c r="B74" s="38"/>
      <c r="C74" s="39"/>
      <c r="D74" s="39"/>
      <c r="E74" s="39"/>
      <c r="F74" s="39"/>
      <c r="G74" s="39"/>
      <c r="H74" s="39"/>
      <c r="I74" s="39"/>
      <c r="J74" s="39"/>
      <c r="K74" s="39"/>
      <c r="L74" s="11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5" spans="1:47" s="2" customFormat="1" ht="7" customHeight="1">
      <c r="A75" s="37"/>
      <c r="B75" s="50"/>
      <c r="C75" s="51"/>
      <c r="D75" s="51"/>
      <c r="E75" s="51"/>
      <c r="F75" s="51"/>
      <c r="G75" s="51"/>
      <c r="H75" s="51"/>
      <c r="I75" s="51"/>
      <c r="J75" s="51"/>
      <c r="K75" s="51"/>
      <c r="L75" s="116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</row>
    <row r="79" spans="1:47" s="2" customFormat="1" ht="7" customHeight="1">
      <c r="A79" s="37"/>
      <c r="B79" s="52"/>
      <c r="C79" s="53"/>
      <c r="D79" s="53"/>
      <c r="E79" s="53"/>
      <c r="F79" s="53"/>
      <c r="G79" s="53"/>
      <c r="H79" s="53"/>
      <c r="I79" s="53"/>
      <c r="J79" s="53"/>
      <c r="K79" s="53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47" s="2" customFormat="1" ht="25" customHeight="1">
      <c r="A80" s="37"/>
      <c r="B80" s="38"/>
      <c r="C80" s="26" t="s">
        <v>191</v>
      </c>
      <c r="D80" s="39"/>
      <c r="E80" s="39"/>
      <c r="F80" s="39"/>
      <c r="G80" s="39"/>
      <c r="H80" s="3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31" s="2" customFormat="1" ht="7" customHeight="1">
      <c r="A81" s="37"/>
      <c r="B81" s="38"/>
      <c r="C81" s="39"/>
      <c r="D81" s="39"/>
      <c r="E81" s="39"/>
      <c r="F81" s="39"/>
      <c r="G81" s="39"/>
      <c r="H81" s="39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31" s="2" customFormat="1" ht="12" customHeight="1">
      <c r="A82" s="37"/>
      <c r="B82" s="38"/>
      <c r="C82" s="32" t="s">
        <v>16</v>
      </c>
      <c r="D82" s="39"/>
      <c r="E82" s="39"/>
      <c r="F82" s="39"/>
      <c r="G82" s="39"/>
      <c r="H82" s="39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31" s="2" customFormat="1" ht="16.5" customHeight="1">
      <c r="A83" s="37"/>
      <c r="B83" s="38"/>
      <c r="C83" s="39"/>
      <c r="D83" s="39"/>
      <c r="E83" s="400" t="str">
        <f>E7</f>
        <v>Lesopark Na Kolečku-DPS - revize</v>
      </c>
      <c r="F83" s="401"/>
      <c r="G83" s="401"/>
      <c r="H83" s="401"/>
      <c r="I83" s="39"/>
      <c r="J83" s="39"/>
      <c r="K83" s="39"/>
      <c r="L83" s="11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pans="1:31" s="1" customFormat="1" ht="12" customHeight="1">
      <c r="B84" s="24"/>
      <c r="C84" s="32" t="s">
        <v>169</v>
      </c>
      <c r="D84" s="25"/>
      <c r="E84" s="25"/>
      <c r="F84" s="25"/>
      <c r="G84" s="25"/>
      <c r="H84" s="25"/>
      <c r="I84" s="25"/>
      <c r="J84" s="25"/>
      <c r="K84" s="25"/>
      <c r="L84" s="23"/>
    </row>
    <row r="85" spans="1:31" s="1" customFormat="1" ht="16.5" customHeight="1">
      <c r="B85" s="24"/>
      <c r="C85" s="25"/>
      <c r="D85" s="25"/>
      <c r="E85" s="400" t="s">
        <v>170</v>
      </c>
      <c r="F85" s="391"/>
      <c r="G85" s="391"/>
      <c r="H85" s="391"/>
      <c r="I85" s="25"/>
      <c r="J85" s="25"/>
      <c r="K85" s="25"/>
      <c r="L85" s="23"/>
    </row>
    <row r="86" spans="1:31" s="1" customFormat="1" ht="12" customHeight="1">
      <c r="B86" s="24"/>
      <c r="C86" s="32" t="s">
        <v>171</v>
      </c>
      <c r="D86" s="25"/>
      <c r="E86" s="25"/>
      <c r="F86" s="25"/>
      <c r="G86" s="25"/>
      <c r="H86" s="25"/>
      <c r="I86" s="25"/>
      <c r="J86" s="25"/>
      <c r="K86" s="25"/>
      <c r="L86" s="23"/>
    </row>
    <row r="87" spans="1:31" s="2" customFormat="1" ht="16.5" customHeight="1">
      <c r="A87" s="37"/>
      <c r="B87" s="38"/>
      <c r="C87" s="39"/>
      <c r="D87" s="39"/>
      <c r="E87" s="409" t="s">
        <v>1424</v>
      </c>
      <c r="F87" s="399"/>
      <c r="G87" s="399"/>
      <c r="H87" s="39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31" s="2" customFormat="1" ht="12" customHeight="1">
      <c r="A88" s="37"/>
      <c r="B88" s="38"/>
      <c r="C88" s="32" t="s">
        <v>1425</v>
      </c>
      <c r="D88" s="39"/>
      <c r="E88" s="39"/>
      <c r="F88" s="39"/>
      <c r="G88" s="39"/>
      <c r="H88" s="3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31" s="2" customFormat="1" ht="16.5" customHeight="1">
      <c r="A89" s="37"/>
      <c r="B89" s="38"/>
      <c r="C89" s="39"/>
      <c r="D89" s="39"/>
      <c r="E89" s="367" t="str">
        <f>E13</f>
        <v>SO 03.b.1 - Odvodnění - způsobilé náklady</v>
      </c>
      <c r="F89" s="399"/>
      <c r="G89" s="399"/>
      <c r="H89" s="399"/>
      <c r="I89" s="39"/>
      <c r="J89" s="39"/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31" s="2" customFormat="1" ht="7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31" s="2" customFormat="1" ht="12" customHeight="1">
      <c r="A91" s="37"/>
      <c r="B91" s="38"/>
      <c r="C91" s="32" t="s">
        <v>22</v>
      </c>
      <c r="D91" s="39"/>
      <c r="E91" s="39"/>
      <c r="F91" s="30" t="str">
        <f>F16</f>
        <v>Roudnice nad Labem</v>
      </c>
      <c r="G91" s="39"/>
      <c r="H91" s="39"/>
      <c r="I91" s="32" t="s">
        <v>24</v>
      </c>
      <c r="J91" s="62" t="str">
        <f>IF(J16="","",J16)</f>
        <v>22. 5. 2024</v>
      </c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31" s="2" customFormat="1" ht="7" customHeight="1">
      <c r="A92" s="37"/>
      <c r="B92" s="38"/>
      <c r="C92" s="39"/>
      <c r="D92" s="39"/>
      <c r="E92" s="39"/>
      <c r="F92" s="39"/>
      <c r="G92" s="39"/>
      <c r="H92" s="39"/>
      <c r="I92" s="39"/>
      <c r="J92" s="39"/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31" s="2" customFormat="1" ht="15.15" customHeight="1">
      <c r="A93" s="37"/>
      <c r="B93" s="38"/>
      <c r="C93" s="32" t="s">
        <v>26</v>
      </c>
      <c r="D93" s="39"/>
      <c r="E93" s="39"/>
      <c r="F93" s="30" t="str">
        <f>E19</f>
        <v xml:space="preserve"> </v>
      </c>
      <c r="G93" s="39"/>
      <c r="H93" s="39"/>
      <c r="I93" s="32" t="s">
        <v>32</v>
      </c>
      <c r="J93" s="35" t="str">
        <f>E25</f>
        <v>Land05 s.r.o.</v>
      </c>
      <c r="K93" s="39"/>
      <c r="L93" s="116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pans="1:31" s="2" customFormat="1" ht="15.15" customHeight="1">
      <c r="A94" s="37"/>
      <c r="B94" s="38"/>
      <c r="C94" s="32" t="s">
        <v>30</v>
      </c>
      <c r="D94" s="39"/>
      <c r="E94" s="39"/>
      <c r="F94" s="30" t="str">
        <f>IF(E22="","",E22)</f>
        <v>Vyplň údaj</v>
      </c>
      <c r="G94" s="39"/>
      <c r="H94" s="39"/>
      <c r="I94" s="32" t="s">
        <v>35</v>
      </c>
      <c r="J94" s="35" t="str">
        <f>E28</f>
        <v>Soloreal s.r.o.</v>
      </c>
      <c r="K94" s="39"/>
      <c r="L94" s="116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pans="1:31" s="2" customFormat="1" ht="10.25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116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pans="1:31" s="11" customFormat="1" ht="29.25" customHeight="1">
      <c r="A96" s="154"/>
      <c r="B96" s="155"/>
      <c r="C96" s="156" t="s">
        <v>192</v>
      </c>
      <c r="D96" s="157" t="s">
        <v>59</v>
      </c>
      <c r="E96" s="157" t="s">
        <v>55</v>
      </c>
      <c r="F96" s="157" t="s">
        <v>56</v>
      </c>
      <c r="G96" s="157" t="s">
        <v>193</v>
      </c>
      <c r="H96" s="157" t="s">
        <v>194</v>
      </c>
      <c r="I96" s="157" t="s">
        <v>195</v>
      </c>
      <c r="J96" s="158" t="s">
        <v>177</v>
      </c>
      <c r="K96" s="159" t="s">
        <v>196</v>
      </c>
      <c r="L96" s="160"/>
      <c r="M96" s="71" t="s">
        <v>21</v>
      </c>
      <c r="N96" s="72" t="s">
        <v>44</v>
      </c>
      <c r="O96" s="72" t="s">
        <v>197</v>
      </c>
      <c r="P96" s="72" t="s">
        <v>198</v>
      </c>
      <c r="Q96" s="72" t="s">
        <v>199</v>
      </c>
      <c r="R96" s="72" t="s">
        <v>200</v>
      </c>
      <c r="S96" s="72" t="s">
        <v>201</v>
      </c>
      <c r="T96" s="73" t="s">
        <v>202</v>
      </c>
      <c r="U96" s="154"/>
      <c r="V96" s="154"/>
      <c r="W96" s="154"/>
      <c r="X96" s="154"/>
      <c r="Y96" s="154"/>
      <c r="Z96" s="154"/>
      <c r="AA96" s="154"/>
      <c r="AB96" s="154"/>
      <c r="AC96" s="154"/>
      <c r="AD96" s="154"/>
      <c r="AE96" s="154"/>
    </row>
    <row r="97" spans="1:65" s="2" customFormat="1" ht="22.75" customHeight="1">
      <c r="A97" s="37"/>
      <c r="B97" s="38"/>
      <c r="C97" s="78" t="s">
        <v>203</v>
      </c>
      <c r="D97" s="39"/>
      <c r="E97" s="39"/>
      <c r="F97" s="39"/>
      <c r="G97" s="39"/>
      <c r="H97" s="39"/>
      <c r="I97" s="39"/>
      <c r="J97" s="161">
        <f>BK97</f>
        <v>0</v>
      </c>
      <c r="K97" s="39"/>
      <c r="L97" s="42"/>
      <c r="M97" s="74"/>
      <c r="N97" s="162"/>
      <c r="O97" s="75"/>
      <c r="P97" s="163">
        <f>P98</f>
        <v>0</v>
      </c>
      <c r="Q97" s="75"/>
      <c r="R97" s="163">
        <f>R98</f>
        <v>57.826501400000005</v>
      </c>
      <c r="S97" s="75"/>
      <c r="T97" s="164">
        <f>T98</f>
        <v>0</v>
      </c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20" t="s">
        <v>73</v>
      </c>
      <c r="AU97" s="20" t="s">
        <v>178</v>
      </c>
      <c r="BK97" s="165">
        <f>BK98</f>
        <v>0</v>
      </c>
    </row>
    <row r="98" spans="1:65" s="12" customFormat="1" ht="25.9" customHeight="1">
      <c r="B98" s="166"/>
      <c r="C98" s="167"/>
      <c r="D98" s="168" t="s">
        <v>73</v>
      </c>
      <c r="E98" s="169" t="s">
        <v>204</v>
      </c>
      <c r="F98" s="169" t="s">
        <v>205</v>
      </c>
      <c r="G98" s="167"/>
      <c r="H98" s="167"/>
      <c r="I98" s="170"/>
      <c r="J98" s="171">
        <f>BK98</f>
        <v>0</v>
      </c>
      <c r="K98" s="167"/>
      <c r="L98" s="172"/>
      <c r="M98" s="173"/>
      <c r="N98" s="174"/>
      <c r="O98" s="174"/>
      <c r="P98" s="175">
        <f>P99+P202+P211+P215+P235</f>
        <v>0</v>
      </c>
      <c r="Q98" s="174"/>
      <c r="R98" s="175">
        <f>R99+R202+R211+R215+R235</f>
        <v>57.826501400000005</v>
      </c>
      <c r="S98" s="174"/>
      <c r="T98" s="176">
        <f>T99+T202+T211+T215+T235</f>
        <v>0</v>
      </c>
      <c r="AR98" s="177" t="s">
        <v>81</v>
      </c>
      <c r="AT98" s="178" t="s">
        <v>73</v>
      </c>
      <c r="AU98" s="178" t="s">
        <v>74</v>
      </c>
      <c r="AY98" s="177" t="s">
        <v>206</v>
      </c>
      <c r="BK98" s="179">
        <f>BK99+BK202+BK211+BK215+BK235</f>
        <v>0</v>
      </c>
    </row>
    <row r="99" spans="1:65" s="12" customFormat="1" ht="22.75" customHeight="1">
      <c r="B99" s="166"/>
      <c r="C99" s="167"/>
      <c r="D99" s="168" t="s">
        <v>73</v>
      </c>
      <c r="E99" s="180" t="s">
        <v>81</v>
      </c>
      <c r="F99" s="180" t="s">
        <v>207</v>
      </c>
      <c r="G99" s="167"/>
      <c r="H99" s="167"/>
      <c r="I99" s="170"/>
      <c r="J99" s="181">
        <f>BK99</f>
        <v>0</v>
      </c>
      <c r="K99" s="167"/>
      <c r="L99" s="172"/>
      <c r="M99" s="173"/>
      <c r="N99" s="174"/>
      <c r="O99" s="174"/>
      <c r="P99" s="175">
        <f>SUM(P100:P201)</f>
        <v>0</v>
      </c>
      <c r="Q99" s="174"/>
      <c r="R99" s="175">
        <f>SUM(R100:R201)</f>
        <v>56.502000000000002</v>
      </c>
      <c r="S99" s="174"/>
      <c r="T99" s="176">
        <f>SUM(T100:T201)</f>
        <v>0</v>
      </c>
      <c r="AR99" s="177" t="s">
        <v>81</v>
      </c>
      <c r="AT99" s="178" t="s">
        <v>73</v>
      </c>
      <c r="AU99" s="178" t="s">
        <v>81</v>
      </c>
      <c r="AY99" s="177" t="s">
        <v>206</v>
      </c>
      <c r="BK99" s="179">
        <f>SUM(BK100:BK201)</f>
        <v>0</v>
      </c>
    </row>
    <row r="100" spans="1:65" s="2" customFormat="1" ht="16.5" customHeight="1">
      <c r="A100" s="37"/>
      <c r="B100" s="38"/>
      <c r="C100" s="182" t="s">
        <v>81</v>
      </c>
      <c r="D100" s="182" t="s">
        <v>208</v>
      </c>
      <c r="E100" s="183" t="s">
        <v>1427</v>
      </c>
      <c r="F100" s="184" t="s">
        <v>1428</v>
      </c>
      <c r="G100" s="185" t="s">
        <v>211</v>
      </c>
      <c r="H100" s="186">
        <v>392</v>
      </c>
      <c r="I100" s="187"/>
      <c r="J100" s="188">
        <f>ROUND(I100*H100,2)</f>
        <v>0</v>
      </c>
      <c r="K100" s="189"/>
      <c r="L100" s="42"/>
      <c r="M100" s="190" t="s">
        <v>21</v>
      </c>
      <c r="N100" s="191" t="s">
        <v>45</v>
      </c>
      <c r="O100" s="67"/>
      <c r="P100" s="192">
        <f>O100*H100</f>
        <v>0</v>
      </c>
      <c r="Q100" s="192">
        <v>0</v>
      </c>
      <c r="R100" s="192">
        <f>Q100*H100</f>
        <v>0</v>
      </c>
      <c r="S100" s="192">
        <v>0</v>
      </c>
      <c r="T100" s="193">
        <f>S100*H100</f>
        <v>0</v>
      </c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R100" s="194" t="s">
        <v>702</v>
      </c>
      <c r="AT100" s="194" t="s">
        <v>208</v>
      </c>
      <c r="AU100" s="194" t="s">
        <v>83</v>
      </c>
      <c r="AY100" s="20" t="s">
        <v>206</v>
      </c>
      <c r="BE100" s="195">
        <f>IF(N100="základní",J100,0)</f>
        <v>0</v>
      </c>
      <c r="BF100" s="195">
        <f>IF(N100="snížená",J100,0)</f>
        <v>0</v>
      </c>
      <c r="BG100" s="195">
        <f>IF(N100="zákl. přenesená",J100,0)</f>
        <v>0</v>
      </c>
      <c r="BH100" s="195">
        <f>IF(N100="sníž. přenesená",J100,0)</f>
        <v>0</v>
      </c>
      <c r="BI100" s="195">
        <f>IF(N100="nulová",J100,0)</f>
        <v>0</v>
      </c>
      <c r="BJ100" s="20" t="s">
        <v>81</v>
      </c>
      <c r="BK100" s="195">
        <f>ROUND(I100*H100,2)</f>
        <v>0</v>
      </c>
      <c r="BL100" s="20" t="s">
        <v>702</v>
      </c>
      <c r="BM100" s="194" t="s">
        <v>1429</v>
      </c>
    </row>
    <row r="101" spans="1:65" s="2" customFormat="1">
      <c r="A101" s="37"/>
      <c r="B101" s="38"/>
      <c r="C101" s="39"/>
      <c r="D101" s="196" t="s">
        <v>213</v>
      </c>
      <c r="E101" s="39"/>
      <c r="F101" s="197" t="s">
        <v>1428</v>
      </c>
      <c r="G101" s="39"/>
      <c r="H101" s="39"/>
      <c r="I101" s="198"/>
      <c r="J101" s="39"/>
      <c r="K101" s="39"/>
      <c r="L101" s="42"/>
      <c r="M101" s="199"/>
      <c r="N101" s="200"/>
      <c r="O101" s="67"/>
      <c r="P101" s="67"/>
      <c r="Q101" s="67"/>
      <c r="R101" s="67"/>
      <c r="S101" s="67"/>
      <c r="T101" s="68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20" t="s">
        <v>213</v>
      </c>
      <c r="AU101" s="20" t="s">
        <v>83</v>
      </c>
    </row>
    <row r="102" spans="1:65" s="2" customFormat="1" ht="18">
      <c r="A102" s="37"/>
      <c r="B102" s="38"/>
      <c r="C102" s="39"/>
      <c r="D102" s="196" t="s">
        <v>275</v>
      </c>
      <c r="E102" s="39"/>
      <c r="F102" s="233" t="s">
        <v>1359</v>
      </c>
      <c r="G102" s="39"/>
      <c r="H102" s="39"/>
      <c r="I102" s="198"/>
      <c r="J102" s="39"/>
      <c r="K102" s="39"/>
      <c r="L102" s="42"/>
      <c r="M102" s="199"/>
      <c r="N102" s="200"/>
      <c r="O102" s="67"/>
      <c r="P102" s="67"/>
      <c r="Q102" s="67"/>
      <c r="R102" s="67"/>
      <c r="S102" s="67"/>
      <c r="T102" s="68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T102" s="20" t="s">
        <v>275</v>
      </c>
      <c r="AU102" s="20" t="s">
        <v>83</v>
      </c>
    </row>
    <row r="103" spans="1:65" s="14" customFormat="1">
      <c r="B103" s="211"/>
      <c r="C103" s="212"/>
      <c r="D103" s="196" t="s">
        <v>215</v>
      </c>
      <c r="E103" s="213" t="s">
        <v>21</v>
      </c>
      <c r="F103" s="214" t="s">
        <v>1430</v>
      </c>
      <c r="G103" s="212"/>
      <c r="H103" s="215">
        <v>392</v>
      </c>
      <c r="I103" s="216"/>
      <c r="J103" s="212"/>
      <c r="K103" s="212"/>
      <c r="L103" s="217"/>
      <c r="M103" s="218"/>
      <c r="N103" s="219"/>
      <c r="O103" s="219"/>
      <c r="P103" s="219"/>
      <c r="Q103" s="219"/>
      <c r="R103" s="219"/>
      <c r="S103" s="219"/>
      <c r="T103" s="220"/>
      <c r="AT103" s="221" t="s">
        <v>215</v>
      </c>
      <c r="AU103" s="221" t="s">
        <v>83</v>
      </c>
      <c r="AV103" s="14" t="s">
        <v>83</v>
      </c>
      <c r="AW103" s="14" t="s">
        <v>34</v>
      </c>
      <c r="AX103" s="14" t="s">
        <v>81</v>
      </c>
      <c r="AY103" s="221" t="s">
        <v>206</v>
      </c>
    </row>
    <row r="104" spans="1:65" s="2" customFormat="1" ht="16.5" customHeight="1">
      <c r="A104" s="37"/>
      <c r="B104" s="38"/>
      <c r="C104" s="182" t="s">
        <v>83</v>
      </c>
      <c r="D104" s="182" t="s">
        <v>208</v>
      </c>
      <c r="E104" s="183" t="s">
        <v>1431</v>
      </c>
      <c r="F104" s="184" t="s">
        <v>1432</v>
      </c>
      <c r="G104" s="185" t="s">
        <v>238</v>
      </c>
      <c r="H104" s="186">
        <v>4008.11</v>
      </c>
      <c r="I104" s="187"/>
      <c r="J104" s="188">
        <f>ROUND(I104*H104,2)</f>
        <v>0</v>
      </c>
      <c r="K104" s="189"/>
      <c r="L104" s="42"/>
      <c r="M104" s="190" t="s">
        <v>21</v>
      </c>
      <c r="N104" s="191" t="s">
        <v>45</v>
      </c>
      <c r="O104" s="67"/>
      <c r="P104" s="192">
        <f>O104*H104</f>
        <v>0</v>
      </c>
      <c r="Q104" s="192">
        <v>0</v>
      </c>
      <c r="R104" s="192">
        <f>Q104*H104</f>
        <v>0</v>
      </c>
      <c r="S104" s="192">
        <v>0</v>
      </c>
      <c r="T104" s="193">
        <f>S104*H104</f>
        <v>0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R104" s="194" t="s">
        <v>149</v>
      </c>
      <c r="AT104" s="194" t="s">
        <v>208</v>
      </c>
      <c r="AU104" s="194" t="s">
        <v>83</v>
      </c>
      <c r="AY104" s="20" t="s">
        <v>206</v>
      </c>
      <c r="BE104" s="195">
        <f>IF(N104="základní",J104,0)</f>
        <v>0</v>
      </c>
      <c r="BF104" s="195">
        <f>IF(N104="snížená",J104,0)</f>
        <v>0</v>
      </c>
      <c r="BG104" s="195">
        <f>IF(N104="zákl. přenesená",J104,0)</f>
        <v>0</v>
      </c>
      <c r="BH104" s="195">
        <f>IF(N104="sníž. přenesená",J104,0)</f>
        <v>0</v>
      </c>
      <c r="BI104" s="195">
        <f>IF(N104="nulová",J104,0)</f>
        <v>0</v>
      </c>
      <c r="BJ104" s="20" t="s">
        <v>81</v>
      </c>
      <c r="BK104" s="195">
        <f>ROUND(I104*H104,2)</f>
        <v>0</v>
      </c>
      <c r="BL104" s="20" t="s">
        <v>149</v>
      </c>
      <c r="BM104" s="194" t="s">
        <v>1433</v>
      </c>
    </row>
    <row r="105" spans="1:65" s="2" customFormat="1">
      <c r="A105" s="37"/>
      <c r="B105" s="38"/>
      <c r="C105" s="39"/>
      <c r="D105" s="196" t="s">
        <v>213</v>
      </c>
      <c r="E105" s="39"/>
      <c r="F105" s="197" t="s">
        <v>1434</v>
      </c>
      <c r="G105" s="39"/>
      <c r="H105" s="39"/>
      <c r="I105" s="198"/>
      <c r="J105" s="39"/>
      <c r="K105" s="39"/>
      <c r="L105" s="42"/>
      <c r="M105" s="199"/>
      <c r="N105" s="200"/>
      <c r="O105" s="67"/>
      <c r="P105" s="67"/>
      <c r="Q105" s="67"/>
      <c r="R105" s="67"/>
      <c r="S105" s="67"/>
      <c r="T105" s="68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20" t="s">
        <v>213</v>
      </c>
      <c r="AU105" s="20" t="s">
        <v>83</v>
      </c>
    </row>
    <row r="106" spans="1:65" s="2" customFormat="1" ht="18">
      <c r="A106" s="37"/>
      <c r="B106" s="38"/>
      <c r="C106" s="39"/>
      <c r="D106" s="196" t="s">
        <v>275</v>
      </c>
      <c r="E106" s="39"/>
      <c r="F106" s="233" t="s">
        <v>1359</v>
      </c>
      <c r="G106" s="39"/>
      <c r="H106" s="39"/>
      <c r="I106" s="198"/>
      <c r="J106" s="39"/>
      <c r="K106" s="39"/>
      <c r="L106" s="42"/>
      <c r="M106" s="199"/>
      <c r="N106" s="200"/>
      <c r="O106" s="67"/>
      <c r="P106" s="67"/>
      <c r="Q106" s="67"/>
      <c r="R106" s="67"/>
      <c r="S106" s="67"/>
      <c r="T106" s="68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20" t="s">
        <v>275</v>
      </c>
      <c r="AU106" s="20" t="s">
        <v>83</v>
      </c>
    </row>
    <row r="107" spans="1:65" s="14" customFormat="1">
      <c r="B107" s="211"/>
      <c r="C107" s="212"/>
      <c r="D107" s="196" t="s">
        <v>215</v>
      </c>
      <c r="E107" s="213" t="s">
        <v>21</v>
      </c>
      <c r="F107" s="214" t="s">
        <v>1435</v>
      </c>
      <c r="G107" s="212"/>
      <c r="H107" s="215">
        <v>3645.54</v>
      </c>
      <c r="I107" s="216"/>
      <c r="J107" s="212"/>
      <c r="K107" s="212"/>
      <c r="L107" s="217"/>
      <c r="M107" s="218"/>
      <c r="N107" s="219"/>
      <c r="O107" s="219"/>
      <c r="P107" s="219"/>
      <c r="Q107" s="219"/>
      <c r="R107" s="219"/>
      <c r="S107" s="219"/>
      <c r="T107" s="220"/>
      <c r="AT107" s="221" t="s">
        <v>215</v>
      </c>
      <c r="AU107" s="221" t="s">
        <v>83</v>
      </c>
      <c r="AV107" s="14" t="s">
        <v>83</v>
      </c>
      <c r="AW107" s="14" t="s">
        <v>34</v>
      </c>
      <c r="AX107" s="14" t="s">
        <v>74</v>
      </c>
      <c r="AY107" s="221" t="s">
        <v>206</v>
      </c>
    </row>
    <row r="108" spans="1:65" s="14" customFormat="1">
      <c r="B108" s="211"/>
      <c r="C108" s="212"/>
      <c r="D108" s="196" t="s">
        <v>215</v>
      </c>
      <c r="E108" s="213" t="s">
        <v>21</v>
      </c>
      <c r="F108" s="214" t="s">
        <v>1436</v>
      </c>
      <c r="G108" s="212"/>
      <c r="H108" s="215">
        <v>362.57</v>
      </c>
      <c r="I108" s="216"/>
      <c r="J108" s="212"/>
      <c r="K108" s="212"/>
      <c r="L108" s="217"/>
      <c r="M108" s="218"/>
      <c r="N108" s="219"/>
      <c r="O108" s="219"/>
      <c r="P108" s="219"/>
      <c r="Q108" s="219"/>
      <c r="R108" s="219"/>
      <c r="S108" s="219"/>
      <c r="T108" s="220"/>
      <c r="AT108" s="221" t="s">
        <v>215</v>
      </c>
      <c r="AU108" s="221" t="s">
        <v>83</v>
      </c>
      <c r="AV108" s="14" t="s">
        <v>83</v>
      </c>
      <c r="AW108" s="14" t="s">
        <v>34</v>
      </c>
      <c r="AX108" s="14" t="s">
        <v>74</v>
      </c>
      <c r="AY108" s="221" t="s">
        <v>206</v>
      </c>
    </row>
    <row r="109" spans="1:65" s="15" customFormat="1">
      <c r="B109" s="222"/>
      <c r="C109" s="223"/>
      <c r="D109" s="196" t="s">
        <v>215</v>
      </c>
      <c r="E109" s="224" t="s">
        <v>21</v>
      </c>
      <c r="F109" s="225" t="s">
        <v>219</v>
      </c>
      <c r="G109" s="223"/>
      <c r="H109" s="226">
        <v>4008.11</v>
      </c>
      <c r="I109" s="227"/>
      <c r="J109" s="223"/>
      <c r="K109" s="223"/>
      <c r="L109" s="228"/>
      <c r="M109" s="229"/>
      <c r="N109" s="230"/>
      <c r="O109" s="230"/>
      <c r="P109" s="230"/>
      <c r="Q109" s="230"/>
      <c r="R109" s="230"/>
      <c r="S109" s="230"/>
      <c r="T109" s="231"/>
      <c r="AT109" s="232" t="s">
        <v>215</v>
      </c>
      <c r="AU109" s="232" t="s">
        <v>83</v>
      </c>
      <c r="AV109" s="15" t="s">
        <v>149</v>
      </c>
      <c r="AW109" s="15" t="s">
        <v>34</v>
      </c>
      <c r="AX109" s="15" t="s">
        <v>81</v>
      </c>
      <c r="AY109" s="232" t="s">
        <v>206</v>
      </c>
    </row>
    <row r="110" spans="1:65" s="2" customFormat="1" ht="16.5" customHeight="1">
      <c r="A110" s="37"/>
      <c r="B110" s="38"/>
      <c r="C110" s="182" t="s">
        <v>106</v>
      </c>
      <c r="D110" s="182" t="s">
        <v>208</v>
      </c>
      <c r="E110" s="183" t="s">
        <v>1437</v>
      </c>
      <c r="F110" s="184" t="s">
        <v>1438</v>
      </c>
      <c r="G110" s="185" t="s">
        <v>257</v>
      </c>
      <c r="H110" s="186">
        <v>2.16</v>
      </c>
      <c r="I110" s="187"/>
      <c r="J110" s="188">
        <f>ROUND(I110*H110,2)</f>
        <v>0</v>
      </c>
      <c r="K110" s="189"/>
      <c r="L110" s="42"/>
      <c r="M110" s="190" t="s">
        <v>21</v>
      </c>
      <c r="N110" s="191" t="s">
        <v>45</v>
      </c>
      <c r="O110" s="67"/>
      <c r="P110" s="192">
        <f>O110*H110</f>
        <v>0</v>
      </c>
      <c r="Q110" s="192">
        <v>0</v>
      </c>
      <c r="R110" s="192">
        <f>Q110*H110</f>
        <v>0</v>
      </c>
      <c r="S110" s="192">
        <v>0</v>
      </c>
      <c r="T110" s="193">
        <f>S110*H110</f>
        <v>0</v>
      </c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R110" s="194" t="s">
        <v>149</v>
      </c>
      <c r="AT110" s="194" t="s">
        <v>208</v>
      </c>
      <c r="AU110" s="194" t="s">
        <v>83</v>
      </c>
      <c r="AY110" s="20" t="s">
        <v>206</v>
      </c>
      <c r="BE110" s="195">
        <f>IF(N110="základní",J110,0)</f>
        <v>0</v>
      </c>
      <c r="BF110" s="195">
        <f>IF(N110="snížená",J110,0)</f>
        <v>0</v>
      </c>
      <c r="BG110" s="195">
        <f>IF(N110="zákl. přenesená",J110,0)</f>
        <v>0</v>
      </c>
      <c r="BH110" s="195">
        <f>IF(N110="sníž. přenesená",J110,0)</f>
        <v>0</v>
      </c>
      <c r="BI110" s="195">
        <f>IF(N110="nulová",J110,0)</f>
        <v>0</v>
      </c>
      <c r="BJ110" s="20" t="s">
        <v>81</v>
      </c>
      <c r="BK110" s="195">
        <f>ROUND(I110*H110,2)</f>
        <v>0</v>
      </c>
      <c r="BL110" s="20" t="s">
        <v>149</v>
      </c>
      <c r="BM110" s="194" t="s">
        <v>1439</v>
      </c>
    </row>
    <row r="111" spans="1:65" s="2" customFormat="1" ht="18">
      <c r="A111" s="37"/>
      <c r="B111" s="38"/>
      <c r="C111" s="39"/>
      <c r="D111" s="196" t="s">
        <v>213</v>
      </c>
      <c r="E111" s="39"/>
      <c r="F111" s="197" t="s">
        <v>1440</v>
      </c>
      <c r="G111" s="39"/>
      <c r="H111" s="39"/>
      <c r="I111" s="198"/>
      <c r="J111" s="39"/>
      <c r="K111" s="39"/>
      <c r="L111" s="42"/>
      <c r="M111" s="199"/>
      <c r="N111" s="200"/>
      <c r="O111" s="67"/>
      <c r="P111" s="67"/>
      <c r="Q111" s="67"/>
      <c r="R111" s="67"/>
      <c r="S111" s="67"/>
      <c r="T111" s="68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T111" s="20" t="s">
        <v>213</v>
      </c>
      <c r="AU111" s="20" t="s">
        <v>83</v>
      </c>
    </row>
    <row r="112" spans="1:65" s="2" customFormat="1" ht="18">
      <c r="A112" s="37"/>
      <c r="B112" s="38"/>
      <c r="C112" s="39"/>
      <c r="D112" s="196" t="s">
        <v>275</v>
      </c>
      <c r="E112" s="39"/>
      <c r="F112" s="233" t="s">
        <v>1359</v>
      </c>
      <c r="G112" s="39"/>
      <c r="H112" s="39"/>
      <c r="I112" s="198"/>
      <c r="J112" s="39"/>
      <c r="K112" s="39"/>
      <c r="L112" s="42"/>
      <c r="M112" s="199"/>
      <c r="N112" s="200"/>
      <c r="O112" s="67"/>
      <c r="P112" s="67"/>
      <c r="Q112" s="67"/>
      <c r="R112" s="67"/>
      <c r="S112" s="67"/>
      <c r="T112" s="68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20" t="s">
        <v>275</v>
      </c>
      <c r="AU112" s="20" t="s">
        <v>83</v>
      </c>
    </row>
    <row r="113" spans="1:65" s="14" customFormat="1">
      <c r="B113" s="211"/>
      <c r="C113" s="212"/>
      <c r="D113" s="196" t="s">
        <v>215</v>
      </c>
      <c r="E113" s="213" t="s">
        <v>21</v>
      </c>
      <c r="F113" s="214" t="s">
        <v>1441</v>
      </c>
      <c r="G113" s="212"/>
      <c r="H113" s="215">
        <v>2.16</v>
      </c>
      <c r="I113" s="216"/>
      <c r="J113" s="212"/>
      <c r="K113" s="212"/>
      <c r="L113" s="217"/>
      <c r="M113" s="218"/>
      <c r="N113" s="219"/>
      <c r="O113" s="219"/>
      <c r="P113" s="219"/>
      <c r="Q113" s="219"/>
      <c r="R113" s="219"/>
      <c r="S113" s="219"/>
      <c r="T113" s="220"/>
      <c r="AT113" s="221" t="s">
        <v>215</v>
      </c>
      <c r="AU113" s="221" t="s">
        <v>83</v>
      </c>
      <c r="AV113" s="14" t="s">
        <v>83</v>
      </c>
      <c r="AW113" s="14" t="s">
        <v>34</v>
      </c>
      <c r="AX113" s="14" t="s">
        <v>81</v>
      </c>
      <c r="AY113" s="221" t="s">
        <v>206</v>
      </c>
    </row>
    <row r="114" spans="1:65" s="2" customFormat="1" ht="16.5" customHeight="1">
      <c r="A114" s="37"/>
      <c r="B114" s="38"/>
      <c r="C114" s="182" t="s">
        <v>149</v>
      </c>
      <c r="D114" s="182" t="s">
        <v>208</v>
      </c>
      <c r="E114" s="183" t="s">
        <v>1442</v>
      </c>
      <c r="F114" s="184" t="s">
        <v>1443</v>
      </c>
      <c r="G114" s="185" t="s">
        <v>257</v>
      </c>
      <c r="H114" s="186">
        <v>1841.51</v>
      </c>
      <c r="I114" s="187"/>
      <c r="J114" s="188">
        <f>ROUND(I114*H114,2)</f>
        <v>0</v>
      </c>
      <c r="K114" s="189"/>
      <c r="L114" s="42"/>
      <c r="M114" s="190" t="s">
        <v>21</v>
      </c>
      <c r="N114" s="191" t="s">
        <v>45</v>
      </c>
      <c r="O114" s="67"/>
      <c r="P114" s="192">
        <f>O114*H114</f>
        <v>0</v>
      </c>
      <c r="Q114" s="192">
        <v>0</v>
      </c>
      <c r="R114" s="192">
        <f>Q114*H114</f>
        <v>0</v>
      </c>
      <c r="S114" s="192">
        <v>0</v>
      </c>
      <c r="T114" s="193">
        <f>S114*H114</f>
        <v>0</v>
      </c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R114" s="194" t="s">
        <v>149</v>
      </c>
      <c r="AT114" s="194" t="s">
        <v>208</v>
      </c>
      <c r="AU114" s="194" t="s">
        <v>83</v>
      </c>
      <c r="AY114" s="20" t="s">
        <v>206</v>
      </c>
      <c r="BE114" s="195">
        <f>IF(N114="základní",J114,0)</f>
        <v>0</v>
      </c>
      <c r="BF114" s="195">
        <f>IF(N114="snížená",J114,0)</f>
        <v>0</v>
      </c>
      <c r="BG114" s="195">
        <f>IF(N114="zákl. přenesená",J114,0)</f>
        <v>0</v>
      </c>
      <c r="BH114" s="195">
        <f>IF(N114="sníž. přenesená",J114,0)</f>
        <v>0</v>
      </c>
      <c r="BI114" s="195">
        <f>IF(N114="nulová",J114,0)</f>
        <v>0</v>
      </c>
      <c r="BJ114" s="20" t="s">
        <v>81</v>
      </c>
      <c r="BK114" s="195">
        <f>ROUND(I114*H114,2)</f>
        <v>0</v>
      </c>
      <c r="BL114" s="20" t="s">
        <v>149</v>
      </c>
      <c r="BM114" s="194" t="s">
        <v>1444</v>
      </c>
    </row>
    <row r="115" spans="1:65" s="2" customFormat="1" ht="18">
      <c r="A115" s="37"/>
      <c r="B115" s="38"/>
      <c r="C115" s="39"/>
      <c r="D115" s="196" t="s">
        <v>213</v>
      </c>
      <c r="E115" s="39"/>
      <c r="F115" s="197" t="s">
        <v>1445</v>
      </c>
      <c r="G115" s="39"/>
      <c r="H115" s="39"/>
      <c r="I115" s="198"/>
      <c r="J115" s="39"/>
      <c r="K115" s="39"/>
      <c r="L115" s="42"/>
      <c r="M115" s="199"/>
      <c r="N115" s="200"/>
      <c r="O115" s="67"/>
      <c r="P115" s="67"/>
      <c r="Q115" s="67"/>
      <c r="R115" s="67"/>
      <c r="S115" s="67"/>
      <c r="T115" s="68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T115" s="20" t="s">
        <v>213</v>
      </c>
      <c r="AU115" s="20" t="s">
        <v>83</v>
      </c>
    </row>
    <row r="116" spans="1:65" s="2" customFormat="1" ht="18">
      <c r="A116" s="37"/>
      <c r="B116" s="38"/>
      <c r="C116" s="39"/>
      <c r="D116" s="196" t="s">
        <v>275</v>
      </c>
      <c r="E116" s="39"/>
      <c r="F116" s="233" t="s">
        <v>1359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275</v>
      </c>
      <c r="AU116" s="20" t="s">
        <v>83</v>
      </c>
    </row>
    <row r="117" spans="1:65" s="14" customFormat="1">
      <c r="B117" s="211"/>
      <c r="C117" s="212"/>
      <c r="D117" s="196" t="s">
        <v>215</v>
      </c>
      <c r="E117" s="213" t="s">
        <v>21</v>
      </c>
      <c r="F117" s="214" t="s">
        <v>1446</v>
      </c>
      <c r="G117" s="212"/>
      <c r="H117" s="215">
        <v>406.03</v>
      </c>
      <c r="I117" s="216"/>
      <c r="J117" s="212"/>
      <c r="K117" s="212"/>
      <c r="L117" s="217"/>
      <c r="M117" s="218"/>
      <c r="N117" s="219"/>
      <c r="O117" s="219"/>
      <c r="P117" s="219"/>
      <c r="Q117" s="219"/>
      <c r="R117" s="219"/>
      <c r="S117" s="219"/>
      <c r="T117" s="220"/>
      <c r="AT117" s="221" t="s">
        <v>215</v>
      </c>
      <c r="AU117" s="221" t="s">
        <v>83</v>
      </c>
      <c r="AV117" s="14" t="s">
        <v>83</v>
      </c>
      <c r="AW117" s="14" t="s">
        <v>34</v>
      </c>
      <c r="AX117" s="14" t="s">
        <v>74</v>
      </c>
      <c r="AY117" s="221" t="s">
        <v>206</v>
      </c>
    </row>
    <row r="118" spans="1:65" s="14" customFormat="1">
      <c r="B118" s="211"/>
      <c r="C118" s="212"/>
      <c r="D118" s="196" t="s">
        <v>215</v>
      </c>
      <c r="E118" s="213" t="s">
        <v>21</v>
      </c>
      <c r="F118" s="214" t="s">
        <v>1447</v>
      </c>
      <c r="G118" s="212"/>
      <c r="H118" s="215">
        <v>1357.22</v>
      </c>
      <c r="I118" s="216"/>
      <c r="J118" s="212"/>
      <c r="K118" s="212"/>
      <c r="L118" s="217"/>
      <c r="M118" s="218"/>
      <c r="N118" s="219"/>
      <c r="O118" s="219"/>
      <c r="P118" s="219"/>
      <c r="Q118" s="219"/>
      <c r="R118" s="219"/>
      <c r="S118" s="219"/>
      <c r="T118" s="220"/>
      <c r="AT118" s="221" t="s">
        <v>215</v>
      </c>
      <c r="AU118" s="221" t="s">
        <v>83</v>
      </c>
      <c r="AV118" s="14" t="s">
        <v>83</v>
      </c>
      <c r="AW118" s="14" t="s">
        <v>34</v>
      </c>
      <c r="AX118" s="14" t="s">
        <v>74</v>
      </c>
      <c r="AY118" s="221" t="s">
        <v>206</v>
      </c>
    </row>
    <row r="119" spans="1:65" s="14" customFormat="1">
      <c r="B119" s="211"/>
      <c r="C119" s="212"/>
      <c r="D119" s="196" t="s">
        <v>215</v>
      </c>
      <c r="E119" s="213" t="s">
        <v>21</v>
      </c>
      <c r="F119" s="214" t="s">
        <v>1441</v>
      </c>
      <c r="G119" s="212"/>
      <c r="H119" s="215">
        <v>2.16</v>
      </c>
      <c r="I119" s="216"/>
      <c r="J119" s="212"/>
      <c r="K119" s="212"/>
      <c r="L119" s="217"/>
      <c r="M119" s="218"/>
      <c r="N119" s="219"/>
      <c r="O119" s="219"/>
      <c r="P119" s="219"/>
      <c r="Q119" s="219"/>
      <c r="R119" s="219"/>
      <c r="S119" s="219"/>
      <c r="T119" s="220"/>
      <c r="AT119" s="221" t="s">
        <v>215</v>
      </c>
      <c r="AU119" s="221" t="s">
        <v>83</v>
      </c>
      <c r="AV119" s="14" t="s">
        <v>83</v>
      </c>
      <c r="AW119" s="14" t="s">
        <v>34</v>
      </c>
      <c r="AX119" s="14" t="s">
        <v>74</v>
      </c>
      <c r="AY119" s="221" t="s">
        <v>206</v>
      </c>
    </row>
    <row r="120" spans="1:65" s="14" customFormat="1">
      <c r="B120" s="211"/>
      <c r="C120" s="212"/>
      <c r="D120" s="196" t="s">
        <v>215</v>
      </c>
      <c r="E120" s="213" t="s">
        <v>21</v>
      </c>
      <c r="F120" s="214" t="s">
        <v>1448</v>
      </c>
      <c r="G120" s="212"/>
      <c r="H120" s="215">
        <v>4.3600000000000003</v>
      </c>
      <c r="I120" s="216"/>
      <c r="J120" s="212"/>
      <c r="K120" s="212"/>
      <c r="L120" s="217"/>
      <c r="M120" s="218"/>
      <c r="N120" s="219"/>
      <c r="O120" s="219"/>
      <c r="P120" s="219"/>
      <c r="Q120" s="219"/>
      <c r="R120" s="219"/>
      <c r="S120" s="219"/>
      <c r="T120" s="220"/>
      <c r="AT120" s="221" t="s">
        <v>215</v>
      </c>
      <c r="AU120" s="221" t="s">
        <v>83</v>
      </c>
      <c r="AV120" s="14" t="s">
        <v>83</v>
      </c>
      <c r="AW120" s="14" t="s">
        <v>34</v>
      </c>
      <c r="AX120" s="14" t="s">
        <v>74</v>
      </c>
      <c r="AY120" s="221" t="s">
        <v>206</v>
      </c>
    </row>
    <row r="121" spans="1:65" s="14" customFormat="1">
      <c r="B121" s="211"/>
      <c r="C121" s="212"/>
      <c r="D121" s="196" t="s">
        <v>215</v>
      </c>
      <c r="E121" s="213" t="s">
        <v>21</v>
      </c>
      <c r="F121" s="214" t="s">
        <v>1449</v>
      </c>
      <c r="G121" s="212"/>
      <c r="H121" s="215">
        <v>35.94</v>
      </c>
      <c r="I121" s="216"/>
      <c r="J121" s="212"/>
      <c r="K121" s="212"/>
      <c r="L121" s="217"/>
      <c r="M121" s="218"/>
      <c r="N121" s="219"/>
      <c r="O121" s="219"/>
      <c r="P121" s="219"/>
      <c r="Q121" s="219"/>
      <c r="R121" s="219"/>
      <c r="S121" s="219"/>
      <c r="T121" s="220"/>
      <c r="AT121" s="221" t="s">
        <v>215</v>
      </c>
      <c r="AU121" s="221" t="s">
        <v>83</v>
      </c>
      <c r="AV121" s="14" t="s">
        <v>83</v>
      </c>
      <c r="AW121" s="14" t="s">
        <v>34</v>
      </c>
      <c r="AX121" s="14" t="s">
        <v>74</v>
      </c>
      <c r="AY121" s="221" t="s">
        <v>206</v>
      </c>
    </row>
    <row r="122" spans="1:65" s="14" customFormat="1">
      <c r="B122" s="211"/>
      <c r="C122" s="212"/>
      <c r="D122" s="196" t="s">
        <v>215</v>
      </c>
      <c r="E122" s="213" t="s">
        <v>21</v>
      </c>
      <c r="F122" s="214" t="s">
        <v>1450</v>
      </c>
      <c r="G122" s="212"/>
      <c r="H122" s="215">
        <v>10.81</v>
      </c>
      <c r="I122" s="216"/>
      <c r="J122" s="212"/>
      <c r="K122" s="212"/>
      <c r="L122" s="217"/>
      <c r="M122" s="218"/>
      <c r="N122" s="219"/>
      <c r="O122" s="219"/>
      <c r="P122" s="219"/>
      <c r="Q122" s="219"/>
      <c r="R122" s="219"/>
      <c r="S122" s="219"/>
      <c r="T122" s="220"/>
      <c r="AT122" s="221" t="s">
        <v>215</v>
      </c>
      <c r="AU122" s="221" t="s">
        <v>83</v>
      </c>
      <c r="AV122" s="14" t="s">
        <v>83</v>
      </c>
      <c r="AW122" s="14" t="s">
        <v>34</v>
      </c>
      <c r="AX122" s="14" t="s">
        <v>74</v>
      </c>
      <c r="AY122" s="221" t="s">
        <v>206</v>
      </c>
    </row>
    <row r="123" spans="1:65" s="14" customFormat="1">
      <c r="B123" s="211"/>
      <c r="C123" s="212"/>
      <c r="D123" s="196" t="s">
        <v>215</v>
      </c>
      <c r="E123" s="213" t="s">
        <v>21</v>
      </c>
      <c r="F123" s="214" t="s">
        <v>1451</v>
      </c>
      <c r="G123" s="212"/>
      <c r="H123" s="215">
        <v>19.37</v>
      </c>
      <c r="I123" s="216"/>
      <c r="J123" s="212"/>
      <c r="K123" s="212"/>
      <c r="L123" s="217"/>
      <c r="M123" s="218"/>
      <c r="N123" s="219"/>
      <c r="O123" s="219"/>
      <c r="P123" s="219"/>
      <c r="Q123" s="219"/>
      <c r="R123" s="219"/>
      <c r="S123" s="219"/>
      <c r="T123" s="220"/>
      <c r="AT123" s="221" t="s">
        <v>215</v>
      </c>
      <c r="AU123" s="221" t="s">
        <v>83</v>
      </c>
      <c r="AV123" s="14" t="s">
        <v>83</v>
      </c>
      <c r="AW123" s="14" t="s">
        <v>34</v>
      </c>
      <c r="AX123" s="14" t="s">
        <v>74</v>
      </c>
      <c r="AY123" s="221" t="s">
        <v>206</v>
      </c>
    </row>
    <row r="124" spans="1:65" s="14" customFormat="1">
      <c r="B124" s="211"/>
      <c r="C124" s="212"/>
      <c r="D124" s="196" t="s">
        <v>215</v>
      </c>
      <c r="E124" s="213" t="s">
        <v>21</v>
      </c>
      <c r="F124" s="214" t="s">
        <v>1452</v>
      </c>
      <c r="G124" s="212"/>
      <c r="H124" s="215">
        <v>4.62</v>
      </c>
      <c r="I124" s="216"/>
      <c r="J124" s="212"/>
      <c r="K124" s="212"/>
      <c r="L124" s="217"/>
      <c r="M124" s="218"/>
      <c r="N124" s="219"/>
      <c r="O124" s="219"/>
      <c r="P124" s="219"/>
      <c r="Q124" s="219"/>
      <c r="R124" s="219"/>
      <c r="S124" s="219"/>
      <c r="T124" s="220"/>
      <c r="AT124" s="221" t="s">
        <v>215</v>
      </c>
      <c r="AU124" s="221" t="s">
        <v>83</v>
      </c>
      <c r="AV124" s="14" t="s">
        <v>83</v>
      </c>
      <c r="AW124" s="14" t="s">
        <v>34</v>
      </c>
      <c r="AX124" s="14" t="s">
        <v>74</v>
      </c>
      <c r="AY124" s="221" t="s">
        <v>206</v>
      </c>
    </row>
    <row r="125" spans="1:65" s="14" customFormat="1">
      <c r="B125" s="211"/>
      <c r="C125" s="212"/>
      <c r="D125" s="196" t="s">
        <v>215</v>
      </c>
      <c r="E125" s="213" t="s">
        <v>21</v>
      </c>
      <c r="F125" s="214" t="s">
        <v>1453</v>
      </c>
      <c r="G125" s="212"/>
      <c r="H125" s="215">
        <v>1</v>
      </c>
      <c r="I125" s="216"/>
      <c r="J125" s="212"/>
      <c r="K125" s="212"/>
      <c r="L125" s="217"/>
      <c r="M125" s="218"/>
      <c r="N125" s="219"/>
      <c r="O125" s="219"/>
      <c r="P125" s="219"/>
      <c r="Q125" s="219"/>
      <c r="R125" s="219"/>
      <c r="S125" s="219"/>
      <c r="T125" s="220"/>
      <c r="AT125" s="221" t="s">
        <v>215</v>
      </c>
      <c r="AU125" s="221" t="s">
        <v>83</v>
      </c>
      <c r="AV125" s="14" t="s">
        <v>83</v>
      </c>
      <c r="AW125" s="14" t="s">
        <v>34</v>
      </c>
      <c r="AX125" s="14" t="s">
        <v>74</v>
      </c>
      <c r="AY125" s="221" t="s">
        <v>206</v>
      </c>
    </row>
    <row r="126" spans="1:65" s="15" customFormat="1">
      <c r="B126" s="222"/>
      <c r="C126" s="223"/>
      <c r="D126" s="196" t="s">
        <v>215</v>
      </c>
      <c r="E126" s="224" t="s">
        <v>21</v>
      </c>
      <c r="F126" s="225" t="s">
        <v>219</v>
      </c>
      <c r="G126" s="223"/>
      <c r="H126" s="226">
        <v>1841.51</v>
      </c>
      <c r="I126" s="227"/>
      <c r="J126" s="223"/>
      <c r="K126" s="223"/>
      <c r="L126" s="228"/>
      <c r="M126" s="229"/>
      <c r="N126" s="230"/>
      <c r="O126" s="230"/>
      <c r="P126" s="230"/>
      <c r="Q126" s="230"/>
      <c r="R126" s="230"/>
      <c r="S126" s="230"/>
      <c r="T126" s="231"/>
      <c r="AT126" s="232" t="s">
        <v>215</v>
      </c>
      <c r="AU126" s="232" t="s">
        <v>83</v>
      </c>
      <c r="AV126" s="15" t="s">
        <v>149</v>
      </c>
      <c r="AW126" s="15" t="s">
        <v>34</v>
      </c>
      <c r="AX126" s="15" t="s">
        <v>81</v>
      </c>
      <c r="AY126" s="232" t="s">
        <v>206</v>
      </c>
    </row>
    <row r="127" spans="1:65" s="2" customFormat="1" ht="21.75" customHeight="1">
      <c r="A127" s="37"/>
      <c r="B127" s="38"/>
      <c r="C127" s="182" t="s">
        <v>235</v>
      </c>
      <c r="D127" s="182" t="s">
        <v>208</v>
      </c>
      <c r="E127" s="183" t="s">
        <v>1225</v>
      </c>
      <c r="F127" s="184" t="s">
        <v>1226</v>
      </c>
      <c r="G127" s="185" t="s">
        <v>257</v>
      </c>
      <c r="H127" s="186">
        <v>76.099999999999994</v>
      </c>
      <c r="I127" s="187"/>
      <c r="J127" s="188">
        <f>ROUND(I127*H127,2)</f>
        <v>0</v>
      </c>
      <c r="K127" s="189"/>
      <c r="L127" s="42"/>
      <c r="M127" s="190" t="s">
        <v>21</v>
      </c>
      <c r="N127" s="191" t="s">
        <v>45</v>
      </c>
      <c r="O127" s="67"/>
      <c r="P127" s="192">
        <f>O127*H127</f>
        <v>0</v>
      </c>
      <c r="Q127" s="192">
        <v>0</v>
      </c>
      <c r="R127" s="192">
        <f>Q127*H127</f>
        <v>0</v>
      </c>
      <c r="S127" s="192">
        <v>0</v>
      </c>
      <c r="T127" s="193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194" t="s">
        <v>149</v>
      </c>
      <c r="AT127" s="194" t="s">
        <v>208</v>
      </c>
      <c r="AU127" s="194" t="s">
        <v>83</v>
      </c>
      <c r="AY127" s="20" t="s">
        <v>206</v>
      </c>
      <c r="BE127" s="195">
        <f>IF(N127="základní",J127,0)</f>
        <v>0</v>
      </c>
      <c r="BF127" s="195">
        <f>IF(N127="snížená",J127,0)</f>
        <v>0</v>
      </c>
      <c r="BG127" s="195">
        <f>IF(N127="zákl. přenesená",J127,0)</f>
        <v>0</v>
      </c>
      <c r="BH127" s="195">
        <f>IF(N127="sníž. přenesená",J127,0)</f>
        <v>0</v>
      </c>
      <c r="BI127" s="195">
        <f>IF(N127="nulová",J127,0)</f>
        <v>0</v>
      </c>
      <c r="BJ127" s="20" t="s">
        <v>81</v>
      </c>
      <c r="BK127" s="195">
        <f>ROUND(I127*H127,2)</f>
        <v>0</v>
      </c>
      <c r="BL127" s="20" t="s">
        <v>149</v>
      </c>
      <c r="BM127" s="194" t="s">
        <v>1454</v>
      </c>
    </row>
    <row r="128" spans="1:65" s="2" customFormat="1" ht="18">
      <c r="A128" s="37"/>
      <c r="B128" s="38"/>
      <c r="C128" s="39"/>
      <c r="D128" s="196" t="s">
        <v>213</v>
      </c>
      <c r="E128" s="39"/>
      <c r="F128" s="197" t="s">
        <v>1228</v>
      </c>
      <c r="G128" s="39"/>
      <c r="H128" s="39"/>
      <c r="I128" s="198"/>
      <c r="J128" s="39"/>
      <c r="K128" s="39"/>
      <c r="L128" s="42"/>
      <c r="M128" s="199"/>
      <c r="N128" s="200"/>
      <c r="O128" s="67"/>
      <c r="P128" s="67"/>
      <c r="Q128" s="67"/>
      <c r="R128" s="67"/>
      <c r="S128" s="67"/>
      <c r="T128" s="68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20" t="s">
        <v>213</v>
      </c>
      <c r="AU128" s="20" t="s">
        <v>83</v>
      </c>
    </row>
    <row r="129" spans="1:65" s="2" customFormat="1" ht="18">
      <c r="A129" s="37"/>
      <c r="B129" s="38"/>
      <c r="C129" s="39"/>
      <c r="D129" s="196" t="s">
        <v>275</v>
      </c>
      <c r="E129" s="39"/>
      <c r="F129" s="233" t="s">
        <v>1359</v>
      </c>
      <c r="G129" s="39"/>
      <c r="H129" s="39"/>
      <c r="I129" s="198"/>
      <c r="J129" s="39"/>
      <c r="K129" s="39"/>
      <c r="L129" s="42"/>
      <c r="M129" s="199"/>
      <c r="N129" s="200"/>
      <c r="O129" s="67"/>
      <c r="P129" s="67"/>
      <c r="Q129" s="67"/>
      <c r="R129" s="67"/>
      <c r="S129" s="67"/>
      <c r="T129" s="68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20" t="s">
        <v>275</v>
      </c>
      <c r="AU129" s="20" t="s">
        <v>83</v>
      </c>
    </row>
    <row r="130" spans="1:65" s="14" customFormat="1">
      <c r="B130" s="211"/>
      <c r="C130" s="212"/>
      <c r="D130" s="196" t="s">
        <v>215</v>
      </c>
      <c r="E130" s="213" t="s">
        <v>21</v>
      </c>
      <c r="F130" s="214" t="s">
        <v>1448</v>
      </c>
      <c r="G130" s="212"/>
      <c r="H130" s="215">
        <v>4.3600000000000003</v>
      </c>
      <c r="I130" s="216"/>
      <c r="J130" s="212"/>
      <c r="K130" s="212"/>
      <c r="L130" s="217"/>
      <c r="M130" s="218"/>
      <c r="N130" s="219"/>
      <c r="O130" s="219"/>
      <c r="P130" s="219"/>
      <c r="Q130" s="219"/>
      <c r="R130" s="219"/>
      <c r="S130" s="219"/>
      <c r="T130" s="220"/>
      <c r="AT130" s="221" t="s">
        <v>215</v>
      </c>
      <c r="AU130" s="221" t="s">
        <v>83</v>
      </c>
      <c r="AV130" s="14" t="s">
        <v>83</v>
      </c>
      <c r="AW130" s="14" t="s">
        <v>34</v>
      </c>
      <c r="AX130" s="14" t="s">
        <v>74</v>
      </c>
      <c r="AY130" s="221" t="s">
        <v>206</v>
      </c>
    </row>
    <row r="131" spans="1:65" s="14" customFormat="1">
      <c r="B131" s="211"/>
      <c r="C131" s="212"/>
      <c r="D131" s="196" t="s">
        <v>215</v>
      </c>
      <c r="E131" s="213" t="s">
        <v>21</v>
      </c>
      <c r="F131" s="214" t="s">
        <v>1449</v>
      </c>
      <c r="G131" s="212"/>
      <c r="H131" s="215">
        <v>35.94</v>
      </c>
      <c r="I131" s="216"/>
      <c r="J131" s="212"/>
      <c r="K131" s="212"/>
      <c r="L131" s="217"/>
      <c r="M131" s="218"/>
      <c r="N131" s="219"/>
      <c r="O131" s="219"/>
      <c r="P131" s="219"/>
      <c r="Q131" s="219"/>
      <c r="R131" s="219"/>
      <c r="S131" s="219"/>
      <c r="T131" s="220"/>
      <c r="AT131" s="221" t="s">
        <v>215</v>
      </c>
      <c r="AU131" s="221" t="s">
        <v>83</v>
      </c>
      <c r="AV131" s="14" t="s">
        <v>83</v>
      </c>
      <c r="AW131" s="14" t="s">
        <v>34</v>
      </c>
      <c r="AX131" s="14" t="s">
        <v>74</v>
      </c>
      <c r="AY131" s="221" t="s">
        <v>206</v>
      </c>
    </row>
    <row r="132" spans="1:65" s="14" customFormat="1">
      <c r="B132" s="211"/>
      <c r="C132" s="212"/>
      <c r="D132" s="196" t="s">
        <v>215</v>
      </c>
      <c r="E132" s="213" t="s">
        <v>21</v>
      </c>
      <c r="F132" s="214" t="s">
        <v>1450</v>
      </c>
      <c r="G132" s="212"/>
      <c r="H132" s="215">
        <v>10.81</v>
      </c>
      <c r="I132" s="216"/>
      <c r="J132" s="212"/>
      <c r="K132" s="212"/>
      <c r="L132" s="217"/>
      <c r="M132" s="218"/>
      <c r="N132" s="219"/>
      <c r="O132" s="219"/>
      <c r="P132" s="219"/>
      <c r="Q132" s="219"/>
      <c r="R132" s="219"/>
      <c r="S132" s="219"/>
      <c r="T132" s="220"/>
      <c r="AT132" s="221" t="s">
        <v>215</v>
      </c>
      <c r="AU132" s="221" t="s">
        <v>83</v>
      </c>
      <c r="AV132" s="14" t="s">
        <v>83</v>
      </c>
      <c r="AW132" s="14" t="s">
        <v>34</v>
      </c>
      <c r="AX132" s="14" t="s">
        <v>74</v>
      </c>
      <c r="AY132" s="221" t="s">
        <v>206</v>
      </c>
    </row>
    <row r="133" spans="1:65" s="14" customFormat="1">
      <c r="B133" s="211"/>
      <c r="C133" s="212"/>
      <c r="D133" s="196" t="s">
        <v>215</v>
      </c>
      <c r="E133" s="213" t="s">
        <v>21</v>
      </c>
      <c r="F133" s="214" t="s">
        <v>1451</v>
      </c>
      <c r="G133" s="212"/>
      <c r="H133" s="215">
        <v>19.37</v>
      </c>
      <c r="I133" s="216"/>
      <c r="J133" s="212"/>
      <c r="K133" s="212"/>
      <c r="L133" s="217"/>
      <c r="M133" s="218"/>
      <c r="N133" s="219"/>
      <c r="O133" s="219"/>
      <c r="P133" s="219"/>
      <c r="Q133" s="219"/>
      <c r="R133" s="219"/>
      <c r="S133" s="219"/>
      <c r="T133" s="220"/>
      <c r="AT133" s="221" t="s">
        <v>215</v>
      </c>
      <c r="AU133" s="221" t="s">
        <v>83</v>
      </c>
      <c r="AV133" s="14" t="s">
        <v>83</v>
      </c>
      <c r="AW133" s="14" t="s">
        <v>34</v>
      </c>
      <c r="AX133" s="14" t="s">
        <v>74</v>
      </c>
      <c r="AY133" s="221" t="s">
        <v>206</v>
      </c>
    </row>
    <row r="134" spans="1:65" s="14" customFormat="1">
      <c r="B134" s="211"/>
      <c r="C134" s="212"/>
      <c r="D134" s="196" t="s">
        <v>215</v>
      </c>
      <c r="E134" s="213" t="s">
        <v>21</v>
      </c>
      <c r="F134" s="214" t="s">
        <v>1452</v>
      </c>
      <c r="G134" s="212"/>
      <c r="H134" s="215">
        <v>4.62</v>
      </c>
      <c r="I134" s="216"/>
      <c r="J134" s="212"/>
      <c r="K134" s="212"/>
      <c r="L134" s="217"/>
      <c r="M134" s="218"/>
      <c r="N134" s="219"/>
      <c r="O134" s="219"/>
      <c r="P134" s="219"/>
      <c r="Q134" s="219"/>
      <c r="R134" s="219"/>
      <c r="S134" s="219"/>
      <c r="T134" s="220"/>
      <c r="AT134" s="221" t="s">
        <v>215</v>
      </c>
      <c r="AU134" s="221" t="s">
        <v>83</v>
      </c>
      <c r="AV134" s="14" t="s">
        <v>83</v>
      </c>
      <c r="AW134" s="14" t="s">
        <v>34</v>
      </c>
      <c r="AX134" s="14" t="s">
        <v>74</v>
      </c>
      <c r="AY134" s="221" t="s">
        <v>206</v>
      </c>
    </row>
    <row r="135" spans="1:65" s="14" customFormat="1">
      <c r="B135" s="211"/>
      <c r="C135" s="212"/>
      <c r="D135" s="196" t="s">
        <v>215</v>
      </c>
      <c r="E135" s="213" t="s">
        <v>21</v>
      </c>
      <c r="F135" s="214" t="s">
        <v>1453</v>
      </c>
      <c r="G135" s="212"/>
      <c r="H135" s="215">
        <v>1</v>
      </c>
      <c r="I135" s="216"/>
      <c r="J135" s="212"/>
      <c r="K135" s="212"/>
      <c r="L135" s="217"/>
      <c r="M135" s="218"/>
      <c r="N135" s="219"/>
      <c r="O135" s="219"/>
      <c r="P135" s="219"/>
      <c r="Q135" s="219"/>
      <c r="R135" s="219"/>
      <c r="S135" s="219"/>
      <c r="T135" s="220"/>
      <c r="AT135" s="221" t="s">
        <v>215</v>
      </c>
      <c r="AU135" s="221" t="s">
        <v>83</v>
      </c>
      <c r="AV135" s="14" t="s">
        <v>83</v>
      </c>
      <c r="AW135" s="14" t="s">
        <v>34</v>
      </c>
      <c r="AX135" s="14" t="s">
        <v>74</v>
      </c>
      <c r="AY135" s="221" t="s">
        <v>206</v>
      </c>
    </row>
    <row r="136" spans="1:65" s="15" customFormat="1">
      <c r="B136" s="222"/>
      <c r="C136" s="223"/>
      <c r="D136" s="196" t="s">
        <v>215</v>
      </c>
      <c r="E136" s="224" t="s">
        <v>21</v>
      </c>
      <c r="F136" s="225" t="s">
        <v>219</v>
      </c>
      <c r="G136" s="223"/>
      <c r="H136" s="226">
        <v>76.099999999999994</v>
      </c>
      <c r="I136" s="227"/>
      <c r="J136" s="223"/>
      <c r="K136" s="223"/>
      <c r="L136" s="228"/>
      <c r="M136" s="229"/>
      <c r="N136" s="230"/>
      <c r="O136" s="230"/>
      <c r="P136" s="230"/>
      <c r="Q136" s="230"/>
      <c r="R136" s="230"/>
      <c r="S136" s="230"/>
      <c r="T136" s="231"/>
      <c r="AT136" s="232" t="s">
        <v>215</v>
      </c>
      <c r="AU136" s="232" t="s">
        <v>83</v>
      </c>
      <c r="AV136" s="15" t="s">
        <v>149</v>
      </c>
      <c r="AW136" s="15" t="s">
        <v>34</v>
      </c>
      <c r="AX136" s="15" t="s">
        <v>81</v>
      </c>
      <c r="AY136" s="232" t="s">
        <v>206</v>
      </c>
    </row>
    <row r="137" spans="1:65" s="2" customFormat="1" ht="21.75" customHeight="1">
      <c r="A137" s="37"/>
      <c r="B137" s="38"/>
      <c r="C137" s="182" t="s">
        <v>254</v>
      </c>
      <c r="D137" s="182" t="s">
        <v>208</v>
      </c>
      <c r="E137" s="183" t="s">
        <v>271</v>
      </c>
      <c r="F137" s="184" t="s">
        <v>272</v>
      </c>
      <c r="G137" s="185" t="s">
        <v>257</v>
      </c>
      <c r="H137" s="186">
        <v>438.67</v>
      </c>
      <c r="I137" s="187"/>
      <c r="J137" s="188">
        <f>ROUND(I137*H137,2)</f>
        <v>0</v>
      </c>
      <c r="K137" s="189"/>
      <c r="L137" s="42"/>
      <c r="M137" s="190" t="s">
        <v>21</v>
      </c>
      <c r="N137" s="191" t="s">
        <v>45</v>
      </c>
      <c r="O137" s="67"/>
      <c r="P137" s="192">
        <f>O137*H137</f>
        <v>0</v>
      </c>
      <c r="Q137" s="192">
        <v>0</v>
      </c>
      <c r="R137" s="192">
        <f>Q137*H137</f>
        <v>0</v>
      </c>
      <c r="S137" s="192">
        <v>0</v>
      </c>
      <c r="T137" s="193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194" t="s">
        <v>149</v>
      </c>
      <c r="AT137" s="194" t="s">
        <v>208</v>
      </c>
      <c r="AU137" s="194" t="s">
        <v>83</v>
      </c>
      <c r="AY137" s="20" t="s">
        <v>206</v>
      </c>
      <c r="BE137" s="195">
        <f>IF(N137="základní",J137,0)</f>
        <v>0</v>
      </c>
      <c r="BF137" s="195">
        <f>IF(N137="snížená",J137,0)</f>
        <v>0</v>
      </c>
      <c r="BG137" s="195">
        <f>IF(N137="zákl. přenesená",J137,0)</f>
        <v>0</v>
      </c>
      <c r="BH137" s="195">
        <f>IF(N137="sníž. přenesená",J137,0)</f>
        <v>0</v>
      </c>
      <c r="BI137" s="195">
        <f>IF(N137="nulová",J137,0)</f>
        <v>0</v>
      </c>
      <c r="BJ137" s="20" t="s">
        <v>81</v>
      </c>
      <c r="BK137" s="195">
        <f>ROUND(I137*H137,2)</f>
        <v>0</v>
      </c>
      <c r="BL137" s="20" t="s">
        <v>149</v>
      </c>
      <c r="BM137" s="194" t="s">
        <v>1455</v>
      </c>
    </row>
    <row r="138" spans="1:65" s="2" customFormat="1" ht="18">
      <c r="A138" s="37"/>
      <c r="B138" s="38"/>
      <c r="C138" s="39"/>
      <c r="D138" s="196" t="s">
        <v>213</v>
      </c>
      <c r="E138" s="39"/>
      <c r="F138" s="197" t="s">
        <v>274</v>
      </c>
      <c r="G138" s="39"/>
      <c r="H138" s="39"/>
      <c r="I138" s="198"/>
      <c r="J138" s="39"/>
      <c r="K138" s="39"/>
      <c r="L138" s="42"/>
      <c r="M138" s="199"/>
      <c r="N138" s="200"/>
      <c r="O138" s="67"/>
      <c r="P138" s="67"/>
      <c r="Q138" s="67"/>
      <c r="R138" s="67"/>
      <c r="S138" s="67"/>
      <c r="T138" s="68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20" t="s">
        <v>213</v>
      </c>
      <c r="AU138" s="20" t="s">
        <v>83</v>
      </c>
    </row>
    <row r="139" spans="1:65" s="2" customFormat="1" ht="18">
      <c r="A139" s="37"/>
      <c r="B139" s="38"/>
      <c r="C139" s="39"/>
      <c r="D139" s="196" t="s">
        <v>275</v>
      </c>
      <c r="E139" s="39"/>
      <c r="F139" s="233" t="s">
        <v>1359</v>
      </c>
      <c r="G139" s="39"/>
      <c r="H139" s="39"/>
      <c r="I139" s="198"/>
      <c r="J139" s="39"/>
      <c r="K139" s="39"/>
      <c r="L139" s="42"/>
      <c r="M139" s="199"/>
      <c r="N139" s="200"/>
      <c r="O139" s="67"/>
      <c r="P139" s="67"/>
      <c r="Q139" s="67"/>
      <c r="R139" s="67"/>
      <c r="S139" s="67"/>
      <c r="T139" s="68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20" t="s">
        <v>275</v>
      </c>
      <c r="AU139" s="20" t="s">
        <v>83</v>
      </c>
    </row>
    <row r="140" spans="1:65" s="14" customFormat="1">
      <c r="B140" s="211"/>
      <c r="C140" s="212"/>
      <c r="D140" s="196" t="s">
        <v>215</v>
      </c>
      <c r="E140" s="213" t="s">
        <v>21</v>
      </c>
      <c r="F140" s="214" t="s">
        <v>1448</v>
      </c>
      <c r="G140" s="212"/>
      <c r="H140" s="215">
        <v>4.3600000000000003</v>
      </c>
      <c r="I140" s="216"/>
      <c r="J140" s="212"/>
      <c r="K140" s="212"/>
      <c r="L140" s="217"/>
      <c r="M140" s="218"/>
      <c r="N140" s="219"/>
      <c r="O140" s="219"/>
      <c r="P140" s="219"/>
      <c r="Q140" s="219"/>
      <c r="R140" s="219"/>
      <c r="S140" s="219"/>
      <c r="T140" s="220"/>
      <c r="AT140" s="221" t="s">
        <v>215</v>
      </c>
      <c r="AU140" s="221" t="s">
        <v>83</v>
      </c>
      <c r="AV140" s="14" t="s">
        <v>83</v>
      </c>
      <c r="AW140" s="14" t="s">
        <v>34</v>
      </c>
      <c r="AX140" s="14" t="s">
        <v>74</v>
      </c>
      <c r="AY140" s="221" t="s">
        <v>206</v>
      </c>
    </row>
    <row r="141" spans="1:65" s="14" customFormat="1">
      <c r="B141" s="211"/>
      <c r="C141" s="212"/>
      <c r="D141" s="196" t="s">
        <v>215</v>
      </c>
      <c r="E141" s="213" t="s">
        <v>21</v>
      </c>
      <c r="F141" s="214" t="s">
        <v>1449</v>
      </c>
      <c r="G141" s="212"/>
      <c r="H141" s="215">
        <v>35.94</v>
      </c>
      <c r="I141" s="216"/>
      <c r="J141" s="212"/>
      <c r="K141" s="212"/>
      <c r="L141" s="217"/>
      <c r="M141" s="218"/>
      <c r="N141" s="219"/>
      <c r="O141" s="219"/>
      <c r="P141" s="219"/>
      <c r="Q141" s="219"/>
      <c r="R141" s="219"/>
      <c r="S141" s="219"/>
      <c r="T141" s="220"/>
      <c r="AT141" s="221" t="s">
        <v>215</v>
      </c>
      <c r="AU141" s="221" t="s">
        <v>83</v>
      </c>
      <c r="AV141" s="14" t="s">
        <v>83</v>
      </c>
      <c r="AW141" s="14" t="s">
        <v>34</v>
      </c>
      <c r="AX141" s="14" t="s">
        <v>74</v>
      </c>
      <c r="AY141" s="221" t="s">
        <v>206</v>
      </c>
    </row>
    <row r="142" spans="1:65" s="14" customFormat="1">
      <c r="B142" s="211"/>
      <c r="C142" s="212"/>
      <c r="D142" s="196" t="s">
        <v>215</v>
      </c>
      <c r="E142" s="213" t="s">
        <v>21</v>
      </c>
      <c r="F142" s="214" t="s">
        <v>1450</v>
      </c>
      <c r="G142" s="212"/>
      <c r="H142" s="215">
        <v>10.81</v>
      </c>
      <c r="I142" s="216"/>
      <c r="J142" s="212"/>
      <c r="K142" s="212"/>
      <c r="L142" s="217"/>
      <c r="M142" s="218"/>
      <c r="N142" s="219"/>
      <c r="O142" s="219"/>
      <c r="P142" s="219"/>
      <c r="Q142" s="219"/>
      <c r="R142" s="219"/>
      <c r="S142" s="219"/>
      <c r="T142" s="220"/>
      <c r="AT142" s="221" t="s">
        <v>215</v>
      </c>
      <c r="AU142" s="221" t="s">
        <v>83</v>
      </c>
      <c r="AV142" s="14" t="s">
        <v>83</v>
      </c>
      <c r="AW142" s="14" t="s">
        <v>34</v>
      </c>
      <c r="AX142" s="14" t="s">
        <v>74</v>
      </c>
      <c r="AY142" s="221" t="s">
        <v>206</v>
      </c>
    </row>
    <row r="143" spans="1:65" s="14" customFormat="1">
      <c r="B143" s="211"/>
      <c r="C143" s="212"/>
      <c r="D143" s="196" t="s">
        <v>215</v>
      </c>
      <c r="E143" s="213" t="s">
        <v>21</v>
      </c>
      <c r="F143" s="214" t="s">
        <v>1451</v>
      </c>
      <c r="G143" s="212"/>
      <c r="H143" s="215">
        <v>19.37</v>
      </c>
      <c r="I143" s="216"/>
      <c r="J143" s="212"/>
      <c r="K143" s="212"/>
      <c r="L143" s="217"/>
      <c r="M143" s="218"/>
      <c r="N143" s="219"/>
      <c r="O143" s="219"/>
      <c r="P143" s="219"/>
      <c r="Q143" s="219"/>
      <c r="R143" s="219"/>
      <c r="S143" s="219"/>
      <c r="T143" s="220"/>
      <c r="AT143" s="221" t="s">
        <v>215</v>
      </c>
      <c r="AU143" s="221" t="s">
        <v>83</v>
      </c>
      <c r="AV143" s="14" t="s">
        <v>83</v>
      </c>
      <c r="AW143" s="14" t="s">
        <v>34</v>
      </c>
      <c r="AX143" s="14" t="s">
        <v>74</v>
      </c>
      <c r="AY143" s="221" t="s">
        <v>206</v>
      </c>
    </row>
    <row r="144" spans="1:65" s="14" customFormat="1">
      <c r="B144" s="211"/>
      <c r="C144" s="212"/>
      <c r="D144" s="196" t="s">
        <v>215</v>
      </c>
      <c r="E144" s="213" t="s">
        <v>21</v>
      </c>
      <c r="F144" s="214" t="s">
        <v>1452</v>
      </c>
      <c r="G144" s="212"/>
      <c r="H144" s="215">
        <v>4.62</v>
      </c>
      <c r="I144" s="216"/>
      <c r="J144" s="212"/>
      <c r="K144" s="212"/>
      <c r="L144" s="217"/>
      <c r="M144" s="218"/>
      <c r="N144" s="219"/>
      <c r="O144" s="219"/>
      <c r="P144" s="219"/>
      <c r="Q144" s="219"/>
      <c r="R144" s="219"/>
      <c r="S144" s="219"/>
      <c r="T144" s="220"/>
      <c r="AT144" s="221" t="s">
        <v>215</v>
      </c>
      <c r="AU144" s="221" t="s">
        <v>83</v>
      </c>
      <c r="AV144" s="14" t="s">
        <v>83</v>
      </c>
      <c r="AW144" s="14" t="s">
        <v>34</v>
      </c>
      <c r="AX144" s="14" t="s">
        <v>74</v>
      </c>
      <c r="AY144" s="221" t="s">
        <v>206</v>
      </c>
    </row>
    <row r="145" spans="1:65" s="14" customFormat="1">
      <c r="B145" s="211"/>
      <c r="C145" s="212"/>
      <c r="D145" s="196" t="s">
        <v>215</v>
      </c>
      <c r="E145" s="213" t="s">
        <v>21</v>
      </c>
      <c r="F145" s="214" t="s">
        <v>1453</v>
      </c>
      <c r="G145" s="212"/>
      <c r="H145" s="215">
        <v>1</v>
      </c>
      <c r="I145" s="216"/>
      <c r="J145" s="212"/>
      <c r="K145" s="212"/>
      <c r="L145" s="217"/>
      <c r="M145" s="218"/>
      <c r="N145" s="219"/>
      <c r="O145" s="219"/>
      <c r="P145" s="219"/>
      <c r="Q145" s="219"/>
      <c r="R145" s="219"/>
      <c r="S145" s="219"/>
      <c r="T145" s="220"/>
      <c r="AT145" s="221" t="s">
        <v>215</v>
      </c>
      <c r="AU145" s="221" t="s">
        <v>83</v>
      </c>
      <c r="AV145" s="14" t="s">
        <v>83</v>
      </c>
      <c r="AW145" s="14" t="s">
        <v>34</v>
      </c>
      <c r="AX145" s="14" t="s">
        <v>74</v>
      </c>
      <c r="AY145" s="221" t="s">
        <v>206</v>
      </c>
    </row>
    <row r="146" spans="1:65" s="14" customFormat="1">
      <c r="B146" s="211"/>
      <c r="C146" s="212"/>
      <c r="D146" s="196" t="s">
        <v>215</v>
      </c>
      <c r="E146" s="213" t="s">
        <v>21</v>
      </c>
      <c r="F146" s="214" t="s">
        <v>1456</v>
      </c>
      <c r="G146" s="212"/>
      <c r="H146" s="215">
        <v>362.57</v>
      </c>
      <c r="I146" s="216"/>
      <c r="J146" s="212"/>
      <c r="K146" s="212"/>
      <c r="L146" s="217"/>
      <c r="M146" s="218"/>
      <c r="N146" s="219"/>
      <c r="O146" s="219"/>
      <c r="P146" s="219"/>
      <c r="Q146" s="219"/>
      <c r="R146" s="219"/>
      <c r="S146" s="219"/>
      <c r="T146" s="220"/>
      <c r="AT146" s="221" t="s">
        <v>215</v>
      </c>
      <c r="AU146" s="221" t="s">
        <v>83</v>
      </c>
      <c r="AV146" s="14" t="s">
        <v>83</v>
      </c>
      <c r="AW146" s="14" t="s">
        <v>34</v>
      </c>
      <c r="AX146" s="14" t="s">
        <v>74</v>
      </c>
      <c r="AY146" s="221" t="s">
        <v>206</v>
      </c>
    </row>
    <row r="147" spans="1:65" s="15" customFormat="1">
      <c r="B147" s="222"/>
      <c r="C147" s="223"/>
      <c r="D147" s="196" t="s">
        <v>215</v>
      </c>
      <c r="E147" s="224" t="s">
        <v>21</v>
      </c>
      <c r="F147" s="225" t="s">
        <v>219</v>
      </c>
      <c r="G147" s="223"/>
      <c r="H147" s="226">
        <v>438.67</v>
      </c>
      <c r="I147" s="227"/>
      <c r="J147" s="223"/>
      <c r="K147" s="223"/>
      <c r="L147" s="228"/>
      <c r="M147" s="229"/>
      <c r="N147" s="230"/>
      <c r="O147" s="230"/>
      <c r="P147" s="230"/>
      <c r="Q147" s="230"/>
      <c r="R147" s="230"/>
      <c r="S147" s="230"/>
      <c r="T147" s="231"/>
      <c r="AT147" s="232" t="s">
        <v>215</v>
      </c>
      <c r="AU147" s="232" t="s">
        <v>83</v>
      </c>
      <c r="AV147" s="15" t="s">
        <v>149</v>
      </c>
      <c r="AW147" s="15" t="s">
        <v>34</v>
      </c>
      <c r="AX147" s="15" t="s">
        <v>81</v>
      </c>
      <c r="AY147" s="232" t="s">
        <v>206</v>
      </c>
    </row>
    <row r="148" spans="1:65" s="2" customFormat="1" ht="16.5" customHeight="1">
      <c r="A148" s="37"/>
      <c r="B148" s="38"/>
      <c r="C148" s="182" t="s">
        <v>270</v>
      </c>
      <c r="D148" s="182" t="s">
        <v>208</v>
      </c>
      <c r="E148" s="183" t="s">
        <v>284</v>
      </c>
      <c r="F148" s="184" t="s">
        <v>285</v>
      </c>
      <c r="G148" s="185" t="s">
        <v>257</v>
      </c>
      <c r="H148" s="186">
        <v>438.67</v>
      </c>
      <c r="I148" s="187"/>
      <c r="J148" s="188">
        <f>ROUND(I148*H148,2)</f>
        <v>0</v>
      </c>
      <c r="K148" s="189"/>
      <c r="L148" s="42"/>
      <c r="M148" s="190" t="s">
        <v>21</v>
      </c>
      <c r="N148" s="191" t="s">
        <v>45</v>
      </c>
      <c r="O148" s="67"/>
      <c r="P148" s="192">
        <f>O148*H148</f>
        <v>0</v>
      </c>
      <c r="Q148" s="192">
        <v>0</v>
      </c>
      <c r="R148" s="192">
        <f>Q148*H148</f>
        <v>0</v>
      </c>
      <c r="S148" s="192">
        <v>0</v>
      </c>
      <c r="T148" s="193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194" t="s">
        <v>149</v>
      </c>
      <c r="AT148" s="194" t="s">
        <v>208</v>
      </c>
      <c r="AU148" s="194" t="s">
        <v>83</v>
      </c>
      <c r="AY148" s="20" t="s">
        <v>206</v>
      </c>
      <c r="BE148" s="195">
        <f>IF(N148="základní",J148,0)</f>
        <v>0</v>
      </c>
      <c r="BF148" s="195">
        <f>IF(N148="snížená",J148,0)</f>
        <v>0</v>
      </c>
      <c r="BG148" s="195">
        <f>IF(N148="zákl. přenesená",J148,0)</f>
        <v>0</v>
      </c>
      <c r="BH148" s="195">
        <f>IF(N148="sníž. přenesená",J148,0)</f>
        <v>0</v>
      </c>
      <c r="BI148" s="195">
        <f>IF(N148="nulová",J148,0)</f>
        <v>0</v>
      </c>
      <c r="BJ148" s="20" t="s">
        <v>81</v>
      </c>
      <c r="BK148" s="195">
        <f>ROUND(I148*H148,2)</f>
        <v>0</v>
      </c>
      <c r="BL148" s="20" t="s">
        <v>149</v>
      </c>
      <c r="BM148" s="194" t="s">
        <v>1457</v>
      </c>
    </row>
    <row r="149" spans="1:65" s="2" customFormat="1" ht="18">
      <c r="A149" s="37"/>
      <c r="B149" s="38"/>
      <c r="C149" s="39"/>
      <c r="D149" s="196" t="s">
        <v>213</v>
      </c>
      <c r="E149" s="39"/>
      <c r="F149" s="197" t="s">
        <v>287</v>
      </c>
      <c r="G149" s="39"/>
      <c r="H149" s="39"/>
      <c r="I149" s="198"/>
      <c r="J149" s="39"/>
      <c r="K149" s="39"/>
      <c r="L149" s="42"/>
      <c r="M149" s="199"/>
      <c r="N149" s="200"/>
      <c r="O149" s="67"/>
      <c r="P149" s="67"/>
      <c r="Q149" s="67"/>
      <c r="R149" s="67"/>
      <c r="S149" s="67"/>
      <c r="T149" s="68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T149" s="20" t="s">
        <v>213</v>
      </c>
      <c r="AU149" s="20" t="s">
        <v>83</v>
      </c>
    </row>
    <row r="150" spans="1:65" s="2" customFormat="1" ht="18">
      <c r="A150" s="37"/>
      <c r="B150" s="38"/>
      <c r="C150" s="39"/>
      <c r="D150" s="196" t="s">
        <v>275</v>
      </c>
      <c r="E150" s="39"/>
      <c r="F150" s="233" t="s">
        <v>1359</v>
      </c>
      <c r="G150" s="39"/>
      <c r="H150" s="39"/>
      <c r="I150" s="198"/>
      <c r="J150" s="39"/>
      <c r="K150" s="39"/>
      <c r="L150" s="42"/>
      <c r="M150" s="199"/>
      <c r="N150" s="200"/>
      <c r="O150" s="67"/>
      <c r="P150" s="67"/>
      <c r="Q150" s="67"/>
      <c r="R150" s="67"/>
      <c r="S150" s="67"/>
      <c r="T150" s="68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T150" s="20" t="s">
        <v>275</v>
      </c>
      <c r="AU150" s="20" t="s">
        <v>83</v>
      </c>
    </row>
    <row r="151" spans="1:65" s="14" customFormat="1">
      <c r="B151" s="211"/>
      <c r="C151" s="212"/>
      <c r="D151" s="196" t="s">
        <v>215</v>
      </c>
      <c r="E151" s="213" t="s">
        <v>21</v>
      </c>
      <c r="F151" s="214" t="s">
        <v>1448</v>
      </c>
      <c r="G151" s="212"/>
      <c r="H151" s="215">
        <v>4.3600000000000003</v>
      </c>
      <c r="I151" s="216"/>
      <c r="J151" s="212"/>
      <c r="K151" s="212"/>
      <c r="L151" s="217"/>
      <c r="M151" s="218"/>
      <c r="N151" s="219"/>
      <c r="O151" s="219"/>
      <c r="P151" s="219"/>
      <c r="Q151" s="219"/>
      <c r="R151" s="219"/>
      <c r="S151" s="219"/>
      <c r="T151" s="220"/>
      <c r="AT151" s="221" t="s">
        <v>215</v>
      </c>
      <c r="AU151" s="221" t="s">
        <v>83</v>
      </c>
      <c r="AV151" s="14" t="s">
        <v>83</v>
      </c>
      <c r="AW151" s="14" t="s">
        <v>34</v>
      </c>
      <c r="AX151" s="14" t="s">
        <v>74</v>
      </c>
      <c r="AY151" s="221" t="s">
        <v>206</v>
      </c>
    </row>
    <row r="152" spans="1:65" s="14" customFormat="1">
      <c r="B152" s="211"/>
      <c r="C152" s="212"/>
      <c r="D152" s="196" t="s">
        <v>215</v>
      </c>
      <c r="E152" s="213" t="s">
        <v>21</v>
      </c>
      <c r="F152" s="214" t="s">
        <v>1449</v>
      </c>
      <c r="G152" s="212"/>
      <c r="H152" s="215">
        <v>35.94</v>
      </c>
      <c r="I152" s="216"/>
      <c r="J152" s="212"/>
      <c r="K152" s="212"/>
      <c r="L152" s="217"/>
      <c r="M152" s="218"/>
      <c r="N152" s="219"/>
      <c r="O152" s="219"/>
      <c r="P152" s="219"/>
      <c r="Q152" s="219"/>
      <c r="R152" s="219"/>
      <c r="S152" s="219"/>
      <c r="T152" s="220"/>
      <c r="AT152" s="221" t="s">
        <v>215</v>
      </c>
      <c r="AU152" s="221" t="s">
        <v>83</v>
      </c>
      <c r="AV152" s="14" t="s">
        <v>83</v>
      </c>
      <c r="AW152" s="14" t="s">
        <v>34</v>
      </c>
      <c r="AX152" s="14" t="s">
        <v>74</v>
      </c>
      <c r="AY152" s="221" t="s">
        <v>206</v>
      </c>
    </row>
    <row r="153" spans="1:65" s="14" customFormat="1">
      <c r="B153" s="211"/>
      <c r="C153" s="212"/>
      <c r="D153" s="196" t="s">
        <v>215</v>
      </c>
      <c r="E153" s="213" t="s">
        <v>21</v>
      </c>
      <c r="F153" s="214" t="s">
        <v>1450</v>
      </c>
      <c r="G153" s="212"/>
      <c r="H153" s="215">
        <v>10.81</v>
      </c>
      <c r="I153" s="216"/>
      <c r="J153" s="212"/>
      <c r="K153" s="212"/>
      <c r="L153" s="217"/>
      <c r="M153" s="218"/>
      <c r="N153" s="219"/>
      <c r="O153" s="219"/>
      <c r="P153" s="219"/>
      <c r="Q153" s="219"/>
      <c r="R153" s="219"/>
      <c r="S153" s="219"/>
      <c r="T153" s="220"/>
      <c r="AT153" s="221" t="s">
        <v>215</v>
      </c>
      <c r="AU153" s="221" t="s">
        <v>83</v>
      </c>
      <c r="AV153" s="14" t="s">
        <v>83</v>
      </c>
      <c r="AW153" s="14" t="s">
        <v>34</v>
      </c>
      <c r="AX153" s="14" t="s">
        <v>74</v>
      </c>
      <c r="AY153" s="221" t="s">
        <v>206</v>
      </c>
    </row>
    <row r="154" spans="1:65" s="14" customFormat="1">
      <c r="B154" s="211"/>
      <c r="C154" s="212"/>
      <c r="D154" s="196" t="s">
        <v>215</v>
      </c>
      <c r="E154" s="213" t="s">
        <v>21</v>
      </c>
      <c r="F154" s="214" t="s">
        <v>1451</v>
      </c>
      <c r="G154" s="212"/>
      <c r="H154" s="215">
        <v>19.37</v>
      </c>
      <c r="I154" s="216"/>
      <c r="J154" s="212"/>
      <c r="K154" s="212"/>
      <c r="L154" s="217"/>
      <c r="M154" s="218"/>
      <c r="N154" s="219"/>
      <c r="O154" s="219"/>
      <c r="P154" s="219"/>
      <c r="Q154" s="219"/>
      <c r="R154" s="219"/>
      <c r="S154" s="219"/>
      <c r="T154" s="220"/>
      <c r="AT154" s="221" t="s">
        <v>215</v>
      </c>
      <c r="AU154" s="221" t="s">
        <v>83</v>
      </c>
      <c r="AV154" s="14" t="s">
        <v>83</v>
      </c>
      <c r="AW154" s="14" t="s">
        <v>34</v>
      </c>
      <c r="AX154" s="14" t="s">
        <v>74</v>
      </c>
      <c r="AY154" s="221" t="s">
        <v>206</v>
      </c>
    </row>
    <row r="155" spans="1:65" s="14" customFormat="1">
      <c r="B155" s="211"/>
      <c r="C155" s="212"/>
      <c r="D155" s="196" t="s">
        <v>215</v>
      </c>
      <c r="E155" s="213" t="s">
        <v>21</v>
      </c>
      <c r="F155" s="214" t="s">
        <v>1452</v>
      </c>
      <c r="G155" s="212"/>
      <c r="H155" s="215">
        <v>4.62</v>
      </c>
      <c r="I155" s="216"/>
      <c r="J155" s="212"/>
      <c r="K155" s="212"/>
      <c r="L155" s="217"/>
      <c r="M155" s="218"/>
      <c r="N155" s="219"/>
      <c r="O155" s="219"/>
      <c r="P155" s="219"/>
      <c r="Q155" s="219"/>
      <c r="R155" s="219"/>
      <c r="S155" s="219"/>
      <c r="T155" s="220"/>
      <c r="AT155" s="221" t="s">
        <v>215</v>
      </c>
      <c r="AU155" s="221" t="s">
        <v>83</v>
      </c>
      <c r="AV155" s="14" t="s">
        <v>83</v>
      </c>
      <c r="AW155" s="14" t="s">
        <v>34</v>
      </c>
      <c r="AX155" s="14" t="s">
        <v>74</v>
      </c>
      <c r="AY155" s="221" t="s">
        <v>206</v>
      </c>
    </row>
    <row r="156" spans="1:65" s="14" customFormat="1">
      <c r="B156" s="211"/>
      <c r="C156" s="212"/>
      <c r="D156" s="196" t="s">
        <v>215</v>
      </c>
      <c r="E156" s="213" t="s">
        <v>21</v>
      </c>
      <c r="F156" s="214" t="s">
        <v>1453</v>
      </c>
      <c r="G156" s="212"/>
      <c r="H156" s="215">
        <v>1</v>
      </c>
      <c r="I156" s="216"/>
      <c r="J156" s="212"/>
      <c r="K156" s="212"/>
      <c r="L156" s="217"/>
      <c r="M156" s="218"/>
      <c r="N156" s="219"/>
      <c r="O156" s="219"/>
      <c r="P156" s="219"/>
      <c r="Q156" s="219"/>
      <c r="R156" s="219"/>
      <c r="S156" s="219"/>
      <c r="T156" s="220"/>
      <c r="AT156" s="221" t="s">
        <v>215</v>
      </c>
      <c r="AU156" s="221" t="s">
        <v>83</v>
      </c>
      <c r="AV156" s="14" t="s">
        <v>83</v>
      </c>
      <c r="AW156" s="14" t="s">
        <v>34</v>
      </c>
      <c r="AX156" s="14" t="s">
        <v>74</v>
      </c>
      <c r="AY156" s="221" t="s">
        <v>206</v>
      </c>
    </row>
    <row r="157" spans="1:65" s="14" customFormat="1">
      <c r="B157" s="211"/>
      <c r="C157" s="212"/>
      <c r="D157" s="196" t="s">
        <v>215</v>
      </c>
      <c r="E157" s="213" t="s">
        <v>21</v>
      </c>
      <c r="F157" s="214" t="s">
        <v>1456</v>
      </c>
      <c r="G157" s="212"/>
      <c r="H157" s="215">
        <v>362.57</v>
      </c>
      <c r="I157" s="216"/>
      <c r="J157" s="212"/>
      <c r="K157" s="212"/>
      <c r="L157" s="217"/>
      <c r="M157" s="218"/>
      <c r="N157" s="219"/>
      <c r="O157" s="219"/>
      <c r="P157" s="219"/>
      <c r="Q157" s="219"/>
      <c r="R157" s="219"/>
      <c r="S157" s="219"/>
      <c r="T157" s="220"/>
      <c r="AT157" s="221" t="s">
        <v>215</v>
      </c>
      <c r="AU157" s="221" t="s">
        <v>83</v>
      </c>
      <c r="AV157" s="14" t="s">
        <v>83</v>
      </c>
      <c r="AW157" s="14" t="s">
        <v>34</v>
      </c>
      <c r="AX157" s="14" t="s">
        <v>74</v>
      </c>
      <c r="AY157" s="221" t="s">
        <v>206</v>
      </c>
    </row>
    <row r="158" spans="1:65" s="15" customFormat="1">
      <c r="B158" s="222"/>
      <c r="C158" s="223"/>
      <c r="D158" s="196" t="s">
        <v>215</v>
      </c>
      <c r="E158" s="224" t="s">
        <v>21</v>
      </c>
      <c r="F158" s="225" t="s">
        <v>219</v>
      </c>
      <c r="G158" s="223"/>
      <c r="H158" s="226">
        <v>438.67</v>
      </c>
      <c r="I158" s="227"/>
      <c r="J158" s="223"/>
      <c r="K158" s="223"/>
      <c r="L158" s="228"/>
      <c r="M158" s="229"/>
      <c r="N158" s="230"/>
      <c r="O158" s="230"/>
      <c r="P158" s="230"/>
      <c r="Q158" s="230"/>
      <c r="R158" s="230"/>
      <c r="S158" s="230"/>
      <c r="T158" s="231"/>
      <c r="AT158" s="232" t="s">
        <v>215</v>
      </c>
      <c r="AU158" s="232" t="s">
        <v>83</v>
      </c>
      <c r="AV158" s="15" t="s">
        <v>149</v>
      </c>
      <c r="AW158" s="15" t="s">
        <v>34</v>
      </c>
      <c r="AX158" s="15" t="s">
        <v>81</v>
      </c>
      <c r="AY158" s="232" t="s">
        <v>206</v>
      </c>
    </row>
    <row r="159" spans="1:65" s="2" customFormat="1" ht="16.5" customHeight="1">
      <c r="A159" s="37"/>
      <c r="B159" s="38"/>
      <c r="C159" s="182" t="s">
        <v>283</v>
      </c>
      <c r="D159" s="182" t="s">
        <v>208</v>
      </c>
      <c r="E159" s="183" t="s">
        <v>1041</v>
      </c>
      <c r="F159" s="184" t="s">
        <v>1042</v>
      </c>
      <c r="G159" s="185" t="s">
        <v>257</v>
      </c>
      <c r="H159" s="186">
        <v>44.972000000000001</v>
      </c>
      <c r="I159" s="187"/>
      <c r="J159" s="188">
        <f>ROUND(I159*H159,2)</f>
        <v>0</v>
      </c>
      <c r="K159" s="189"/>
      <c r="L159" s="42"/>
      <c r="M159" s="190" t="s">
        <v>21</v>
      </c>
      <c r="N159" s="191" t="s">
        <v>45</v>
      </c>
      <c r="O159" s="67"/>
      <c r="P159" s="192">
        <f>O159*H159</f>
        <v>0</v>
      </c>
      <c r="Q159" s="192">
        <v>0</v>
      </c>
      <c r="R159" s="192">
        <f>Q159*H159</f>
        <v>0</v>
      </c>
      <c r="S159" s="192">
        <v>0</v>
      </c>
      <c r="T159" s="193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194" t="s">
        <v>149</v>
      </c>
      <c r="AT159" s="194" t="s">
        <v>208</v>
      </c>
      <c r="AU159" s="194" t="s">
        <v>83</v>
      </c>
      <c r="AY159" s="20" t="s">
        <v>206</v>
      </c>
      <c r="BE159" s="195">
        <f>IF(N159="základní",J159,0)</f>
        <v>0</v>
      </c>
      <c r="BF159" s="195">
        <f>IF(N159="snížená",J159,0)</f>
        <v>0</v>
      </c>
      <c r="BG159" s="195">
        <f>IF(N159="zákl. přenesená",J159,0)</f>
        <v>0</v>
      </c>
      <c r="BH159" s="195">
        <f>IF(N159="sníž. přenesená",J159,0)</f>
        <v>0</v>
      </c>
      <c r="BI159" s="195">
        <f>IF(N159="nulová",J159,0)</f>
        <v>0</v>
      </c>
      <c r="BJ159" s="20" t="s">
        <v>81</v>
      </c>
      <c r="BK159" s="195">
        <f>ROUND(I159*H159,2)</f>
        <v>0</v>
      </c>
      <c r="BL159" s="20" t="s">
        <v>149</v>
      </c>
      <c r="BM159" s="194" t="s">
        <v>1458</v>
      </c>
    </row>
    <row r="160" spans="1:65" s="2" customFormat="1" ht="18">
      <c r="A160" s="37"/>
      <c r="B160" s="38"/>
      <c r="C160" s="39"/>
      <c r="D160" s="196" t="s">
        <v>213</v>
      </c>
      <c r="E160" s="39"/>
      <c r="F160" s="197" t="s">
        <v>1044</v>
      </c>
      <c r="G160" s="39"/>
      <c r="H160" s="39"/>
      <c r="I160" s="198"/>
      <c r="J160" s="39"/>
      <c r="K160" s="39"/>
      <c r="L160" s="42"/>
      <c r="M160" s="199"/>
      <c r="N160" s="200"/>
      <c r="O160" s="67"/>
      <c r="P160" s="67"/>
      <c r="Q160" s="67"/>
      <c r="R160" s="67"/>
      <c r="S160" s="67"/>
      <c r="T160" s="68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T160" s="20" t="s">
        <v>213</v>
      </c>
      <c r="AU160" s="20" t="s">
        <v>83</v>
      </c>
    </row>
    <row r="161" spans="1:65" s="2" customFormat="1" ht="18">
      <c r="A161" s="37"/>
      <c r="B161" s="38"/>
      <c r="C161" s="39"/>
      <c r="D161" s="196" t="s">
        <v>275</v>
      </c>
      <c r="E161" s="39"/>
      <c r="F161" s="233" t="s">
        <v>1359</v>
      </c>
      <c r="G161" s="39"/>
      <c r="H161" s="39"/>
      <c r="I161" s="198"/>
      <c r="J161" s="39"/>
      <c r="K161" s="39"/>
      <c r="L161" s="42"/>
      <c r="M161" s="199"/>
      <c r="N161" s="200"/>
      <c r="O161" s="67"/>
      <c r="P161" s="67"/>
      <c r="Q161" s="67"/>
      <c r="R161" s="67"/>
      <c r="S161" s="67"/>
      <c r="T161" s="68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T161" s="20" t="s">
        <v>275</v>
      </c>
      <c r="AU161" s="20" t="s">
        <v>83</v>
      </c>
    </row>
    <row r="162" spans="1:65" s="14" customFormat="1">
      <c r="B162" s="211"/>
      <c r="C162" s="212"/>
      <c r="D162" s="196" t="s">
        <v>215</v>
      </c>
      <c r="E162" s="213" t="s">
        <v>21</v>
      </c>
      <c r="F162" s="214" t="s">
        <v>1459</v>
      </c>
      <c r="G162" s="212"/>
      <c r="H162" s="215">
        <v>0.252</v>
      </c>
      <c r="I162" s="216"/>
      <c r="J162" s="212"/>
      <c r="K162" s="212"/>
      <c r="L162" s="217"/>
      <c r="M162" s="218"/>
      <c r="N162" s="219"/>
      <c r="O162" s="219"/>
      <c r="P162" s="219"/>
      <c r="Q162" s="219"/>
      <c r="R162" s="219"/>
      <c r="S162" s="219"/>
      <c r="T162" s="220"/>
      <c r="AT162" s="221" t="s">
        <v>215</v>
      </c>
      <c r="AU162" s="221" t="s">
        <v>83</v>
      </c>
      <c r="AV162" s="14" t="s">
        <v>83</v>
      </c>
      <c r="AW162" s="14" t="s">
        <v>34</v>
      </c>
      <c r="AX162" s="14" t="s">
        <v>74</v>
      </c>
      <c r="AY162" s="221" t="s">
        <v>206</v>
      </c>
    </row>
    <row r="163" spans="1:65" s="14" customFormat="1">
      <c r="B163" s="211"/>
      <c r="C163" s="212"/>
      <c r="D163" s="196" t="s">
        <v>215</v>
      </c>
      <c r="E163" s="213" t="s">
        <v>21</v>
      </c>
      <c r="F163" s="214" t="s">
        <v>1460</v>
      </c>
      <c r="G163" s="212"/>
      <c r="H163" s="215">
        <v>2.33</v>
      </c>
      <c r="I163" s="216"/>
      <c r="J163" s="212"/>
      <c r="K163" s="212"/>
      <c r="L163" s="217"/>
      <c r="M163" s="218"/>
      <c r="N163" s="219"/>
      <c r="O163" s="219"/>
      <c r="P163" s="219"/>
      <c r="Q163" s="219"/>
      <c r="R163" s="219"/>
      <c r="S163" s="219"/>
      <c r="T163" s="220"/>
      <c r="AT163" s="221" t="s">
        <v>215</v>
      </c>
      <c r="AU163" s="221" t="s">
        <v>83</v>
      </c>
      <c r="AV163" s="14" t="s">
        <v>83</v>
      </c>
      <c r="AW163" s="14" t="s">
        <v>34</v>
      </c>
      <c r="AX163" s="14" t="s">
        <v>74</v>
      </c>
      <c r="AY163" s="221" t="s">
        <v>206</v>
      </c>
    </row>
    <row r="164" spans="1:65" s="14" customFormat="1">
      <c r="B164" s="211"/>
      <c r="C164" s="212"/>
      <c r="D164" s="196" t="s">
        <v>215</v>
      </c>
      <c r="E164" s="213" t="s">
        <v>21</v>
      </c>
      <c r="F164" s="214" t="s">
        <v>1461</v>
      </c>
      <c r="G164" s="212"/>
      <c r="H164" s="215">
        <v>22.65</v>
      </c>
      <c r="I164" s="216"/>
      <c r="J164" s="212"/>
      <c r="K164" s="212"/>
      <c r="L164" s="217"/>
      <c r="M164" s="218"/>
      <c r="N164" s="219"/>
      <c r="O164" s="219"/>
      <c r="P164" s="219"/>
      <c r="Q164" s="219"/>
      <c r="R164" s="219"/>
      <c r="S164" s="219"/>
      <c r="T164" s="220"/>
      <c r="AT164" s="221" t="s">
        <v>215</v>
      </c>
      <c r="AU164" s="221" t="s">
        <v>83</v>
      </c>
      <c r="AV164" s="14" t="s">
        <v>83</v>
      </c>
      <c r="AW164" s="14" t="s">
        <v>34</v>
      </c>
      <c r="AX164" s="14" t="s">
        <v>74</v>
      </c>
      <c r="AY164" s="221" t="s">
        <v>206</v>
      </c>
    </row>
    <row r="165" spans="1:65" s="14" customFormat="1">
      <c r="B165" s="211"/>
      <c r="C165" s="212"/>
      <c r="D165" s="196" t="s">
        <v>215</v>
      </c>
      <c r="E165" s="213" t="s">
        <v>21</v>
      </c>
      <c r="F165" s="214" t="s">
        <v>1462</v>
      </c>
      <c r="G165" s="212"/>
      <c r="H165" s="215">
        <v>6.92</v>
      </c>
      <c r="I165" s="216"/>
      <c r="J165" s="212"/>
      <c r="K165" s="212"/>
      <c r="L165" s="217"/>
      <c r="M165" s="218"/>
      <c r="N165" s="219"/>
      <c r="O165" s="219"/>
      <c r="P165" s="219"/>
      <c r="Q165" s="219"/>
      <c r="R165" s="219"/>
      <c r="S165" s="219"/>
      <c r="T165" s="220"/>
      <c r="AT165" s="221" t="s">
        <v>215</v>
      </c>
      <c r="AU165" s="221" t="s">
        <v>83</v>
      </c>
      <c r="AV165" s="14" t="s">
        <v>83</v>
      </c>
      <c r="AW165" s="14" t="s">
        <v>34</v>
      </c>
      <c r="AX165" s="14" t="s">
        <v>74</v>
      </c>
      <c r="AY165" s="221" t="s">
        <v>206</v>
      </c>
    </row>
    <row r="166" spans="1:65" s="14" customFormat="1">
      <c r="B166" s="211"/>
      <c r="C166" s="212"/>
      <c r="D166" s="196" t="s">
        <v>215</v>
      </c>
      <c r="E166" s="213" t="s">
        <v>21</v>
      </c>
      <c r="F166" s="214" t="s">
        <v>1463</v>
      </c>
      <c r="G166" s="212"/>
      <c r="H166" s="215">
        <v>9.51</v>
      </c>
      <c r="I166" s="216"/>
      <c r="J166" s="212"/>
      <c r="K166" s="212"/>
      <c r="L166" s="217"/>
      <c r="M166" s="218"/>
      <c r="N166" s="219"/>
      <c r="O166" s="219"/>
      <c r="P166" s="219"/>
      <c r="Q166" s="219"/>
      <c r="R166" s="219"/>
      <c r="S166" s="219"/>
      <c r="T166" s="220"/>
      <c r="AT166" s="221" t="s">
        <v>215</v>
      </c>
      <c r="AU166" s="221" t="s">
        <v>83</v>
      </c>
      <c r="AV166" s="14" t="s">
        <v>83</v>
      </c>
      <c r="AW166" s="14" t="s">
        <v>34</v>
      </c>
      <c r="AX166" s="14" t="s">
        <v>74</v>
      </c>
      <c r="AY166" s="221" t="s">
        <v>206</v>
      </c>
    </row>
    <row r="167" spans="1:65" s="14" customFormat="1">
      <c r="B167" s="211"/>
      <c r="C167" s="212"/>
      <c r="D167" s="196" t="s">
        <v>215</v>
      </c>
      <c r="E167" s="213" t="s">
        <v>21</v>
      </c>
      <c r="F167" s="214" t="s">
        <v>1464</v>
      </c>
      <c r="G167" s="212"/>
      <c r="H167" s="215">
        <v>2.31</v>
      </c>
      <c r="I167" s="216"/>
      <c r="J167" s="212"/>
      <c r="K167" s="212"/>
      <c r="L167" s="217"/>
      <c r="M167" s="218"/>
      <c r="N167" s="219"/>
      <c r="O167" s="219"/>
      <c r="P167" s="219"/>
      <c r="Q167" s="219"/>
      <c r="R167" s="219"/>
      <c r="S167" s="219"/>
      <c r="T167" s="220"/>
      <c r="AT167" s="221" t="s">
        <v>215</v>
      </c>
      <c r="AU167" s="221" t="s">
        <v>83</v>
      </c>
      <c r="AV167" s="14" t="s">
        <v>83</v>
      </c>
      <c r="AW167" s="14" t="s">
        <v>34</v>
      </c>
      <c r="AX167" s="14" t="s">
        <v>74</v>
      </c>
      <c r="AY167" s="221" t="s">
        <v>206</v>
      </c>
    </row>
    <row r="168" spans="1:65" s="14" customFormat="1">
      <c r="B168" s="211"/>
      <c r="C168" s="212"/>
      <c r="D168" s="196" t="s">
        <v>215</v>
      </c>
      <c r="E168" s="213" t="s">
        <v>21</v>
      </c>
      <c r="F168" s="214" t="s">
        <v>1453</v>
      </c>
      <c r="G168" s="212"/>
      <c r="H168" s="215">
        <v>1</v>
      </c>
      <c r="I168" s="216"/>
      <c r="J168" s="212"/>
      <c r="K168" s="212"/>
      <c r="L168" s="217"/>
      <c r="M168" s="218"/>
      <c r="N168" s="219"/>
      <c r="O168" s="219"/>
      <c r="P168" s="219"/>
      <c r="Q168" s="219"/>
      <c r="R168" s="219"/>
      <c r="S168" s="219"/>
      <c r="T168" s="220"/>
      <c r="AT168" s="221" t="s">
        <v>215</v>
      </c>
      <c r="AU168" s="221" t="s">
        <v>83</v>
      </c>
      <c r="AV168" s="14" t="s">
        <v>83</v>
      </c>
      <c r="AW168" s="14" t="s">
        <v>34</v>
      </c>
      <c r="AX168" s="14" t="s">
        <v>74</v>
      </c>
      <c r="AY168" s="221" t="s">
        <v>206</v>
      </c>
    </row>
    <row r="169" spans="1:65" s="15" customFormat="1">
      <c r="B169" s="222"/>
      <c r="C169" s="223"/>
      <c r="D169" s="196" t="s">
        <v>215</v>
      </c>
      <c r="E169" s="224" t="s">
        <v>21</v>
      </c>
      <c r="F169" s="225" t="s">
        <v>219</v>
      </c>
      <c r="G169" s="223"/>
      <c r="H169" s="226">
        <v>44.972000000000001</v>
      </c>
      <c r="I169" s="227"/>
      <c r="J169" s="223"/>
      <c r="K169" s="223"/>
      <c r="L169" s="228"/>
      <c r="M169" s="229"/>
      <c r="N169" s="230"/>
      <c r="O169" s="230"/>
      <c r="P169" s="230"/>
      <c r="Q169" s="230"/>
      <c r="R169" s="230"/>
      <c r="S169" s="230"/>
      <c r="T169" s="231"/>
      <c r="AT169" s="232" t="s">
        <v>215</v>
      </c>
      <c r="AU169" s="232" t="s">
        <v>83</v>
      </c>
      <c r="AV169" s="15" t="s">
        <v>149</v>
      </c>
      <c r="AW169" s="15" t="s">
        <v>34</v>
      </c>
      <c r="AX169" s="15" t="s">
        <v>81</v>
      </c>
      <c r="AY169" s="232" t="s">
        <v>206</v>
      </c>
    </row>
    <row r="170" spans="1:65" s="2" customFormat="1" ht="16.5" customHeight="1">
      <c r="A170" s="37"/>
      <c r="B170" s="38"/>
      <c r="C170" s="182" t="s">
        <v>289</v>
      </c>
      <c r="D170" s="182" t="s">
        <v>208</v>
      </c>
      <c r="E170" s="183" t="s">
        <v>1465</v>
      </c>
      <c r="F170" s="184" t="s">
        <v>1466</v>
      </c>
      <c r="G170" s="185" t="s">
        <v>257</v>
      </c>
      <c r="H170" s="186">
        <v>278.25</v>
      </c>
      <c r="I170" s="187"/>
      <c r="J170" s="188">
        <f>ROUND(I170*H170,2)</f>
        <v>0</v>
      </c>
      <c r="K170" s="189"/>
      <c r="L170" s="42"/>
      <c r="M170" s="190" t="s">
        <v>21</v>
      </c>
      <c r="N170" s="191" t="s">
        <v>45</v>
      </c>
      <c r="O170" s="67"/>
      <c r="P170" s="192">
        <f>O170*H170</f>
        <v>0</v>
      </c>
      <c r="Q170" s="192">
        <v>0</v>
      </c>
      <c r="R170" s="192">
        <f>Q170*H170</f>
        <v>0</v>
      </c>
      <c r="S170" s="192">
        <v>0</v>
      </c>
      <c r="T170" s="193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194" t="s">
        <v>149</v>
      </c>
      <c r="AT170" s="194" t="s">
        <v>208</v>
      </c>
      <c r="AU170" s="194" t="s">
        <v>83</v>
      </c>
      <c r="AY170" s="20" t="s">
        <v>206</v>
      </c>
      <c r="BE170" s="195">
        <f>IF(N170="základní",J170,0)</f>
        <v>0</v>
      </c>
      <c r="BF170" s="195">
        <f>IF(N170="snížená",J170,0)</f>
        <v>0</v>
      </c>
      <c r="BG170" s="195">
        <f>IF(N170="zákl. přenesená",J170,0)</f>
        <v>0</v>
      </c>
      <c r="BH170" s="195">
        <f>IF(N170="sníž. přenesená",J170,0)</f>
        <v>0</v>
      </c>
      <c r="BI170" s="195">
        <f>IF(N170="nulová",J170,0)</f>
        <v>0</v>
      </c>
      <c r="BJ170" s="20" t="s">
        <v>81</v>
      </c>
      <c r="BK170" s="195">
        <f>ROUND(I170*H170,2)</f>
        <v>0</v>
      </c>
      <c r="BL170" s="20" t="s">
        <v>149</v>
      </c>
      <c r="BM170" s="194" t="s">
        <v>1467</v>
      </c>
    </row>
    <row r="171" spans="1:65" s="2" customFormat="1">
      <c r="A171" s="37"/>
      <c r="B171" s="38"/>
      <c r="C171" s="39"/>
      <c r="D171" s="196" t="s">
        <v>213</v>
      </c>
      <c r="E171" s="39"/>
      <c r="F171" s="197" t="s">
        <v>1468</v>
      </c>
      <c r="G171" s="39"/>
      <c r="H171" s="39"/>
      <c r="I171" s="198"/>
      <c r="J171" s="39"/>
      <c r="K171" s="39"/>
      <c r="L171" s="42"/>
      <c r="M171" s="199"/>
      <c r="N171" s="200"/>
      <c r="O171" s="67"/>
      <c r="P171" s="67"/>
      <c r="Q171" s="67"/>
      <c r="R171" s="67"/>
      <c r="S171" s="67"/>
      <c r="T171" s="68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T171" s="20" t="s">
        <v>213</v>
      </c>
      <c r="AU171" s="20" t="s">
        <v>83</v>
      </c>
    </row>
    <row r="172" spans="1:65" s="2" customFormat="1" ht="18">
      <c r="A172" s="37"/>
      <c r="B172" s="38"/>
      <c r="C172" s="39"/>
      <c r="D172" s="196" t="s">
        <v>275</v>
      </c>
      <c r="E172" s="39"/>
      <c r="F172" s="233" t="s">
        <v>1359</v>
      </c>
      <c r="G172" s="39"/>
      <c r="H172" s="39"/>
      <c r="I172" s="198"/>
      <c r="J172" s="39"/>
      <c r="K172" s="39"/>
      <c r="L172" s="42"/>
      <c r="M172" s="199"/>
      <c r="N172" s="200"/>
      <c r="O172" s="67"/>
      <c r="P172" s="67"/>
      <c r="Q172" s="67"/>
      <c r="R172" s="67"/>
      <c r="S172" s="67"/>
      <c r="T172" s="68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T172" s="20" t="s">
        <v>275</v>
      </c>
      <c r="AU172" s="20" t="s">
        <v>83</v>
      </c>
    </row>
    <row r="173" spans="1:65" s="14" customFormat="1">
      <c r="B173" s="211"/>
      <c r="C173" s="212"/>
      <c r="D173" s="196" t="s">
        <v>215</v>
      </c>
      <c r="E173" s="213" t="s">
        <v>21</v>
      </c>
      <c r="F173" s="214" t="s">
        <v>1469</v>
      </c>
      <c r="G173" s="212"/>
      <c r="H173" s="215">
        <v>278.25</v>
      </c>
      <c r="I173" s="216"/>
      <c r="J173" s="212"/>
      <c r="K173" s="212"/>
      <c r="L173" s="217"/>
      <c r="M173" s="218"/>
      <c r="N173" s="219"/>
      <c r="O173" s="219"/>
      <c r="P173" s="219"/>
      <c r="Q173" s="219"/>
      <c r="R173" s="219"/>
      <c r="S173" s="219"/>
      <c r="T173" s="220"/>
      <c r="AT173" s="221" t="s">
        <v>215</v>
      </c>
      <c r="AU173" s="221" t="s">
        <v>83</v>
      </c>
      <c r="AV173" s="14" t="s">
        <v>83</v>
      </c>
      <c r="AW173" s="14" t="s">
        <v>34</v>
      </c>
      <c r="AX173" s="14" t="s">
        <v>81</v>
      </c>
      <c r="AY173" s="221" t="s">
        <v>206</v>
      </c>
    </row>
    <row r="174" spans="1:65" s="2" customFormat="1" ht="16.5" customHeight="1">
      <c r="A174" s="37"/>
      <c r="B174" s="38"/>
      <c r="C174" s="234" t="s">
        <v>304</v>
      </c>
      <c r="D174" s="234" t="s">
        <v>305</v>
      </c>
      <c r="E174" s="235" t="s">
        <v>1470</v>
      </c>
      <c r="F174" s="236" t="s">
        <v>1471</v>
      </c>
      <c r="G174" s="237" t="s">
        <v>308</v>
      </c>
      <c r="H174" s="238">
        <v>500.85</v>
      </c>
      <c r="I174" s="239"/>
      <c r="J174" s="240">
        <f>ROUND(I174*H174,2)</f>
        <v>0</v>
      </c>
      <c r="K174" s="241"/>
      <c r="L174" s="242"/>
      <c r="M174" s="243" t="s">
        <v>21</v>
      </c>
      <c r="N174" s="244" t="s">
        <v>45</v>
      </c>
      <c r="O174" s="67"/>
      <c r="P174" s="192">
        <f>O174*H174</f>
        <v>0</v>
      </c>
      <c r="Q174" s="192">
        <v>0</v>
      </c>
      <c r="R174" s="192">
        <f>Q174*H174</f>
        <v>0</v>
      </c>
      <c r="S174" s="192">
        <v>0</v>
      </c>
      <c r="T174" s="193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194" t="s">
        <v>283</v>
      </c>
      <c r="AT174" s="194" t="s">
        <v>305</v>
      </c>
      <c r="AU174" s="194" t="s">
        <v>83</v>
      </c>
      <c r="AY174" s="20" t="s">
        <v>206</v>
      </c>
      <c r="BE174" s="195">
        <f>IF(N174="základní",J174,0)</f>
        <v>0</v>
      </c>
      <c r="BF174" s="195">
        <f>IF(N174="snížená",J174,0)</f>
        <v>0</v>
      </c>
      <c r="BG174" s="195">
        <f>IF(N174="zákl. přenesená",J174,0)</f>
        <v>0</v>
      </c>
      <c r="BH174" s="195">
        <f>IF(N174="sníž. přenesená",J174,0)</f>
        <v>0</v>
      </c>
      <c r="BI174" s="195">
        <f>IF(N174="nulová",J174,0)</f>
        <v>0</v>
      </c>
      <c r="BJ174" s="20" t="s">
        <v>81</v>
      </c>
      <c r="BK174" s="195">
        <f>ROUND(I174*H174,2)</f>
        <v>0</v>
      </c>
      <c r="BL174" s="20" t="s">
        <v>149</v>
      </c>
      <c r="BM174" s="194" t="s">
        <v>1472</v>
      </c>
    </row>
    <row r="175" spans="1:65" s="2" customFormat="1">
      <c r="A175" s="37"/>
      <c r="B175" s="38"/>
      <c r="C175" s="39"/>
      <c r="D175" s="196" t="s">
        <v>213</v>
      </c>
      <c r="E175" s="39"/>
      <c r="F175" s="197" t="s">
        <v>1471</v>
      </c>
      <c r="G175" s="39"/>
      <c r="H175" s="39"/>
      <c r="I175" s="198"/>
      <c r="J175" s="39"/>
      <c r="K175" s="39"/>
      <c r="L175" s="42"/>
      <c r="M175" s="199"/>
      <c r="N175" s="200"/>
      <c r="O175" s="67"/>
      <c r="P175" s="67"/>
      <c r="Q175" s="67"/>
      <c r="R175" s="67"/>
      <c r="S175" s="67"/>
      <c r="T175" s="68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T175" s="20" t="s">
        <v>213</v>
      </c>
      <c r="AU175" s="20" t="s">
        <v>83</v>
      </c>
    </row>
    <row r="176" spans="1:65" s="2" customFormat="1" ht="18">
      <c r="A176" s="37"/>
      <c r="B176" s="38"/>
      <c r="C176" s="39"/>
      <c r="D176" s="196" t="s">
        <v>275</v>
      </c>
      <c r="E176" s="39"/>
      <c r="F176" s="233" t="s">
        <v>1359</v>
      </c>
      <c r="G176" s="39"/>
      <c r="H176" s="39"/>
      <c r="I176" s="198"/>
      <c r="J176" s="39"/>
      <c r="K176" s="39"/>
      <c r="L176" s="42"/>
      <c r="M176" s="199"/>
      <c r="N176" s="200"/>
      <c r="O176" s="67"/>
      <c r="P176" s="67"/>
      <c r="Q176" s="67"/>
      <c r="R176" s="67"/>
      <c r="S176" s="67"/>
      <c r="T176" s="68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T176" s="20" t="s">
        <v>275</v>
      </c>
      <c r="AU176" s="20" t="s">
        <v>83</v>
      </c>
    </row>
    <row r="177" spans="1:65" s="14" customFormat="1">
      <c r="B177" s="211"/>
      <c r="C177" s="212"/>
      <c r="D177" s="196" t="s">
        <v>215</v>
      </c>
      <c r="E177" s="213" t="s">
        <v>21</v>
      </c>
      <c r="F177" s="214" t="s">
        <v>1469</v>
      </c>
      <c r="G177" s="212"/>
      <c r="H177" s="215">
        <v>278.25</v>
      </c>
      <c r="I177" s="216"/>
      <c r="J177" s="212"/>
      <c r="K177" s="212"/>
      <c r="L177" s="217"/>
      <c r="M177" s="218"/>
      <c r="N177" s="219"/>
      <c r="O177" s="219"/>
      <c r="P177" s="219"/>
      <c r="Q177" s="219"/>
      <c r="R177" s="219"/>
      <c r="S177" s="219"/>
      <c r="T177" s="220"/>
      <c r="AT177" s="221" t="s">
        <v>215</v>
      </c>
      <c r="AU177" s="221" t="s">
        <v>83</v>
      </c>
      <c r="AV177" s="14" t="s">
        <v>83</v>
      </c>
      <c r="AW177" s="14" t="s">
        <v>34</v>
      </c>
      <c r="AX177" s="14" t="s">
        <v>74</v>
      </c>
      <c r="AY177" s="221" t="s">
        <v>206</v>
      </c>
    </row>
    <row r="178" spans="1:65" s="14" customFormat="1">
      <c r="B178" s="211"/>
      <c r="C178" s="212"/>
      <c r="D178" s="196" t="s">
        <v>215</v>
      </c>
      <c r="E178" s="213" t="s">
        <v>21</v>
      </c>
      <c r="F178" s="214" t="s">
        <v>1473</v>
      </c>
      <c r="G178" s="212"/>
      <c r="H178" s="215">
        <v>500.85</v>
      </c>
      <c r="I178" s="216"/>
      <c r="J178" s="212"/>
      <c r="K178" s="212"/>
      <c r="L178" s="217"/>
      <c r="M178" s="218"/>
      <c r="N178" s="219"/>
      <c r="O178" s="219"/>
      <c r="P178" s="219"/>
      <c r="Q178" s="219"/>
      <c r="R178" s="219"/>
      <c r="S178" s="219"/>
      <c r="T178" s="220"/>
      <c r="AT178" s="221" t="s">
        <v>215</v>
      </c>
      <c r="AU178" s="221" t="s">
        <v>83</v>
      </c>
      <c r="AV178" s="14" t="s">
        <v>83</v>
      </c>
      <c r="AW178" s="14" t="s">
        <v>34</v>
      </c>
      <c r="AX178" s="14" t="s">
        <v>81</v>
      </c>
      <c r="AY178" s="221" t="s">
        <v>206</v>
      </c>
    </row>
    <row r="179" spans="1:65" s="2" customFormat="1" ht="16.5" customHeight="1">
      <c r="A179" s="37"/>
      <c r="B179" s="38"/>
      <c r="C179" s="182" t="s">
        <v>313</v>
      </c>
      <c r="D179" s="182" t="s">
        <v>208</v>
      </c>
      <c r="E179" s="183" t="s">
        <v>1474</v>
      </c>
      <c r="F179" s="184" t="s">
        <v>1475</v>
      </c>
      <c r="G179" s="185" t="s">
        <v>238</v>
      </c>
      <c r="H179" s="186">
        <v>3645.54</v>
      </c>
      <c r="I179" s="187"/>
      <c r="J179" s="188">
        <f>ROUND(I179*H179,2)</f>
        <v>0</v>
      </c>
      <c r="K179" s="189"/>
      <c r="L179" s="42"/>
      <c r="M179" s="190" t="s">
        <v>21</v>
      </c>
      <c r="N179" s="191" t="s">
        <v>45</v>
      </c>
      <c r="O179" s="67"/>
      <c r="P179" s="192">
        <f>O179*H179</f>
        <v>0</v>
      </c>
      <c r="Q179" s="192">
        <v>0</v>
      </c>
      <c r="R179" s="192">
        <f>Q179*H179</f>
        <v>0</v>
      </c>
      <c r="S179" s="192">
        <v>0</v>
      </c>
      <c r="T179" s="193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194" t="s">
        <v>149</v>
      </c>
      <c r="AT179" s="194" t="s">
        <v>208</v>
      </c>
      <c r="AU179" s="194" t="s">
        <v>83</v>
      </c>
      <c r="AY179" s="20" t="s">
        <v>206</v>
      </c>
      <c r="BE179" s="195">
        <f>IF(N179="základní",J179,0)</f>
        <v>0</v>
      </c>
      <c r="BF179" s="195">
        <f>IF(N179="snížená",J179,0)</f>
        <v>0</v>
      </c>
      <c r="BG179" s="195">
        <f>IF(N179="zákl. přenesená",J179,0)</f>
        <v>0</v>
      </c>
      <c r="BH179" s="195">
        <f>IF(N179="sníž. přenesená",J179,0)</f>
        <v>0</v>
      </c>
      <c r="BI179" s="195">
        <f>IF(N179="nulová",J179,0)</f>
        <v>0</v>
      </c>
      <c r="BJ179" s="20" t="s">
        <v>81</v>
      </c>
      <c r="BK179" s="195">
        <f>ROUND(I179*H179,2)</f>
        <v>0</v>
      </c>
      <c r="BL179" s="20" t="s">
        <v>149</v>
      </c>
      <c r="BM179" s="194" t="s">
        <v>1476</v>
      </c>
    </row>
    <row r="180" spans="1:65" s="2" customFormat="1">
      <c r="A180" s="37"/>
      <c r="B180" s="38"/>
      <c r="C180" s="39"/>
      <c r="D180" s="196" t="s">
        <v>213</v>
      </c>
      <c r="E180" s="39"/>
      <c r="F180" s="197" t="s">
        <v>1477</v>
      </c>
      <c r="G180" s="39"/>
      <c r="H180" s="39"/>
      <c r="I180" s="198"/>
      <c r="J180" s="39"/>
      <c r="K180" s="39"/>
      <c r="L180" s="42"/>
      <c r="M180" s="199"/>
      <c r="N180" s="200"/>
      <c r="O180" s="67"/>
      <c r="P180" s="67"/>
      <c r="Q180" s="67"/>
      <c r="R180" s="67"/>
      <c r="S180" s="67"/>
      <c r="T180" s="68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T180" s="20" t="s">
        <v>213</v>
      </c>
      <c r="AU180" s="20" t="s">
        <v>83</v>
      </c>
    </row>
    <row r="181" spans="1:65" s="2" customFormat="1" ht="18">
      <c r="A181" s="37"/>
      <c r="B181" s="38"/>
      <c r="C181" s="39"/>
      <c r="D181" s="196" t="s">
        <v>275</v>
      </c>
      <c r="E181" s="39"/>
      <c r="F181" s="233" t="s">
        <v>1359</v>
      </c>
      <c r="G181" s="39"/>
      <c r="H181" s="39"/>
      <c r="I181" s="198"/>
      <c r="J181" s="39"/>
      <c r="K181" s="39"/>
      <c r="L181" s="42"/>
      <c r="M181" s="199"/>
      <c r="N181" s="200"/>
      <c r="O181" s="67"/>
      <c r="P181" s="67"/>
      <c r="Q181" s="67"/>
      <c r="R181" s="67"/>
      <c r="S181" s="67"/>
      <c r="T181" s="68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T181" s="20" t="s">
        <v>275</v>
      </c>
      <c r="AU181" s="20" t="s">
        <v>83</v>
      </c>
    </row>
    <row r="182" spans="1:65" s="14" customFormat="1">
      <c r="B182" s="211"/>
      <c r="C182" s="212"/>
      <c r="D182" s="196" t="s">
        <v>215</v>
      </c>
      <c r="E182" s="213" t="s">
        <v>21</v>
      </c>
      <c r="F182" s="214" t="s">
        <v>1478</v>
      </c>
      <c r="G182" s="212"/>
      <c r="H182" s="215">
        <v>3645.54</v>
      </c>
      <c r="I182" s="216"/>
      <c r="J182" s="212"/>
      <c r="K182" s="212"/>
      <c r="L182" s="217"/>
      <c r="M182" s="218"/>
      <c r="N182" s="219"/>
      <c r="O182" s="219"/>
      <c r="P182" s="219"/>
      <c r="Q182" s="219"/>
      <c r="R182" s="219"/>
      <c r="S182" s="219"/>
      <c r="T182" s="220"/>
      <c r="AT182" s="221" t="s">
        <v>215</v>
      </c>
      <c r="AU182" s="221" t="s">
        <v>83</v>
      </c>
      <c r="AV182" s="14" t="s">
        <v>83</v>
      </c>
      <c r="AW182" s="14" t="s">
        <v>34</v>
      </c>
      <c r="AX182" s="14" t="s">
        <v>81</v>
      </c>
      <c r="AY182" s="221" t="s">
        <v>206</v>
      </c>
    </row>
    <row r="183" spans="1:65" s="2" customFormat="1" ht="16.5" customHeight="1">
      <c r="A183" s="37"/>
      <c r="B183" s="38"/>
      <c r="C183" s="182" t="s">
        <v>8</v>
      </c>
      <c r="D183" s="182" t="s">
        <v>208</v>
      </c>
      <c r="E183" s="183" t="s">
        <v>1479</v>
      </c>
      <c r="F183" s="184" t="s">
        <v>1480</v>
      </c>
      <c r="G183" s="185" t="s">
        <v>257</v>
      </c>
      <c r="H183" s="186">
        <v>31.39</v>
      </c>
      <c r="I183" s="187"/>
      <c r="J183" s="188">
        <f>ROUND(I183*H183,2)</f>
        <v>0</v>
      </c>
      <c r="K183" s="189"/>
      <c r="L183" s="42"/>
      <c r="M183" s="190" t="s">
        <v>21</v>
      </c>
      <c r="N183" s="191" t="s">
        <v>45</v>
      </c>
      <c r="O183" s="67"/>
      <c r="P183" s="192">
        <f>O183*H183</f>
        <v>0</v>
      </c>
      <c r="Q183" s="192">
        <v>0</v>
      </c>
      <c r="R183" s="192">
        <f>Q183*H183</f>
        <v>0</v>
      </c>
      <c r="S183" s="192">
        <v>0</v>
      </c>
      <c r="T183" s="193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194" t="s">
        <v>149</v>
      </c>
      <c r="AT183" s="194" t="s">
        <v>208</v>
      </c>
      <c r="AU183" s="194" t="s">
        <v>83</v>
      </c>
      <c r="AY183" s="20" t="s">
        <v>206</v>
      </c>
      <c r="BE183" s="195">
        <f>IF(N183="základní",J183,0)</f>
        <v>0</v>
      </c>
      <c r="BF183" s="195">
        <f>IF(N183="snížená",J183,0)</f>
        <v>0</v>
      </c>
      <c r="BG183" s="195">
        <f>IF(N183="zákl. přenesená",J183,0)</f>
        <v>0</v>
      </c>
      <c r="BH183" s="195">
        <f>IF(N183="sníž. přenesená",J183,0)</f>
        <v>0</v>
      </c>
      <c r="BI183" s="195">
        <f>IF(N183="nulová",J183,0)</f>
        <v>0</v>
      </c>
      <c r="BJ183" s="20" t="s">
        <v>81</v>
      </c>
      <c r="BK183" s="195">
        <f>ROUND(I183*H183,2)</f>
        <v>0</v>
      </c>
      <c r="BL183" s="20" t="s">
        <v>149</v>
      </c>
      <c r="BM183" s="194" t="s">
        <v>1481</v>
      </c>
    </row>
    <row r="184" spans="1:65" s="2" customFormat="1">
      <c r="A184" s="37"/>
      <c r="B184" s="38"/>
      <c r="C184" s="39"/>
      <c r="D184" s="196" t="s">
        <v>213</v>
      </c>
      <c r="E184" s="39"/>
      <c r="F184" s="197" t="s">
        <v>1482</v>
      </c>
      <c r="G184" s="39"/>
      <c r="H184" s="39"/>
      <c r="I184" s="198"/>
      <c r="J184" s="39"/>
      <c r="K184" s="39"/>
      <c r="L184" s="42"/>
      <c r="M184" s="199"/>
      <c r="N184" s="200"/>
      <c r="O184" s="67"/>
      <c r="P184" s="67"/>
      <c r="Q184" s="67"/>
      <c r="R184" s="67"/>
      <c r="S184" s="67"/>
      <c r="T184" s="68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T184" s="20" t="s">
        <v>213</v>
      </c>
      <c r="AU184" s="20" t="s">
        <v>83</v>
      </c>
    </row>
    <row r="185" spans="1:65" s="2" customFormat="1" ht="18">
      <c r="A185" s="37"/>
      <c r="B185" s="38"/>
      <c r="C185" s="39"/>
      <c r="D185" s="196" t="s">
        <v>275</v>
      </c>
      <c r="E185" s="39"/>
      <c r="F185" s="233" t="s">
        <v>1359</v>
      </c>
      <c r="G185" s="39"/>
      <c r="H185" s="39"/>
      <c r="I185" s="198"/>
      <c r="J185" s="39"/>
      <c r="K185" s="39"/>
      <c r="L185" s="42"/>
      <c r="M185" s="199"/>
      <c r="N185" s="200"/>
      <c r="O185" s="67"/>
      <c r="P185" s="67"/>
      <c r="Q185" s="67"/>
      <c r="R185" s="67"/>
      <c r="S185" s="67"/>
      <c r="T185" s="68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T185" s="20" t="s">
        <v>275</v>
      </c>
      <c r="AU185" s="20" t="s">
        <v>83</v>
      </c>
    </row>
    <row r="186" spans="1:65" s="14" customFormat="1">
      <c r="B186" s="211"/>
      <c r="C186" s="212"/>
      <c r="D186" s="196" t="s">
        <v>215</v>
      </c>
      <c r="E186" s="213" t="s">
        <v>21</v>
      </c>
      <c r="F186" s="214" t="s">
        <v>1483</v>
      </c>
      <c r="G186" s="212"/>
      <c r="H186" s="215">
        <v>2.0299999999999998</v>
      </c>
      <c r="I186" s="216"/>
      <c r="J186" s="212"/>
      <c r="K186" s="212"/>
      <c r="L186" s="217"/>
      <c r="M186" s="218"/>
      <c r="N186" s="219"/>
      <c r="O186" s="219"/>
      <c r="P186" s="219"/>
      <c r="Q186" s="219"/>
      <c r="R186" s="219"/>
      <c r="S186" s="219"/>
      <c r="T186" s="220"/>
      <c r="AT186" s="221" t="s">
        <v>215</v>
      </c>
      <c r="AU186" s="221" t="s">
        <v>83</v>
      </c>
      <c r="AV186" s="14" t="s">
        <v>83</v>
      </c>
      <c r="AW186" s="14" t="s">
        <v>34</v>
      </c>
      <c r="AX186" s="14" t="s">
        <v>74</v>
      </c>
      <c r="AY186" s="221" t="s">
        <v>206</v>
      </c>
    </row>
    <row r="187" spans="1:65" s="14" customFormat="1">
      <c r="B187" s="211"/>
      <c r="C187" s="212"/>
      <c r="D187" s="196" t="s">
        <v>215</v>
      </c>
      <c r="E187" s="213" t="s">
        <v>21</v>
      </c>
      <c r="F187" s="214" t="s">
        <v>1484</v>
      </c>
      <c r="G187" s="212"/>
      <c r="H187" s="215">
        <v>13.3</v>
      </c>
      <c r="I187" s="216"/>
      <c r="J187" s="212"/>
      <c r="K187" s="212"/>
      <c r="L187" s="217"/>
      <c r="M187" s="218"/>
      <c r="N187" s="219"/>
      <c r="O187" s="219"/>
      <c r="P187" s="219"/>
      <c r="Q187" s="219"/>
      <c r="R187" s="219"/>
      <c r="S187" s="219"/>
      <c r="T187" s="220"/>
      <c r="AT187" s="221" t="s">
        <v>215</v>
      </c>
      <c r="AU187" s="221" t="s">
        <v>83</v>
      </c>
      <c r="AV187" s="14" t="s">
        <v>83</v>
      </c>
      <c r="AW187" s="14" t="s">
        <v>34</v>
      </c>
      <c r="AX187" s="14" t="s">
        <v>74</v>
      </c>
      <c r="AY187" s="221" t="s">
        <v>206</v>
      </c>
    </row>
    <row r="188" spans="1:65" s="14" customFormat="1">
      <c r="B188" s="211"/>
      <c r="C188" s="212"/>
      <c r="D188" s="196" t="s">
        <v>215</v>
      </c>
      <c r="E188" s="213" t="s">
        <v>21</v>
      </c>
      <c r="F188" s="214" t="s">
        <v>1485</v>
      </c>
      <c r="G188" s="212"/>
      <c r="H188" s="215">
        <v>3.89</v>
      </c>
      <c r="I188" s="216"/>
      <c r="J188" s="212"/>
      <c r="K188" s="212"/>
      <c r="L188" s="217"/>
      <c r="M188" s="218"/>
      <c r="N188" s="219"/>
      <c r="O188" s="219"/>
      <c r="P188" s="219"/>
      <c r="Q188" s="219"/>
      <c r="R188" s="219"/>
      <c r="S188" s="219"/>
      <c r="T188" s="220"/>
      <c r="AT188" s="221" t="s">
        <v>215</v>
      </c>
      <c r="AU188" s="221" t="s">
        <v>83</v>
      </c>
      <c r="AV188" s="14" t="s">
        <v>83</v>
      </c>
      <c r="AW188" s="14" t="s">
        <v>34</v>
      </c>
      <c r="AX188" s="14" t="s">
        <v>74</v>
      </c>
      <c r="AY188" s="221" t="s">
        <v>206</v>
      </c>
    </row>
    <row r="189" spans="1:65" s="14" customFormat="1">
      <c r="B189" s="211"/>
      <c r="C189" s="212"/>
      <c r="D189" s="196" t="s">
        <v>215</v>
      </c>
      <c r="E189" s="213" t="s">
        <v>21</v>
      </c>
      <c r="F189" s="214" t="s">
        <v>1486</v>
      </c>
      <c r="G189" s="212"/>
      <c r="H189" s="215">
        <v>9.86</v>
      </c>
      <c r="I189" s="216"/>
      <c r="J189" s="212"/>
      <c r="K189" s="212"/>
      <c r="L189" s="217"/>
      <c r="M189" s="218"/>
      <c r="N189" s="219"/>
      <c r="O189" s="219"/>
      <c r="P189" s="219"/>
      <c r="Q189" s="219"/>
      <c r="R189" s="219"/>
      <c r="S189" s="219"/>
      <c r="T189" s="220"/>
      <c r="AT189" s="221" t="s">
        <v>215</v>
      </c>
      <c r="AU189" s="221" t="s">
        <v>83</v>
      </c>
      <c r="AV189" s="14" t="s">
        <v>83</v>
      </c>
      <c r="AW189" s="14" t="s">
        <v>34</v>
      </c>
      <c r="AX189" s="14" t="s">
        <v>74</v>
      </c>
      <c r="AY189" s="221" t="s">
        <v>206</v>
      </c>
    </row>
    <row r="190" spans="1:65" s="14" customFormat="1">
      <c r="B190" s="211"/>
      <c r="C190" s="212"/>
      <c r="D190" s="196" t="s">
        <v>215</v>
      </c>
      <c r="E190" s="213" t="s">
        <v>21</v>
      </c>
      <c r="F190" s="214" t="s">
        <v>1464</v>
      </c>
      <c r="G190" s="212"/>
      <c r="H190" s="215">
        <v>2.31</v>
      </c>
      <c r="I190" s="216"/>
      <c r="J190" s="212"/>
      <c r="K190" s="212"/>
      <c r="L190" s="217"/>
      <c r="M190" s="218"/>
      <c r="N190" s="219"/>
      <c r="O190" s="219"/>
      <c r="P190" s="219"/>
      <c r="Q190" s="219"/>
      <c r="R190" s="219"/>
      <c r="S190" s="219"/>
      <c r="T190" s="220"/>
      <c r="AT190" s="221" t="s">
        <v>215</v>
      </c>
      <c r="AU190" s="221" t="s">
        <v>83</v>
      </c>
      <c r="AV190" s="14" t="s">
        <v>83</v>
      </c>
      <c r="AW190" s="14" t="s">
        <v>34</v>
      </c>
      <c r="AX190" s="14" t="s">
        <v>74</v>
      </c>
      <c r="AY190" s="221" t="s">
        <v>206</v>
      </c>
    </row>
    <row r="191" spans="1:65" s="15" customFormat="1">
      <c r="B191" s="222"/>
      <c r="C191" s="223"/>
      <c r="D191" s="196" t="s">
        <v>215</v>
      </c>
      <c r="E191" s="224" t="s">
        <v>21</v>
      </c>
      <c r="F191" s="225" t="s">
        <v>219</v>
      </c>
      <c r="G191" s="223"/>
      <c r="H191" s="226">
        <v>31.39</v>
      </c>
      <c r="I191" s="227"/>
      <c r="J191" s="223"/>
      <c r="K191" s="223"/>
      <c r="L191" s="228"/>
      <c r="M191" s="229"/>
      <c r="N191" s="230"/>
      <c r="O191" s="230"/>
      <c r="P191" s="230"/>
      <c r="Q191" s="230"/>
      <c r="R191" s="230"/>
      <c r="S191" s="230"/>
      <c r="T191" s="231"/>
      <c r="AT191" s="232" t="s">
        <v>215</v>
      </c>
      <c r="AU191" s="232" t="s">
        <v>83</v>
      </c>
      <c r="AV191" s="15" t="s">
        <v>149</v>
      </c>
      <c r="AW191" s="15" t="s">
        <v>34</v>
      </c>
      <c r="AX191" s="15" t="s">
        <v>81</v>
      </c>
      <c r="AY191" s="232" t="s">
        <v>206</v>
      </c>
    </row>
    <row r="192" spans="1:65" s="2" customFormat="1" ht="16.5" customHeight="1">
      <c r="A192" s="37"/>
      <c r="B192" s="38"/>
      <c r="C192" s="234" t="s">
        <v>334</v>
      </c>
      <c r="D192" s="234" t="s">
        <v>305</v>
      </c>
      <c r="E192" s="235" t="s">
        <v>1243</v>
      </c>
      <c r="F192" s="236" t="s">
        <v>1487</v>
      </c>
      <c r="G192" s="237" t="s">
        <v>308</v>
      </c>
      <c r="H192" s="238">
        <v>56.502000000000002</v>
      </c>
      <c r="I192" s="239"/>
      <c r="J192" s="240">
        <f>ROUND(I192*H192,2)</f>
        <v>0</v>
      </c>
      <c r="K192" s="241"/>
      <c r="L192" s="242"/>
      <c r="M192" s="243" t="s">
        <v>21</v>
      </c>
      <c r="N192" s="244" t="s">
        <v>45</v>
      </c>
      <c r="O192" s="67"/>
      <c r="P192" s="192">
        <f>O192*H192</f>
        <v>0</v>
      </c>
      <c r="Q192" s="192">
        <v>1</v>
      </c>
      <c r="R192" s="192">
        <f>Q192*H192</f>
        <v>56.502000000000002</v>
      </c>
      <c r="S192" s="192">
        <v>0</v>
      </c>
      <c r="T192" s="193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194" t="s">
        <v>283</v>
      </c>
      <c r="AT192" s="194" t="s">
        <v>305</v>
      </c>
      <c r="AU192" s="194" t="s">
        <v>83</v>
      </c>
      <c r="AY192" s="20" t="s">
        <v>206</v>
      </c>
      <c r="BE192" s="195">
        <f>IF(N192="základní",J192,0)</f>
        <v>0</v>
      </c>
      <c r="BF192" s="195">
        <f>IF(N192="snížená",J192,0)</f>
        <v>0</v>
      </c>
      <c r="BG192" s="195">
        <f>IF(N192="zákl. přenesená",J192,0)</f>
        <v>0</v>
      </c>
      <c r="BH192" s="195">
        <f>IF(N192="sníž. přenesená",J192,0)</f>
        <v>0</v>
      </c>
      <c r="BI192" s="195">
        <f>IF(N192="nulová",J192,0)</f>
        <v>0</v>
      </c>
      <c r="BJ192" s="20" t="s">
        <v>81</v>
      </c>
      <c r="BK192" s="195">
        <f>ROUND(I192*H192,2)</f>
        <v>0</v>
      </c>
      <c r="BL192" s="20" t="s">
        <v>149</v>
      </c>
      <c r="BM192" s="194" t="s">
        <v>1488</v>
      </c>
    </row>
    <row r="193" spans="1:65" s="2" customFormat="1">
      <c r="A193" s="37"/>
      <c r="B193" s="38"/>
      <c r="C193" s="39"/>
      <c r="D193" s="196" t="s">
        <v>213</v>
      </c>
      <c r="E193" s="39"/>
      <c r="F193" s="197" t="s">
        <v>1487</v>
      </c>
      <c r="G193" s="39"/>
      <c r="H193" s="39"/>
      <c r="I193" s="198"/>
      <c r="J193" s="39"/>
      <c r="K193" s="39"/>
      <c r="L193" s="42"/>
      <c r="M193" s="199"/>
      <c r="N193" s="200"/>
      <c r="O193" s="67"/>
      <c r="P193" s="67"/>
      <c r="Q193" s="67"/>
      <c r="R193" s="67"/>
      <c r="S193" s="67"/>
      <c r="T193" s="68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T193" s="20" t="s">
        <v>213</v>
      </c>
      <c r="AU193" s="20" t="s">
        <v>83</v>
      </c>
    </row>
    <row r="194" spans="1:65" s="2" customFormat="1" ht="18">
      <c r="A194" s="37"/>
      <c r="B194" s="38"/>
      <c r="C194" s="39"/>
      <c r="D194" s="196" t="s">
        <v>275</v>
      </c>
      <c r="E194" s="39"/>
      <c r="F194" s="233" t="s">
        <v>1359</v>
      </c>
      <c r="G194" s="39"/>
      <c r="H194" s="39"/>
      <c r="I194" s="198"/>
      <c r="J194" s="39"/>
      <c r="K194" s="39"/>
      <c r="L194" s="42"/>
      <c r="M194" s="199"/>
      <c r="N194" s="200"/>
      <c r="O194" s="67"/>
      <c r="P194" s="67"/>
      <c r="Q194" s="67"/>
      <c r="R194" s="67"/>
      <c r="S194" s="67"/>
      <c r="T194" s="68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T194" s="20" t="s">
        <v>275</v>
      </c>
      <c r="AU194" s="20" t="s">
        <v>83</v>
      </c>
    </row>
    <row r="195" spans="1:65" s="14" customFormat="1">
      <c r="B195" s="211"/>
      <c r="C195" s="212"/>
      <c r="D195" s="196" t="s">
        <v>215</v>
      </c>
      <c r="E195" s="213" t="s">
        <v>21</v>
      </c>
      <c r="F195" s="214" t="s">
        <v>1483</v>
      </c>
      <c r="G195" s="212"/>
      <c r="H195" s="215">
        <v>2.0299999999999998</v>
      </c>
      <c r="I195" s="216"/>
      <c r="J195" s="212"/>
      <c r="K195" s="212"/>
      <c r="L195" s="217"/>
      <c r="M195" s="218"/>
      <c r="N195" s="219"/>
      <c r="O195" s="219"/>
      <c r="P195" s="219"/>
      <c r="Q195" s="219"/>
      <c r="R195" s="219"/>
      <c r="S195" s="219"/>
      <c r="T195" s="220"/>
      <c r="AT195" s="221" t="s">
        <v>215</v>
      </c>
      <c r="AU195" s="221" t="s">
        <v>83</v>
      </c>
      <c r="AV195" s="14" t="s">
        <v>83</v>
      </c>
      <c r="AW195" s="14" t="s">
        <v>34</v>
      </c>
      <c r="AX195" s="14" t="s">
        <v>74</v>
      </c>
      <c r="AY195" s="221" t="s">
        <v>206</v>
      </c>
    </row>
    <row r="196" spans="1:65" s="14" customFormat="1">
      <c r="B196" s="211"/>
      <c r="C196" s="212"/>
      <c r="D196" s="196" t="s">
        <v>215</v>
      </c>
      <c r="E196" s="213" t="s">
        <v>21</v>
      </c>
      <c r="F196" s="214" t="s">
        <v>1484</v>
      </c>
      <c r="G196" s="212"/>
      <c r="H196" s="215">
        <v>13.3</v>
      </c>
      <c r="I196" s="216"/>
      <c r="J196" s="212"/>
      <c r="K196" s="212"/>
      <c r="L196" s="217"/>
      <c r="M196" s="218"/>
      <c r="N196" s="219"/>
      <c r="O196" s="219"/>
      <c r="P196" s="219"/>
      <c r="Q196" s="219"/>
      <c r="R196" s="219"/>
      <c r="S196" s="219"/>
      <c r="T196" s="220"/>
      <c r="AT196" s="221" t="s">
        <v>215</v>
      </c>
      <c r="AU196" s="221" t="s">
        <v>83</v>
      </c>
      <c r="AV196" s="14" t="s">
        <v>83</v>
      </c>
      <c r="AW196" s="14" t="s">
        <v>34</v>
      </c>
      <c r="AX196" s="14" t="s">
        <v>74</v>
      </c>
      <c r="AY196" s="221" t="s">
        <v>206</v>
      </c>
    </row>
    <row r="197" spans="1:65" s="14" customFormat="1">
      <c r="B197" s="211"/>
      <c r="C197" s="212"/>
      <c r="D197" s="196" t="s">
        <v>215</v>
      </c>
      <c r="E197" s="213" t="s">
        <v>21</v>
      </c>
      <c r="F197" s="214" t="s">
        <v>1485</v>
      </c>
      <c r="G197" s="212"/>
      <c r="H197" s="215">
        <v>3.89</v>
      </c>
      <c r="I197" s="216"/>
      <c r="J197" s="212"/>
      <c r="K197" s="212"/>
      <c r="L197" s="217"/>
      <c r="M197" s="218"/>
      <c r="N197" s="219"/>
      <c r="O197" s="219"/>
      <c r="P197" s="219"/>
      <c r="Q197" s="219"/>
      <c r="R197" s="219"/>
      <c r="S197" s="219"/>
      <c r="T197" s="220"/>
      <c r="AT197" s="221" t="s">
        <v>215</v>
      </c>
      <c r="AU197" s="221" t="s">
        <v>83</v>
      </c>
      <c r="AV197" s="14" t="s">
        <v>83</v>
      </c>
      <c r="AW197" s="14" t="s">
        <v>34</v>
      </c>
      <c r="AX197" s="14" t="s">
        <v>74</v>
      </c>
      <c r="AY197" s="221" t="s">
        <v>206</v>
      </c>
    </row>
    <row r="198" spans="1:65" s="14" customFormat="1">
      <c r="B198" s="211"/>
      <c r="C198" s="212"/>
      <c r="D198" s="196" t="s">
        <v>215</v>
      </c>
      <c r="E198" s="213" t="s">
        <v>21</v>
      </c>
      <c r="F198" s="214" t="s">
        <v>1486</v>
      </c>
      <c r="G198" s="212"/>
      <c r="H198" s="215">
        <v>9.86</v>
      </c>
      <c r="I198" s="216"/>
      <c r="J198" s="212"/>
      <c r="K198" s="212"/>
      <c r="L198" s="217"/>
      <c r="M198" s="218"/>
      <c r="N198" s="219"/>
      <c r="O198" s="219"/>
      <c r="P198" s="219"/>
      <c r="Q198" s="219"/>
      <c r="R198" s="219"/>
      <c r="S198" s="219"/>
      <c r="T198" s="220"/>
      <c r="AT198" s="221" t="s">
        <v>215</v>
      </c>
      <c r="AU198" s="221" t="s">
        <v>83</v>
      </c>
      <c r="AV198" s="14" t="s">
        <v>83</v>
      </c>
      <c r="AW198" s="14" t="s">
        <v>34</v>
      </c>
      <c r="AX198" s="14" t="s">
        <v>74</v>
      </c>
      <c r="AY198" s="221" t="s">
        <v>206</v>
      </c>
    </row>
    <row r="199" spans="1:65" s="14" customFormat="1">
      <c r="B199" s="211"/>
      <c r="C199" s="212"/>
      <c r="D199" s="196" t="s">
        <v>215</v>
      </c>
      <c r="E199" s="213" t="s">
        <v>21</v>
      </c>
      <c r="F199" s="214" t="s">
        <v>1464</v>
      </c>
      <c r="G199" s="212"/>
      <c r="H199" s="215">
        <v>2.31</v>
      </c>
      <c r="I199" s="216"/>
      <c r="J199" s="212"/>
      <c r="K199" s="212"/>
      <c r="L199" s="217"/>
      <c r="M199" s="218"/>
      <c r="N199" s="219"/>
      <c r="O199" s="219"/>
      <c r="P199" s="219"/>
      <c r="Q199" s="219"/>
      <c r="R199" s="219"/>
      <c r="S199" s="219"/>
      <c r="T199" s="220"/>
      <c r="AT199" s="221" t="s">
        <v>215</v>
      </c>
      <c r="AU199" s="221" t="s">
        <v>83</v>
      </c>
      <c r="AV199" s="14" t="s">
        <v>83</v>
      </c>
      <c r="AW199" s="14" t="s">
        <v>34</v>
      </c>
      <c r="AX199" s="14" t="s">
        <v>74</v>
      </c>
      <c r="AY199" s="221" t="s">
        <v>206</v>
      </c>
    </row>
    <row r="200" spans="1:65" s="15" customFormat="1">
      <c r="B200" s="222"/>
      <c r="C200" s="223"/>
      <c r="D200" s="196" t="s">
        <v>215</v>
      </c>
      <c r="E200" s="224" t="s">
        <v>21</v>
      </c>
      <c r="F200" s="225" t="s">
        <v>219</v>
      </c>
      <c r="G200" s="223"/>
      <c r="H200" s="226">
        <v>31.39</v>
      </c>
      <c r="I200" s="227"/>
      <c r="J200" s="223"/>
      <c r="K200" s="223"/>
      <c r="L200" s="228"/>
      <c r="M200" s="229"/>
      <c r="N200" s="230"/>
      <c r="O200" s="230"/>
      <c r="P200" s="230"/>
      <c r="Q200" s="230"/>
      <c r="R200" s="230"/>
      <c r="S200" s="230"/>
      <c r="T200" s="231"/>
      <c r="AT200" s="232" t="s">
        <v>215</v>
      </c>
      <c r="AU200" s="232" t="s">
        <v>83</v>
      </c>
      <c r="AV200" s="15" t="s">
        <v>149</v>
      </c>
      <c r="AW200" s="15" t="s">
        <v>34</v>
      </c>
      <c r="AX200" s="15" t="s">
        <v>74</v>
      </c>
      <c r="AY200" s="232" t="s">
        <v>206</v>
      </c>
    </row>
    <row r="201" spans="1:65" s="14" customFormat="1">
      <c r="B201" s="211"/>
      <c r="C201" s="212"/>
      <c r="D201" s="196" t="s">
        <v>215</v>
      </c>
      <c r="E201" s="213" t="s">
        <v>21</v>
      </c>
      <c r="F201" s="214" t="s">
        <v>1489</v>
      </c>
      <c r="G201" s="212"/>
      <c r="H201" s="215">
        <v>56.502000000000002</v>
      </c>
      <c r="I201" s="216"/>
      <c r="J201" s="212"/>
      <c r="K201" s="212"/>
      <c r="L201" s="217"/>
      <c r="M201" s="218"/>
      <c r="N201" s="219"/>
      <c r="O201" s="219"/>
      <c r="P201" s="219"/>
      <c r="Q201" s="219"/>
      <c r="R201" s="219"/>
      <c r="S201" s="219"/>
      <c r="T201" s="220"/>
      <c r="AT201" s="221" t="s">
        <v>215</v>
      </c>
      <c r="AU201" s="221" t="s">
        <v>83</v>
      </c>
      <c r="AV201" s="14" t="s">
        <v>83</v>
      </c>
      <c r="AW201" s="14" t="s">
        <v>34</v>
      </c>
      <c r="AX201" s="14" t="s">
        <v>81</v>
      </c>
      <c r="AY201" s="221" t="s">
        <v>206</v>
      </c>
    </row>
    <row r="202" spans="1:65" s="12" customFormat="1" ht="22.75" customHeight="1">
      <c r="B202" s="166"/>
      <c r="C202" s="167"/>
      <c r="D202" s="168" t="s">
        <v>73</v>
      </c>
      <c r="E202" s="180" t="s">
        <v>149</v>
      </c>
      <c r="F202" s="180" t="s">
        <v>922</v>
      </c>
      <c r="G202" s="167"/>
      <c r="H202" s="167"/>
      <c r="I202" s="170"/>
      <c r="J202" s="181">
        <f>BK202</f>
        <v>0</v>
      </c>
      <c r="K202" s="167"/>
      <c r="L202" s="172"/>
      <c r="M202" s="173"/>
      <c r="N202" s="174"/>
      <c r="O202" s="174"/>
      <c r="P202" s="175">
        <f>SUM(P203:P210)</f>
        <v>0</v>
      </c>
      <c r="Q202" s="174"/>
      <c r="R202" s="175">
        <f>SUM(R203:R210)</f>
        <v>0.73439999999999994</v>
      </c>
      <c r="S202" s="174"/>
      <c r="T202" s="176">
        <f>SUM(T203:T210)</f>
        <v>0</v>
      </c>
      <c r="AR202" s="177" t="s">
        <v>81</v>
      </c>
      <c r="AT202" s="178" t="s">
        <v>73</v>
      </c>
      <c r="AU202" s="178" t="s">
        <v>81</v>
      </c>
      <c r="AY202" s="177" t="s">
        <v>206</v>
      </c>
      <c r="BK202" s="179">
        <f>SUM(BK203:BK210)</f>
        <v>0</v>
      </c>
    </row>
    <row r="203" spans="1:65" s="2" customFormat="1" ht="16.5" customHeight="1">
      <c r="A203" s="37"/>
      <c r="B203" s="38"/>
      <c r="C203" s="182" t="s">
        <v>339</v>
      </c>
      <c r="D203" s="182" t="s">
        <v>208</v>
      </c>
      <c r="E203" s="183" t="s">
        <v>1490</v>
      </c>
      <c r="F203" s="184" t="s">
        <v>1491</v>
      </c>
      <c r="G203" s="185" t="s">
        <v>238</v>
      </c>
      <c r="H203" s="186">
        <v>612</v>
      </c>
      <c r="I203" s="187"/>
      <c r="J203" s="188">
        <f>ROUND(I203*H203,2)</f>
        <v>0</v>
      </c>
      <c r="K203" s="189"/>
      <c r="L203" s="42"/>
      <c r="M203" s="190" t="s">
        <v>21</v>
      </c>
      <c r="N203" s="191" t="s">
        <v>45</v>
      </c>
      <c r="O203" s="67"/>
      <c r="P203" s="192">
        <f>O203*H203</f>
        <v>0</v>
      </c>
      <c r="Q203" s="192">
        <v>1E-3</v>
      </c>
      <c r="R203" s="192">
        <f>Q203*H203</f>
        <v>0.61199999999999999</v>
      </c>
      <c r="S203" s="192">
        <v>0</v>
      </c>
      <c r="T203" s="193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194" t="s">
        <v>149</v>
      </c>
      <c r="AT203" s="194" t="s">
        <v>208</v>
      </c>
      <c r="AU203" s="194" t="s">
        <v>83</v>
      </c>
      <c r="AY203" s="20" t="s">
        <v>206</v>
      </c>
      <c r="BE203" s="195">
        <f>IF(N203="základní",J203,0)</f>
        <v>0</v>
      </c>
      <c r="BF203" s="195">
        <f>IF(N203="snížená",J203,0)</f>
        <v>0</v>
      </c>
      <c r="BG203" s="195">
        <f>IF(N203="zákl. přenesená",J203,0)</f>
        <v>0</v>
      </c>
      <c r="BH203" s="195">
        <f>IF(N203="sníž. přenesená",J203,0)</f>
        <v>0</v>
      </c>
      <c r="BI203" s="195">
        <f>IF(N203="nulová",J203,0)</f>
        <v>0</v>
      </c>
      <c r="BJ203" s="20" t="s">
        <v>81</v>
      </c>
      <c r="BK203" s="195">
        <f>ROUND(I203*H203,2)</f>
        <v>0</v>
      </c>
      <c r="BL203" s="20" t="s">
        <v>149</v>
      </c>
      <c r="BM203" s="194" t="s">
        <v>1492</v>
      </c>
    </row>
    <row r="204" spans="1:65" s="2" customFormat="1">
      <c r="A204" s="37"/>
      <c r="B204" s="38"/>
      <c r="C204" s="39"/>
      <c r="D204" s="196" t="s">
        <v>213</v>
      </c>
      <c r="E204" s="39"/>
      <c r="F204" s="197" t="s">
        <v>1493</v>
      </c>
      <c r="G204" s="39"/>
      <c r="H204" s="39"/>
      <c r="I204" s="198"/>
      <c r="J204" s="39"/>
      <c r="K204" s="39"/>
      <c r="L204" s="42"/>
      <c r="M204" s="199"/>
      <c r="N204" s="200"/>
      <c r="O204" s="67"/>
      <c r="P204" s="67"/>
      <c r="Q204" s="67"/>
      <c r="R204" s="67"/>
      <c r="S204" s="67"/>
      <c r="T204" s="68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T204" s="20" t="s">
        <v>213</v>
      </c>
      <c r="AU204" s="20" t="s">
        <v>83</v>
      </c>
    </row>
    <row r="205" spans="1:65" s="2" customFormat="1" ht="18">
      <c r="A205" s="37"/>
      <c r="B205" s="38"/>
      <c r="C205" s="39"/>
      <c r="D205" s="196" t="s">
        <v>275</v>
      </c>
      <c r="E205" s="39"/>
      <c r="F205" s="233" t="s">
        <v>1359</v>
      </c>
      <c r="G205" s="39"/>
      <c r="H205" s="39"/>
      <c r="I205" s="198"/>
      <c r="J205" s="39"/>
      <c r="K205" s="39"/>
      <c r="L205" s="42"/>
      <c r="M205" s="199"/>
      <c r="N205" s="200"/>
      <c r="O205" s="67"/>
      <c r="P205" s="67"/>
      <c r="Q205" s="67"/>
      <c r="R205" s="67"/>
      <c r="S205" s="67"/>
      <c r="T205" s="68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T205" s="20" t="s">
        <v>275</v>
      </c>
      <c r="AU205" s="20" t="s">
        <v>83</v>
      </c>
    </row>
    <row r="206" spans="1:65" s="14" customFormat="1">
      <c r="B206" s="211"/>
      <c r="C206" s="212"/>
      <c r="D206" s="196" t="s">
        <v>215</v>
      </c>
      <c r="E206" s="213" t="s">
        <v>21</v>
      </c>
      <c r="F206" s="214" t="s">
        <v>1494</v>
      </c>
      <c r="G206" s="212"/>
      <c r="H206" s="215">
        <v>612</v>
      </c>
      <c r="I206" s="216"/>
      <c r="J206" s="212"/>
      <c r="K206" s="212"/>
      <c r="L206" s="217"/>
      <c r="M206" s="218"/>
      <c r="N206" s="219"/>
      <c r="O206" s="219"/>
      <c r="P206" s="219"/>
      <c r="Q206" s="219"/>
      <c r="R206" s="219"/>
      <c r="S206" s="219"/>
      <c r="T206" s="220"/>
      <c r="AT206" s="221" t="s">
        <v>215</v>
      </c>
      <c r="AU206" s="221" t="s">
        <v>83</v>
      </c>
      <c r="AV206" s="14" t="s">
        <v>83</v>
      </c>
      <c r="AW206" s="14" t="s">
        <v>34</v>
      </c>
      <c r="AX206" s="14" t="s">
        <v>81</v>
      </c>
      <c r="AY206" s="221" t="s">
        <v>206</v>
      </c>
    </row>
    <row r="207" spans="1:65" s="2" customFormat="1" ht="16.5" customHeight="1">
      <c r="A207" s="37"/>
      <c r="B207" s="38"/>
      <c r="C207" s="234" t="s">
        <v>346</v>
      </c>
      <c r="D207" s="234" t="s">
        <v>305</v>
      </c>
      <c r="E207" s="235" t="s">
        <v>357</v>
      </c>
      <c r="F207" s="236" t="s">
        <v>358</v>
      </c>
      <c r="G207" s="237" t="s">
        <v>238</v>
      </c>
      <c r="H207" s="238">
        <v>612</v>
      </c>
      <c r="I207" s="239"/>
      <c r="J207" s="240">
        <f>ROUND(I207*H207,2)</f>
        <v>0</v>
      </c>
      <c r="K207" s="241"/>
      <c r="L207" s="242"/>
      <c r="M207" s="243" t="s">
        <v>21</v>
      </c>
      <c r="N207" s="244" t="s">
        <v>45</v>
      </c>
      <c r="O207" s="67"/>
      <c r="P207" s="192">
        <f>O207*H207</f>
        <v>0</v>
      </c>
      <c r="Q207" s="192">
        <v>2.0000000000000001E-4</v>
      </c>
      <c r="R207" s="192">
        <f>Q207*H207</f>
        <v>0.12240000000000001</v>
      </c>
      <c r="S207" s="192">
        <v>0</v>
      </c>
      <c r="T207" s="193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194" t="s">
        <v>283</v>
      </c>
      <c r="AT207" s="194" t="s">
        <v>305</v>
      </c>
      <c r="AU207" s="194" t="s">
        <v>83</v>
      </c>
      <c r="AY207" s="20" t="s">
        <v>206</v>
      </c>
      <c r="BE207" s="195">
        <f>IF(N207="základní",J207,0)</f>
        <v>0</v>
      </c>
      <c r="BF207" s="195">
        <f>IF(N207="snížená",J207,0)</f>
        <v>0</v>
      </c>
      <c r="BG207" s="195">
        <f>IF(N207="zákl. přenesená",J207,0)</f>
        <v>0</v>
      </c>
      <c r="BH207" s="195">
        <f>IF(N207="sníž. přenesená",J207,0)</f>
        <v>0</v>
      </c>
      <c r="BI207" s="195">
        <f>IF(N207="nulová",J207,0)</f>
        <v>0</v>
      </c>
      <c r="BJ207" s="20" t="s">
        <v>81</v>
      </c>
      <c r="BK207" s="195">
        <f>ROUND(I207*H207,2)</f>
        <v>0</v>
      </c>
      <c r="BL207" s="20" t="s">
        <v>149</v>
      </c>
      <c r="BM207" s="194" t="s">
        <v>1495</v>
      </c>
    </row>
    <row r="208" spans="1:65" s="2" customFormat="1">
      <c r="A208" s="37"/>
      <c r="B208" s="38"/>
      <c r="C208" s="39"/>
      <c r="D208" s="196" t="s">
        <v>213</v>
      </c>
      <c r="E208" s="39"/>
      <c r="F208" s="197" t="s">
        <v>358</v>
      </c>
      <c r="G208" s="39"/>
      <c r="H208" s="39"/>
      <c r="I208" s="198"/>
      <c r="J208" s="39"/>
      <c r="K208" s="39"/>
      <c r="L208" s="42"/>
      <c r="M208" s="199"/>
      <c r="N208" s="200"/>
      <c r="O208" s="67"/>
      <c r="P208" s="67"/>
      <c r="Q208" s="67"/>
      <c r="R208" s="67"/>
      <c r="S208" s="67"/>
      <c r="T208" s="68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T208" s="20" t="s">
        <v>213</v>
      </c>
      <c r="AU208" s="20" t="s">
        <v>83</v>
      </c>
    </row>
    <row r="209" spans="1:65" s="2" customFormat="1" ht="18">
      <c r="A209" s="37"/>
      <c r="B209" s="38"/>
      <c r="C209" s="39"/>
      <c r="D209" s="196" t="s">
        <v>275</v>
      </c>
      <c r="E209" s="39"/>
      <c r="F209" s="233" t="s">
        <v>1359</v>
      </c>
      <c r="G209" s="39"/>
      <c r="H209" s="39"/>
      <c r="I209" s="198"/>
      <c r="J209" s="39"/>
      <c r="K209" s="39"/>
      <c r="L209" s="42"/>
      <c r="M209" s="199"/>
      <c r="N209" s="200"/>
      <c r="O209" s="67"/>
      <c r="P209" s="67"/>
      <c r="Q209" s="67"/>
      <c r="R209" s="67"/>
      <c r="S209" s="67"/>
      <c r="T209" s="68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T209" s="20" t="s">
        <v>275</v>
      </c>
      <c r="AU209" s="20" t="s">
        <v>83</v>
      </c>
    </row>
    <row r="210" spans="1:65" s="14" customFormat="1">
      <c r="B210" s="211"/>
      <c r="C210" s="212"/>
      <c r="D210" s="196" t="s">
        <v>215</v>
      </c>
      <c r="E210" s="213" t="s">
        <v>21</v>
      </c>
      <c r="F210" s="214" t="s">
        <v>1494</v>
      </c>
      <c r="G210" s="212"/>
      <c r="H210" s="215">
        <v>612</v>
      </c>
      <c r="I210" s="216"/>
      <c r="J210" s="212"/>
      <c r="K210" s="212"/>
      <c r="L210" s="217"/>
      <c r="M210" s="218"/>
      <c r="N210" s="219"/>
      <c r="O210" s="219"/>
      <c r="P210" s="219"/>
      <c r="Q210" s="219"/>
      <c r="R210" s="219"/>
      <c r="S210" s="219"/>
      <c r="T210" s="220"/>
      <c r="AT210" s="221" t="s">
        <v>215</v>
      </c>
      <c r="AU210" s="221" t="s">
        <v>83</v>
      </c>
      <c r="AV210" s="14" t="s">
        <v>83</v>
      </c>
      <c r="AW210" s="14" t="s">
        <v>34</v>
      </c>
      <c r="AX210" s="14" t="s">
        <v>81</v>
      </c>
      <c r="AY210" s="221" t="s">
        <v>206</v>
      </c>
    </row>
    <row r="211" spans="1:65" s="12" customFormat="1" ht="22.75" customHeight="1">
      <c r="B211" s="166"/>
      <c r="C211" s="167"/>
      <c r="D211" s="168" t="s">
        <v>73</v>
      </c>
      <c r="E211" s="180" t="s">
        <v>235</v>
      </c>
      <c r="F211" s="180" t="s">
        <v>373</v>
      </c>
      <c r="G211" s="167"/>
      <c r="H211" s="167"/>
      <c r="I211" s="170"/>
      <c r="J211" s="181">
        <f>BK211</f>
        <v>0</v>
      </c>
      <c r="K211" s="167"/>
      <c r="L211" s="172"/>
      <c r="M211" s="173"/>
      <c r="N211" s="174"/>
      <c r="O211" s="174"/>
      <c r="P211" s="175">
        <f>SUM(P212:P214)</f>
        <v>0</v>
      </c>
      <c r="Q211" s="174"/>
      <c r="R211" s="175">
        <f>SUM(R212:R214)</f>
        <v>0</v>
      </c>
      <c r="S211" s="174"/>
      <c r="T211" s="176">
        <f>SUM(T212:T214)</f>
        <v>0</v>
      </c>
      <c r="AR211" s="177" t="s">
        <v>81</v>
      </c>
      <c r="AT211" s="178" t="s">
        <v>73</v>
      </c>
      <c r="AU211" s="178" t="s">
        <v>81</v>
      </c>
      <c r="AY211" s="177" t="s">
        <v>206</v>
      </c>
      <c r="BK211" s="179">
        <f>SUM(BK212:BK214)</f>
        <v>0</v>
      </c>
    </row>
    <row r="212" spans="1:65" s="2" customFormat="1" ht="16.5" customHeight="1">
      <c r="A212" s="37"/>
      <c r="B212" s="38"/>
      <c r="C212" s="182" t="s">
        <v>356</v>
      </c>
      <c r="D212" s="182" t="s">
        <v>208</v>
      </c>
      <c r="E212" s="183" t="s">
        <v>1496</v>
      </c>
      <c r="F212" s="184" t="s">
        <v>1497</v>
      </c>
      <c r="G212" s="185" t="s">
        <v>238</v>
      </c>
      <c r="H212" s="186">
        <v>6.22</v>
      </c>
      <c r="I212" s="187"/>
      <c r="J212" s="188">
        <f>ROUND(I212*H212,2)</f>
        <v>0</v>
      </c>
      <c r="K212" s="189"/>
      <c r="L212" s="42"/>
      <c r="M212" s="190" t="s">
        <v>21</v>
      </c>
      <c r="N212" s="191" t="s">
        <v>45</v>
      </c>
      <c r="O212" s="67"/>
      <c r="P212" s="192">
        <f>O212*H212</f>
        <v>0</v>
      </c>
      <c r="Q212" s="192">
        <v>0</v>
      </c>
      <c r="R212" s="192">
        <f>Q212*H212</f>
        <v>0</v>
      </c>
      <c r="S212" s="192">
        <v>0</v>
      </c>
      <c r="T212" s="193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194" t="s">
        <v>149</v>
      </c>
      <c r="AT212" s="194" t="s">
        <v>208</v>
      </c>
      <c r="AU212" s="194" t="s">
        <v>83</v>
      </c>
      <c r="AY212" s="20" t="s">
        <v>206</v>
      </c>
      <c r="BE212" s="195">
        <f>IF(N212="základní",J212,0)</f>
        <v>0</v>
      </c>
      <c r="BF212" s="195">
        <f>IF(N212="snížená",J212,0)</f>
        <v>0</v>
      </c>
      <c r="BG212" s="195">
        <f>IF(N212="zákl. přenesená",J212,0)</f>
        <v>0</v>
      </c>
      <c r="BH212" s="195">
        <f>IF(N212="sníž. přenesená",J212,0)</f>
        <v>0</v>
      </c>
      <c r="BI212" s="195">
        <f>IF(N212="nulová",J212,0)</f>
        <v>0</v>
      </c>
      <c r="BJ212" s="20" t="s">
        <v>81</v>
      </c>
      <c r="BK212" s="195">
        <f>ROUND(I212*H212,2)</f>
        <v>0</v>
      </c>
      <c r="BL212" s="20" t="s">
        <v>149</v>
      </c>
      <c r="BM212" s="194" t="s">
        <v>1498</v>
      </c>
    </row>
    <row r="213" spans="1:65" s="2" customFormat="1">
      <c r="A213" s="37"/>
      <c r="B213" s="38"/>
      <c r="C213" s="39"/>
      <c r="D213" s="196" t="s">
        <v>213</v>
      </c>
      <c r="E213" s="39"/>
      <c r="F213" s="197" t="s">
        <v>1499</v>
      </c>
      <c r="G213" s="39"/>
      <c r="H213" s="39"/>
      <c r="I213" s="198"/>
      <c r="J213" s="39"/>
      <c r="K213" s="39"/>
      <c r="L213" s="42"/>
      <c r="M213" s="199"/>
      <c r="N213" s="200"/>
      <c r="O213" s="67"/>
      <c r="P213" s="67"/>
      <c r="Q213" s="67"/>
      <c r="R213" s="67"/>
      <c r="S213" s="67"/>
      <c r="T213" s="68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T213" s="20" t="s">
        <v>213</v>
      </c>
      <c r="AU213" s="20" t="s">
        <v>83</v>
      </c>
    </row>
    <row r="214" spans="1:65" s="14" customFormat="1">
      <c r="B214" s="211"/>
      <c r="C214" s="212"/>
      <c r="D214" s="196" t="s">
        <v>215</v>
      </c>
      <c r="E214" s="213" t="s">
        <v>21</v>
      </c>
      <c r="F214" s="214" t="s">
        <v>1500</v>
      </c>
      <c r="G214" s="212"/>
      <c r="H214" s="215">
        <v>6.22</v>
      </c>
      <c r="I214" s="216"/>
      <c r="J214" s="212"/>
      <c r="K214" s="212"/>
      <c r="L214" s="217"/>
      <c r="M214" s="218"/>
      <c r="N214" s="219"/>
      <c r="O214" s="219"/>
      <c r="P214" s="219"/>
      <c r="Q214" s="219"/>
      <c r="R214" s="219"/>
      <c r="S214" s="219"/>
      <c r="T214" s="220"/>
      <c r="AT214" s="221" t="s">
        <v>215</v>
      </c>
      <c r="AU214" s="221" t="s">
        <v>83</v>
      </c>
      <c r="AV214" s="14" t="s">
        <v>83</v>
      </c>
      <c r="AW214" s="14" t="s">
        <v>34</v>
      </c>
      <c r="AX214" s="14" t="s">
        <v>81</v>
      </c>
      <c r="AY214" s="221" t="s">
        <v>206</v>
      </c>
    </row>
    <row r="215" spans="1:65" s="12" customFormat="1" ht="22.75" customHeight="1">
      <c r="B215" s="166"/>
      <c r="C215" s="167"/>
      <c r="D215" s="168" t="s">
        <v>73</v>
      </c>
      <c r="E215" s="180" t="s">
        <v>283</v>
      </c>
      <c r="F215" s="180" t="s">
        <v>1051</v>
      </c>
      <c r="G215" s="167"/>
      <c r="H215" s="167"/>
      <c r="I215" s="170"/>
      <c r="J215" s="181">
        <f>BK215</f>
        <v>0</v>
      </c>
      <c r="K215" s="167"/>
      <c r="L215" s="172"/>
      <c r="M215" s="173"/>
      <c r="N215" s="174"/>
      <c r="O215" s="174"/>
      <c r="P215" s="175">
        <f>SUM(P216:P234)</f>
        <v>0</v>
      </c>
      <c r="Q215" s="174"/>
      <c r="R215" s="175">
        <f>SUM(R216:R234)</f>
        <v>0.5901014</v>
      </c>
      <c r="S215" s="174"/>
      <c r="T215" s="176">
        <f>SUM(T216:T234)</f>
        <v>0</v>
      </c>
      <c r="AR215" s="177" t="s">
        <v>81</v>
      </c>
      <c r="AT215" s="178" t="s">
        <v>73</v>
      </c>
      <c r="AU215" s="178" t="s">
        <v>81</v>
      </c>
      <c r="AY215" s="177" t="s">
        <v>206</v>
      </c>
      <c r="BK215" s="179">
        <f>SUM(BK216:BK234)</f>
        <v>0</v>
      </c>
    </row>
    <row r="216" spans="1:65" s="2" customFormat="1" ht="16.5" customHeight="1">
      <c r="A216" s="37"/>
      <c r="B216" s="38"/>
      <c r="C216" s="182" t="s">
        <v>361</v>
      </c>
      <c r="D216" s="182" t="s">
        <v>208</v>
      </c>
      <c r="E216" s="183" t="s">
        <v>1501</v>
      </c>
      <c r="F216" s="184" t="s">
        <v>1502</v>
      </c>
      <c r="G216" s="185" t="s">
        <v>226</v>
      </c>
      <c r="H216" s="186">
        <v>47.49</v>
      </c>
      <c r="I216" s="187"/>
      <c r="J216" s="188">
        <f>ROUND(I216*H216,2)</f>
        <v>0</v>
      </c>
      <c r="K216" s="189"/>
      <c r="L216" s="42"/>
      <c r="M216" s="190" t="s">
        <v>21</v>
      </c>
      <c r="N216" s="191" t="s">
        <v>45</v>
      </c>
      <c r="O216" s="67"/>
      <c r="P216" s="192">
        <f>O216*H216</f>
        <v>0</v>
      </c>
      <c r="Q216" s="192">
        <v>0</v>
      </c>
      <c r="R216" s="192">
        <f>Q216*H216</f>
        <v>0</v>
      </c>
      <c r="S216" s="192">
        <v>0</v>
      </c>
      <c r="T216" s="193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194" t="s">
        <v>149</v>
      </c>
      <c r="AT216" s="194" t="s">
        <v>208</v>
      </c>
      <c r="AU216" s="194" t="s">
        <v>83</v>
      </c>
      <c r="AY216" s="20" t="s">
        <v>206</v>
      </c>
      <c r="BE216" s="195">
        <f>IF(N216="základní",J216,0)</f>
        <v>0</v>
      </c>
      <c r="BF216" s="195">
        <f>IF(N216="snížená",J216,0)</f>
        <v>0</v>
      </c>
      <c r="BG216" s="195">
        <f>IF(N216="zákl. přenesená",J216,0)</f>
        <v>0</v>
      </c>
      <c r="BH216" s="195">
        <f>IF(N216="sníž. přenesená",J216,0)</f>
        <v>0</v>
      </c>
      <c r="BI216" s="195">
        <f>IF(N216="nulová",J216,0)</f>
        <v>0</v>
      </c>
      <c r="BJ216" s="20" t="s">
        <v>81</v>
      </c>
      <c r="BK216" s="195">
        <f>ROUND(I216*H216,2)</f>
        <v>0</v>
      </c>
      <c r="BL216" s="20" t="s">
        <v>149</v>
      </c>
      <c r="BM216" s="194" t="s">
        <v>1503</v>
      </c>
    </row>
    <row r="217" spans="1:65" s="2" customFormat="1">
      <c r="A217" s="37"/>
      <c r="B217" s="38"/>
      <c r="C217" s="39"/>
      <c r="D217" s="196" t="s">
        <v>213</v>
      </c>
      <c r="E217" s="39"/>
      <c r="F217" s="197" t="s">
        <v>1504</v>
      </c>
      <c r="G217" s="39"/>
      <c r="H217" s="39"/>
      <c r="I217" s="198"/>
      <c r="J217" s="39"/>
      <c r="K217" s="39"/>
      <c r="L217" s="42"/>
      <c r="M217" s="199"/>
      <c r="N217" s="200"/>
      <c r="O217" s="67"/>
      <c r="P217" s="67"/>
      <c r="Q217" s="67"/>
      <c r="R217" s="67"/>
      <c r="S217" s="67"/>
      <c r="T217" s="68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T217" s="20" t="s">
        <v>213</v>
      </c>
      <c r="AU217" s="20" t="s">
        <v>83</v>
      </c>
    </row>
    <row r="218" spans="1:65" s="2" customFormat="1" ht="18">
      <c r="A218" s="37"/>
      <c r="B218" s="38"/>
      <c r="C218" s="39"/>
      <c r="D218" s="196" t="s">
        <v>275</v>
      </c>
      <c r="E218" s="39"/>
      <c r="F218" s="233" t="s">
        <v>1359</v>
      </c>
      <c r="G218" s="39"/>
      <c r="H218" s="39"/>
      <c r="I218" s="198"/>
      <c r="J218" s="39"/>
      <c r="K218" s="39"/>
      <c r="L218" s="42"/>
      <c r="M218" s="199"/>
      <c r="N218" s="200"/>
      <c r="O218" s="67"/>
      <c r="P218" s="67"/>
      <c r="Q218" s="67"/>
      <c r="R218" s="67"/>
      <c r="S218" s="67"/>
      <c r="T218" s="68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T218" s="20" t="s">
        <v>275</v>
      </c>
      <c r="AU218" s="20" t="s">
        <v>83</v>
      </c>
    </row>
    <row r="219" spans="1:65" s="14" customFormat="1">
      <c r="B219" s="211"/>
      <c r="C219" s="212"/>
      <c r="D219" s="196" t="s">
        <v>215</v>
      </c>
      <c r="E219" s="213" t="s">
        <v>21</v>
      </c>
      <c r="F219" s="214" t="s">
        <v>1505</v>
      </c>
      <c r="G219" s="212"/>
      <c r="H219" s="215">
        <v>47.49</v>
      </c>
      <c r="I219" s="216"/>
      <c r="J219" s="212"/>
      <c r="K219" s="212"/>
      <c r="L219" s="217"/>
      <c r="M219" s="218"/>
      <c r="N219" s="219"/>
      <c r="O219" s="219"/>
      <c r="P219" s="219"/>
      <c r="Q219" s="219"/>
      <c r="R219" s="219"/>
      <c r="S219" s="219"/>
      <c r="T219" s="220"/>
      <c r="AT219" s="221" t="s">
        <v>215</v>
      </c>
      <c r="AU219" s="221" t="s">
        <v>83</v>
      </c>
      <c r="AV219" s="14" t="s">
        <v>83</v>
      </c>
      <c r="AW219" s="14" t="s">
        <v>34</v>
      </c>
      <c r="AX219" s="14" t="s">
        <v>81</v>
      </c>
      <c r="AY219" s="221" t="s">
        <v>206</v>
      </c>
    </row>
    <row r="220" spans="1:65" s="2" customFormat="1" ht="16.5" customHeight="1">
      <c r="A220" s="37"/>
      <c r="B220" s="38"/>
      <c r="C220" s="234" t="s">
        <v>374</v>
      </c>
      <c r="D220" s="234" t="s">
        <v>305</v>
      </c>
      <c r="E220" s="235" t="s">
        <v>1506</v>
      </c>
      <c r="F220" s="236" t="s">
        <v>1507</v>
      </c>
      <c r="G220" s="237" t="s">
        <v>226</v>
      </c>
      <c r="H220" s="238">
        <v>47.49</v>
      </c>
      <c r="I220" s="239"/>
      <c r="J220" s="240">
        <f>ROUND(I220*H220,2)</f>
        <v>0</v>
      </c>
      <c r="K220" s="241"/>
      <c r="L220" s="242"/>
      <c r="M220" s="243" t="s">
        <v>21</v>
      </c>
      <c r="N220" s="244" t="s">
        <v>45</v>
      </c>
      <c r="O220" s="67"/>
      <c r="P220" s="192">
        <f>O220*H220</f>
        <v>0</v>
      </c>
      <c r="Q220" s="192">
        <v>5.8199999999999997E-3</v>
      </c>
      <c r="R220" s="192">
        <f>Q220*H220</f>
        <v>0.27639180000000002</v>
      </c>
      <c r="S220" s="192">
        <v>0</v>
      </c>
      <c r="T220" s="193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194" t="s">
        <v>283</v>
      </c>
      <c r="AT220" s="194" t="s">
        <v>305</v>
      </c>
      <c r="AU220" s="194" t="s">
        <v>83</v>
      </c>
      <c r="AY220" s="20" t="s">
        <v>206</v>
      </c>
      <c r="BE220" s="195">
        <f>IF(N220="základní",J220,0)</f>
        <v>0</v>
      </c>
      <c r="BF220" s="195">
        <f>IF(N220="snížená",J220,0)</f>
        <v>0</v>
      </c>
      <c r="BG220" s="195">
        <f>IF(N220="zákl. přenesená",J220,0)</f>
        <v>0</v>
      </c>
      <c r="BH220" s="195">
        <f>IF(N220="sníž. přenesená",J220,0)</f>
        <v>0</v>
      </c>
      <c r="BI220" s="195">
        <f>IF(N220="nulová",J220,0)</f>
        <v>0</v>
      </c>
      <c r="BJ220" s="20" t="s">
        <v>81</v>
      </c>
      <c r="BK220" s="195">
        <f>ROUND(I220*H220,2)</f>
        <v>0</v>
      </c>
      <c r="BL220" s="20" t="s">
        <v>149</v>
      </c>
      <c r="BM220" s="194" t="s">
        <v>1508</v>
      </c>
    </row>
    <row r="221" spans="1:65" s="2" customFormat="1">
      <c r="A221" s="37"/>
      <c r="B221" s="38"/>
      <c r="C221" s="39"/>
      <c r="D221" s="196" t="s">
        <v>213</v>
      </c>
      <c r="E221" s="39"/>
      <c r="F221" s="197" t="s">
        <v>1507</v>
      </c>
      <c r="G221" s="39"/>
      <c r="H221" s="39"/>
      <c r="I221" s="198"/>
      <c r="J221" s="39"/>
      <c r="K221" s="39"/>
      <c r="L221" s="42"/>
      <c r="M221" s="199"/>
      <c r="N221" s="200"/>
      <c r="O221" s="67"/>
      <c r="P221" s="67"/>
      <c r="Q221" s="67"/>
      <c r="R221" s="67"/>
      <c r="S221" s="67"/>
      <c r="T221" s="68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T221" s="20" t="s">
        <v>213</v>
      </c>
      <c r="AU221" s="20" t="s">
        <v>83</v>
      </c>
    </row>
    <row r="222" spans="1:65" s="2" customFormat="1" ht="18">
      <c r="A222" s="37"/>
      <c r="B222" s="38"/>
      <c r="C222" s="39"/>
      <c r="D222" s="196" t="s">
        <v>275</v>
      </c>
      <c r="E222" s="39"/>
      <c r="F222" s="233" t="s">
        <v>1359</v>
      </c>
      <c r="G222" s="39"/>
      <c r="H222" s="39"/>
      <c r="I222" s="198"/>
      <c r="J222" s="39"/>
      <c r="K222" s="39"/>
      <c r="L222" s="42"/>
      <c r="M222" s="199"/>
      <c r="N222" s="200"/>
      <c r="O222" s="67"/>
      <c r="P222" s="67"/>
      <c r="Q222" s="67"/>
      <c r="R222" s="67"/>
      <c r="S222" s="67"/>
      <c r="T222" s="68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T222" s="20" t="s">
        <v>275</v>
      </c>
      <c r="AU222" s="20" t="s">
        <v>83</v>
      </c>
    </row>
    <row r="223" spans="1:65" s="14" customFormat="1">
      <c r="B223" s="211"/>
      <c r="C223" s="212"/>
      <c r="D223" s="196" t="s">
        <v>215</v>
      </c>
      <c r="E223" s="213" t="s">
        <v>21</v>
      </c>
      <c r="F223" s="214" t="s">
        <v>1505</v>
      </c>
      <c r="G223" s="212"/>
      <c r="H223" s="215">
        <v>47.49</v>
      </c>
      <c r="I223" s="216"/>
      <c r="J223" s="212"/>
      <c r="K223" s="212"/>
      <c r="L223" s="217"/>
      <c r="M223" s="218"/>
      <c r="N223" s="219"/>
      <c r="O223" s="219"/>
      <c r="P223" s="219"/>
      <c r="Q223" s="219"/>
      <c r="R223" s="219"/>
      <c r="S223" s="219"/>
      <c r="T223" s="220"/>
      <c r="AT223" s="221" t="s">
        <v>215</v>
      </c>
      <c r="AU223" s="221" t="s">
        <v>83</v>
      </c>
      <c r="AV223" s="14" t="s">
        <v>83</v>
      </c>
      <c r="AW223" s="14" t="s">
        <v>34</v>
      </c>
      <c r="AX223" s="14" t="s">
        <v>81</v>
      </c>
      <c r="AY223" s="221" t="s">
        <v>206</v>
      </c>
    </row>
    <row r="224" spans="1:65" s="2" customFormat="1" ht="16.5" customHeight="1">
      <c r="A224" s="37"/>
      <c r="B224" s="38"/>
      <c r="C224" s="182" t="s">
        <v>381</v>
      </c>
      <c r="D224" s="182" t="s">
        <v>208</v>
      </c>
      <c r="E224" s="183" t="s">
        <v>1389</v>
      </c>
      <c r="F224" s="184" t="s">
        <v>1390</v>
      </c>
      <c r="G224" s="185" t="s">
        <v>226</v>
      </c>
      <c r="H224" s="186">
        <v>108.4</v>
      </c>
      <c r="I224" s="187"/>
      <c r="J224" s="188">
        <f>ROUND(I224*H224,2)</f>
        <v>0</v>
      </c>
      <c r="K224" s="189"/>
      <c r="L224" s="42"/>
      <c r="M224" s="190" t="s">
        <v>21</v>
      </c>
      <c r="N224" s="191" t="s">
        <v>45</v>
      </c>
      <c r="O224" s="67"/>
      <c r="P224" s="192">
        <f>O224*H224</f>
        <v>0</v>
      </c>
      <c r="Q224" s="192">
        <v>1.0000000000000001E-5</v>
      </c>
      <c r="R224" s="192">
        <f>Q224*H224</f>
        <v>1.0840000000000001E-3</v>
      </c>
      <c r="S224" s="192">
        <v>0</v>
      </c>
      <c r="T224" s="193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194" t="s">
        <v>149</v>
      </c>
      <c r="AT224" s="194" t="s">
        <v>208</v>
      </c>
      <c r="AU224" s="194" t="s">
        <v>83</v>
      </c>
      <c r="AY224" s="20" t="s">
        <v>206</v>
      </c>
      <c r="BE224" s="195">
        <f>IF(N224="základní",J224,0)</f>
        <v>0</v>
      </c>
      <c r="BF224" s="195">
        <f>IF(N224="snížená",J224,0)</f>
        <v>0</v>
      </c>
      <c r="BG224" s="195">
        <f>IF(N224="zákl. přenesená",J224,0)</f>
        <v>0</v>
      </c>
      <c r="BH224" s="195">
        <f>IF(N224="sníž. přenesená",J224,0)</f>
        <v>0</v>
      </c>
      <c r="BI224" s="195">
        <f>IF(N224="nulová",J224,0)</f>
        <v>0</v>
      </c>
      <c r="BJ224" s="20" t="s">
        <v>81</v>
      </c>
      <c r="BK224" s="195">
        <f>ROUND(I224*H224,2)</f>
        <v>0</v>
      </c>
      <c r="BL224" s="20" t="s">
        <v>149</v>
      </c>
      <c r="BM224" s="194" t="s">
        <v>1509</v>
      </c>
    </row>
    <row r="225" spans="1:65" s="2" customFormat="1">
      <c r="A225" s="37"/>
      <c r="B225" s="38"/>
      <c r="C225" s="39"/>
      <c r="D225" s="196" t="s">
        <v>213</v>
      </c>
      <c r="E225" s="39"/>
      <c r="F225" s="197" t="s">
        <v>1392</v>
      </c>
      <c r="G225" s="39"/>
      <c r="H225" s="39"/>
      <c r="I225" s="198"/>
      <c r="J225" s="39"/>
      <c r="K225" s="39"/>
      <c r="L225" s="42"/>
      <c r="M225" s="199"/>
      <c r="N225" s="200"/>
      <c r="O225" s="67"/>
      <c r="P225" s="67"/>
      <c r="Q225" s="67"/>
      <c r="R225" s="67"/>
      <c r="S225" s="67"/>
      <c r="T225" s="68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T225" s="20" t="s">
        <v>213</v>
      </c>
      <c r="AU225" s="20" t="s">
        <v>83</v>
      </c>
    </row>
    <row r="226" spans="1:65" s="2" customFormat="1" ht="18">
      <c r="A226" s="37"/>
      <c r="B226" s="38"/>
      <c r="C226" s="39"/>
      <c r="D226" s="196" t="s">
        <v>275</v>
      </c>
      <c r="E226" s="39"/>
      <c r="F226" s="233" t="s">
        <v>1359</v>
      </c>
      <c r="G226" s="39"/>
      <c r="H226" s="39"/>
      <c r="I226" s="198"/>
      <c r="J226" s="39"/>
      <c r="K226" s="39"/>
      <c r="L226" s="42"/>
      <c r="M226" s="199"/>
      <c r="N226" s="200"/>
      <c r="O226" s="67"/>
      <c r="P226" s="67"/>
      <c r="Q226" s="67"/>
      <c r="R226" s="67"/>
      <c r="S226" s="67"/>
      <c r="T226" s="68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T226" s="20" t="s">
        <v>275</v>
      </c>
      <c r="AU226" s="20" t="s">
        <v>83</v>
      </c>
    </row>
    <row r="227" spans="1:65" s="2" customFormat="1" ht="16.5" customHeight="1">
      <c r="A227" s="37"/>
      <c r="B227" s="38"/>
      <c r="C227" s="234" t="s">
        <v>386</v>
      </c>
      <c r="D227" s="234" t="s">
        <v>305</v>
      </c>
      <c r="E227" s="235" t="s">
        <v>1510</v>
      </c>
      <c r="F227" s="236" t="s">
        <v>1511</v>
      </c>
      <c r="G227" s="237" t="s">
        <v>226</v>
      </c>
      <c r="H227" s="238">
        <v>111.652</v>
      </c>
      <c r="I227" s="239"/>
      <c r="J227" s="240">
        <f>ROUND(I227*H227,2)</f>
        <v>0</v>
      </c>
      <c r="K227" s="241"/>
      <c r="L227" s="242"/>
      <c r="M227" s="243" t="s">
        <v>21</v>
      </c>
      <c r="N227" s="244" t="s">
        <v>45</v>
      </c>
      <c r="O227" s="67"/>
      <c r="P227" s="192">
        <f>O227*H227</f>
        <v>0</v>
      </c>
      <c r="Q227" s="192">
        <v>2.6700000000000001E-3</v>
      </c>
      <c r="R227" s="192">
        <f>Q227*H227</f>
        <v>0.29811083999999999</v>
      </c>
      <c r="S227" s="192">
        <v>0</v>
      </c>
      <c r="T227" s="193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194" t="s">
        <v>283</v>
      </c>
      <c r="AT227" s="194" t="s">
        <v>305</v>
      </c>
      <c r="AU227" s="194" t="s">
        <v>83</v>
      </c>
      <c r="AY227" s="20" t="s">
        <v>206</v>
      </c>
      <c r="BE227" s="195">
        <f>IF(N227="základní",J227,0)</f>
        <v>0</v>
      </c>
      <c r="BF227" s="195">
        <f>IF(N227="snížená",J227,0)</f>
        <v>0</v>
      </c>
      <c r="BG227" s="195">
        <f>IF(N227="zákl. přenesená",J227,0)</f>
        <v>0</v>
      </c>
      <c r="BH227" s="195">
        <f>IF(N227="sníž. přenesená",J227,0)</f>
        <v>0</v>
      </c>
      <c r="BI227" s="195">
        <f>IF(N227="nulová",J227,0)</f>
        <v>0</v>
      </c>
      <c r="BJ227" s="20" t="s">
        <v>81</v>
      </c>
      <c r="BK227" s="195">
        <f>ROUND(I227*H227,2)</f>
        <v>0</v>
      </c>
      <c r="BL227" s="20" t="s">
        <v>149</v>
      </c>
      <c r="BM227" s="194" t="s">
        <v>1512</v>
      </c>
    </row>
    <row r="228" spans="1:65" s="2" customFormat="1">
      <c r="A228" s="37"/>
      <c r="B228" s="38"/>
      <c r="C228" s="39"/>
      <c r="D228" s="196" t="s">
        <v>213</v>
      </c>
      <c r="E228" s="39"/>
      <c r="F228" s="197" t="s">
        <v>1511</v>
      </c>
      <c r="G228" s="39"/>
      <c r="H228" s="39"/>
      <c r="I228" s="198"/>
      <c r="J228" s="39"/>
      <c r="K228" s="39"/>
      <c r="L228" s="42"/>
      <c r="M228" s="199"/>
      <c r="N228" s="200"/>
      <c r="O228" s="67"/>
      <c r="P228" s="67"/>
      <c r="Q228" s="67"/>
      <c r="R228" s="67"/>
      <c r="S228" s="67"/>
      <c r="T228" s="68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T228" s="20" t="s">
        <v>213</v>
      </c>
      <c r="AU228" s="20" t="s">
        <v>83</v>
      </c>
    </row>
    <row r="229" spans="1:65" s="2" customFormat="1" ht="18">
      <c r="A229" s="37"/>
      <c r="B229" s="38"/>
      <c r="C229" s="39"/>
      <c r="D229" s="196" t="s">
        <v>275</v>
      </c>
      <c r="E229" s="39"/>
      <c r="F229" s="233" t="s">
        <v>1359</v>
      </c>
      <c r="G229" s="39"/>
      <c r="H229" s="39"/>
      <c r="I229" s="198"/>
      <c r="J229" s="39"/>
      <c r="K229" s="39"/>
      <c r="L229" s="42"/>
      <c r="M229" s="199"/>
      <c r="N229" s="200"/>
      <c r="O229" s="67"/>
      <c r="P229" s="67"/>
      <c r="Q229" s="67"/>
      <c r="R229" s="67"/>
      <c r="S229" s="67"/>
      <c r="T229" s="68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T229" s="20" t="s">
        <v>275</v>
      </c>
      <c r="AU229" s="20" t="s">
        <v>83</v>
      </c>
    </row>
    <row r="230" spans="1:65" s="14" customFormat="1">
      <c r="B230" s="211"/>
      <c r="C230" s="212"/>
      <c r="D230" s="196" t="s">
        <v>215</v>
      </c>
      <c r="E230" s="213" t="s">
        <v>21</v>
      </c>
      <c r="F230" s="214" t="s">
        <v>1513</v>
      </c>
      <c r="G230" s="212"/>
      <c r="H230" s="215">
        <v>111.652</v>
      </c>
      <c r="I230" s="216"/>
      <c r="J230" s="212"/>
      <c r="K230" s="212"/>
      <c r="L230" s="217"/>
      <c r="M230" s="218"/>
      <c r="N230" s="219"/>
      <c r="O230" s="219"/>
      <c r="P230" s="219"/>
      <c r="Q230" s="219"/>
      <c r="R230" s="219"/>
      <c r="S230" s="219"/>
      <c r="T230" s="220"/>
      <c r="AT230" s="221" t="s">
        <v>215</v>
      </c>
      <c r="AU230" s="221" t="s">
        <v>83</v>
      </c>
      <c r="AV230" s="14" t="s">
        <v>83</v>
      </c>
      <c r="AW230" s="14" t="s">
        <v>34</v>
      </c>
      <c r="AX230" s="14" t="s">
        <v>81</v>
      </c>
      <c r="AY230" s="221" t="s">
        <v>206</v>
      </c>
    </row>
    <row r="231" spans="1:65" s="2" customFormat="1" ht="16.5" customHeight="1">
      <c r="A231" s="37"/>
      <c r="B231" s="38"/>
      <c r="C231" s="182" t="s">
        <v>7</v>
      </c>
      <c r="D231" s="182" t="s">
        <v>208</v>
      </c>
      <c r="E231" s="183" t="s">
        <v>1334</v>
      </c>
      <c r="F231" s="184" t="s">
        <v>1335</v>
      </c>
      <c r="G231" s="185" t="s">
        <v>226</v>
      </c>
      <c r="H231" s="186">
        <v>111.652</v>
      </c>
      <c r="I231" s="187"/>
      <c r="J231" s="188">
        <f>ROUND(I231*H231,2)</f>
        <v>0</v>
      </c>
      <c r="K231" s="189"/>
      <c r="L231" s="42"/>
      <c r="M231" s="190" t="s">
        <v>21</v>
      </c>
      <c r="N231" s="191" t="s">
        <v>45</v>
      </c>
      <c r="O231" s="67"/>
      <c r="P231" s="192">
        <f>O231*H231</f>
        <v>0</v>
      </c>
      <c r="Q231" s="192">
        <v>1.2999999999999999E-4</v>
      </c>
      <c r="R231" s="192">
        <f>Q231*H231</f>
        <v>1.4514759999999998E-2</v>
      </c>
      <c r="S231" s="192">
        <v>0</v>
      </c>
      <c r="T231" s="193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194" t="s">
        <v>149</v>
      </c>
      <c r="AT231" s="194" t="s">
        <v>208</v>
      </c>
      <c r="AU231" s="194" t="s">
        <v>83</v>
      </c>
      <c r="AY231" s="20" t="s">
        <v>206</v>
      </c>
      <c r="BE231" s="195">
        <f>IF(N231="základní",J231,0)</f>
        <v>0</v>
      </c>
      <c r="BF231" s="195">
        <f>IF(N231="snížená",J231,0)</f>
        <v>0</v>
      </c>
      <c r="BG231" s="195">
        <f>IF(N231="zákl. přenesená",J231,0)</f>
        <v>0</v>
      </c>
      <c r="BH231" s="195">
        <f>IF(N231="sníž. přenesená",J231,0)</f>
        <v>0</v>
      </c>
      <c r="BI231" s="195">
        <f>IF(N231="nulová",J231,0)</f>
        <v>0</v>
      </c>
      <c r="BJ231" s="20" t="s">
        <v>81</v>
      </c>
      <c r="BK231" s="195">
        <f>ROUND(I231*H231,2)</f>
        <v>0</v>
      </c>
      <c r="BL231" s="20" t="s">
        <v>149</v>
      </c>
      <c r="BM231" s="194" t="s">
        <v>1514</v>
      </c>
    </row>
    <row r="232" spans="1:65" s="2" customFormat="1">
      <c r="A232" s="37"/>
      <c r="B232" s="38"/>
      <c r="C232" s="39"/>
      <c r="D232" s="196" t="s">
        <v>213</v>
      </c>
      <c r="E232" s="39"/>
      <c r="F232" s="197" t="s">
        <v>1337</v>
      </c>
      <c r="G232" s="39"/>
      <c r="H232" s="39"/>
      <c r="I232" s="198"/>
      <c r="J232" s="39"/>
      <c r="K232" s="39"/>
      <c r="L232" s="42"/>
      <c r="M232" s="199"/>
      <c r="N232" s="200"/>
      <c r="O232" s="67"/>
      <c r="P232" s="67"/>
      <c r="Q232" s="67"/>
      <c r="R232" s="67"/>
      <c r="S232" s="67"/>
      <c r="T232" s="68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T232" s="20" t="s">
        <v>213</v>
      </c>
      <c r="AU232" s="20" t="s">
        <v>83</v>
      </c>
    </row>
    <row r="233" spans="1:65" s="2" customFormat="1" ht="18">
      <c r="A233" s="37"/>
      <c r="B233" s="38"/>
      <c r="C233" s="39"/>
      <c r="D233" s="196" t="s">
        <v>275</v>
      </c>
      <c r="E233" s="39"/>
      <c r="F233" s="233" t="s">
        <v>867</v>
      </c>
      <c r="G233" s="39"/>
      <c r="H233" s="39"/>
      <c r="I233" s="198"/>
      <c r="J233" s="39"/>
      <c r="K233" s="39"/>
      <c r="L233" s="42"/>
      <c r="M233" s="199"/>
      <c r="N233" s="200"/>
      <c r="O233" s="67"/>
      <c r="P233" s="67"/>
      <c r="Q233" s="67"/>
      <c r="R233" s="67"/>
      <c r="S233" s="67"/>
      <c r="T233" s="68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T233" s="20" t="s">
        <v>275</v>
      </c>
      <c r="AU233" s="20" t="s">
        <v>83</v>
      </c>
    </row>
    <row r="234" spans="1:65" s="14" customFormat="1">
      <c r="B234" s="211"/>
      <c r="C234" s="212"/>
      <c r="D234" s="196" t="s">
        <v>215</v>
      </c>
      <c r="E234" s="213" t="s">
        <v>21</v>
      </c>
      <c r="F234" s="214" t="s">
        <v>1515</v>
      </c>
      <c r="G234" s="212"/>
      <c r="H234" s="215">
        <v>111.652</v>
      </c>
      <c r="I234" s="216"/>
      <c r="J234" s="212"/>
      <c r="K234" s="212"/>
      <c r="L234" s="217"/>
      <c r="M234" s="218"/>
      <c r="N234" s="219"/>
      <c r="O234" s="219"/>
      <c r="P234" s="219"/>
      <c r="Q234" s="219"/>
      <c r="R234" s="219"/>
      <c r="S234" s="219"/>
      <c r="T234" s="220"/>
      <c r="AT234" s="221" t="s">
        <v>215</v>
      </c>
      <c r="AU234" s="221" t="s">
        <v>83</v>
      </c>
      <c r="AV234" s="14" t="s">
        <v>83</v>
      </c>
      <c r="AW234" s="14" t="s">
        <v>34</v>
      </c>
      <c r="AX234" s="14" t="s">
        <v>81</v>
      </c>
      <c r="AY234" s="221" t="s">
        <v>206</v>
      </c>
    </row>
    <row r="235" spans="1:65" s="12" customFormat="1" ht="22.75" customHeight="1">
      <c r="B235" s="166"/>
      <c r="C235" s="167"/>
      <c r="D235" s="168" t="s">
        <v>73</v>
      </c>
      <c r="E235" s="180" t="s">
        <v>772</v>
      </c>
      <c r="F235" s="180" t="s">
        <v>773</v>
      </c>
      <c r="G235" s="167"/>
      <c r="H235" s="167"/>
      <c r="I235" s="170"/>
      <c r="J235" s="181">
        <f>BK235</f>
        <v>0</v>
      </c>
      <c r="K235" s="167"/>
      <c r="L235" s="172"/>
      <c r="M235" s="173"/>
      <c r="N235" s="174"/>
      <c r="O235" s="174"/>
      <c r="P235" s="175">
        <f>SUM(P236:P238)</f>
        <v>0</v>
      </c>
      <c r="Q235" s="174"/>
      <c r="R235" s="175">
        <f>SUM(R236:R238)</f>
        <v>0</v>
      </c>
      <c r="S235" s="174"/>
      <c r="T235" s="176">
        <f>SUM(T236:T238)</f>
        <v>0</v>
      </c>
      <c r="AR235" s="177" t="s">
        <v>81</v>
      </c>
      <c r="AT235" s="178" t="s">
        <v>73</v>
      </c>
      <c r="AU235" s="178" t="s">
        <v>81</v>
      </c>
      <c r="AY235" s="177" t="s">
        <v>206</v>
      </c>
      <c r="BK235" s="179">
        <f>SUM(BK236:BK238)</f>
        <v>0</v>
      </c>
    </row>
    <row r="236" spans="1:65" s="2" customFormat="1" ht="16.5" customHeight="1">
      <c r="A236" s="37"/>
      <c r="B236" s="38"/>
      <c r="C236" s="182" t="s">
        <v>400</v>
      </c>
      <c r="D236" s="182" t="s">
        <v>208</v>
      </c>
      <c r="E236" s="183" t="s">
        <v>1516</v>
      </c>
      <c r="F236" s="184" t="s">
        <v>1517</v>
      </c>
      <c r="G236" s="185" t="s">
        <v>308</v>
      </c>
      <c r="H236" s="186">
        <v>57.826999999999998</v>
      </c>
      <c r="I236" s="187"/>
      <c r="J236" s="188">
        <f>ROUND(I236*H236,2)</f>
        <v>0</v>
      </c>
      <c r="K236" s="189"/>
      <c r="L236" s="42"/>
      <c r="M236" s="190" t="s">
        <v>21</v>
      </c>
      <c r="N236" s="191" t="s">
        <v>45</v>
      </c>
      <c r="O236" s="67"/>
      <c r="P236" s="192">
        <f>O236*H236</f>
        <v>0</v>
      </c>
      <c r="Q236" s="192">
        <v>0</v>
      </c>
      <c r="R236" s="192">
        <f>Q236*H236</f>
        <v>0</v>
      </c>
      <c r="S236" s="192">
        <v>0</v>
      </c>
      <c r="T236" s="193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194" t="s">
        <v>149</v>
      </c>
      <c r="AT236" s="194" t="s">
        <v>208</v>
      </c>
      <c r="AU236" s="194" t="s">
        <v>83</v>
      </c>
      <c r="AY236" s="20" t="s">
        <v>206</v>
      </c>
      <c r="BE236" s="195">
        <f>IF(N236="základní",J236,0)</f>
        <v>0</v>
      </c>
      <c r="BF236" s="195">
        <f>IF(N236="snížená",J236,0)</f>
        <v>0</v>
      </c>
      <c r="BG236" s="195">
        <f>IF(N236="zákl. přenesená",J236,0)</f>
        <v>0</v>
      </c>
      <c r="BH236" s="195">
        <f>IF(N236="sníž. přenesená",J236,0)</f>
        <v>0</v>
      </c>
      <c r="BI236" s="195">
        <f>IF(N236="nulová",J236,0)</f>
        <v>0</v>
      </c>
      <c r="BJ236" s="20" t="s">
        <v>81</v>
      </c>
      <c r="BK236" s="195">
        <f>ROUND(I236*H236,2)</f>
        <v>0</v>
      </c>
      <c r="BL236" s="20" t="s">
        <v>149</v>
      </c>
      <c r="BM236" s="194" t="s">
        <v>1518</v>
      </c>
    </row>
    <row r="237" spans="1:65" s="2" customFormat="1">
      <c r="A237" s="37"/>
      <c r="B237" s="38"/>
      <c r="C237" s="39"/>
      <c r="D237" s="196" t="s">
        <v>213</v>
      </c>
      <c r="E237" s="39"/>
      <c r="F237" s="197" t="s">
        <v>1519</v>
      </c>
      <c r="G237" s="39"/>
      <c r="H237" s="39"/>
      <c r="I237" s="198"/>
      <c r="J237" s="39"/>
      <c r="K237" s="39"/>
      <c r="L237" s="42"/>
      <c r="M237" s="199"/>
      <c r="N237" s="200"/>
      <c r="O237" s="67"/>
      <c r="P237" s="67"/>
      <c r="Q237" s="67"/>
      <c r="R237" s="67"/>
      <c r="S237" s="67"/>
      <c r="T237" s="68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T237" s="20" t="s">
        <v>213</v>
      </c>
      <c r="AU237" s="20" t="s">
        <v>83</v>
      </c>
    </row>
    <row r="238" spans="1:65" s="2" customFormat="1" ht="18">
      <c r="A238" s="37"/>
      <c r="B238" s="38"/>
      <c r="C238" s="39"/>
      <c r="D238" s="196" t="s">
        <v>275</v>
      </c>
      <c r="E238" s="39"/>
      <c r="F238" s="233" t="s">
        <v>1359</v>
      </c>
      <c r="G238" s="39"/>
      <c r="H238" s="39"/>
      <c r="I238" s="198"/>
      <c r="J238" s="39"/>
      <c r="K238" s="39"/>
      <c r="L238" s="42"/>
      <c r="M238" s="245"/>
      <c r="N238" s="246"/>
      <c r="O238" s="247"/>
      <c r="P238" s="247"/>
      <c r="Q238" s="247"/>
      <c r="R238" s="247"/>
      <c r="S238" s="247"/>
      <c r="T238" s="248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T238" s="20" t="s">
        <v>275</v>
      </c>
      <c r="AU238" s="20" t="s">
        <v>83</v>
      </c>
    </row>
    <row r="239" spans="1:65" s="2" customFormat="1" ht="7" customHeight="1">
      <c r="A239" s="37"/>
      <c r="B239" s="50"/>
      <c r="C239" s="51"/>
      <c r="D239" s="51"/>
      <c r="E239" s="51"/>
      <c r="F239" s="51"/>
      <c r="G239" s="51"/>
      <c r="H239" s="51"/>
      <c r="I239" s="51"/>
      <c r="J239" s="51"/>
      <c r="K239" s="51"/>
      <c r="L239" s="42"/>
      <c r="M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</row>
  </sheetData>
  <sheetProtection algorithmName="SHA-512" hashValue="J0O4mY2Y9kIEik1Inka1vup+caQTyz/sXIK/lWkMcHXHHdQudX0QBMbavyCxWh/OosyKQjpQ4zl0aJKUEs7ykg==" saltValue="hrsbpsaX1haNbP8rhpInCk8O0Ll8vYB/cIaDMtrhRJwEqRUn5qFH/QP8DO5OGEbasNcbQVDfbVx71wHk2nplDQ==" spinCount="100000" sheet="1" objects="1" scenarios="1" formatColumns="0" formatRows="0" autoFilter="0"/>
  <autoFilter ref="C96:K238" xr:uid="{00000000-0009-0000-0000-000006000000}"/>
  <mergeCells count="15">
    <mergeCell ref="E83:H83"/>
    <mergeCell ref="E87:H87"/>
    <mergeCell ref="E85:H85"/>
    <mergeCell ref="E89:H89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BM133"/>
  <sheetViews>
    <sheetView showGridLines="0" tabSelected="1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110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170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1424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1425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1520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19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23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ROUND(J96,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ROUND((SUM(BE96:BE132)),  2)</f>
        <v>0</v>
      </c>
      <c r="G37" s="37"/>
      <c r="H37" s="37"/>
      <c r="I37" s="127">
        <v>0.21</v>
      </c>
      <c r="J37" s="126">
        <f>ROUND(((SUM(BE96:BE132))*I37),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ROUND((SUM(BF96:BF132)),  2)</f>
        <v>0</v>
      </c>
      <c r="G38" s="37"/>
      <c r="H38" s="37"/>
      <c r="I38" s="127">
        <v>0.12</v>
      </c>
      <c r="J38" s="126">
        <f>ROUND(((SUM(BF96:BF132))*I38),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ROUND((SUM(BG96:BG132)),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ROUND((SUM(BH96:BH132)),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ROUND((SUM(BI96:BI132)),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170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1424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1425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SO 03.b.2 - Odvodnění - nezpůsobilé náklady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>Roudnice nad Labem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J96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179</v>
      </c>
      <c r="E68" s="146"/>
      <c r="F68" s="146"/>
      <c r="G68" s="146"/>
      <c r="H68" s="146"/>
      <c r="I68" s="146"/>
      <c r="J68" s="147">
        <f>J97</f>
        <v>0</v>
      </c>
      <c r="K68" s="144"/>
      <c r="L68" s="148"/>
    </row>
    <row r="69" spans="1:47" s="10" customFormat="1" ht="19.899999999999999" customHeight="1">
      <c r="B69" s="149"/>
      <c r="C69" s="100"/>
      <c r="D69" s="150" t="s">
        <v>1012</v>
      </c>
      <c r="E69" s="151"/>
      <c r="F69" s="151"/>
      <c r="G69" s="151"/>
      <c r="H69" s="151"/>
      <c r="I69" s="151"/>
      <c r="J69" s="152">
        <f>J98</f>
        <v>0</v>
      </c>
      <c r="K69" s="100"/>
      <c r="L69" s="153"/>
    </row>
    <row r="70" spans="1:47" s="10" customFormat="1" ht="19.899999999999999" customHeight="1">
      <c r="B70" s="149"/>
      <c r="C70" s="100"/>
      <c r="D70" s="150" t="s">
        <v>184</v>
      </c>
      <c r="E70" s="151"/>
      <c r="F70" s="151"/>
      <c r="G70" s="151"/>
      <c r="H70" s="151"/>
      <c r="I70" s="151"/>
      <c r="J70" s="152">
        <f>J114</f>
        <v>0</v>
      </c>
      <c r="K70" s="100"/>
      <c r="L70" s="153"/>
    </row>
    <row r="71" spans="1:47" s="9" customFormat="1" ht="25" customHeight="1">
      <c r="B71" s="143"/>
      <c r="C71" s="144"/>
      <c r="D71" s="145" t="s">
        <v>185</v>
      </c>
      <c r="E71" s="146"/>
      <c r="F71" s="146"/>
      <c r="G71" s="146"/>
      <c r="H71" s="146"/>
      <c r="I71" s="146"/>
      <c r="J71" s="147">
        <f>J118</f>
        <v>0</v>
      </c>
      <c r="K71" s="144"/>
      <c r="L71" s="148"/>
    </row>
    <row r="72" spans="1:47" s="10" customFormat="1" ht="19.899999999999999" customHeight="1">
      <c r="B72" s="149"/>
      <c r="C72" s="100"/>
      <c r="D72" s="150" t="s">
        <v>186</v>
      </c>
      <c r="E72" s="151"/>
      <c r="F72" s="151"/>
      <c r="G72" s="151"/>
      <c r="H72" s="151"/>
      <c r="I72" s="151"/>
      <c r="J72" s="152">
        <f>J119</f>
        <v>0</v>
      </c>
      <c r="K72" s="100"/>
      <c r="L72" s="153"/>
    </row>
    <row r="73" spans="1:47" s="2" customFormat="1" ht="21.75" customHeight="1">
      <c r="A73" s="37"/>
      <c r="B73" s="38"/>
      <c r="C73" s="39"/>
      <c r="D73" s="39"/>
      <c r="E73" s="39"/>
      <c r="F73" s="39"/>
      <c r="G73" s="39"/>
      <c r="H73" s="39"/>
      <c r="I73" s="39"/>
      <c r="J73" s="39"/>
      <c r="K73" s="39"/>
      <c r="L73" s="11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4" spans="1:47" s="2" customFormat="1" ht="7" customHeight="1">
      <c r="A74" s="37"/>
      <c r="B74" s="50"/>
      <c r="C74" s="51"/>
      <c r="D74" s="51"/>
      <c r="E74" s="51"/>
      <c r="F74" s="51"/>
      <c r="G74" s="51"/>
      <c r="H74" s="51"/>
      <c r="I74" s="51"/>
      <c r="J74" s="51"/>
      <c r="K74" s="51"/>
      <c r="L74" s="11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8" spans="1:47" s="2" customFormat="1" ht="7" customHeight="1">
      <c r="A78" s="37"/>
      <c r="B78" s="52"/>
      <c r="C78" s="53"/>
      <c r="D78" s="53"/>
      <c r="E78" s="53"/>
      <c r="F78" s="53"/>
      <c r="G78" s="53"/>
      <c r="H78" s="53"/>
      <c r="I78" s="53"/>
      <c r="J78" s="53"/>
      <c r="K78" s="53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47" s="2" customFormat="1" ht="25" customHeight="1">
      <c r="A79" s="37"/>
      <c r="B79" s="38"/>
      <c r="C79" s="26" t="s">
        <v>191</v>
      </c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47" s="2" customFormat="1" ht="7" customHeight="1">
      <c r="A80" s="37"/>
      <c r="B80" s="38"/>
      <c r="C80" s="39"/>
      <c r="D80" s="39"/>
      <c r="E80" s="39"/>
      <c r="F80" s="39"/>
      <c r="G80" s="39"/>
      <c r="H80" s="3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3" s="2" customFormat="1" ht="12" customHeight="1">
      <c r="A81" s="37"/>
      <c r="B81" s="38"/>
      <c r="C81" s="32" t="s">
        <v>16</v>
      </c>
      <c r="D81" s="39"/>
      <c r="E81" s="39"/>
      <c r="F81" s="39"/>
      <c r="G81" s="39"/>
      <c r="H81" s="39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63" s="2" customFormat="1" ht="16.5" customHeight="1">
      <c r="A82" s="37"/>
      <c r="B82" s="38"/>
      <c r="C82" s="39"/>
      <c r="D82" s="39"/>
      <c r="E82" s="400" t="str">
        <f>E7</f>
        <v>Lesopark Na Kolečku-DPS - revize</v>
      </c>
      <c r="F82" s="401"/>
      <c r="G82" s="401"/>
      <c r="H82" s="401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63" s="1" customFormat="1" ht="12" customHeight="1">
      <c r="B83" s="24"/>
      <c r="C83" s="32" t="s">
        <v>169</v>
      </c>
      <c r="D83" s="25"/>
      <c r="E83" s="25"/>
      <c r="F83" s="25"/>
      <c r="G83" s="25"/>
      <c r="H83" s="25"/>
      <c r="I83" s="25"/>
      <c r="J83" s="25"/>
      <c r="K83" s="25"/>
      <c r="L83" s="23"/>
    </row>
    <row r="84" spans="1:63" s="1" customFormat="1" ht="16.5" customHeight="1">
      <c r="B84" s="24"/>
      <c r="C84" s="25"/>
      <c r="D84" s="25"/>
      <c r="E84" s="400" t="s">
        <v>170</v>
      </c>
      <c r="F84" s="391"/>
      <c r="G84" s="391"/>
      <c r="H84" s="391"/>
      <c r="I84" s="25"/>
      <c r="J84" s="25"/>
      <c r="K84" s="25"/>
      <c r="L84" s="23"/>
    </row>
    <row r="85" spans="1:63" s="1" customFormat="1" ht="12" customHeight="1">
      <c r="B85" s="24"/>
      <c r="C85" s="32" t="s">
        <v>171</v>
      </c>
      <c r="D85" s="25"/>
      <c r="E85" s="25"/>
      <c r="F85" s="25"/>
      <c r="G85" s="25"/>
      <c r="H85" s="25"/>
      <c r="I85" s="25"/>
      <c r="J85" s="25"/>
      <c r="K85" s="25"/>
      <c r="L85" s="23"/>
    </row>
    <row r="86" spans="1:63" s="2" customFormat="1" ht="16.5" customHeight="1">
      <c r="A86" s="37"/>
      <c r="B86" s="38"/>
      <c r="C86" s="39"/>
      <c r="D86" s="39"/>
      <c r="E86" s="409" t="s">
        <v>1424</v>
      </c>
      <c r="F86" s="399"/>
      <c r="G86" s="399"/>
      <c r="H86" s="39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3" s="2" customFormat="1" ht="12" customHeight="1">
      <c r="A87" s="37"/>
      <c r="B87" s="38"/>
      <c r="C87" s="32" t="s">
        <v>1425</v>
      </c>
      <c r="D87" s="39"/>
      <c r="E87" s="39"/>
      <c r="F87" s="39"/>
      <c r="G87" s="39"/>
      <c r="H87" s="3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3" s="2" customFormat="1" ht="16.5" customHeight="1">
      <c r="A88" s="37"/>
      <c r="B88" s="38"/>
      <c r="C88" s="39"/>
      <c r="D88" s="39"/>
      <c r="E88" s="367" t="str">
        <f>E13</f>
        <v>SO 03.b.2 - Odvodnění - nezpůsobilé náklady</v>
      </c>
      <c r="F88" s="399"/>
      <c r="G88" s="399"/>
      <c r="H88" s="39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3" s="2" customFormat="1" ht="7" customHeight="1">
      <c r="A89" s="37"/>
      <c r="B89" s="38"/>
      <c r="C89" s="39"/>
      <c r="D89" s="39"/>
      <c r="E89" s="39"/>
      <c r="F89" s="39"/>
      <c r="G89" s="39"/>
      <c r="H89" s="39"/>
      <c r="I89" s="39"/>
      <c r="J89" s="39"/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3" s="2" customFormat="1" ht="12" customHeight="1">
      <c r="A90" s="37"/>
      <c r="B90" s="38"/>
      <c r="C90" s="32" t="s">
        <v>22</v>
      </c>
      <c r="D90" s="39"/>
      <c r="E90" s="39"/>
      <c r="F90" s="30" t="str">
        <f>F16</f>
        <v>Roudnice nad Labem</v>
      </c>
      <c r="G90" s="39"/>
      <c r="H90" s="39"/>
      <c r="I90" s="32" t="s">
        <v>24</v>
      </c>
      <c r="J90" s="62" t="str">
        <f>IF(J16="","",J16)</f>
        <v>22. 5. 2024</v>
      </c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3" s="2" customFormat="1" ht="7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3" s="2" customFormat="1" ht="15.15" customHeight="1">
      <c r="A92" s="37"/>
      <c r="B92" s="38"/>
      <c r="C92" s="32" t="s">
        <v>26</v>
      </c>
      <c r="D92" s="39"/>
      <c r="E92" s="39"/>
      <c r="F92" s="30" t="str">
        <f>E19</f>
        <v xml:space="preserve"> </v>
      </c>
      <c r="G92" s="39"/>
      <c r="H92" s="39"/>
      <c r="I92" s="32" t="s">
        <v>32</v>
      </c>
      <c r="J92" s="35" t="str">
        <f>E25</f>
        <v>Land05 s.r.o.</v>
      </c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63" s="2" customFormat="1" ht="15.15" customHeight="1">
      <c r="A93" s="37"/>
      <c r="B93" s="38"/>
      <c r="C93" s="32" t="s">
        <v>30</v>
      </c>
      <c r="D93" s="39"/>
      <c r="E93" s="39"/>
      <c r="F93" s="30" t="str">
        <f>IF(E22="","",E22)</f>
        <v>Vyplň údaj</v>
      </c>
      <c r="G93" s="39"/>
      <c r="H93" s="39"/>
      <c r="I93" s="32" t="s">
        <v>35</v>
      </c>
      <c r="J93" s="35" t="str">
        <f>E28</f>
        <v>Soloreal s.r.o.</v>
      </c>
      <c r="K93" s="39"/>
      <c r="L93" s="116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pans="1:63" s="2" customFormat="1" ht="10.25" customHeight="1">
      <c r="A94" s="37"/>
      <c r="B94" s="38"/>
      <c r="C94" s="39"/>
      <c r="D94" s="39"/>
      <c r="E94" s="39"/>
      <c r="F94" s="39"/>
      <c r="G94" s="39"/>
      <c r="H94" s="39"/>
      <c r="I94" s="39"/>
      <c r="J94" s="39"/>
      <c r="K94" s="39"/>
      <c r="L94" s="116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pans="1:63" s="11" customFormat="1" ht="29.25" customHeight="1">
      <c r="A95" s="154"/>
      <c r="B95" s="155"/>
      <c r="C95" s="156" t="s">
        <v>192</v>
      </c>
      <c r="D95" s="157" t="s">
        <v>59</v>
      </c>
      <c r="E95" s="157" t="s">
        <v>55</v>
      </c>
      <c r="F95" s="157" t="s">
        <v>56</v>
      </c>
      <c r="G95" s="157" t="s">
        <v>193</v>
      </c>
      <c r="H95" s="157" t="s">
        <v>194</v>
      </c>
      <c r="I95" s="157" t="s">
        <v>195</v>
      </c>
      <c r="J95" s="158" t="s">
        <v>177</v>
      </c>
      <c r="K95" s="159" t="s">
        <v>196</v>
      </c>
      <c r="L95" s="160"/>
      <c r="M95" s="71" t="s">
        <v>21</v>
      </c>
      <c r="N95" s="72" t="s">
        <v>44</v>
      </c>
      <c r="O95" s="72" t="s">
        <v>197</v>
      </c>
      <c r="P95" s="72" t="s">
        <v>198</v>
      </c>
      <c r="Q95" s="72" t="s">
        <v>199</v>
      </c>
      <c r="R95" s="72" t="s">
        <v>200</v>
      </c>
      <c r="S95" s="72" t="s">
        <v>201</v>
      </c>
      <c r="T95" s="73" t="s">
        <v>202</v>
      </c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</row>
    <row r="96" spans="1:63" s="2" customFormat="1" ht="22.75" customHeight="1">
      <c r="A96" s="37"/>
      <c r="B96" s="38"/>
      <c r="C96" s="78" t="s">
        <v>203</v>
      </c>
      <c r="D96" s="39"/>
      <c r="E96" s="39"/>
      <c r="F96" s="39"/>
      <c r="G96" s="39"/>
      <c r="H96" s="39"/>
      <c r="I96" s="39"/>
      <c r="J96" s="161">
        <f>BK96</f>
        <v>0</v>
      </c>
      <c r="K96" s="39"/>
      <c r="L96" s="42"/>
      <c r="M96" s="74"/>
      <c r="N96" s="162"/>
      <c r="O96" s="75"/>
      <c r="P96" s="163">
        <f>P97+P118</f>
        <v>0</v>
      </c>
      <c r="Q96" s="75"/>
      <c r="R96" s="163">
        <f>R97+R118</f>
        <v>1.517085</v>
      </c>
      <c r="S96" s="75"/>
      <c r="T96" s="164">
        <f>T97+T118</f>
        <v>0</v>
      </c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T96" s="20" t="s">
        <v>73</v>
      </c>
      <c r="AU96" s="20" t="s">
        <v>178</v>
      </c>
      <c r="BK96" s="165">
        <f>BK97+BK118</f>
        <v>0</v>
      </c>
    </row>
    <row r="97" spans="1:65" s="12" customFormat="1" ht="25.9" customHeight="1">
      <c r="B97" s="166"/>
      <c r="C97" s="167"/>
      <c r="D97" s="168" t="s">
        <v>73</v>
      </c>
      <c r="E97" s="169" t="s">
        <v>204</v>
      </c>
      <c r="F97" s="169" t="s">
        <v>205</v>
      </c>
      <c r="G97" s="167"/>
      <c r="H97" s="167"/>
      <c r="I97" s="170"/>
      <c r="J97" s="171">
        <f>BK97</f>
        <v>0</v>
      </c>
      <c r="K97" s="167"/>
      <c r="L97" s="172"/>
      <c r="M97" s="173"/>
      <c r="N97" s="174"/>
      <c r="O97" s="174"/>
      <c r="P97" s="175">
        <f>P98+P114</f>
        <v>0</v>
      </c>
      <c r="Q97" s="174"/>
      <c r="R97" s="175">
        <f>R98+R114</f>
        <v>0.30499999999999999</v>
      </c>
      <c r="S97" s="174"/>
      <c r="T97" s="176">
        <f>T98+T114</f>
        <v>0</v>
      </c>
      <c r="AR97" s="177" t="s">
        <v>81</v>
      </c>
      <c r="AT97" s="178" t="s">
        <v>73</v>
      </c>
      <c r="AU97" s="178" t="s">
        <v>74</v>
      </c>
      <c r="AY97" s="177" t="s">
        <v>206</v>
      </c>
      <c r="BK97" s="179">
        <f>BK98+BK114</f>
        <v>0</v>
      </c>
    </row>
    <row r="98" spans="1:65" s="12" customFormat="1" ht="22.75" customHeight="1">
      <c r="B98" s="166"/>
      <c r="C98" s="167"/>
      <c r="D98" s="168" t="s">
        <v>73</v>
      </c>
      <c r="E98" s="180" t="s">
        <v>283</v>
      </c>
      <c r="F98" s="180" t="s">
        <v>1051</v>
      </c>
      <c r="G98" s="167"/>
      <c r="H98" s="167"/>
      <c r="I98" s="170"/>
      <c r="J98" s="181">
        <f>BK98</f>
        <v>0</v>
      </c>
      <c r="K98" s="167"/>
      <c r="L98" s="172"/>
      <c r="M98" s="173"/>
      <c r="N98" s="174"/>
      <c r="O98" s="174"/>
      <c r="P98" s="175">
        <f>SUM(P99:P113)</f>
        <v>0</v>
      </c>
      <c r="Q98" s="174"/>
      <c r="R98" s="175">
        <f>SUM(R99:R113)</f>
        <v>0.30499999999999999</v>
      </c>
      <c r="S98" s="174"/>
      <c r="T98" s="176">
        <f>SUM(T99:T113)</f>
        <v>0</v>
      </c>
      <c r="AR98" s="177" t="s">
        <v>81</v>
      </c>
      <c r="AT98" s="178" t="s">
        <v>73</v>
      </c>
      <c r="AU98" s="178" t="s">
        <v>81</v>
      </c>
      <c r="AY98" s="177" t="s">
        <v>206</v>
      </c>
      <c r="BK98" s="179">
        <f>SUM(BK99:BK113)</f>
        <v>0</v>
      </c>
    </row>
    <row r="99" spans="1:65" s="2" customFormat="1" ht="16.5" customHeight="1">
      <c r="A99" s="37"/>
      <c r="B99" s="38"/>
      <c r="C99" s="182" t="s">
        <v>81</v>
      </c>
      <c r="D99" s="182" t="s">
        <v>208</v>
      </c>
      <c r="E99" s="183" t="s">
        <v>1411</v>
      </c>
      <c r="F99" s="184" t="s">
        <v>1521</v>
      </c>
      <c r="G99" s="185" t="s">
        <v>211</v>
      </c>
      <c r="H99" s="186">
        <v>4</v>
      </c>
      <c r="I99" s="187"/>
      <c r="J99" s="188">
        <f>ROUND(I99*H99,2)</f>
        <v>0</v>
      </c>
      <c r="K99" s="189"/>
      <c r="L99" s="42"/>
      <c r="M99" s="190" t="s">
        <v>21</v>
      </c>
      <c r="N99" s="191" t="s">
        <v>45</v>
      </c>
      <c r="O99" s="67"/>
      <c r="P99" s="192">
        <f>O99*H99</f>
        <v>0</v>
      </c>
      <c r="Q99" s="192">
        <v>5.8029999999999998E-2</v>
      </c>
      <c r="R99" s="192">
        <f>Q99*H99</f>
        <v>0.23211999999999999</v>
      </c>
      <c r="S99" s="192">
        <v>0</v>
      </c>
      <c r="T99" s="193">
        <f>S99*H99</f>
        <v>0</v>
      </c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R99" s="194" t="s">
        <v>149</v>
      </c>
      <c r="AT99" s="194" t="s">
        <v>208</v>
      </c>
      <c r="AU99" s="194" t="s">
        <v>83</v>
      </c>
      <c r="AY99" s="20" t="s">
        <v>206</v>
      </c>
      <c r="BE99" s="195">
        <f>IF(N99="základní",J99,0)</f>
        <v>0</v>
      </c>
      <c r="BF99" s="195">
        <f>IF(N99="snížená",J99,0)</f>
        <v>0</v>
      </c>
      <c r="BG99" s="195">
        <f>IF(N99="zákl. přenesená",J99,0)</f>
        <v>0</v>
      </c>
      <c r="BH99" s="195">
        <f>IF(N99="sníž. přenesená",J99,0)</f>
        <v>0</v>
      </c>
      <c r="BI99" s="195">
        <f>IF(N99="nulová",J99,0)</f>
        <v>0</v>
      </c>
      <c r="BJ99" s="20" t="s">
        <v>81</v>
      </c>
      <c r="BK99" s="195">
        <f>ROUND(I99*H99,2)</f>
        <v>0</v>
      </c>
      <c r="BL99" s="20" t="s">
        <v>149</v>
      </c>
      <c r="BM99" s="194" t="s">
        <v>1522</v>
      </c>
    </row>
    <row r="100" spans="1:65" s="2" customFormat="1">
      <c r="A100" s="37"/>
      <c r="B100" s="38"/>
      <c r="C100" s="39"/>
      <c r="D100" s="196" t="s">
        <v>213</v>
      </c>
      <c r="E100" s="39"/>
      <c r="F100" s="197" t="s">
        <v>1523</v>
      </c>
      <c r="G100" s="39"/>
      <c r="H100" s="39"/>
      <c r="I100" s="198"/>
      <c r="J100" s="39"/>
      <c r="K100" s="39"/>
      <c r="L100" s="42"/>
      <c r="M100" s="199"/>
      <c r="N100" s="200"/>
      <c r="O100" s="67"/>
      <c r="P100" s="67"/>
      <c r="Q100" s="67"/>
      <c r="R100" s="67"/>
      <c r="S100" s="67"/>
      <c r="T100" s="68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T100" s="20" t="s">
        <v>213</v>
      </c>
      <c r="AU100" s="20" t="s">
        <v>83</v>
      </c>
    </row>
    <row r="101" spans="1:65" s="2" customFormat="1" ht="18">
      <c r="A101" s="37"/>
      <c r="B101" s="38"/>
      <c r="C101" s="39"/>
      <c r="D101" s="196" t="s">
        <v>275</v>
      </c>
      <c r="E101" s="39"/>
      <c r="F101" s="233" t="s">
        <v>1359</v>
      </c>
      <c r="G101" s="39"/>
      <c r="H101" s="39"/>
      <c r="I101" s="198"/>
      <c r="J101" s="39"/>
      <c r="K101" s="39"/>
      <c r="L101" s="42"/>
      <c r="M101" s="199"/>
      <c r="N101" s="200"/>
      <c r="O101" s="67"/>
      <c r="P101" s="67"/>
      <c r="Q101" s="67"/>
      <c r="R101" s="67"/>
      <c r="S101" s="67"/>
      <c r="T101" s="68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20" t="s">
        <v>275</v>
      </c>
      <c r="AU101" s="20" t="s">
        <v>83</v>
      </c>
    </row>
    <row r="102" spans="1:65" s="14" customFormat="1">
      <c r="B102" s="211"/>
      <c r="C102" s="212"/>
      <c r="D102" s="196" t="s">
        <v>215</v>
      </c>
      <c r="E102" s="213" t="s">
        <v>21</v>
      </c>
      <c r="F102" s="214" t="s">
        <v>149</v>
      </c>
      <c r="G102" s="212"/>
      <c r="H102" s="215">
        <v>4</v>
      </c>
      <c r="I102" s="216"/>
      <c r="J102" s="212"/>
      <c r="K102" s="212"/>
      <c r="L102" s="217"/>
      <c r="M102" s="218"/>
      <c r="N102" s="219"/>
      <c r="O102" s="219"/>
      <c r="P102" s="219"/>
      <c r="Q102" s="219"/>
      <c r="R102" s="219"/>
      <c r="S102" s="219"/>
      <c r="T102" s="220"/>
      <c r="AT102" s="221" t="s">
        <v>215</v>
      </c>
      <c r="AU102" s="221" t="s">
        <v>83</v>
      </c>
      <c r="AV102" s="14" t="s">
        <v>83</v>
      </c>
      <c r="AW102" s="14" t="s">
        <v>34</v>
      </c>
      <c r="AX102" s="14" t="s">
        <v>81</v>
      </c>
      <c r="AY102" s="221" t="s">
        <v>206</v>
      </c>
    </row>
    <row r="103" spans="1:65" s="2" customFormat="1" ht="16.5" customHeight="1">
      <c r="A103" s="37"/>
      <c r="B103" s="38"/>
      <c r="C103" s="182" t="s">
        <v>83</v>
      </c>
      <c r="D103" s="182" t="s">
        <v>208</v>
      </c>
      <c r="E103" s="183" t="s">
        <v>1416</v>
      </c>
      <c r="F103" s="184" t="s">
        <v>1524</v>
      </c>
      <c r="G103" s="185" t="s">
        <v>211</v>
      </c>
      <c r="H103" s="186">
        <v>1</v>
      </c>
      <c r="I103" s="187"/>
      <c r="J103" s="188">
        <f>ROUND(I103*H103,2)</f>
        <v>0</v>
      </c>
      <c r="K103" s="189"/>
      <c r="L103" s="42"/>
      <c r="M103" s="190" t="s">
        <v>21</v>
      </c>
      <c r="N103" s="191" t="s">
        <v>45</v>
      </c>
      <c r="O103" s="67"/>
      <c r="P103" s="192">
        <f>O103*H103</f>
        <v>0</v>
      </c>
      <c r="Q103" s="192">
        <v>1.136E-2</v>
      </c>
      <c r="R103" s="192">
        <f>Q103*H103</f>
        <v>1.136E-2</v>
      </c>
      <c r="S103" s="192">
        <v>0</v>
      </c>
      <c r="T103" s="193">
        <f>S103*H103</f>
        <v>0</v>
      </c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R103" s="194" t="s">
        <v>149</v>
      </c>
      <c r="AT103" s="194" t="s">
        <v>208</v>
      </c>
      <c r="AU103" s="194" t="s">
        <v>83</v>
      </c>
      <c r="AY103" s="20" t="s">
        <v>206</v>
      </c>
      <c r="BE103" s="195">
        <f>IF(N103="základní",J103,0)</f>
        <v>0</v>
      </c>
      <c r="BF103" s="195">
        <f>IF(N103="snížená",J103,0)</f>
        <v>0</v>
      </c>
      <c r="BG103" s="195">
        <f>IF(N103="zákl. přenesená",J103,0)</f>
        <v>0</v>
      </c>
      <c r="BH103" s="195">
        <f>IF(N103="sníž. přenesená",J103,0)</f>
        <v>0</v>
      </c>
      <c r="BI103" s="195">
        <f>IF(N103="nulová",J103,0)</f>
        <v>0</v>
      </c>
      <c r="BJ103" s="20" t="s">
        <v>81</v>
      </c>
      <c r="BK103" s="195">
        <f>ROUND(I103*H103,2)</f>
        <v>0</v>
      </c>
      <c r="BL103" s="20" t="s">
        <v>149</v>
      </c>
      <c r="BM103" s="194" t="s">
        <v>1525</v>
      </c>
    </row>
    <row r="104" spans="1:65" s="2" customFormat="1">
      <c r="A104" s="37"/>
      <c r="B104" s="38"/>
      <c r="C104" s="39"/>
      <c r="D104" s="196" t="s">
        <v>213</v>
      </c>
      <c r="E104" s="39"/>
      <c r="F104" s="197" t="s">
        <v>1526</v>
      </c>
      <c r="G104" s="39"/>
      <c r="H104" s="39"/>
      <c r="I104" s="198"/>
      <c r="J104" s="39"/>
      <c r="K104" s="39"/>
      <c r="L104" s="42"/>
      <c r="M104" s="199"/>
      <c r="N104" s="200"/>
      <c r="O104" s="67"/>
      <c r="P104" s="67"/>
      <c r="Q104" s="67"/>
      <c r="R104" s="67"/>
      <c r="S104" s="67"/>
      <c r="T104" s="68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T104" s="20" t="s">
        <v>213</v>
      </c>
      <c r="AU104" s="20" t="s">
        <v>83</v>
      </c>
    </row>
    <row r="105" spans="1:65" s="2" customFormat="1" ht="18">
      <c r="A105" s="37"/>
      <c r="B105" s="38"/>
      <c r="C105" s="39"/>
      <c r="D105" s="196" t="s">
        <v>275</v>
      </c>
      <c r="E105" s="39"/>
      <c r="F105" s="233" t="s">
        <v>1359</v>
      </c>
      <c r="G105" s="39"/>
      <c r="H105" s="39"/>
      <c r="I105" s="198"/>
      <c r="J105" s="39"/>
      <c r="K105" s="39"/>
      <c r="L105" s="42"/>
      <c r="M105" s="199"/>
      <c r="N105" s="200"/>
      <c r="O105" s="67"/>
      <c r="P105" s="67"/>
      <c r="Q105" s="67"/>
      <c r="R105" s="67"/>
      <c r="S105" s="67"/>
      <c r="T105" s="68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20" t="s">
        <v>275</v>
      </c>
      <c r="AU105" s="20" t="s">
        <v>83</v>
      </c>
    </row>
    <row r="106" spans="1:65" s="14" customFormat="1">
      <c r="B106" s="211"/>
      <c r="C106" s="212"/>
      <c r="D106" s="196" t="s">
        <v>215</v>
      </c>
      <c r="E106" s="213" t="s">
        <v>21</v>
      </c>
      <c r="F106" s="214" t="s">
        <v>81</v>
      </c>
      <c r="G106" s="212"/>
      <c r="H106" s="215">
        <v>1</v>
      </c>
      <c r="I106" s="216"/>
      <c r="J106" s="212"/>
      <c r="K106" s="212"/>
      <c r="L106" s="217"/>
      <c r="M106" s="218"/>
      <c r="N106" s="219"/>
      <c r="O106" s="219"/>
      <c r="P106" s="219"/>
      <c r="Q106" s="219"/>
      <c r="R106" s="219"/>
      <c r="S106" s="219"/>
      <c r="T106" s="220"/>
      <c r="AT106" s="221" t="s">
        <v>215</v>
      </c>
      <c r="AU106" s="221" t="s">
        <v>83</v>
      </c>
      <c r="AV106" s="14" t="s">
        <v>83</v>
      </c>
      <c r="AW106" s="14" t="s">
        <v>34</v>
      </c>
      <c r="AX106" s="14" t="s">
        <v>81</v>
      </c>
      <c r="AY106" s="221" t="s">
        <v>206</v>
      </c>
    </row>
    <row r="107" spans="1:65" s="2" customFormat="1" ht="24.15" customHeight="1">
      <c r="A107" s="37"/>
      <c r="B107" s="38"/>
      <c r="C107" s="182" t="s">
        <v>106</v>
      </c>
      <c r="D107" s="182" t="s">
        <v>208</v>
      </c>
      <c r="E107" s="183" t="s">
        <v>1527</v>
      </c>
      <c r="F107" s="184" t="s">
        <v>1528</v>
      </c>
      <c r="G107" s="185" t="s">
        <v>211</v>
      </c>
      <c r="H107" s="186">
        <v>1</v>
      </c>
      <c r="I107" s="187"/>
      <c r="J107" s="188">
        <f>ROUND(I107*H107,2)</f>
        <v>0</v>
      </c>
      <c r="K107" s="189"/>
      <c r="L107" s="42"/>
      <c r="M107" s="190" t="s">
        <v>21</v>
      </c>
      <c r="N107" s="191" t="s">
        <v>45</v>
      </c>
      <c r="O107" s="67"/>
      <c r="P107" s="192">
        <f>O107*H107</f>
        <v>0</v>
      </c>
      <c r="Q107" s="192">
        <v>0</v>
      </c>
      <c r="R107" s="192">
        <f>Q107*H107</f>
        <v>0</v>
      </c>
      <c r="S107" s="192">
        <v>0</v>
      </c>
      <c r="T107" s="193">
        <f>S107*H107</f>
        <v>0</v>
      </c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R107" s="194" t="s">
        <v>149</v>
      </c>
      <c r="AT107" s="194" t="s">
        <v>208</v>
      </c>
      <c r="AU107" s="194" t="s">
        <v>83</v>
      </c>
      <c r="AY107" s="20" t="s">
        <v>206</v>
      </c>
      <c r="BE107" s="195">
        <f>IF(N107="základní",J107,0)</f>
        <v>0</v>
      </c>
      <c r="BF107" s="195">
        <f>IF(N107="snížená",J107,0)</f>
        <v>0</v>
      </c>
      <c r="BG107" s="195">
        <f>IF(N107="zákl. přenesená",J107,0)</f>
        <v>0</v>
      </c>
      <c r="BH107" s="195">
        <f>IF(N107="sníž. přenesená",J107,0)</f>
        <v>0</v>
      </c>
      <c r="BI107" s="195">
        <f>IF(N107="nulová",J107,0)</f>
        <v>0</v>
      </c>
      <c r="BJ107" s="20" t="s">
        <v>81</v>
      </c>
      <c r="BK107" s="195">
        <f>ROUND(I107*H107,2)</f>
        <v>0</v>
      </c>
      <c r="BL107" s="20" t="s">
        <v>149</v>
      </c>
      <c r="BM107" s="194" t="s">
        <v>1529</v>
      </c>
    </row>
    <row r="108" spans="1:65" s="2" customFormat="1">
      <c r="A108" s="37"/>
      <c r="B108" s="38"/>
      <c r="C108" s="39"/>
      <c r="D108" s="196" t="s">
        <v>213</v>
      </c>
      <c r="E108" s="39"/>
      <c r="F108" s="197" t="s">
        <v>1528</v>
      </c>
      <c r="G108" s="39"/>
      <c r="H108" s="39"/>
      <c r="I108" s="198"/>
      <c r="J108" s="39"/>
      <c r="K108" s="39"/>
      <c r="L108" s="42"/>
      <c r="M108" s="199"/>
      <c r="N108" s="200"/>
      <c r="O108" s="67"/>
      <c r="P108" s="67"/>
      <c r="Q108" s="67"/>
      <c r="R108" s="67"/>
      <c r="S108" s="67"/>
      <c r="T108" s="68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T108" s="20" t="s">
        <v>213</v>
      </c>
      <c r="AU108" s="20" t="s">
        <v>83</v>
      </c>
    </row>
    <row r="109" spans="1:65" s="2" customFormat="1" ht="18">
      <c r="A109" s="37"/>
      <c r="B109" s="38"/>
      <c r="C109" s="39"/>
      <c r="D109" s="196" t="s">
        <v>275</v>
      </c>
      <c r="E109" s="39"/>
      <c r="F109" s="233" t="s">
        <v>1359</v>
      </c>
      <c r="G109" s="39"/>
      <c r="H109" s="39"/>
      <c r="I109" s="198"/>
      <c r="J109" s="39"/>
      <c r="K109" s="39"/>
      <c r="L109" s="42"/>
      <c r="M109" s="199"/>
      <c r="N109" s="200"/>
      <c r="O109" s="67"/>
      <c r="P109" s="67"/>
      <c r="Q109" s="67"/>
      <c r="R109" s="67"/>
      <c r="S109" s="67"/>
      <c r="T109" s="68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T109" s="20" t="s">
        <v>275</v>
      </c>
      <c r="AU109" s="20" t="s">
        <v>83</v>
      </c>
    </row>
    <row r="110" spans="1:65" s="14" customFormat="1">
      <c r="B110" s="211"/>
      <c r="C110" s="212"/>
      <c r="D110" s="196" t="s">
        <v>215</v>
      </c>
      <c r="E110" s="213" t="s">
        <v>21</v>
      </c>
      <c r="F110" s="214" t="s">
        <v>81</v>
      </c>
      <c r="G110" s="212"/>
      <c r="H110" s="215">
        <v>1</v>
      </c>
      <c r="I110" s="216"/>
      <c r="J110" s="212"/>
      <c r="K110" s="212"/>
      <c r="L110" s="217"/>
      <c r="M110" s="218"/>
      <c r="N110" s="219"/>
      <c r="O110" s="219"/>
      <c r="P110" s="219"/>
      <c r="Q110" s="219"/>
      <c r="R110" s="219"/>
      <c r="S110" s="219"/>
      <c r="T110" s="220"/>
      <c r="AT110" s="221" t="s">
        <v>215</v>
      </c>
      <c r="AU110" s="221" t="s">
        <v>83</v>
      </c>
      <c r="AV110" s="14" t="s">
        <v>83</v>
      </c>
      <c r="AW110" s="14" t="s">
        <v>34</v>
      </c>
      <c r="AX110" s="14" t="s">
        <v>81</v>
      </c>
      <c r="AY110" s="221" t="s">
        <v>206</v>
      </c>
    </row>
    <row r="111" spans="1:65" s="2" customFormat="1" ht="16.5" customHeight="1">
      <c r="A111" s="37"/>
      <c r="B111" s="38"/>
      <c r="C111" s="182" t="s">
        <v>149</v>
      </c>
      <c r="D111" s="182" t="s">
        <v>208</v>
      </c>
      <c r="E111" s="183" t="s">
        <v>1530</v>
      </c>
      <c r="F111" s="184" t="s">
        <v>1531</v>
      </c>
      <c r="G111" s="185" t="s">
        <v>211</v>
      </c>
      <c r="H111" s="186">
        <v>2</v>
      </c>
      <c r="I111" s="187"/>
      <c r="J111" s="188">
        <f>ROUND(I111*H111,2)</f>
        <v>0</v>
      </c>
      <c r="K111" s="189"/>
      <c r="L111" s="42"/>
      <c r="M111" s="190" t="s">
        <v>21</v>
      </c>
      <c r="N111" s="191" t="s">
        <v>45</v>
      </c>
      <c r="O111" s="67"/>
      <c r="P111" s="192">
        <f>O111*H111</f>
        <v>0</v>
      </c>
      <c r="Q111" s="192">
        <v>3.0759999999999999E-2</v>
      </c>
      <c r="R111" s="192">
        <f>Q111*H111</f>
        <v>6.1519999999999998E-2</v>
      </c>
      <c r="S111" s="192">
        <v>0</v>
      </c>
      <c r="T111" s="193">
        <f>S111*H111</f>
        <v>0</v>
      </c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R111" s="194" t="s">
        <v>149</v>
      </c>
      <c r="AT111" s="194" t="s">
        <v>208</v>
      </c>
      <c r="AU111" s="194" t="s">
        <v>83</v>
      </c>
      <c r="AY111" s="20" t="s">
        <v>206</v>
      </c>
      <c r="BE111" s="195">
        <f>IF(N111="základní",J111,0)</f>
        <v>0</v>
      </c>
      <c r="BF111" s="195">
        <f>IF(N111="snížená",J111,0)</f>
        <v>0</v>
      </c>
      <c r="BG111" s="195">
        <f>IF(N111="zákl. přenesená",J111,0)</f>
        <v>0</v>
      </c>
      <c r="BH111" s="195">
        <f>IF(N111="sníž. přenesená",J111,0)</f>
        <v>0</v>
      </c>
      <c r="BI111" s="195">
        <f>IF(N111="nulová",J111,0)</f>
        <v>0</v>
      </c>
      <c r="BJ111" s="20" t="s">
        <v>81</v>
      </c>
      <c r="BK111" s="195">
        <f>ROUND(I111*H111,2)</f>
        <v>0</v>
      </c>
      <c r="BL111" s="20" t="s">
        <v>149</v>
      </c>
      <c r="BM111" s="194" t="s">
        <v>1532</v>
      </c>
    </row>
    <row r="112" spans="1:65" s="2" customFormat="1">
      <c r="A112" s="37"/>
      <c r="B112" s="38"/>
      <c r="C112" s="39"/>
      <c r="D112" s="196" t="s">
        <v>213</v>
      </c>
      <c r="E112" s="39"/>
      <c r="F112" s="197" t="s">
        <v>1533</v>
      </c>
      <c r="G112" s="39"/>
      <c r="H112" s="39"/>
      <c r="I112" s="198"/>
      <c r="J112" s="39"/>
      <c r="K112" s="39"/>
      <c r="L112" s="42"/>
      <c r="M112" s="199"/>
      <c r="N112" s="200"/>
      <c r="O112" s="67"/>
      <c r="P112" s="67"/>
      <c r="Q112" s="67"/>
      <c r="R112" s="67"/>
      <c r="S112" s="67"/>
      <c r="T112" s="68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20" t="s">
        <v>213</v>
      </c>
      <c r="AU112" s="20" t="s">
        <v>83</v>
      </c>
    </row>
    <row r="113" spans="1:65" s="2" customFormat="1" ht="18">
      <c r="A113" s="37"/>
      <c r="B113" s="38"/>
      <c r="C113" s="39"/>
      <c r="D113" s="196" t="s">
        <v>275</v>
      </c>
      <c r="E113" s="39"/>
      <c r="F113" s="233" t="s">
        <v>1359</v>
      </c>
      <c r="G113" s="39"/>
      <c r="H113" s="39"/>
      <c r="I113" s="198"/>
      <c r="J113" s="39"/>
      <c r="K113" s="39"/>
      <c r="L113" s="42"/>
      <c r="M113" s="199"/>
      <c r="N113" s="200"/>
      <c r="O113" s="67"/>
      <c r="P113" s="67"/>
      <c r="Q113" s="67"/>
      <c r="R113" s="67"/>
      <c r="S113" s="67"/>
      <c r="T113" s="68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T113" s="20" t="s">
        <v>275</v>
      </c>
      <c r="AU113" s="20" t="s">
        <v>83</v>
      </c>
    </row>
    <row r="114" spans="1:65" s="12" customFormat="1" ht="22.75" customHeight="1">
      <c r="B114" s="166"/>
      <c r="C114" s="167"/>
      <c r="D114" s="168" t="s">
        <v>73</v>
      </c>
      <c r="E114" s="180" t="s">
        <v>772</v>
      </c>
      <c r="F114" s="180" t="s">
        <v>773</v>
      </c>
      <c r="G114" s="167"/>
      <c r="H114" s="167"/>
      <c r="I114" s="170"/>
      <c r="J114" s="181">
        <f>BK114</f>
        <v>0</v>
      </c>
      <c r="K114" s="167"/>
      <c r="L114" s="172"/>
      <c r="M114" s="173"/>
      <c r="N114" s="174"/>
      <c r="O114" s="174"/>
      <c r="P114" s="175">
        <f>SUM(P115:P117)</f>
        <v>0</v>
      </c>
      <c r="Q114" s="174"/>
      <c r="R114" s="175">
        <f>SUM(R115:R117)</f>
        <v>0</v>
      </c>
      <c r="S114" s="174"/>
      <c r="T114" s="176">
        <f>SUM(T115:T117)</f>
        <v>0</v>
      </c>
      <c r="AR114" s="177" t="s">
        <v>81</v>
      </c>
      <c r="AT114" s="178" t="s">
        <v>73</v>
      </c>
      <c r="AU114" s="178" t="s">
        <v>81</v>
      </c>
      <c r="AY114" s="177" t="s">
        <v>206</v>
      </c>
      <c r="BK114" s="179">
        <f>SUM(BK115:BK117)</f>
        <v>0</v>
      </c>
    </row>
    <row r="115" spans="1:65" s="2" customFormat="1" ht="16.5" customHeight="1">
      <c r="A115" s="37"/>
      <c r="B115" s="38"/>
      <c r="C115" s="182" t="s">
        <v>235</v>
      </c>
      <c r="D115" s="182" t="s">
        <v>208</v>
      </c>
      <c r="E115" s="183" t="s">
        <v>1516</v>
      </c>
      <c r="F115" s="184" t="s">
        <v>1517</v>
      </c>
      <c r="G115" s="185" t="s">
        <v>308</v>
      </c>
      <c r="H115" s="186">
        <v>0.30499999999999999</v>
      </c>
      <c r="I115" s="187"/>
      <c r="J115" s="188">
        <f>ROUND(I115*H115,2)</f>
        <v>0</v>
      </c>
      <c r="K115" s="189"/>
      <c r="L115" s="42"/>
      <c r="M115" s="190" t="s">
        <v>21</v>
      </c>
      <c r="N115" s="191" t="s">
        <v>45</v>
      </c>
      <c r="O115" s="67"/>
      <c r="P115" s="192">
        <f>O115*H115</f>
        <v>0</v>
      </c>
      <c r="Q115" s="192">
        <v>0</v>
      </c>
      <c r="R115" s="192">
        <f>Q115*H115</f>
        <v>0</v>
      </c>
      <c r="S115" s="192">
        <v>0</v>
      </c>
      <c r="T115" s="193">
        <f>S115*H115</f>
        <v>0</v>
      </c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R115" s="194" t="s">
        <v>149</v>
      </c>
      <c r="AT115" s="194" t="s">
        <v>208</v>
      </c>
      <c r="AU115" s="194" t="s">
        <v>83</v>
      </c>
      <c r="AY115" s="20" t="s">
        <v>206</v>
      </c>
      <c r="BE115" s="195">
        <f>IF(N115="základní",J115,0)</f>
        <v>0</v>
      </c>
      <c r="BF115" s="195">
        <f>IF(N115="snížená",J115,0)</f>
        <v>0</v>
      </c>
      <c r="BG115" s="195">
        <f>IF(N115="zákl. přenesená",J115,0)</f>
        <v>0</v>
      </c>
      <c r="BH115" s="195">
        <f>IF(N115="sníž. přenesená",J115,0)</f>
        <v>0</v>
      </c>
      <c r="BI115" s="195">
        <f>IF(N115="nulová",J115,0)</f>
        <v>0</v>
      </c>
      <c r="BJ115" s="20" t="s">
        <v>81</v>
      </c>
      <c r="BK115" s="195">
        <f>ROUND(I115*H115,2)</f>
        <v>0</v>
      </c>
      <c r="BL115" s="20" t="s">
        <v>149</v>
      </c>
      <c r="BM115" s="194" t="s">
        <v>1534</v>
      </c>
    </row>
    <row r="116" spans="1:65" s="2" customFormat="1">
      <c r="A116" s="37"/>
      <c r="B116" s="38"/>
      <c r="C116" s="39"/>
      <c r="D116" s="196" t="s">
        <v>213</v>
      </c>
      <c r="E116" s="39"/>
      <c r="F116" s="197" t="s">
        <v>1519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213</v>
      </c>
      <c r="AU116" s="20" t="s">
        <v>83</v>
      </c>
    </row>
    <row r="117" spans="1:65" s="2" customFormat="1" ht="18">
      <c r="A117" s="37"/>
      <c r="B117" s="38"/>
      <c r="C117" s="39"/>
      <c r="D117" s="196" t="s">
        <v>275</v>
      </c>
      <c r="E117" s="39"/>
      <c r="F117" s="233" t="s">
        <v>1359</v>
      </c>
      <c r="G117" s="39"/>
      <c r="H117" s="39"/>
      <c r="I117" s="198"/>
      <c r="J117" s="39"/>
      <c r="K117" s="39"/>
      <c r="L117" s="42"/>
      <c r="M117" s="199"/>
      <c r="N117" s="200"/>
      <c r="O117" s="67"/>
      <c r="P117" s="67"/>
      <c r="Q117" s="67"/>
      <c r="R117" s="67"/>
      <c r="S117" s="67"/>
      <c r="T117" s="68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T117" s="20" t="s">
        <v>275</v>
      </c>
      <c r="AU117" s="20" t="s">
        <v>83</v>
      </c>
    </row>
    <row r="118" spans="1:65" s="12" customFormat="1" ht="25.9" customHeight="1">
      <c r="B118" s="166"/>
      <c r="C118" s="167"/>
      <c r="D118" s="168" t="s">
        <v>73</v>
      </c>
      <c r="E118" s="169" t="s">
        <v>305</v>
      </c>
      <c r="F118" s="169" t="s">
        <v>784</v>
      </c>
      <c r="G118" s="167"/>
      <c r="H118" s="167"/>
      <c r="I118" s="170"/>
      <c r="J118" s="171">
        <f>BK118</f>
        <v>0</v>
      </c>
      <c r="K118" s="167"/>
      <c r="L118" s="172"/>
      <c r="M118" s="173"/>
      <c r="N118" s="174"/>
      <c r="O118" s="174"/>
      <c r="P118" s="175">
        <f>P119</f>
        <v>0</v>
      </c>
      <c r="Q118" s="174"/>
      <c r="R118" s="175">
        <f>R119</f>
        <v>1.2120850000000001</v>
      </c>
      <c r="S118" s="174"/>
      <c r="T118" s="176">
        <f>T119</f>
        <v>0</v>
      </c>
      <c r="AR118" s="177" t="s">
        <v>106</v>
      </c>
      <c r="AT118" s="178" t="s">
        <v>73</v>
      </c>
      <c r="AU118" s="178" t="s">
        <v>74</v>
      </c>
      <c r="AY118" s="177" t="s">
        <v>206</v>
      </c>
      <c r="BK118" s="179">
        <f>BK119</f>
        <v>0</v>
      </c>
    </row>
    <row r="119" spans="1:65" s="12" customFormat="1" ht="22.75" customHeight="1">
      <c r="B119" s="166"/>
      <c r="C119" s="167"/>
      <c r="D119" s="168" t="s">
        <v>73</v>
      </c>
      <c r="E119" s="180" t="s">
        <v>785</v>
      </c>
      <c r="F119" s="180" t="s">
        <v>786</v>
      </c>
      <c r="G119" s="167"/>
      <c r="H119" s="167"/>
      <c r="I119" s="170"/>
      <c r="J119" s="181">
        <f>BK119</f>
        <v>0</v>
      </c>
      <c r="K119" s="167"/>
      <c r="L119" s="172"/>
      <c r="M119" s="173"/>
      <c r="N119" s="174"/>
      <c r="O119" s="174"/>
      <c r="P119" s="175">
        <f>SUM(P120:P132)</f>
        <v>0</v>
      </c>
      <c r="Q119" s="174"/>
      <c r="R119" s="175">
        <f>SUM(R120:R132)</f>
        <v>1.2120850000000001</v>
      </c>
      <c r="S119" s="174"/>
      <c r="T119" s="176">
        <f>SUM(T120:T132)</f>
        <v>0</v>
      </c>
      <c r="AR119" s="177" t="s">
        <v>106</v>
      </c>
      <c r="AT119" s="178" t="s">
        <v>73</v>
      </c>
      <c r="AU119" s="178" t="s">
        <v>81</v>
      </c>
      <c r="AY119" s="177" t="s">
        <v>206</v>
      </c>
      <c r="BK119" s="179">
        <f>SUM(BK120:BK132)</f>
        <v>0</v>
      </c>
    </row>
    <row r="120" spans="1:65" s="2" customFormat="1" ht="16.5" customHeight="1">
      <c r="A120" s="37"/>
      <c r="B120" s="38"/>
      <c r="C120" s="182" t="s">
        <v>254</v>
      </c>
      <c r="D120" s="182" t="s">
        <v>208</v>
      </c>
      <c r="E120" s="183" t="s">
        <v>1356</v>
      </c>
      <c r="F120" s="184" t="s">
        <v>1357</v>
      </c>
      <c r="G120" s="185" t="s">
        <v>238</v>
      </c>
      <c r="H120" s="186">
        <v>3.5</v>
      </c>
      <c r="I120" s="187"/>
      <c r="J120" s="188">
        <f>ROUND(I120*H120,2)</f>
        <v>0</v>
      </c>
      <c r="K120" s="189"/>
      <c r="L120" s="42"/>
      <c r="M120" s="190" t="s">
        <v>21</v>
      </c>
      <c r="N120" s="191" t="s">
        <v>45</v>
      </c>
      <c r="O120" s="67"/>
      <c r="P120" s="192">
        <f>O120*H120</f>
        <v>0</v>
      </c>
      <c r="Q120" s="192">
        <v>0.1837</v>
      </c>
      <c r="R120" s="192">
        <f>Q120*H120</f>
        <v>0.64295000000000002</v>
      </c>
      <c r="S120" s="192">
        <v>0</v>
      </c>
      <c r="T120" s="193">
        <f>S120*H120</f>
        <v>0</v>
      </c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R120" s="194" t="s">
        <v>702</v>
      </c>
      <c r="AT120" s="194" t="s">
        <v>208</v>
      </c>
      <c r="AU120" s="194" t="s">
        <v>83</v>
      </c>
      <c r="AY120" s="20" t="s">
        <v>206</v>
      </c>
      <c r="BE120" s="195">
        <f>IF(N120="základní",J120,0)</f>
        <v>0</v>
      </c>
      <c r="BF120" s="195">
        <f>IF(N120="snížená",J120,0)</f>
        <v>0</v>
      </c>
      <c r="BG120" s="195">
        <f>IF(N120="zákl. přenesená",J120,0)</f>
        <v>0</v>
      </c>
      <c r="BH120" s="195">
        <f>IF(N120="sníž. přenesená",J120,0)</f>
        <v>0</v>
      </c>
      <c r="BI120" s="195">
        <f>IF(N120="nulová",J120,0)</f>
        <v>0</v>
      </c>
      <c r="BJ120" s="20" t="s">
        <v>81</v>
      </c>
      <c r="BK120" s="195">
        <f>ROUND(I120*H120,2)</f>
        <v>0</v>
      </c>
      <c r="BL120" s="20" t="s">
        <v>702</v>
      </c>
      <c r="BM120" s="194" t="s">
        <v>1535</v>
      </c>
    </row>
    <row r="121" spans="1:65" s="2" customFormat="1">
      <c r="A121" s="37"/>
      <c r="B121" s="38"/>
      <c r="C121" s="39"/>
      <c r="D121" s="196" t="s">
        <v>213</v>
      </c>
      <c r="E121" s="39"/>
      <c r="F121" s="197" t="s">
        <v>1357</v>
      </c>
      <c r="G121" s="39"/>
      <c r="H121" s="39"/>
      <c r="I121" s="198"/>
      <c r="J121" s="39"/>
      <c r="K121" s="39"/>
      <c r="L121" s="42"/>
      <c r="M121" s="199"/>
      <c r="N121" s="200"/>
      <c r="O121" s="67"/>
      <c r="P121" s="67"/>
      <c r="Q121" s="67"/>
      <c r="R121" s="67"/>
      <c r="S121" s="67"/>
      <c r="T121" s="68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T121" s="20" t="s">
        <v>213</v>
      </c>
      <c r="AU121" s="20" t="s">
        <v>83</v>
      </c>
    </row>
    <row r="122" spans="1:65" s="2" customFormat="1" ht="18">
      <c r="A122" s="37"/>
      <c r="B122" s="38"/>
      <c r="C122" s="39"/>
      <c r="D122" s="196" t="s">
        <v>275</v>
      </c>
      <c r="E122" s="39"/>
      <c r="F122" s="233" t="s">
        <v>1359</v>
      </c>
      <c r="G122" s="39"/>
      <c r="H122" s="39"/>
      <c r="I122" s="198"/>
      <c r="J122" s="39"/>
      <c r="K122" s="39"/>
      <c r="L122" s="42"/>
      <c r="M122" s="199"/>
      <c r="N122" s="200"/>
      <c r="O122" s="67"/>
      <c r="P122" s="67"/>
      <c r="Q122" s="67"/>
      <c r="R122" s="67"/>
      <c r="S122" s="67"/>
      <c r="T122" s="68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20" t="s">
        <v>275</v>
      </c>
      <c r="AU122" s="20" t="s">
        <v>83</v>
      </c>
    </row>
    <row r="123" spans="1:65" s="14" customFormat="1">
      <c r="B123" s="211"/>
      <c r="C123" s="212"/>
      <c r="D123" s="196" t="s">
        <v>215</v>
      </c>
      <c r="E123" s="213" t="s">
        <v>21</v>
      </c>
      <c r="F123" s="214" t="s">
        <v>1536</v>
      </c>
      <c r="G123" s="212"/>
      <c r="H123" s="215">
        <v>3</v>
      </c>
      <c r="I123" s="216"/>
      <c r="J123" s="212"/>
      <c r="K123" s="212"/>
      <c r="L123" s="217"/>
      <c r="M123" s="218"/>
      <c r="N123" s="219"/>
      <c r="O123" s="219"/>
      <c r="P123" s="219"/>
      <c r="Q123" s="219"/>
      <c r="R123" s="219"/>
      <c r="S123" s="219"/>
      <c r="T123" s="220"/>
      <c r="AT123" s="221" t="s">
        <v>215</v>
      </c>
      <c r="AU123" s="221" t="s">
        <v>83</v>
      </c>
      <c r="AV123" s="14" t="s">
        <v>83</v>
      </c>
      <c r="AW123" s="14" t="s">
        <v>34</v>
      </c>
      <c r="AX123" s="14" t="s">
        <v>74</v>
      </c>
      <c r="AY123" s="221" t="s">
        <v>206</v>
      </c>
    </row>
    <row r="124" spans="1:65" s="14" customFormat="1">
      <c r="B124" s="211"/>
      <c r="C124" s="212"/>
      <c r="D124" s="196" t="s">
        <v>215</v>
      </c>
      <c r="E124" s="213" t="s">
        <v>21</v>
      </c>
      <c r="F124" s="214" t="s">
        <v>1537</v>
      </c>
      <c r="G124" s="212"/>
      <c r="H124" s="215">
        <v>0.5</v>
      </c>
      <c r="I124" s="216"/>
      <c r="J124" s="212"/>
      <c r="K124" s="212"/>
      <c r="L124" s="217"/>
      <c r="M124" s="218"/>
      <c r="N124" s="219"/>
      <c r="O124" s="219"/>
      <c r="P124" s="219"/>
      <c r="Q124" s="219"/>
      <c r="R124" s="219"/>
      <c r="S124" s="219"/>
      <c r="T124" s="220"/>
      <c r="AT124" s="221" t="s">
        <v>215</v>
      </c>
      <c r="AU124" s="221" t="s">
        <v>83</v>
      </c>
      <c r="AV124" s="14" t="s">
        <v>83</v>
      </c>
      <c r="AW124" s="14" t="s">
        <v>34</v>
      </c>
      <c r="AX124" s="14" t="s">
        <v>74</v>
      </c>
      <c r="AY124" s="221" t="s">
        <v>206</v>
      </c>
    </row>
    <row r="125" spans="1:65" s="15" customFormat="1">
      <c r="B125" s="222"/>
      <c r="C125" s="223"/>
      <c r="D125" s="196" t="s">
        <v>215</v>
      </c>
      <c r="E125" s="224" t="s">
        <v>21</v>
      </c>
      <c r="F125" s="225" t="s">
        <v>219</v>
      </c>
      <c r="G125" s="223"/>
      <c r="H125" s="226">
        <v>3.5</v>
      </c>
      <c r="I125" s="227"/>
      <c r="J125" s="223"/>
      <c r="K125" s="223"/>
      <c r="L125" s="228"/>
      <c r="M125" s="229"/>
      <c r="N125" s="230"/>
      <c r="O125" s="230"/>
      <c r="P125" s="230"/>
      <c r="Q125" s="230"/>
      <c r="R125" s="230"/>
      <c r="S125" s="230"/>
      <c r="T125" s="231"/>
      <c r="AT125" s="232" t="s">
        <v>215</v>
      </c>
      <c r="AU125" s="232" t="s">
        <v>83</v>
      </c>
      <c r="AV125" s="15" t="s">
        <v>149</v>
      </c>
      <c r="AW125" s="15" t="s">
        <v>34</v>
      </c>
      <c r="AX125" s="15" t="s">
        <v>81</v>
      </c>
      <c r="AY125" s="232" t="s">
        <v>206</v>
      </c>
    </row>
    <row r="126" spans="1:65" s="2" customFormat="1" ht="16.5" customHeight="1">
      <c r="A126" s="37"/>
      <c r="B126" s="38"/>
      <c r="C126" s="234" t="s">
        <v>270</v>
      </c>
      <c r="D126" s="234" t="s">
        <v>305</v>
      </c>
      <c r="E126" s="235" t="s">
        <v>1361</v>
      </c>
      <c r="F126" s="236" t="s">
        <v>1362</v>
      </c>
      <c r="G126" s="237" t="s">
        <v>238</v>
      </c>
      <c r="H126" s="238">
        <v>3.5350000000000001</v>
      </c>
      <c r="I126" s="239"/>
      <c r="J126" s="240">
        <f>ROUND(I126*H126,2)</f>
        <v>0</v>
      </c>
      <c r="K126" s="241"/>
      <c r="L126" s="242"/>
      <c r="M126" s="243" t="s">
        <v>21</v>
      </c>
      <c r="N126" s="244" t="s">
        <v>45</v>
      </c>
      <c r="O126" s="67"/>
      <c r="P126" s="192">
        <f>O126*H126</f>
        <v>0</v>
      </c>
      <c r="Q126" s="192">
        <v>0.161</v>
      </c>
      <c r="R126" s="192">
        <f>Q126*H126</f>
        <v>0.56913500000000006</v>
      </c>
      <c r="S126" s="192">
        <v>0</v>
      </c>
      <c r="T126" s="193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194" t="s">
        <v>796</v>
      </c>
      <c r="AT126" s="194" t="s">
        <v>305</v>
      </c>
      <c r="AU126" s="194" t="s">
        <v>83</v>
      </c>
      <c r="AY126" s="20" t="s">
        <v>206</v>
      </c>
      <c r="BE126" s="195">
        <f>IF(N126="základní",J126,0)</f>
        <v>0</v>
      </c>
      <c r="BF126" s="195">
        <f>IF(N126="snížená",J126,0)</f>
        <v>0</v>
      </c>
      <c r="BG126" s="195">
        <f>IF(N126="zákl. přenesená",J126,0)</f>
        <v>0</v>
      </c>
      <c r="BH126" s="195">
        <f>IF(N126="sníž. přenesená",J126,0)</f>
        <v>0</v>
      </c>
      <c r="BI126" s="195">
        <f>IF(N126="nulová",J126,0)</f>
        <v>0</v>
      </c>
      <c r="BJ126" s="20" t="s">
        <v>81</v>
      </c>
      <c r="BK126" s="195">
        <f>ROUND(I126*H126,2)</f>
        <v>0</v>
      </c>
      <c r="BL126" s="20" t="s">
        <v>796</v>
      </c>
      <c r="BM126" s="194" t="s">
        <v>1538</v>
      </c>
    </row>
    <row r="127" spans="1:65" s="2" customFormat="1">
      <c r="A127" s="37"/>
      <c r="B127" s="38"/>
      <c r="C127" s="39"/>
      <c r="D127" s="196" t="s">
        <v>213</v>
      </c>
      <c r="E127" s="39"/>
      <c r="F127" s="197" t="s">
        <v>1362</v>
      </c>
      <c r="G127" s="39"/>
      <c r="H127" s="39"/>
      <c r="I127" s="198"/>
      <c r="J127" s="39"/>
      <c r="K127" s="39"/>
      <c r="L127" s="42"/>
      <c r="M127" s="199"/>
      <c r="N127" s="200"/>
      <c r="O127" s="67"/>
      <c r="P127" s="67"/>
      <c r="Q127" s="67"/>
      <c r="R127" s="67"/>
      <c r="S127" s="67"/>
      <c r="T127" s="68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20" t="s">
        <v>213</v>
      </c>
      <c r="AU127" s="20" t="s">
        <v>83</v>
      </c>
    </row>
    <row r="128" spans="1:65" s="2" customFormat="1" ht="18">
      <c r="A128" s="37"/>
      <c r="B128" s="38"/>
      <c r="C128" s="39"/>
      <c r="D128" s="196" t="s">
        <v>275</v>
      </c>
      <c r="E128" s="39"/>
      <c r="F128" s="233" t="s">
        <v>1359</v>
      </c>
      <c r="G128" s="39"/>
      <c r="H128" s="39"/>
      <c r="I128" s="198"/>
      <c r="J128" s="39"/>
      <c r="K128" s="39"/>
      <c r="L128" s="42"/>
      <c r="M128" s="199"/>
      <c r="N128" s="200"/>
      <c r="O128" s="67"/>
      <c r="P128" s="67"/>
      <c r="Q128" s="67"/>
      <c r="R128" s="67"/>
      <c r="S128" s="67"/>
      <c r="T128" s="68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20" t="s">
        <v>275</v>
      </c>
      <c r="AU128" s="20" t="s">
        <v>83</v>
      </c>
    </row>
    <row r="129" spans="1:51" s="14" customFormat="1">
      <c r="B129" s="211"/>
      <c r="C129" s="212"/>
      <c r="D129" s="196" t="s">
        <v>215</v>
      </c>
      <c r="E129" s="213" t="s">
        <v>21</v>
      </c>
      <c r="F129" s="214" t="s">
        <v>1536</v>
      </c>
      <c r="G129" s="212"/>
      <c r="H129" s="215">
        <v>3</v>
      </c>
      <c r="I129" s="216"/>
      <c r="J129" s="212"/>
      <c r="K129" s="212"/>
      <c r="L129" s="217"/>
      <c r="M129" s="218"/>
      <c r="N129" s="219"/>
      <c r="O129" s="219"/>
      <c r="P129" s="219"/>
      <c r="Q129" s="219"/>
      <c r="R129" s="219"/>
      <c r="S129" s="219"/>
      <c r="T129" s="220"/>
      <c r="AT129" s="221" t="s">
        <v>215</v>
      </c>
      <c r="AU129" s="221" t="s">
        <v>83</v>
      </c>
      <c r="AV129" s="14" t="s">
        <v>83</v>
      </c>
      <c r="AW129" s="14" t="s">
        <v>34</v>
      </c>
      <c r="AX129" s="14" t="s">
        <v>74</v>
      </c>
      <c r="AY129" s="221" t="s">
        <v>206</v>
      </c>
    </row>
    <row r="130" spans="1:51" s="14" customFormat="1">
      <c r="B130" s="211"/>
      <c r="C130" s="212"/>
      <c r="D130" s="196" t="s">
        <v>215</v>
      </c>
      <c r="E130" s="213" t="s">
        <v>21</v>
      </c>
      <c r="F130" s="214" t="s">
        <v>1537</v>
      </c>
      <c r="G130" s="212"/>
      <c r="H130" s="215">
        <v>0.5</v>
      </c>
      <c r="I130" s="216"/>
      <c r="J130" s="212"/>
      <c r="K130" s="212"/>
      <c r="L130" s="217"/>
      <c r="M130" s="218"/>
      <c r="N130" s="219"/>
      <c r="O130" s="219"/>
      <c r="P130" s="219"/>
      <c r="Q130" s="219"/>
      <c r="R130" s="219"/>
      <c r="S130" s="219"/>
      <c r="T130" s="220"/>
      <c r="AT130" s="221" t="s">
        <v>215</v>
      </c>
      <c r="AU130" s="221" t="s">
        <v>83</v>
      </c>
      <c r="AV130" s="14" t="s">
        <v>83</v>
      </c>
      <c r="AW130" s="14" t="s">
        <v>34</v>
      </c>
      <c r="AX130" s="14" t="s">
        <v>74</v>
      </c>
      <c r="AY130" s="221" t="s">
        <v>206</v>
      </c>
    </row>
    <row r="131" spans="1:51" s="15" customFormat="1">
      <c r="B131" s="222"/>
      <c r="C131" s="223"/>
      <c r="D131" s="196" t="s">
        <v>215</v>
      </c>
      <c r="E131" s="224" t="s">
        <v>21</v>
      </c>
      <c r="F131" s="225" t="s">
        <v>219</v>
      </c>
      <c r="G131" s="223"/>
      <c r="H131" s="226">
        <v>3.5</v>
      </c>
      <c r="I131" s="227"/>
      <c r="J131" s="223"/>
      <c r="K131" s="223"/>
      <c r="L131" s="228"/>
      <c r="M131" s="229"/>
      <c r="N131" s="230"/>
      <c r="O131" s="230"/>
      <c r="P131" s="230"/>
      <c r="Q131" s="230"/>
      <c r="R131" s="230"/>
      <c r="S131" s="230"/>
      <c r="T131" s="231"/>
      <c r="AT131" s="232" t="s">
        <v>215</v>
      </c>
      <c r="AU131" s="232" t="s">
        <v>83</v>
      </c>
      <c r="AV131" s="15" t="s">
        <v>149</v>
      </c>
      <c r="AW131" s="15" t="s">
        <v>34</v>
      </c>
      <c r="AX131" s="15" t="s">
        <v>74</v>
      </c>
      <c r="AY131" s="232" t="s">
        <v>206</v>
      </c>
    </row>
    <row r="132" spans="1:51" s="14" customFormat="1">
      <c r="B132" s="211"/>
      <c r="C132" s="212"/>
      <c r="D132" s="196" t="s">
        <v>215</v>
      </c>
      <c r="E132" s="213" t="s">
        <v>21</v>
      </c>
      <c r="F132" s="214" t="s">
        <v>1539</v>
      </c>
      <c r="G132" s="212"/>
      <c r="H132" s="215">
        <v>3.5350000000000001</v>
      </c>
      <c r="I132" s="216"/>
      <c r="J132" s="212"/>
      <c r="K132" s="212"/>
      <c r="L132" s="217"/>
      <c r="M132" s="250"/>
      <c r="N132" s="251"/>
      <c r="O132" s="251"/>
      <c r="P132" s="251"/>
      <c r="Q132" s="251"/>
      <c r="R132" s="251"/>
      <c r="S132" s="251"/>
      <c r="T132" s="252"/>
      <c r="AT132" s="221" t="s">
        <v>215</v>
      </c>
      <c r="AU132" s="221" t="s">
        <v>83</v>
      </c>
      <c r="AV132" s="14" t="s">
        <v>83</v>
      </c>
      <c r="AW132" s="14" t="s">
        <v>34</v>
      </c>
      <c r="AX132" s="14" t="s">
        <v>81</v>
      </c>
      <c r="AY132" s="221" t="s">
        <v>206</v>
      </c>
    </row>
    <row r="133" spans="1:51" s="2" customFormat="1" ht="7" customHeight="1">
      <c r="A133" s="37"/>
      <c r="B133" s="50"/>
      <c r="C133" s="51"/>
      <c r="D133" s="51"/>
      <c r="E133" s="51"/>
      <c r="F133" s="51"/>
      <c r="G133" s="51"/>
      <c r="H133" s="51"/>
      <c r="I133" s="51"/>
      <c r="J133" s="51"/>
      <c r="K133" s="51"/>
      <c r="L133" s="42"/>
      <c r="M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</sheetData>
  <sheetProtection algorithmName="SHA-512" hashValue="8PstNDe9bMrzi2Td1OW0tBSdJ3U80Ukx0EZJMGmZPEaW58JfLkXHTCZj+njs69LEX+Pbw/YNZeY1c073DYmR4g==" saltValue="MFlMXPJtEvZH4jhVn9vBPqx1EfxwMINcBku7OJjw8pgQa3XUtW/9yIcdomq3sixg6KCG8kv1iRUEvfFmuxn3Aw==" spinCount="100000" sheet="1" objects="1" scenarios="1" formatColumns="0" formatRows="0" autoFilter="0"/>
  <autoFilter ref="C95:K132" xr:uid="{00000000-0009-0000-0000-000007000000}"/>
  <mergeCells count="15">
    <mergeCell ref="E82:H82"/>
    <mergeCell ref="E86:H86"/>
    <mergeCell ref="E84:H84"/>
    <mergeCell ref="E88:H88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BM232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113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s="1" customFormat="1" ht="12" customHeight="1">
      <c r="B8" s="23"/>
      <c r="D8" s="115" t="s">
        <v>169</v>
      </c>
      <c r="L8" s="23"/>
    </row>
    <row r="9" spans="1:46" s="2" customFormat="1" ht="16.5" customHeight="1">
      <c r="A9" s="37"/>
      <c r="B9" s="42"/>
      <c r="C9" s="37"/>
      <c r="D9" s="37"/>
      <c r="E9" s="402" t="s">
        <v>170</v>
      </c>
      <c r="F9" s="404"/>
      <c r="G9" s="404"/>
      <c r="H9" s="404"/>
      <c r="I9" s="37"/>
      <c r="J9" s="37"/>
      <c r="K9" s="37"/>
      <c r="L9" s="11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46" s="2" customFormat="1" ht="12" customHeight="1">
      <c r="A10" s="37"/>
      <c r="B10" s="42"/>
      <c r="C10" s="37"/>
      <c r="D10" s="115" t="s">
        <v>171</v>
      </c>
      <c r="E10" s="37"/>
      <c r="F10" s="37"/>
      <c r="G10" s="37"/>
      <c r="H10" s="37"/>
      <c r="I10" s="37"/>
      <c r="J10" s="37"/>
      <c r="K10" s="37"/>
      <c r="L10" s="11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46" s="2" customFormat="1" ht="16.5" customHeight="1">
      <c r="A11" s="37"/>
      <c r="B11" s="42"/>
      <c r="C11" s="37"/>
      <c r="D11" s="37"/>
      <c r="E11" s="405" t="s">
        <v>1540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>
      <c r="A12" s="37"/>
      <c r="B12" s="42"/>
      <c r="C12" s="37"/>
      <c r="D12" s="37"/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2" customHeight="1">
      <c r="A13" s="37"/>
      <c r="B13" s="42"/>
      <c r="C13" s="37"/>
      <c r="D13" s="115" t="s">
        <v>18</v>
      </c>
      <c r="E13" s="37"/>
      <c r="F13" s="106" t="s">
        <v>19</v>
      </c>
      <c r="G13" s="37"/>
      <c r="H13" s="37"/>
      <c r="I13" s="115" t="s">
        <v>20</v>
      </c>
      <c r="J13" s="106" t="s">
        <v>21</v>
      </c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 ht="12" customHeight="1">
      <c r="A14" s="37"/>
      <c r="B14" s="42"/>
      <c r="C14" s="37"/>
      <c r="D14" s="115" t="s">
        <v>22</v>
      </c>
      <c r="E14" s="37"/>
      <c r="F14" s="106" t="s">
        <v>23</v>
      </c>
      <c r="G14" s="37"/>
      <c r="H14" s="37"/>
      <c r="I14" s="115" t="s">
        <v>24</v>
      </c>
      <c r="J14" s="117" t="str">
        <f>'Rekapitulace stavby'!AN8</f>
        <v>22. 5. 2024</v>
      </c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0.75" customHeight="1">
      <c r="A15" s="37"/>
      <c r="B15" s="42"/>
      <c r="C15" s="37"/>
      <c r="D15" s="37"/>
      <c r="E15" s="37"/>
      <c r="F15" s="37"/>
      <c r="G15" s="37"/>
      <c r="H15" s="37"/>
      <c r="I15" s="37"/>
      <c r="J15" s="37"/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26</v>
      </c>
      <c r="E16" s="37"/>
      <c r="F16" s="37"/>
      <c r="G16" s="37"/>
      <c r="H16" s="37"/>
      <c r="I16" s="115" t="s">
        <v>27</v>
      </c>
      <c r="J16" s="106" t="s">
        <v>21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8" customHeight="1">
      <c r="A17" s="37"/>
      <c r="B17" s="42"/>
      <c r="C17" s="37"/>
      <c r="D17" s="37"/>
      <c r="E17" s="106" t="s">
        <v>28</v>
      </c>
      <c r="F17" s="37"/>
      <c r="G17" s="37"/>
      <c r="H17" s="37"/>
      <c r="I17" s="115" t="s">
        <v>29</v>
      </c>
      <c r="J17" s="106" t="s">
        <v>21</v>
      </c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7" customHeight="1">
      <c r="A18" s="37"/>
      <c r="B18" s="42"/>
      <c r="C18" s="37"/>
      <c r="D18" s="37"/>
      <c r="E18" s="37"/>
      <c r="F18" s="37"/>
      <c r="G18" s="37"/>
      <c r="H18" s="37"/>
      <c r="I18" s="37"/>
      <c r="J18" s="37"/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2" customHeight="1">
      <c r="A19" s="37"/>
      <c r="B19" s="42"/>
      <c r="C19" s="37"/>
      <c r="D19" s="115" t="s">
        <v>30</v>
      </c>
      <c r="E19" s="37"/>
      <c r="F19" s="37"/>
      <c r="G19" s="37"/>
      <c r="H19" s="37"/>
      <c r="I19" s="115" t="s">
        <v>27</v>
      </c>
      <c r="J19" s="33" t="str">
        <f>'Rekapitulace stavby'!AN13</f>
        <v>Vyplň údaj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18" customHeight="1">
      <c r="A20" s="37"/>
      <c r="B20" s="42"/>
      <c r="C20" s="37"/>
      <c r="D20" s="37"/>
      <c r="E20" s="406" t="str">
        <f>'Rekapitulace stavby'!E14</f>
        <v>Vyplň údaj</v>
      </c>
      <c r="F20" s="407"/>
      <c r="G20" s="407"/>
      <c r="H20" s="407"/>
      <c r="I20" s="115" t="s">
        <v>29</v>
      </c>
      <c r="J20" s="33" t="str">
        <f>'Rekapitulace stavby'!AN14</f>
        <v>Vyplň údaj</v>
      </c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7" customHeight="1">
      <c r="A21" s="37"/>
      <c r="B21" s="42"/>
      <c r="C21" s="37"/>
      <c r="D21" s="37"/>
      <c r="E21" s="37"/>
      <c r="F21" s="37"/>
      <c r="G21" s="37"/>
      <c r="H21" s="37"/>
      <c r="I21" s="37"/>
      <c r="J21" s="37"/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2" customHeight="1">
      <c r="A22" s="37"/>
      <c r="B22" s="42"/>
      <c r="C22" s="37"/>
      <c r="D22" s="115" t="s">
        <v>32</v>
      </c>
      <c r="E22" s="37"/>
      <c r="F22" s="37"/>
      <c r="G22" s="37"/>
      <c r="H22" s="37"/>
      <c r="I22" s="115" t="s">
        <v>27</v>
      </c>
      <c r="J22" s="106" t="s">
        <v>21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18" customHeight="1">
      <c r="A23" s="37"/>
      <c r="B23" s="42"/>
      <c r="C23" s="37"/>
      <c r="D23" s="37"/>
      <c r="E23" s="106" t="s">
        <v>33</v>
      </c>
      <c r="F23" s="37"/>
      <c r="G23" s="37"/>
      <c r="H23" s="37"/>
      <c r="I23" s="115" t="s">
        <v>29</v>
      </c>
      <c r="J23" s="106" t="s">
        <v>21</v>
      </c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7" customHeight="1">
      <c r="A24" s="37"/>
      <c r="B24" s="42"/>
      <c r="C24" s="37"/>
      <c r="D24" s="37"/>
      <c r="E24" s="37"/>
      <c r="F24" s="37"/>
      <c r="G24" s="37"/>
      <c r="H24" s="37"/>
      <c r="I24" s="37"/>
      <c r="J24" s="37"/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2" customHeight="1">
      <c r="A25" s="37"/>
      <c r="B25" s="42"/>
      <c r="C25" s="37"/>
      <c r="D25" s="115" t="s">
        <v>35</v>
      </c>
      <c r="E25" s="37"/>
      <c r="F25" s="37"/>
      <c r="G25" s="37"/>
      <c r="H25" s="37"/>
      <c r="I25" s="115" t="s">
        <v>27</v>
      </c>
      <c r="J25" s="106" t="s">
        <v>36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18" customHeight="1">
      <c r="A26" s="37"/>
      <c r="B26" s="42"/>
      <c r="C26" s="37"/>
      <c r="D26" s="37"/>
      <c r="E26" s="106" t="s">
        <v>37</v>
      </c>
      <c r="F26" s="37"/>
      <c r="G26" s="37"/>
      <c r="H26" s="37"/>
      <c r="I26" s="115" t="s">
        <v>29</v>
      </c>
      <c r="J26" s="106" t="s">
        <v>21</v>
      </c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7" customHeight="1">
      <c r="A27" s="37"/>
      <c r="B27" s="42"/>
      <c r="C27" s="37"/>
      <c r="D27" s="37"/>
      <c r="E27" s="37"/>
      <c r="F27" s="37"/>
      <c r="G27" s="37"/>
      <c r="H27" s="37"/>
      <c r="I27" s="37"/>
      <c r="J27" s="37"/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2" customHeight="1">
      <c r="A28" s="37"/>
      <c r="B28" s="42"/>
      <c r="C28" s="37"/>
      <c r="D28" s="115" t="s">
        <v>38</v>
      </c>
      <c r="E28" s="37"/>
      <c r="F28" s="37"/>
      <c r="G28" s="37"/>
      <c r="H28" s="37"/>
      <c r="I28" s="37"/>
      <c r="J28" s="37"/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8" customFormat="1" ht="16.5" customHeight="1">
      <c r="A29" s="118"/>
      <c r="B29" s="119"/>
      <c r="C29" s="118"/>
      <c r="D29" s="118"/>
      <c r="E29" s="408" t="s">
        <v>21</v>
      </c>
      <c r="F29" s="408"/>
      <c r="G29" s="408"/>
      <c r="H29" s="408"/>
      <c r="I29" s="118"/>
      <c r="J29" s="118"/>
      <c r="K29" s="118"/>
      <c r="L29" s="120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</row>
    <row r="30" spans="1:31" s="2" customFormat="1" ht="7" customHeight="1">
      <c r="A30" s="37"/>
      <c r="B30" s="42"/>
      <c r="C30" s="37"/>
      <c r="D30" s="37"/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2" customFormat="1" ht="7" customHeight="1">
      <c r="A31" s="37"/>
      <c r="B31" s="42"/>
      <c r="C31" s="37"/>
      <c r="D31" s="121"/>
      <c r="E31" s="121"/>
      <c r="F31" s="121"/>
      <c r="G31" s="121"/>
      <c r="H31" s="121"/>
      <c r="I31" s="121"/>
      <c r="J31" s="121"/>
      <c r="K31" s="121"/>
      <c r="L31" s="11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pans="1:31" s="2" customFormat="1" ht="25.4" customHeight="1">
      <c r="A32" s="37"/>
      <c r="B32" s="42"/>
      <c r="C32" s="37"/>
      <c r="D32" s="122" t="s">
        <v>40</v>
      </c>
      <c r="E32" s="37"/>
      <c r="F32" s="37"/>
      <c r="G32" s="37"/>
      <c r="H32" s="37"/>
      <c r="I32" s="37"/>
      <c r="J32" s="123">
        <f>ROUND(J93, 2)</f>
        <v>0</v>
      </c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14.4" customHeight="1">
      <c r="A34" s="37"/>
      <c r="B34" s="42"/>
      <c r="C34" s="37"/>
      <c r="D34" s="37"/>
      <c r="E34" s="37"/>
      <c r="F34" s="124" t="s">
        <v>42</v>
      </c>
      <c r="G34" s="37"/>
      <c r="H34" s="37"/>
      <c r="I34" s="124" t="s">
        <v>41</v>
      </c>
      <c r="J34" s="124" t="s">
        <v>43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14.4" customHeight="1">
      <c r="A35" s="37"/>
      <c r="B35" s="42"/>
      <c r="C35" s="37"/>
      <c r="D35" s="125" t="s">
        <v>44</v>
      </c>
      <c r="E35" s="115" t="s">
        <v>45</v>
      </c>
      <c r="F35" s="126">
        <f>ROUND((SUM(BE93:BE231)),  2)</f>
        <v>0</v>
      </c>
      <c r="G35" s="37"/>
      <c r="H35" s="37"/>
      <c r="I35" s="127">
        <v>0.21</v>
      </c>
      <c r="J35" s="126">
        <f>ROUND(((SUM(BE93:BE231))*I35),  2)</f>
        <v>0</v>
      </c>
      <c r="K35" s="37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115" t="s">
        <v>46</v>
      </c>
      <c r="F36" s="126">
        <f>ROUND((SUM(BF93:BF231)),  2)</f>
        <v>0</v>
      </c>
      <c r="G36" s="37"/>
      <c r="H36" s="37"/>
      <c r="I36" s="127">
        <v>0.12</v>
      </c>
      <c r="J36" s="126">
        <f>ROUND(((SUM(BF93:BF231))*I36),  2)</f>
        <v>0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hidden="1" customHeight="1">
      <c r="A37" s="37"/>
      <c r="B37" s="42"/>
      <c r="C37" s="37"/>
      <c r="D37" s="37"/>
      <c r="E37" s="115" t="s">
        <v>47</v>
      </c>
      <c r="F37" s="126">
        <f>ROUND((SUM(BG93:BG231)),  2)</f>
        <v>0</v>
      </c>
      <c r="G37" s="37"/>
      <c r="H37" s="37"/>
      <c r="I37" s="127">
        <v>0.21</v>
      </c>
      <c r="J37" s="126">
        <f>0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hidden="1" customHeight="1">
      <c r="A38" s="37"/>
      <c r="B38" s="42"/>
      <c r="C38" s="37"/>
      <c r="D38" s="37"/>
      <c r="E38" s="115" t="s">
        <v>48</v>
      </c>
      <c r="F38" s="126">
        <f>ROUND((SUM(BH93:BH231)),  2)</f>
        <v>0</v>
      </c>
      <c r="G38" s="37"/>
      <c r="H38" s="37"/>
      <c r="I38" s="127">
        <v>0.12</v>
      </c>
      <c r="J38" s="126">
        <f>0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49</v>
      </c>
      <c r="F39" s="126">
        <f>ROUND((SUM(BI93:BI231)),  2)</f>
        <v>0</v>
      </c>
      <c r="G39" s="37"/>
      <c r="H39" s="37"/>
      <c r="I39" s="127">
        <v>0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7" customHeight="1">
      <c r="A40" s="37"/>
      <c r="B40" s="42"/>
      <c r="C40" s="37"/>
      <c r="D40" s="37"/>
      <c r="E40" s="37"/>
      <c r="F40" s="37"/>
      <c r="G40" s="37"/>
      <c r="H40" s="37"/>
      <c r="I40" s="37"/>
      <c r="J40" s="37"/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25.4" customHeight="1">
      <c r="A41" s="37"/>
      <c r="B41" s="42"/>
      <c r="C41" s="128"/>
      <c r="D41" s="129" t="s">
        <v>50</v>
      </c>
      <c r="E41" s="130"/>
      <c r="F41" s="130"/>
      <c r="G41" s="131" t="s">
        <v>51</v>
      </c>
      <c r="H41" s="132" t="s">
        <v>52</v>
      </c>
      <c r="I41" s="130"/>
      <c r="J41" s="133">
        <f>SUM(J32:J39)</f>
        <v>0</v>
      </c>
      <c r="K41" s="134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14.4" customHeight="1">
      <c r="A42" s="37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6" spans="1:31" s="2" customFormat="1" ht="7" customHeight="1">
      <c r="A46" s="37"/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1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pans="1:31" s="2" customFormat="1" ht="25" customHeight="1">
      <c r="A47" s="37"/>
      <c r="B47" s="38"/>
      <c r="C47" s="26" t="s">
        <v>175</v>
      </c>
      <c r="D47" s="39"/>
      <c r="E47" s="39"/>
      <c r="F47" s="39"/>
      <c r="G47" s="39"/>
      <c r="H47" s="39"/>
      <c r="I47" s="39"/>
      <c r="J47" s="39"/>
      <c r="K47" s="39"/>
      <c r="L47" s="11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pans="1:31" s="2" customFormat="1" ht="7" customHeight="1">
      <c r="A48" s="37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47" s="2" customFormat="1" ht="12" customHeight="1">
      <c r="A49" s="37"/>
      <c r="B49" s="38"/>
      <c r="C49" s="32" t="s">
        <v>16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47" s="2" customFormat="1" ht="16.5" customHeight="1">
      <c r="A50" s="37"/>
      <c r="B50" s="38"/>
      <c r="C50" s="39"/>
      <c r="D50" s="39"/>
      <c r="E50" s="400" t="str">
        <f>E7</f>
        <v>Lesopark Na Kolečku-DPS - revize</v>
      </c>
      <c r="F50" s="401"/>
      <c r="G50" s="401"/>
      <c r="H50" s="401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47" s="1" customFormat="1" ht="12" customHeight="1">
      <c r="B51" s="24"/>
      <c r="C51" s="32" t="s">
        <v>169</v>
      </c>
      <c r="D51" s="25"/>
      <c r="E51" s="25"/>
      <c r="F51" s="25"/>
      <c r="G51" s="25"/>
      <c r="H51" s="25"/>
      <c r="I51" s="25"/>
      <c r="J51" s="25"/>
      <c r="K51" s="25"/>
      <c r="L51" s="23"/>
    </row>
    <row r="52" spans="1:47" s="2" customFormat="1" ht="16.5" customHeight="1">
      <c r="A52" s="37"/>
      <c r="B52" s="38"/>
      <c r="C52" s="39"/>
      <c r="D52" s="39"/>
      <c r="E52" s="400" t="s">
        <v>170</v>
      </c>
      <c r="F52" s="399"/>
      <c r="G52" s="399"/>
      <c r="H52" s="399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47" s="2" customFormat="1" ht="12" customHeight="1">
      <c r="A53" s="37"/>
      <c r="B53" s="38"/>
      <c r="C53" s="32" t="s">
        <v>171</v>
      </c>
      <c r="D53" s="39"/>
      <c r="E53" s="39"/>
      <c r="F53" s="39"/>
      <c r="G53" s="39"/>
      <c r="H53" s="39"/>
      <c r="I53" s="39"/>
      <c r="J53" s="39"/>
      <c r="K53" s="39"/>
      <c r="L53" s="11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pans="1:47" s="2" customFormat="1" ht="16.5" customHeight="1">
      <c r="A54" s="37"/>
      <c r="B54" s="38"/>
      <c r="C54" s="39"/>
      <c r="D54" s="39"/>
      <c r="E54" s="367" t="str">
        <f>E11</f>
        <v>SO 05 - Drobná architektura</v>
      </c>
      <c r="F54" s="399"/>
      <c r="G54" s="399"/>
      <c r="H54" s="399"/>
      <c r="I54" s="39"/>
      <c r="J54" s="39"/>
      <c r="K54" s="39"/>
      <c r="L54" s="11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pans="1:47" s="2" customFormat="1" ht="7" customHeight="1">
      <c r="A55" s="37"/>
      <c r="B55" s="38"/>
      <c r="C55" s="39"/>
      <c r="D55" s="39"/>
      <c r="E55" s="39"/>
      <c r="F55" s="39"/>
      <c r="G55" s="39"/>
      <c r="H55" s="39"/>
      <c r="I55" s="39"/>
      <c r="J55" s="39"/>
      <c r="K55" s="39"/>
      <c r="L55" s="11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pans="1:47" s="2" customFormat="1" ht="12" customHeight="1">
      <c r="A56" s="37"/>
      <c r="B56" s="38"/>
      <c r="C56" s="32" t="s">
        <v>22</v>
      </c>
      <c r="D56" s="39"/>
      <c r="E56" s="39"/>
      <c r="F56" s="30" t="str">
        <f>F14</f>
        <v>Roudnice nad Labem</v>
      </c>
      <c r="G56" s="39"/>
      <c r="H56" s="39"/>
      <c r="I56" s="32" t="s">
        <v>24</v>
      </c>
      <c r="J56" s="62" t="str">
        <f>IF(J14="","",J14)</f>
        <v>22. 5. 2024</v>
      </c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47" s="2" customFormat="1" ht="7" customHeight="1">
      <c r="A57" s="37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47" s="2" customFormat="1" ht="15.15" customHeight="1">
      <c r="A58" s="37"/>
      <c r="B58" s="38"/>
      <c r="C58" s="32" t="s">
        <v>26</v>
      </c>
      <c r="D58" s="39"/>
      <c r="E58" s="39"/>
      <c r="F58" s="30" t="str">
        <f>E17</f>
        <v xml:space="preserve"> </v>
      </c>
      <c r="G58" s="39"/>
      <c r="H58" s="39"/>
      <c r="I58" s="32" t="s">
        <v>32</v>
      </c>
      <c r="J58" s="35" t="str">
        <f>E23</f>
        <v>Land05 s.r.o.</v>
      </c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47" s="2" customFormat="1" ht="15.15" customHeight="1">
      <c r="A59" s="37"/>
      <c r="B59" s="38"/>
      <c r="C59" s="32" t="s">
        <v>30</v>
      </c>
      <c r="D59" s="39"/>
      <c r="E59" s="39"/>
      <c r="F59" s="30" t="str">
        <f>IF(E20="","",E20)</f>
        <v>Vyplň údaj</v>
      </c>
      <c r="G59" s="39"/>
      <c r="H59" s="39"/>
      <c r="I59" s="32" t="s">
        <v>35</v>
      </c>
      <c r="J59" s="35" t="str">
        <f>E26</f>
        <v>Soloreal s.r.o.</v>
      </c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47" s="2" customFormat="1" ht="10.25" customHeight="1">
      <c r="A60" s="37"/>
      <c r="B60" s="38"/>
      <c r="C60" s="39"/>
      <c r="D60" s="39"/>
      <c r="E60" s="39"/>
      <c r="F60" s="39"/>
      <c r="G60" s="39"/>
      <c r="H60" s="39"/>
      <c r="I60" s="39"/>
      <c r="J60" s="39"/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47" s="2" customFormat="1" ht="29.25" customHeight="1">
      <c r="A61" s="37"/>
      <c r="B61" s="38"/>
      <c r="C61" s="139" t="s">
        <v>176</v>
      </c>
      <c r="D61" s="140"/>
      <c r="E61" s="140"/>
      <c r="F61" s="140"/>
      <c r="G61" s="140"/>
      <c r="H61" s="140"/>
      <c r="I61" s="140"/>
      <c r="J61" s="141" t="s">
        <v>177</v>
      </c>
      <c r="K61" s="140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47" s="2" customFormat="1" ht="10.25" customHeight="1">
      <c r="A62" s="37"/>
      <c r="B62" s="38"/>
      <c r="C62" s="39"/>
      <c r="D62" s="39"/>
      <c r="E62" s="39"/>
      <c r="F62" s="39"/>
      <c r="G62" s="39"/>
      <c r="H62" s="39"/>
      <c r="I62" s="39"/>
      <c r="J62" s="39"/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47" s="2" customFormat="1" ht="22.75" customHeight="1">
      <c r="A63" s="37"/>
      <c r="B63" s="38"/>
      <c r="C63" s="142" t="s">
        <v>72</v>
      </c>
      <c r="D63" s="39"/>
      <c r="E63" s="39"/>
      <c r="F63" s="39"/>
      <c r="G63" s="39"/>
      <c r="H63" s="39"/>
      <c r="I63" s="39"/>
      <c r="J63" s="80">
        <f>J93</f>
        <v>0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U63" s="20" t="s">
        <v>178</v>
      </c>
    </row>
    <row r="64" spans="1:47" s="9" customFormat="1" ht="25" customHeight="1">
      <c r="B64" s="143"/>
      <c r="C64" s="144"/>
      <c r="D64" s="145" t="s">
        <v>179</v>
      </c>
      <c r="E64" s="146"/>
      <c r="F64" s="146"/>
      <c r="G64" s="146"/>
      <c r="H64" s="146"/>
      <c r="I64" s="146"/>
      <c r="J64" s="147">
        <f>J94</f>
        <v>0</v>
      </c>
      <c r="K64" s="144"/>
      <c r="L64" s="148"/>
    </row>
    <row r="65" spans="1:31" s="10" customFormat="1" ht="19.899999999999999" customHeight="1">
      <c r="B65" s="149"/>
      <c r="C65" s="100"/>
      <c r="D65" s="150" t="s">
        <v>180</v>
      </c>
      <c r="E65" s="151"/>
      <c r="F65" s="151"/>
      <c r="G65" s="151"/>
      <c r="H65" s="151"/>
      <c r="I65" s="151"/>
      <c r="J65" s="152">
        <f>J95</f>
        <v>0</v>
      </c>
      <c r="K65" s="100"/>
      <c r="L65" s="153"/>
    </row>
    <row r="66" spans="1:31" s="10" customFormat="1" ht="19.899999999999999" customHeight="1">
      <c r="B66" s="149"/>
      <c r="C66" s="100"/>
      <c r="D66" s="150" t="s">
        <v>181</v>
      </c>
      <c r="E66" s="151"/>
      <c r="F66" s="151"/>
      <c r="G66" s="151"/>
      <c r="H66" s="151"/>
      <c r="I66" s="151"/>
      <c r="J66" s="152">
        <f>J146</f>
        <v>0</v>
      </c>
      <c r="K66" s="100"/>
      <c r="L66" s="153"/>
    </row>
    <row r="67" spans="1:31" s="10" customFormat="1" ht="19.899999999999999" customHeight="1">
      <c r="B67" s="149"/>
      <c r="C67" s="100"/>
      <c r="D67" s="150" t="s">
        <v>182</v>
      </c>
      <c r="E67" s="151"/>
      <c r="F67" s="151"/>
      <c r="G67" s="151"/>
      <c r="H67" s="151"/>
      <c r="I67" s="151"/>
      <c r="J67" s="152">
        <f>J156</f>
        <v>0</v>
      </c>
      <c r="K67" s="100"/>
      <c r="L67" s="153"/>
    </row>
    <row r="68" spans="1:31" s="10" customFormat="1" ht="19.899999999999999" customHeight="1">
      <c r="B68" s="149"/>
      <c r="C68" s="100"/>
      <c r="D68" s="150" t="s">
        <v>183</v>
      </c>
      <c r="E68" s="151"/>
      <c r="F68" s="151"/>
      <c r="G68" s="151"/>
      <c r="H68" s="151"/>
      <c r="I68" s="151"/>
      <c r="J68" s="152">
        <f>J176</f>
        <v>0</v>
      </c>
      <c r="K68" s="100"/>
      <c r="L68" s="153"/>
    </row>
    <row r="69" spans="1:31" s="10" customFormat="1" ht="19.899999999999999" customHeight="1">
      <c r="B69" s="149"/>
      <c r="C69" s="100"/>
      <c r="D69" s="150" t="s">
        <v>184</v>
      </c>
      <c r="E69" s="151"/>
      <c r="F69" s="151"/>
      <c r="G69" s="151"/>
      <c r="H69" s="151"/>
      <c r="I69" s="151"/>
      <c r="J69" s="152">
        <f>J189</f>
        <v>0</v>
      </c>
      <c r="K69" s="100"/>
      <c r="L69" s="153"/>
    </row>
    <row r="70" spans="1:31" s="9" customFormat="1" ht="25" customHeight="1">
      <c r="B70" s="143"/>
      <c r="C70" s="144"/>
      <c r="D70" s="145" t="s">
        <v>857</v>
      </c>
      <c r="E70" s="146"/>
      <c r="F70" s="146"/>
      <c r="G70" s="146"/>
      <c r="H70" s="146"/>
      <c r="I70" s="146"/>
      <c r="J70" s="147">
        <f>J193</f>
        <v>0</v>
      </c>
      <c r="K70" s="144"/>
      <c r="L70" s="148"/>
    </row>
    <row r="71" spans="1:31" s="10" customFormat="1" ht="19.899999999999999" customHeight="1">
      <c r="B71" s="149"/>
      <c r="C71" s="100"/>
      <c r="D71" s="150" t="s">
        <v>859</v>
      </c>
      <c r="E71" s="151"/>
      <c r="F71" s="151"/>
      <c r="G71" s="151"/>
      <c r="H71" s="151"/>
      <c r="I71" s="151"/>
      <c r="J71" s="152">
        <f>J194</f>
        <v>0</v>
      </c>
      <c r="K71" s="100"/>
      <c r="L71" s="153"/>
    </row>
    <row r="72" spans="1:31" s="2" customFormat="1" ht="21.75" customHeight="1">
      <c r="A72" s="37"/>
      <c r="B72" s="38"/>
      <c r="C72" s="39"/>
      <c r="D72" s="39"/>
      <c r="E72" s="39"/>
      <c r="F72" s="39"/>
      <c r="G72" s="39"/>
      <c r="H72" s="39"/>
      <c r="I72" s="39"/>
      <c r="J72" s="39"/>
      <c r="K72" s="39"/>
      <c r="L72" s="11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3" spans="1:31" s="2" customFormat="1" ht="7" customHeight="1">
      <c r="A73" s="37"/>
      <c r="B73" s="50"/>
      <c r="C73" s="51"/>
      <c r="D73" s="51"/>
      <c r="E73" s="51"/>
      <c r="F73" s="51"/>
      <c r="G73" s="51"/>
      <c r="H73" s="51"/>
      <c r="I73" s="51"/>
      <c r="J73" s="51"/>
      <c r="K73" s="51"/>
      <c r="L73" s="11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7" spans="1:31" s="2" customFormat="1" ht="7" customHeight="1">
      <c r="A77" s="37"/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31" s="2" customFormat="1" ht="25" customHeight="1">
      <c r="A78" s="37"/>
      <c r="B78" s="38"/>
      <c r="C78" s="26" t="s">
        <v>191</v>
      </c>
      <c r="D78" s="39"/>
      <c r="E78" s="39"/>
      <c r="F78" s="39"/>
      <c r="G78" s="39"/>
      <c r="H78" s="39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31" s="2" customFormat="1" ht="7" customHeight="1">
      <c r="A79" s="37"/>
      <c r="B79" s="38"/>
      <c r="C79" s="39"/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31" s="2" customFormat="1" ht="12" customHeight="1">
      <c r="A80" s="37"/>
      <c r="B80" s="38"/>
      <c r="C80" s="32" t="s">
        <v>16</v>
      </c>
      <c r="D80" s="39"/>
      <c r="E80" s="39"/>
      <c r="F80" s="39"/>
      <c r="G80" s="39"/>
      <c r="H80" s="3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5" s="2" customFormat="1" ht="16.5" customHeight="1">
      <c r="A81" s="37"/>
      <c r="B81" s="38"/>
      <c r="C81" s="39"/>
      <c r="D81" s="39"/>
      <c r="E81" s="400" t="str">
        <f>E7</f>
        <v>Lesopark Na Kolečku-DPS - revize</v>
      </c>
      <c r="F81" s="401"/>
      <c r="G81" s="401"/>
      <c r="H81" s="401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65" s="1" customFormat="1" ht="12" customHeight="1">
      <c r="B82" s="24"/>
      <c r="C82" s="32" t="s">
        <v>169</v>
      </c>
      <c r="D82" s="25"/>
      <c r="E82" s="25"/>
      <c r="F82" s="25"/>
      <c r="G82" s="25"/>
      <c r="H82" s="25"/>
      <c r="I82" s="25"/>
      <c r="J82" s="25"/>
      <c r="K82" s="25"/>
      <c r="L82" s="23"/>
    </row>
    <row r="83" spans="1:65" s="2" customFormat="1" ht="16.5" customHeight="1">
      <c r="A83" s="37"/>
      <c r="B83" s="38"/>
      <c r="C83" s="39"/>
      <c r="D83" s="39"/>
      <c r="E83" s="400" t="s">
        <v>170</v>
      </c>
      <c r="F83" s="399"/>
      <c r="G83" s="399"/>
      <c r="H83" s="399"/>
      <c r="I83" s="39"/>
      <c r="J83" s="39"/>
      <c r="K83" s="39"/>
      <c r="L83" s="11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pans="1:65" s="2" customFormat="1" ht="12" customHeight="1">
      <c r="A84" s="37"/>
      <c r="B84" s="38"/>
      <c r="C84" s="32" t="s">
        <v>171</v>
      </c>
      <c r="D84" s="39"/>
      <c r="E84" s="39"/>
      <c r="F84" s="39"/>
      <c r="G84" s="39"/>
      <c r="H84" s="3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5" s="2" customFormat="1" ht="16.5" customHeight="1">
      <c r="A85" s="37"/>
      <c r="B85" s="38"/>
      <c r="C85" s="39"/>
      <c r="D85" s="39"/>
      <c r="E85" s="367" t="str">
        <f>E11</f>
        <v>SO 05 - Drobná architektura</v>
      </c>
      <c r="F85" s="399"/>
      <c r="G85" s="399"/>
      <c r="H85" s="39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5" s="2" customFormat="1" ht="7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5" s="2" customFormat="1" ht="12" customHeight="1">
      <c r="A87" s="37"/>
      <c r="B87" s="38"/>
      <c r="C87" s="32" t="s">
        <v>22</v>
      </c>
      <c r="D87" s="39"/>
      <c r="E87" s="39"/>
      <c r="F87" s="30" t="str">
        <f>F14</f>
        <v>Roudnice nad Labem</v>
      </c>
      <c r="G87" s="39"/>
      <c r="H87" s="39"/>
      <c r="I87" s="32" t="s">
        <v>24</v>
      </c>
      <c r="J87" s="62" t="str">
        <f>IF(J14="","",J14)</f>
        <v>22. 5. 2024</v>
      </c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5" s="2" customFormat="1" ht="7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5" s="2" customFormat="1" ht="15.15" customHeight="1">
      <c r="A89" s="37"/>
      <c r="B89" s="38"/>
      <c r="C89" s="32" t="s">
        <v>26</v>
      </c>
      <c r="D89" s="39"/>
      <c r="E89" s="39"/>
      <c r="F89" s="30" t="str">
        <f>E17</f>
        <v xml:space="preserve"> </v>
      </c>
      <c r="G89" s="39"/>
      <c r="H89" s="39"/>
      <c r="I89" s="32" t="s">
        <v>32</v>
      </c>
      <c r="J89" s="35" t="str">
        <f>E23</f>
        <v>Land05 s.r.o.</v>
      </c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5" s="2" customFormat="1" ht="15.15" customHeight="1">
      <c r="A90" s="37"/>
      <c r="B90" s="38"/>
      <c r="C90" s="32" t="s">
        <v>30</v>
      </c>
      <c r="D90" s="39"/>
      <c r="E90" s="39"/>
      <c r="F90" s="30" t="str">
        <f>IF(E20="","",E20)</f>
        <v>Vyplň údaj</v>
      </c>
      <c r="G90" s="39"/>
      <c r="H90" s="39"/>
      <c r="I90" s="32" t="s">
        <v>35</v>
      </c>
      <c r="J90" s="35" t="str">
        <f>E26</f>
        <v>Soloreal s.r.o.</v>
      </c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5" s="2" customFormat="1" ht="10.25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5" s="11" customFormat="1" ht="29.25" customHeight="1">
      <c r="A92" s="154"/>
      <c r="B92" s="155"/>
      <c r="C92" s="156" t="s">
        <v>192</v>
      </c>
      <c r="D92" s="157" t="s">
        <v>59</v>
      </c>
      <c r="E92" s="157" t="s">
        <v>55</v>
      </c>
      <c r="F92" s="157" t="s">
        <v>56</v>
      </c>
      <c r="G92" s="157" t="s">
        <v>193</v>
      </c>
      <c r="H92" s="157" t="s">
        <v>194</v>
      </c>
      <c r="I92" s="157" t="s">
        <v>195</v>
      </c>
      <c r="J92" s="158" t="s">
        <v>177</v>
      </c>
      <c r="K92" s="159" t="s">
        <v>196</v>
      </c>
      <c r="L92" s="160"/>
      <c r="M92" s="71" t="s">
        <v>21</v>
      </c>
      <c r="N92" s="72" t="s">
        <v>44</v>
      </c>
      <c r="O92" s="72" t="s">
        <v>197</v>
      </c>
      <c r="P92" s="72" t="s">
        <v>198</v>
      </c>
      <c r="Q92" s="72" t="s">
        <v>199</v>
      </c>
      <c r="R92" s="72" t="s">
        <v>200</v>
      </c>
      <c r="S92" s="72" t="s">
        <v>201</v>
      </c>
      <c r="T92" s="73" t="s">
        <v>202</v>
      </c>
      <c r="U92" s="154"/>
      <c r="V92" s="154"/>
      <c r="W92" s="154"/>
      <c r="X92" s="154"/>
      <c r="Y92" s="154"/>
      <c r="Z92" s="154"/>
      <c r="AA92" s="154"/>
      <c r="AB92" s="154"/>
      <c r="AC92" s="154"/>
      <c r="AD92" s="154"/>
      <c r="AE92" s="154"/>
    </row>
    <row r="93" spans="1:65" s="2" customFormat="1" ht="22.75" customHeight="1">
      <c r="A93" s="37"/>
      <c r="B93" s="38"/>
      <c r="C93" s="78" t="s">
        <v>203</v>
      </c>
      <c r="D93" s="39"/>
      <c r="E93" s="39"/>
      <c r="F93" s="39"/>
      <c r="G93" s="39"/>
      <c r="H93" s="39"/>
      <c r="I93" s="39"/>
      <c r="J93" s="161">
        <f>BK93</f>
        <v>0</v>
      </c>
      <c r="K93" s="39"/>
      <c r="L93" s="42"/>
      <c r="M93" s="74"/>
      <c r="N93" s="162"/>
      <c r="O93" s="75"/>
      <c r="P93" s="163">
        <f>P94+P193</f>
        <v>0</v>
      </c>
      <c r="Q93" s="75"/>
      <c r="R93" s="163">
        <f>R94+R193</f>
        <v>69.246975989999996</v>
      </c>
      <c r="S93" s="75"/>
      <c r="T93" s="164">
        <f>T94+T193</f>
        <v>0</v>
      </c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T93" s="20" t="s">
        <v>73</v>
      </c>
      <c r="AU93" s="20" t="s">
        <v>178</v>
      </c>
      <c r="BK93" s="165">
        <f>BK94+BK193</f>
        <v>0</v>
      </c>
    </row>
    <row r="94" spans="1:65" s="12" customFormat="1" ht="25.9" customHeight="1">
      <c r="B94" s="166"/>
      <c r="C94" s="167"/>
      <c r="D94" s="168" t="s">
        <v>73</v>
      </c>
      <c r="E94" s="169" t="s">
        <v>204</v>
      </c>
      <c r="F94" s="169" t="s">
        <v>205</v>
      </c>
      <c r="G94" s="167"/>
      <c r="H94" s="167"/>
      <c r="I94" s="170"/>
      <c r="J94" s="171">
        <f>BK94</f>
        <v>0</v>
      </c>
      <c r="K94" s="167"/>
      <c r="L94" s="172"/>
      <c r="M94" s="173"/>
      <c r="N94" s="174"/>
      <c r="O94" s="174"/>
      <c r="P94" s="175">
        <f>P95+P146+P156+P176+P189</f>
        <v>0</v>
      </c>
      <c r="Q94" s="174"/>
      <c r="R94" s="175">
        <f>R95+R146+R156+R176+R189</f>
        <v>69.246975989999996</v>
      </c>
      <c r="S94" s="174"/>
      <c r="T94" s="176">
        <f>T95+T146+T156+T176+T189</f>
        <v>0</v>
      </c>
      <c r="AR94" s="177" t="s">
        <v>81</v>
      </c>
      <c r="AT94" s="178" t="s">
        <v>73</v>
      </c>
      <c r="AU94" s="178" t="s">
        <v>74</v>
      </c>
      <c r="AY94" s="177" t="s">
        <v>206</v>
      </c>
      <c r="BK94" s="179">
        <f>BK95+BK146+BK156+BK176+BK189</f>
        <v>0</v>
      </c>
    </row>
    <row r="95" spans="1:65" s="12" customFormat="1" ht="22.75" customHeight="1">
      <c r="B95" s="166"/>
      <c r="C95" s="167"/>
      <c r="D95" s="168" t="s">
        <v>73</v>
      </c>
      <c r="E95" s="180" t="s">
        <v>81</v>
      </c>
      <c r="F95" s="180" t="s">
        <v>207</v>
      </c>
      <c r="G95" s="167"/>
      <c r="H95" s="167"/>
      <c r="I95" s="170"/>
      <c r="J95" s="181">
        <f>BK95</f>
        <v>0</v>
      </c>
      <c r="K95" s="167"/>
      <c r="L95" s="172"/>
      <c r="M95" s="173"/>
      <c r="N95" s="174"/>
      <c r="O95" s="174"/>
      <c r="P95" s="175">
        <f>SUM(P96:P145)</f>
        <v>0</v>
      </c>
      <c r="Q95" s="174"/>
      <c r="R95" s="175">
        <f>SUM(R96:R145)</f>
        <v>0</v>
      </c>
      <c r="S95" s="174"/>
      <c r="T95" s="176">
        <f>SUM(T96:T145)</f>
        <v>0</v>
      </c>
      <c r="AR95" s="177" t="s">
        <v>81</v>
      </c>
      <c r="AT95" s="178" t="s">
        <v>73</v>
      </c>
      <c r="AU95" s="178" t="s">
        <v>81</v>
      </c>
      <c r="AY95" s="177" t="s">
        <v>206</v>
      </c>
      <c r="BK95" s="179">
        <f>SUM(BK96:BK145)</f>
        <v>0</v>
      </c>
    </row>
    <row r="96" spans="1:65" s="2" customFormat="1" ht="16.5" customHeight="1">
      <c r="A96" s="37"/>
      <c r="B96" s="38"/>
      <c r="C96" s="182" t="s">
        <v>81</v>
      </c>
      <c r="D96" s="182" t="s">
        <v>208</v>
      </c>
      <c r="E96" s="183" t="s">
        <v>860</v>
      </c>
      <c r="F96" s="184" t="s">
        <v>861</v>
      </c>
      <c r="G96" s="185" t="s">
        <v>238</v>
      </c>
      <c r="H96" s="186">
        <v>150.24</v>
      </c>
      <c r="I96" s="187"/>
      <c r="J96" s="188">
        <f>ROUND(I96*H96,2)</f>
        <v>0</v>
      </c>
      <c r="K96" s="189"/>
      <c r="L96" s="42"/>
      <c r="M96" s="190" t="s">
        <v>21</v>
      </c>
      <c r="N96" s="191" t="s">
        <v>45</v>
      </c>
      <c r="O96" s="67"/>
      <c r="P96" s="192">
        <f>O96*H96</f>
        <v>0</v>
      </c>
      <c r="Q96" s="192">
        <v>0</v>
      </c>
      <c r="R96" s="192">
        <f>Q96*H96</f>
        <v>0</v>
      </c>
      <c r="S96" s="192">
        <v>0</v>
      </c>
      <c r="T96" s="193">
        <f>S96*H96</f>
        <v>0</v>
      </c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R96" s="194" t="s">
        <v>149</v>
      </c>
      <c r="AT96" s="194" t="s">
        <v>208</v>
      </c>
      <c r="AU96" s="194" t="s">
        <v>83</v>
      </c>
      <c r="AY96" s="20" t="s">
        <v>206</v>
      </c>
      <c r="BE96" s="195">
        <f>IF(N96="základní",J96,0)</f>
        <v>0</v>
      </c>
      <c r="BF96" s="195">
        <f>IF(N96="snížená",J96,0)</f>
        <v>0</v>
      </c>
      <c r="BG96" s="195">
        <f>IF(N96="zákl. přenesená",J96,0)</f>
        <v>0</v>
      </c>
      <c r="BH96" s="195">
        <f>IF(N96="sníž. přenesená",J96,0)</f>
        <v>0</v>
      </c>
      <c r="BI96" s="195">
        <f>IF(N96="nulová",J96,0)</f>
        <v>0</v>
      </c>
      <c r="BJ96" s="20" t="s">
        <v>81</v>
      </c>
      <c r="BK96" s="195">
        <f>ROUND(I96*H96,2)</f>
        <v>0</v>
      </c>
      <c r="BL96" s="20" t="s">
        <v>149</v>
      </c>
      <c r="BM96" s="194" t="s">
        <v>1541</v>
      </c>
    </row>
    <row r="97" spans="1:65" s="2" customFormat="1">
      <c r="A97" s="37"/>
      <c r="B97" s="38"/>
      <c r="C97" s="39"/>
      <c r="D97" s="196" t="s">
        <v>213</v>
      </c>
      <c r="E97" s="39"/>
      <c r="F97" s="197" t="s">
        <v>863</v>
      </c>
      <c r="G97" s="39"/>
      <c r="H97" s="39"/>
      <c r="I97" s="198"/>
      <c r="J97" s="39"/>
      <c r="K97" s="39"/>
      <c r="L97" s="42"/>
      <c r="M97" s="199"/>
      <c r="N97" s="200"/>
      <c r="O97" s="67"/>
      <c r="P97" s="67"/>
      <c r="Q97" s="67"/>
      <c r="R97" s="67"/>
      <c r="S97" s="67"/>
      <c r="T97" s="68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20" t="s">
        <v>213</v>
      </c>
      <c r="AU97" s="20" t="s">
        <v>83</v>
      </c>
    </row>
    <row r="98" spans="1:65" s="2" customFormat="1" ht="18">
      <c r="A98" s="37"/>
      <c r="B98" s="38"/>
      <c r="C98" s="39"/>
      <c r="D98" s="196" t="s">
        <v>275</v>
      </c>
      <c r="E98" s="39"/>
      <c r="F98" s="233" t="s">
        <v>1542</v>
      </c>
      <c r="G98" s="39"/>
      <c r="H98" s="39"/>
      <c r="I98" s="198"/>
      <c r="J98" s="39"/>
      <c r="K98" s="39"/>
      <c r="L98" s="42"/>
      <c r="M98" s="199"/>
      <c r="N98" s="200"/>
      <c r="O98" s="67"/>
      <c r="P98" s="67"/>
      <c r="Q98" s="67"/>
      <c r="R98" s="67"/>
      <c r="S98" s="67"/>
      <c r="T98" s="68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T98" s="20" t="s">
        <v>275</v>
      </c>
      <c r="AU98" s="20" t="s">
        <v>83</v>
      </c>
    </row>
    <row r="99" spans="1:65" s="14" customFormat="1">
      <c r="B99" s="211"/>
      <c r="C99" s="212"/>
      <c r="D99" s="196" t="s">
        <v>215</v>
      </c>
      <c r="E99" s="213" t="s">
        <v>21</v>
      </c>
      <c r="F99" s="214" t="s">
        <v>1543</v>
      </c>
      <c r="G99" s="212"/>
      <c r="H99" s="215">
        <v>127.6</v>
      </c>
      <c r="I99" s="216"/>
      <c r="J99" s="212"/>
      <c r="K99" s="212"/>
      <c r="L99" s="217"/>
      <c r="M99" s="218"/>
      <c r="N99" s="219"/>
      <c r="O99" s="219"/>
      <c r="P99" s="219"/>
      <c r="Q99" s="219"/>
      <c r="R99" s="219"/>
      <c r="S99" s="219"/>
      <c r="T99" s="220"/>
      <c r="AT99" s="221" t="s">
        <v>215</v>
      </c>
      <c r="AU99" s="221" t="s">
        <v>83</v>
      </c>
      <c r="AV99" s="14" t="s">
        <v>83</v>
      </c>
      <c r="AW99" s="14" t="s">
        <v>34</v>
      </c>
      <c r="AX99" s="14" t="s">
        <v>74</v>
      </c>
      <c r="AY99" s="221" t="s">
        <v>206</v>
      </c>
    </row>
    <row r="100" spans="1:65" s="14" customFormat="1">
      <c r="B100" s="211"/>
      <c r="C100" s="212"/>
      <c r="D100" s="196" t="s">
        <v>215</v>
      </c>
      <c r="E100" s="213" t="s">
        <v>21</v>
      </c>
      <c r="F100" s="214" t="s">
        <v>1544</v>
      </c>
      <c r="G100" s="212"/>
      <c r="H100" s="215">
        <v>1.92</v>
      </c>
      <c r="I100" s="216"/>
      <c r="J100" s="212"/>
      <c r="K100" s="212"/>
      <c r="L100" s="217"/>
      <c r="M100" s="218"/>
      <c r="N100" s="219"/>
      <c r="O100" s="219"/>
      <c r="P100" s="219"/>
      <c r="Q100" s="219"/>
      <c r="R100" s="219"/>
      <c r="S100" s="219"/>
      <c r="T100" s="220"/>
      <c r="AT100" s="221" t="s">
        <v>215</v>
      </c>
      <c r="AU100" s="221" t="s">
        <v>83</v>
      </c>
      <c r="AV100" s="14" t="s">
        <v>83</v>
      </c>
      <c r="AW100" s="14" t="s">
        <v>34</v>
      </c>
      <c r="AX100" s="14" t="s">
        <v>74</v>
      </c>
      <c r="AY100" s="221" t="s">
        <v>206</v>
      </c>
    </row>
    <row r="101" spans="1:65" s="14" customFormat="1">
      <c r="B101" s="211"/>
      <c r="C101" s="212"/>
      <c r="D101" s="196" t="s">
        <v>215</v>
      </c>
      <c r="E101" s="213" t="s">
        <v>21</v>
      </c>
      <c r="F101" s="214" t="s">
        <v>1545</v>
      </c>
      <c r="G101" s="212"/>
      <c r="H101" s="215">
        <v>1.5</v>
      </c>
      <c r="I101" s="216"/>
      <c r="J101" s="212"/>
      <c r="K101" s="212"/>
      <c r="L101" s="217"/>
      <c r="M101" s="218"/>
      <c r="N101" s="219"/>
      <c r="O101" s="219"/>
      <c r="P101" s="219"/>
      <c r="Q101" s="219"/>
      <c r="R101" s="219"/>
      <c r="S101" s="219"/>
      <c r="T101" s="220"/>
      <c r="AT101" s="221" t="s">
        <v>215</v>
      </c>
      <c r="AU101" s="221" t="s">
        <v>83</v>
      </c>
      <c r="AV101" s="14" t="s">
        <v>83</v>
      </c>
      <c r="AW101" s="14" t="s">
        <v>34</v>
      </c>
      <c r="AX101" s="14" t="s">
        <v>74</v>
      </c>
      <c r="AY101" s="221" t="s">
        <v>206</v>
      </c>
    </row>
    <row r="102" spans="1:65" s="14" customFormat="1">
      <c r="B102" s="211"/>
      <c r="C102" s="212"/>
      <c r="D102" s="196" t="s">
        <v>215</v>
      </c>
      <c r="E102" s="213" t="s">
        <v>21</v>
      </c>
      <c r="F102" s="214" t="s">
        <v>1546</v>
      </c>
      <c r="G102" s="212"/>
      <c r="H102" s="215">
        <v>2.5</v>
      </c>
      <c r="I102" s="216"/>
      <c r="J102" s="212"/>
      <c r="K102" s="212"/>
      <c r="L102" s="217"/>
      <c r="M102" s="218"/>
      <c r="N102" s="219"/>
      <c r="O102" s="219"/>
      <c r="P102" s="219"/>
      <c r="Q102" s="219"/>
      <c r="R102" s="219"/>
      <c r="S102" s="219"/>
      <c r="T102" s="220"/>
      <c r="AT102" s="221" t="s">
        <v>215</v>
      </c>
      <c r="AU102" s="221" t="s">
        <v>83</v>
      </c>
      <c r="AV102" s="14" t="s">
        <v>83</v>
      </c>
      <c r="AW102" s="14" t="s">
        <v>34</v>
      </c>
      <c r="AX102" s="14" t="s">
        <v>74</v>
      </c>
      <c r="AY102" s="221" t="s">
        <v>206</v>
      </c>
    </row>
    <row r="103" spans="1:65" s="14" customFormat="1">
      <c r="B103" s="211"/>
      <c r="C103" s="212"/>
      <c r="D103" s="196" t="s">
        <v>215</v>
      </c>
      <c r="E103" s="213" t="s">
        <v>21</v>
      </c>
      <c r="F103" s="214" t="s">
        <v>1547</v>
      </c>
      <c r="G103" s="212"/>
      <c r="H103" s="215">
        <v>16.72</v>
      </c>
      <c r="I103" s="216"/>
      <c r="J103" s="212"/>
      <c r="K103" s="212"/>
      <c r="L103" s="217"/>
      <c r="M103" s="218"/>
      <c r="N103" s="219"/>
      <c r="O103" s="219"/>
      <c r="P103" s="219"/>
      <c r="Q103" s="219"/>
      <c r="R103" s="219"/>
      <c r="S103" s="219"/>
      <c r="T103" s="220"/>
      <c r="AT103" s="221" t="s">
        <v>215</v>
      </c>
      <c r="AU103" s="221" t="s">
        <v>83</v>
      </c>
      <c r="AV103" s="14" t="s">
        <v>83</v>
      </c>
      <c r="AW103" s="14" t="s">
        <v>34</v>
      </c>
      <c r="AX103" s="14" t="s">
        <v>74</v>
      </c>
      <c r="AY103" s="221" t="s">
        <v>206</v>
      </c>
    </row>
    <row r="104" spans="1:65" s="15" customFormat="1">
      <c r="B104" s="222"/>
      <c r="C104" s="223"/>
      <c r="D104" s="196" t="s">
        <v>215</v>
      </c>
      <c r="E104" s="224" t="s">
        <v>21</v>
      </c>
      <c r="F104" s="225" t="s">
        <v>219</v>
      </c>
      <c r="G104" s="223"/>
      <c r="H104" s="226">
        <v>150.23999999999998</v>
      </c>
      <c r="I104" s="227"/>
      <c r="J104" s="223"/>
      <c r="K104" s="223"/>
      <c r="L104" s="228"/>
      <c r="M104" s="229"/>
      <c r="N104" s="230"/>
      <c r="O104" s="230"/>
      <c r="P104" s="230"/>
      <c r="Q104" s="230"/>
      <c r="R104" s="230"/>
      <c r="S104" s="230"/>
      <c r="T104" s="231"/>
      <c r="AT104" s="232" t="s">
        <v>215</v>
      </c>
      <c r="AU104" s="232" t="s">
        <v>83</v>
      </c>
      <c r="AV104" s="15" t="s">
        <v>149</v>
      </c>
      <c r="AW104" s="15" t="s">
        <v>34</v>
      </c>
      <c r="AX104" s="15" t="s">
        <v>81</v>
      </c>
      <c r="AY104" s="232" t="s">
        <v>206</v>
      </c>
    </row>
    <row r="105" spans="1:65" s="2" customFormat="1" ht="21.75" customHeight="1">
      <c r="A105" s="37"/>
      <c r="B105" s="38"/>
      <c r="C105" s="182" t="s">
        <v>83</v>
      </c>
      <c r="D105" s="182" t="s">
        <v>208</v>
      </c>
      <c r="E105" s="183" t="s">
        <v>1548</v>
      </c>
      <c r="F105" s="184" t="s">
        <v>1549</v>
      </c>
      <c r="G105" s="185" t="s">
        <v>257</v>
      </c>
      <c r="H105" s="186">
        <v>49.7</v>
      </c>
      <c r="I105" s="187"/>
      <c r="J105" s="188">
        <f>ROUND(I105*H105,2)</f>
        <v>0</v>
      </c>
      <c r="K105" s="189"/>
      <c r="L105" s="42"/>
      <c r="M105" s="190" t="s">
        <v>21</v>
      </c>
      <c r="N105" s="191" t="s">
        <v>45</v>
      </c>
      <c r="O105" s="67"/>
      <c r="P105" s="192">
        <f>O105*H105</f>
        <v>0</v>
      </c>
      <c r="Q105" s="192">
        <v>0</v>
      </c>
      <c r="R105" s="192">
        <f>Q105*H105</f>
        <v>0</v>
      </c>
      <c r="S105" s="192">
        <v>0</v>
      </c>
      <c r="T105" s="193">
        <f>S105*H105</f>
        <v>0</v>
      </c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R105" s="194" t="s">
        <v>149</v>
      </c>
      <c r="AT105" s="194" t="s">
        <v>208</v>
      </c>
      <c r="AU105" s="194" t="s">
        <v>83</v>
      </c>
      <c r="AY105" s="20" t="s">
        <v>206</v>
      </c>
      <c r="BE105" s="195">
        <f>IF(N105="základní",J105,0)</f>
        <v>0</v>
      </c>
      <c r="BF105" s="195">
        <f>IF(N105="snížená",J105,0)</f>
        <v>0</v>
      </c>
      <c r="BG105" s="195">
        <f>IF(N105="zákl. přenesená",J105,0)</f>
        <v>0</v>
      </c>
      <c r="BH105" s="195">
        <f>IF(N105="sníž. přenesená",J105,0)</f>
        <v>0</v>
      </c>
      <c r="BI105" s="195">
        <f>IF(N105="nulová",J105,0)</f>
        <v>0</v>
      </c>
      <c r="BJ105" s="20" t="s">
        <v>81</v>
      </c>
      <c r="BK105" s="195">
        <f>ROUND(I105*H105,2)</f>
        <v>0</v>
      </c>
      <c r="BL105" s="20" t="s">
        <v>149</v>
      </c>
      <c r="BM105" s="194" t="s">
        <v>1550</v>
      </c>
    </row>
    <row r="106" spans="1:65" s="2" customFormat="1">
      <c r="A106" s="37"/>
      <c r="B106" s="38"/>
      <c r="C106" s="39"/>
      <c r="D106" s="196" t="s">
        <v>213</v>
      </c>
      <c r="E106" s="39"/>
      <c r="F106" s="197" t="s">
        <v>1551</v>
      </c>
      <c r="G106" s="39"/>
      <c r="H106" s="39"/>
      <c r="I106" s="198"/>
      <c r="J106" s="39"/>
      <c r="K106" s="39"/>
      <c r="L106" s="42"/>
      <c r="M106" s="199"/>
      <c r="N106" s="200"/>
      <c r="O106" s="67"/>
      <c r="P106" s="67"/>
      <c r="Q106" s="67"/>
      <c r="R106" s="67"/>
      <c r="S106" s="67"/>
      <c r="T106" s="68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20" t="s">
        <v>213</v>
      </c>
      <c r="AU106" s="20" t="s">
        <v>83</v>
      </c>
    </row>
    <row r="107" spans="1:65" s="2" customFormat="1" ht="18">
      <c r="A107" s="37"/>
      <c r="B107" s="38"/>
      <c r="C107" s="39"/>
      <c r="D107" s="196" t="s">
        <v>275</v>
      </c>
      <c r="E107" s="39"/>
      <c r="F107" s="233" t="s">
        <v>1542</v>
      </c>
      <c r="G107" s="39"/>
      <c r="H107" s="39"/>
      <c r="I107" s="198"/>
      <c r="J107" s="39"/>
      <c r="K107" s="39"/>
      <c r="L107" s="42"/>
      <c r="M107" s="199"/>
      <c r="N107" s="200"/>
      <c r="O107" s="67"/>
      <c r="P107" s="67"/>
      <c r="Q107" s="67"/>
      <c r="R107" s="67"/>
      <c r="S107" s="67"/>
      <c r="T107" s="6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275</v>
      </c>
      <c r="AU107" s="20" t="s">
        <v>83</v>
      </c>
    </row>
    <row r="108" spans="1:65" s="14" customFormat="1">
      <c r="B108" s="211"/>
      <c r="C108" s="212"/>
      <c r="D108" s="196" t="s">
        <v>215</v>
      </c>
      <c r="E108" s="213" t="s">
        <v>21</v>
      </c>
      <c r="F108" s="214" t="s">
        <v>1552</v>
      </c>
      <c r="G108" s="212"/>
      <c r="H108" s="215">
        <v>30.3</v>
      </c>
      <c r="I108" s="216"/>
      <c r="J108" s="212"/>
      <c r="K108" s="212"/>
      <c r="L108" s="217"/>
      <c r="M108" s="218"/>
      <c r="N108" s="219"/>
      <c r="O108" s="219"/>
      <c r="P108" s="219"/>
      <c r="Q108" s="219"/>
      <c r="R108" s="219"/>
      <c r="S108" s="219"/>
      <c r="T108" s="220"/>
      <c r="AT108" s="221" t="s">
        <v>215</v>
      </c>
      <c r="AU108" s="221" t="s">
        <v>83</v>
      </c>
      <c r="AV108" s="14" t="s">
        <v>83</v>
      </c>
      <c r="AW108" s="14" t="s">
        <v>34</v>
      </c>
      <c r="AX108" s="14" t="s">
        <v>74</v>
      </c>
      <c r="AY108" s="221" t="s">
        <v>206</v>
      </c>
    </row>
    <row r="109" spans="1:65" s="14" customFormat="1">
      <c r="B109" s="211"/>
      <c r="C109" s="212"/>
      <c r="D109" s="196" t="s">
        <v>215</v>
      </c>
      <c r="E109" s="213" t="s">
        <v>21</v>
      </c>
      <c r="F109" s="214" t="s">
        <v>1553</v>
      </c>
      <c r="G109" s="212"/>
      <c r="H109" s="215">
        <v>1.1519999999999999</v>
      </c>
      <c r="I109" s="216"/>
      <c r="J109" s="212"/>
      <c r="K109" s="212"/>
      <c r="L109" s="217"/>
      <c r="M109" s="218"/>
      <c r="N109" s="219"/>
      <c r="O109" s="219"/>
      <c r="P109" s="219"/>
      <c r="Q109" s="219"/>
      <c r="R109" s="219"/>
      <c r="S109" s="219"/>
      <c r="T109" s="220"/>
      <c r="AT109" s="221" t="s">
        <v>215</v>
      </c>
      <c r="AU109" s="221" t="s">
        <v>83</v>
      </c>
      <c r="AV109" s="14" t="s">
        <v>83</v>
      </c>
      <c r="AW109" s="14" t="s">
        <v>34</v>
      </c>
      <c r="AX109" s="14" t="s">
        <v>74</v>
      </c>
      <c r="AY109" s="221" t="s">
        <v>206</v>
      </c>
    </row>
    <row r="110" spans="1:65" s="14" customFormat="1">
      <c r="B110" s="211"/>
      <c r="C110" s="212"/>
      <c r="D110" s="196" t="s">
        <v>215</v>
      </c>
      <c r="E110" s="213" t="s">
        <v>21</v>
      </c>
      <c r="F110" s="214" t="s">
        <v>1554</v>
      </c>
      <c r="G110" s="212"/>
      <c r="H110" s="215">
        <v>1.2</v>
      </c>
      <c r="I110" s="216"/>
      <c r="J110" s="212"/>
      <c r="K110" s="212"/>
      <c r="L110" s="217"/>
      <c r="M110" s="218"/>
      <c r="N110" s="219"/>
      <c r="O110" s="219"/>
      <c r="P110" s="219"/>
      <c r="Q110" s="219"/>
      <c r="R110" s="219"/>
      <c r="S110" s="219"/>
      <c r="T110" s="220"/>
      <c r="AT110" s="221" t="s">
        <v>215</v>
      </c>
      <c r="AU110" s="221" t="s">
        <v>83</v>
      </c>
      <c r="AV110" s="14" t="s">
        <v>83</v>
      </c>
      <c r="AW110" s="14" t="s">
        <v>34</v>
      </c>
      <c r="AX110" s="14" t="s">
        <v>74</v>
      </c>
      <c r="AY110" s="221" t="s">
        <v>206</v>
      </c>
    </row>
    <row r="111" spans="1:65" s="14" customFormat="1">
      <c r="B111" s="211"/>
      <c r="C111" s="212"/>
      <c r="D111" s="196" t="s">
        <v>215</v>
      </c>
      <c r="E111" s="213" t="s">
        <v>21</v>
      </c>
      <c r="F111" s="214" t="s">
        <v>1555</v>
      </c>
      <c r="G111" s="212"/>
      <c r="H111" s="215">
        <v>2</v>
      </c>
      <c r="I111" s="216"/>
      <c r="J111" s="212"/>
      <c r="K111" s="212"/>
      <c r="L111" s="217"/>
      <c r="M111" s="218"/>
      <c r="N111" s="219"/>
      <c r="O111" s="219"/>
      <c r="P111" s="219"/>
      <c r="Q111" s="219"/>
      <c r="R111" s="219"/>
      <c r="S111" s="219"/>
      <c r="T111" s="220"/>
      <c r="AT111" s="221" t="s">
        <v>215</v>
      </c>
      <c r="AU111" s="221" t="s">
        <v>83</v>
      </c>
      <c r="AV111" s="14" t="s">
        <v>83</v>
      </c>
      <c r="AW111" s="14" t="s">
        <v>34</v>
      </c>
      <c r="AX111" s="14" t="s">
        <v>74</v>
      </c>
      <c r="AY111" s="221" t="s">
        <v>206</v>
      </c>
    </row>
    <row r="112" spans="1:65" s="14" customFormat="1">
      <c r="B112" s="211"/>
      <c r="C112" s="212"/>
      <c r="D112" s="196" t="s">
        <v>215</v>
      </c>
      <c r="E112" s="213" t="s">
        <v>21</v>
      </c>
      <c r="F112" s="214" t="s">
        <v>1556</v>
      </c>
      <c r="G112" s="212"/>
      <c r="H112" s="215">
        <v>15.048</v>
      </c>
      <c r="I112" s="216"/>
      <c r="J112" s="212"/>
      <c r="K112" s="212"/>
      <c r="L112" s="217"/>
      <c r="M112" s="218"/>
      <c r="N112" s="219"/>
      <c r="O112" s="219"/>
      <c r="P112" s="219"/>
      <c r="Q112" s="219"/>
      <c r="R112" s="219"/>
      <c r="S112" s="219"/>
      <c r="T112" s="220"/>
      <c r="AT112" s="221" t="s">
        <v>215</v>
      </c>
      <c r="AU112" s="221" t="s">
        <v>83</v>
      </c>
      <c r="AV112" s="14" t="s">
        <v>83</v>
      </c>
      <c r="AW112" s="14" t="s">
        <v>34</v>
      </c>
      <c r="AX112" s="14" t="s">
        <v>74</v>
      </c>
      <c r="AY112" s="221" t="s">
        <v>206</v>
      </c>
    </row>
    <row r="113" spans="1:65" s="15" customFormat="1">
      <c r="B113" s="222"/>
      <c r="C113" s="223"/>
      <c r="D113" s="196" t="s">
        <v>215</v>
      </c>
      <c r="E113" s="224" t="s">
        <v>21</v>
      </c>
      <c r="F113" s="225" t="s">
        <v>219</v>
      </c>
      <c r="G113" s="223"/>
      <c r="H113" s="226">
        <v>49.7</v>
      </c>
      <c r="I113" s="227"/>
      <c r="J113" s="223"/>
      <c r="K113" s="223"/>
      <c r="L113" s="228"/>
      <c r="M113" s="229"/>
      <c r="N113" s="230"/>
      <c r="O113" s="230"/>
      <c r="P113" s="230"/>
      <c r="Q113" s="230"/>
      <c r="R113" s="230"/>
      <c r="S113" s="230"/>
      <c r="T113" s="231"/>
      <c r="AT113" s="232" t="s">
        <v>215</v>
      </c>
      <c r="AU113" s="232" t="s">
        <v>83</v>
      </c>
      <c r="AV113" s="15" t="s">
        <v>149</v>
      </c>
      <c r="AW113" s="15" t="s">
        <v>34</v>
      </c>
      <c r="AX113" s="15" t="s">
        <v>81</v>
      </c>
      <c r="AY113" s="232" t="s">
        <v>206</v>
      </c>
    </row>
    <row r="114" spans="1:65" s="2" customFormat="1" ht="21.75" customHeight="1">
      <c r="A114" s="37"/>
      <c r="B114" s="38"/>
      <c r="C114" s="182" t="s">
        <v>106</v>
      </c>
      <c r="D114" s="182" t="s">
        <v>208</v>
      </c>
      <c r="E114" s="183" t="s">
        <v>271</v>
      </c>
      <c r="F114" s="184" t="s">
        <v>272</v>
      </c>
      <c r="G114" s="185" t="s">
        <v>257</v>
      </c>
      <c r="H114" s="186">
        <v>94.022000000000006</v>
      </c>
      <c r="I114" s="187"/>
      <c r="J114" s="188">
        <f>ROUND(I114*H114,2)</f>
        <v>0</v>
      </c>
      <c r="K114" s="189"/>
      <c r="L114" s="42"/>
      <c r="M114" s="190" t="s">
        <v>21</v>
      </c>
      <c r="N114" s="191" t="s">
        <v>45</v>
      </c>
      <c r="O114" s="67"/>
      <c r="P114" s="192">
        <f>O114*H114</f>
        <v>0</v>
      </c>
      <c r="Q114" s="192">
        <v>0</v>
      </c>
      <c r="R114" s="192">
        <f>Q114*H114</f>
        <v>0</v>
      </c>
      <c r="S114" s="192">
        <v>0</v>
      </c>
      <c r="T114" s="193">
        <f>S114*H114</f>
        <v>0</v>
      </c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R114" s="194" t="s">
        <v>149</v>
      </c>
      <c r="AT114" s="194" t="s">
        <v>208</v>
      </c>
      <c r="AU114" s="194" t="s">
        <v>83</v>
      </c>
      <c r="AY114" s="20" t="s">
        <v>206</v>
      </c>
      <c r="BE114" s="195">
        <f>IF(N114="základní",J114,0)</f>
        <v>0</v>
      </c>
      <c r="BF114" s="195">
        <f>IF(N114="snížená",J114,0)</f>
        <v>0</v>
      </c>
      <c r="BG114" s="195">
        <f>IF(N114="zákl. přenesená",J114,0)</f>
        <v>0</v>
      </c>
      <c r="BH114" s="195">
        <f>IF(N114="sníž. přenesená",J114,0)</f>
        <v>0</v>
      </c>
      <c r="BI114" s="195">
        <f>IF(N114="nulová",J114,0)</f>
        <v>0</v>
      </c>
      <c r="BJ114" s="20" t="s">
        <v>81</v>
      </c>
      <c r="BK114" s="195">
        <f>ROUND(I114*H114,2)</f>
        <v>0</v>
      </c>
      <c r="BL114" s="20" t="s">
        <v>149</v>
      </c>
      <c r="BM114" s="194" t="s">
        <v>1557</v>
      </c>
    </row>
    <row r="115" spans="1:65" s="2" customFormat="1" ht="18">
      <c r="A115" s="37"/>
      <c r="B115" s="38"/>
      <c r="C115" s="39"/>
      <c r="D115" s="196" t="s">
        <v>213</v>
      </c>
      <c r="E115" s="39"/>
      <c r="F115" s="197" t="s">
        <v>274</v>
      </c>
      <c r="G115" s="39"/>
      <c r="H115" s="39"/>
      <c r="I115" s="198"/>
      <c r="J115" s="39"/>
      <c r="K115" s="39"/>
      <c r="L115" s="42"/>
      <c r="M115" s="199"/>
      <c r="N115" s="200"/>
      <c r="O115" s="67"/>
      <c r="P115" s="67"/>
      <c r="Q115" s="67"/>
      <c r="R115" s="67"/>
      <c r="S115" s="67"/>
      <c r="T115" s="68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T115" s="20" t="s">
        <v>213</v>
      </c>
      <c r="AU115" s="20" t="s">
        <v>83</v>
      </c>
    </row>
    <row r="116" spans="1:65" s="2" customFormat="1" ht="18">
      <c r="A116" s="37"/>
      <c r="B116" s="38"/>
      <c r="C116" s="39"/>
      <c r="D116" s="196" t="s">
        <v>275</v>
      </c>
      <c r="E116" s="39"/>
      <c r="F116" s="233" t="s">
        <v>1542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275</v>
      </c>
      <c r="AU116" s="20" t="s">
        <v>83</v>
      </c>
    </row>
    <row r="117" spans="1:65" s="13" customFormat="1">
      <c r="B117" s="201"/>
      <c r="C117" s="202"/>
      <c r="D117" s="196" t="s">
        <v>215</v>
      </c>
      <c r="E117" s="203" t="s">
        <v>21</v>
      </c>
      <c r="F117" s="204" t="s">
        <v>1022</v>
      </c>
      <c r="G117" s="202"/>
      <c r="H117" s="203" t="s">
        <v>21</v>
      </c>
      <c r="I117" s="205"/>
      <c r="J117" s="202"/>
      <c r="K117" s="202"/>
      <c r="L117" s="206"/>
      <c r="M117" s="207"/>
      <c r="N117" s="208"/>
      <c r="O117" s="208"/>
      <c r="P117" s="208"/>
      <c r="Q117" s="208"/>
      <c r="R117" s="208"/>
      <c r="S117" s="208"/>
      <c r="T117" s="209"/>
      <c r="AT117" s="210" t="s">
        <v>215</v>
      </c>
      <c r="AU117" s="210" t="s">
        <v>83</v>
      </c>
      <c r="AV117" s="13" t="s">
        <v>81</v>
      </c>
      <c r="AW117" s="13" t="s">
        <v>34</v>
      </c>
      <c r="AX117" s="13" t="s">
        <v>74</v>
      </c>
      <c r="AY117" s="210" t="s">
        <v>206</v>
      </c>
    </row>
    <row r="118" spans="1:65" s="14" customFormat="1">
      <c r="B118" s="211"/>
      <c r="C118" s="212"/>
      <c r="D118" s="196" t="s">
        <v>215</v>
      </c>
      <c r="E118" s="213" t="s">
        <v>21</v>
      </c>
      <c r="F118" s="214" t="s">
        <v>1558</v>
      </c>
      <c r="G118" s="212"/>
      <c r="H118" s="215">
        <v>38.28</v>
      </c>
      <c r="I118" s="216"/>
      <c r="J118" s="212"/>
      <c r="K118" s="212"/>
      <c r="L118" s="217"/>
      <c r="M118" s="218"/>
      <c r="N118" s="219"/>
      <c r="O118" s="219"/>
      <c r="P118" s="219"/>
      <c r="Q118" s="219"/>
      <c r="R118" s="219"/>
      <c r="S118" s="219"/>
      <c r="T118" s="220"/>
      <c r="AT118" s="221" t="s">
        <v>215</v>
      </c>
      <c r="AU118" s="221" t="s">
        <v>83</v>
      </c>
      <c r="AV118" s="14" t="s">
        <v>83</v>
      </c>
      <c r="AW118" s="14" t="s">
        <v>34</v>
      </c>
      <c r="AX118" s="14" t="s">
        <v>74</v>
      </c>
      <c r="AY118" s="221" t="s">
        <v>206</v>
      </c>
    </row>
    <row r="119" spans="1:65" s="14" customFormat="1">
      <c r="B119" s="211"/>
      <c r="C119" s="212"/>
      <c r="D119" s="196" t="s">
        <v>215</v>
      </c>
      <c r="E119" s="213" t="s">
        <v>21</v>
      </c>
      <c r="F119" s="214" t="s">
        <v>1559</v>
      </c>
      <c r="G119" s="212"/>
      <c r="H119" s="215">
        <v>0.57599999999999996</v>
      </c>
      <c r="I119" s="216"/>
      <c r="J119" s="212"/>
      <c r="K119" s="212"/>
      <c r="L119" s="217"/>
      <c r="M119" s="218"/>
      <c r="N119" s="219"/>
      <c r="O119" s="219"/>
      <c r="P119" s="219"/>
      <c r="Q119" s="219"/>
      <c r="R119" s="219"/>
      <c r="S119" s="219"/>
      <c r="T119" s="220"/>
      <c r="AT119" s="221" t="s">
        <v>215</v>
      </c>
      <c r="AU119" s="221" t="s">
        <v>83</v>
      </c>
      <c r="AV119" s="14" t="s">
        <v>83</v>
      </c>
      <c r="AW119" s="14" t="s">
        <v>34</v>
      </c>
      <c r="AX119" s="14" t="s">
        <v>74</v>
      </c>
      <c r="AY119" s="221" t="s">
        <v>206</v>
      </c>
    </row>
    <row r="120" spans="1:65" s="14" customFormat="1">
      <c r="B120" s="211"/>
      <c r="C120" s="212"/>
      <c r="D120" s="196" t="s">
        <v>215</v>
      </c>
      <c r="E120" s="213" t="s">
        <v>21</v>
      </c>
      <c r="F120" s="214" t="s">
        <v>1560</v>
      </c>
      <c r="G120" s="212"/>
      <c r="H120" s="215">
        <v>0.45</v>
      </c>
      <c r="I120" s="216"/>
      <c r="J120" s="212"/>
      <c r="K120" s="212"/>
      <c r="L120" s="217"/>
      <c r="M120" s="218"/>
      <c r="N120" s="219"/>
      <c r="O120" s="219"/>
      <c r="P120" s="219"/>
      <c r="Q120" s="219"/>
      <c r="R120" s="219"/>
      <c r="S120" s="219"/>
      <c r="T120" s="220"/>
      <c r="AT120" s="221" t="s">
        <v>215</v>
      </c>
      <c r="AU120" s="221" t="s">
        <v>83</v>
      </c>
      <c r="AV120" s="14" t="s">
        <v>83</v>
      </c>
      <c r="AW120" s="14" t="s">
        <v>34</v>
      </c>
      <c r="AX120" s="14" t="s">
        <v>74</v>
      </c>
      <c r="AY120" s="221" t="s">
        <v>206</v>
      </c>
    </row>
    <row r="121" spans="1:65" s="14" customFormat="1">
      <c r="B121" s="211"/>
      <c r="C121" s="212"/>
      <c r="D121" s="196" t="s">
        <v>215</v>
      </c>
      <c r="E121" s="213" t="s">
        <v>21</v>
      </c>
      <c r="F121" s="214" t="s">
        <v>1561</v>
      </c>
      <c r="G121" s="212"/>
      <c r="H121" s="215">
        <v>0.75</v>
      </c>
      <c r="I121" s="216"/>
      <c r="J121" s="212"/>
      <c r="K121" s="212"/>
      <c r="L121" s="217"/>
      <c r="M121" s="218"/>
      <c r="N121" s="219"/>
      <c r="O121" s="219"/>
      <c r="P121" s="219"/>
      <c r="Q121" s="219"/>
      <c r="R121" s="219"/>
      <c r="S121" s="219"/>
      <c r="T121" s="220"/>
      <c r="AT121" s="221" t="s">
        <v>215</v>
      </c>
      <c r="AU121" s="221" t="s">
        <v>83</v>
      </c>
      <c r="AV121" s="14" t="s">
        <v>83</v>
      </c>
      <c r="AW121" s="14" t="s">
        <v>34</v>
      </c>
      <c r="AX121" s="14" t="s">
        <v>74</v>
      </c>
      <c r="AY121" s="221" t="s">
        <v>206</v>
      </c>
    </row>
    <row r="122" spans="1:65" s="14" customFormat="1">
      <c r="B122" s="211"/>
      <c r="C122" s="212"/>
      <c r="D122" s="196" t="s">
        <v>215</v>
      </c>
      <c r="E122" s="213" t="s">
        <v>21</v>
      </c>
      <c r="F122" s="214" t="s">
        <v>1562</v>
      </c>
      <c r="G122" s="212"/>
      <c r="H122" s="215">
        <v>5.016</v>
      </c>
      <c r="I122" s="216"/>
      <c r="J122" s="212"/>
      <c r="K122" s="212"/>
      <c r="L122" s="217"/>
      <c r="M122" s="218"/>
      <c r="N122" s="219"/>
      <c r="O122" s="219"/>
      <c r="P122" s="219"/>
      <c r="Q122" s="219"/>
      <c r="R122" s="219"/>
      <c r="S122" s="219"/>
      <c r="T122" s="220"/>
      <c r="AT122" s="221" t="s">
        <v>215</v>
      </c>
      <c r="AU122" s="221" t="s">
        <v>83</v>
      </c>
      <c r="AV122" s="14" t="s">
        <v>83</v>
      </c>
      <c r="AW122" s="14" t="s">
        <v>34</v>
      </c>
      <c r="AX122" s="14" t="s">
        <v>74</v>
      </c>
      <c r="AY122" s="221" t="s">
        <v>206</v>
      </c>
    </row>
    <row r="123" spans="1:65" s="13" customFormat="1">
      <c r="B123" s="201"/>
      <c r="C123" s="202"/>
      <c r="D123" s="196" t="s">
        <v>215</v>
      </c>
      <c r="E123" s="203" t="s">
        <v>21</v>
      </c>
      <c r="F123" s="204" t="s">
        <v>1025</v>
      </c>
      <c r="G123" s="202"/>
      <c r="H123" s="203" t="s">
        <v>21</v>
      </c>
      <c r="I123" s="205"/>
      <c r="J123" s="202"/>
      <c r="K123" s="202"/>
      <c r="L123" s="206"/>
      <c r="M123" s="207"/>
      <c r="N123" s="208"/>
      <c r="O123" s="208"/>
      <c r="P123" s="208"/>
      <c r="Q123" s="208"/>
      <c r="R123" s="208"/>
      <c r="S123" s="208"/>
      <c r="T123" s="209"/>
      <c r="AT123" s="210" t="s">
        <v>215</v>
      </c>
      <c r="AU123" s="210" t="s">
        <v>83</v>
      </c>
      <c r="AV123" s="13" t="s">
        <v>81</v>
      </c>
      <c r="AW123" s="13" t="s">
        <v>34</v>
      </c>
      <c r="AX123" s="13" t="s">
        <v>74</v>
      </c>
      <c r="AY123" s="210" t="s">
        <v>206</v>
      </c>
    </row>
    <row r="124" spans="1:65" s="14" customFormat="1">
      <c r="B124" s="211"/>
      <c r="C124" s="212"/>
      <c r="D124" s="196" t="s">
        <v>215</v>
      </c>
      <c r="E124" s="213" t="s">
        <v>21</v>
      </c>
      <c r="F124" s="214" t="s">
        <v>1552</v>
      </c>
      <c r="G124" s="212"/>
      <c r="H124" s="215">
        <v>30.3</v>
      </c>
      <c r="I124" s="216"/>
      <c r="J124" s="212"/>
      <c r="K124" s="212"/>
      <c r="L124" s="217"/>
      <c r="M124" s="218"/>
      <c r="N124" s="219"/>
      <c r="O124" s="219"/>
      <c r="P124" s="219"/>
      <c r="Q124" s="219"/>
      <c r="R124" s="219"/>
      <c r="S124" s="219"/>
      <c r="T124" s="220"/>
      <c r="AT124" s="221" t="s">
        <v>215</v>
      </c>
      <c r="AU124" s="221" t="s">
        <v>83</v>
      </c>
      <c r="AV124" s="14" t="s">
        <v>83</v>
      </c>
      <c r="AW124" s="14" t="s">
        <v>34</v>
      </c>
      <c r="AX124" s="14" t="s">
        <v>74</v>
      </c>
      <c r="AY124" s="221" t="s">
        <v>206</v>
      </c>
    </row>
    <row r="125" spans="1:65" s="14" customFormat="1">
      <c r="B125" s="211"/>
      <c r="C125" s="212"/>
      <c r="D125" s="196" t="s">
        <v>215</v>
      </c>
      <c r="E125" s="213" t="s">
        <v>21</v>
      </c>
      <c r="F125" s="214" t="s">
        <v>1553</v>
      </c>
      <c r="G125" s="212"/>
      <c r="H125" s="215">
        <v>1.1519999999999999</v>
      </c>
      <c r="I125" s="216"/>
      <c r="J125" s="212"/>
      <c r="K125" s="212"/>
      <c r="L125" s="217"/>
      <c r="M125" s="218"/>
      <c r="N125" s="219"/>
      <c r="O125" s="219"/>
      <c r="P125" s="219"/>
      <c r="Q125" s="219"/>
      <c r="R125" s="219"/>
      <c r="S125" s="219"/>
      <c r="T125" s="220"/>
      <c r="AT125" s="221" t="s">
        <v>215</v>
      </c>
      <c r="AU125" s="221" t="s">
        <v>83</v>
      </c>
      <c r="AV125" s="14" t="s">
        <v>83</v>
      </c>
      <c r="AW125" s="14" t="s">
        <v>34</v>
      </c>
      <c r="AX125" s="14" t="s">
        <v>74</v>
      </c>
      <c r="AY125" s="221" t="s">
        <v>206</v>
      </c>
    </row>
    <row r="126" spans="1:65" s="14" customFormat="1">
      <c r="B126" s="211"/>
      <c r="C126" s="212"/>
      <c r="D126" s="196" t="s">
        <v>215</v>
      </c>
      <c r="E126" s="213" t="s">
        <v>21</v>
      </c>
      <c r="F126" s="214" t="s">
        <v>1554</v>
      </c>
      <c r="G126" s="212"/>
      <c r="H126" s="215">
        <v>1.2</v>
      </c>
      <c r="I126" s="216"/>
      <c r="J126" s="212"/>
      <c r="K126" s="212"/>
      <c r="L126" s="217"/>
      <c r="M126" s="218"/>
      <c r="N126" s="219"/>
      <c r="O126" s="219"/>
      <c r="P126" s="219"/>
      <c r="Q126" s="219"/>
      <c r="R126" s="219"/>
      <c r="S126" s="219"/>
      <c r="T126" s="220"/>
      <c r="AT126" s="221" t="s">
        <v>215</v>
      </c>
      <c r="AU126" s="221" t="s">
        <v>83</v>
      </c>
      <c r="AV126" s="14" t="s">
        <v>83</v>
      </c>
      <c r="AW126" s="14" t="s">
        <v>34</v>
      </c>
      <c r="AX126" s="14" t="s">
        <v>74</v>
      </c>
      <c r="AY126" s="221" t="s">
        <v>206</v>
      </c>
    </row>
    <row r="127" spans="1:65" s="14" customFormat="1">
      <c r="B127" s="211"/>
      <c r="C127" s="212"/>
      <c r="D127" s="196" t="s">
        <v>215</v>
      </c>
      <c r="E127" s="213" t="s">
        <v>21</v>
      </c>
      <c r="F127" s="214" t="s">
        <v>1563</v>
      </c>
      <c r="G127" s="212"/>
      <c r="H127" s="215">
        <v>1.25</v>
      </c>
      <c r="I127" s="216"/>
      <c r="J127" s="212"/>
      <c r="K127" s="212"/>
      <c r="L127" s="217"/>
      <c r="M127" s="218"/>
      <c r="N127" s="219"/>
      <c r="O127" s="219"/>
      <c r="P127" s="219"/>
      <c r="Q127" s="219"/>
      <c r="R127" s="219"/>
      <c r="S127" s="219"/>
      <c r="T127" s="220"/>
      <c r="AT127" s="221" t="s">
        <v>215</v>
      </c>
      <c r="AU127" s="221" t="s">
        <v>83</v>
      </c>
      <c r="AV127" s="14" t="s">
        <v>83</v>
      </c>
      <c r="AW127" s="14" t="s">
        <v>34</v>
      </c>
      <c r="AX127" s="14" t="s">
        <v>74</v>
      </c>
      <c r="AY127" s="221" t="s">
        <v>206</v>
      </c>
    </row>
    <row r="128" spans="1:65" s="14" customFormat="1">
      <c r="B128" s="211"/>
      <c r="C128" s="212"/>
      <c r="D128" s="196" t="s">
        <v>215</v>
      </c>
      <c r="E128" s="213" t="s">
        <v>21</v>
      </c>
      <c r="F128" s="214" t="s">
        <v>1556</v>
      </c>
      <c r="G128" s="212"/>
      <c r="H128" s="215">
        <v>15.048</v>
      </c>
      <c r="I128" s="216"/>
      <c r="J128" s="212"/>
      <c r="K128" s="212"/>
      <c r="L128" s="217"/>
      <c r="M128" s="218"/>
      <c r="N128" s="219"/>
      <c r="O128" s="219"/>
      <c r="P128" s="219"/>
      <c r="Q128" s="219"/>
      <c r="R128" s="219"/>
      <c r="S128" s="219"/>
      <c r="T128" s="220"/>
      <c r="AT128" s="221" t="s">
        <v>215</v>
      </c>
      <c r="AU128" s="221" t="s">
        <v>83</v>
      </c>
      <c r="AV128" s="14" t="s">
        <v>83</v>
      </c>
      <c r="AW128" s="14" t="s">
        <v>34</v>
      </c>
      <c r="AX128" s="14" t="s">
        <v>74</v>
      </c>
      <c r="AY128" s="221" t="s">
        <v>206</v>
      </c>
    </row>
    <row r="129" spans="1:65" s="15" customFormat="1">
      <c r="B129" s="222"/>
      <c r="C129" s="223"/>
      <c r="D129" s="196" t="s">
        <v>215</v>
      </c>
      <c r="E129" s="224" t="s">
        <v>21</v>
      </c>
      <c r="F129" s="225" t="s">
        <v>219</v>
      </c>
      <c r="G129" s="223"/>
      <c r="H129" s="226">
        <v>94.022000000000006</v>
      </c>
      <c r="I129" s="227"/>
      <c r="J129" s="223"/>
      <c r="K129" s="223"/>
      <c r="L129" s="228"/>
      <c r="M129" s="229"/>
      <c r="N129" s="230"/>
      <c r="O129" s="230"/>
      <c r="P129" s="230"/>
      <c r="Q129" s="230"/>
      <c r="R129" s="230"/>
      <c r="S129" s="230"/>
      <c r="T129" s="231"/>
      <c r="AT129" s="232" t="s">
        <v>215</v>
      </c>
      <c r="AU129" s="232" t="s">
        <v>83</v>
      </c>
      <c r="AV129" s="15" t="s">
        <v>149</v>
      </c>
      <c r="AW129" s="15" t="s">
        <v>34</v>
      </c>
      <c r="AX129" s="15" t="s">
        <v>81</v>
      </c>
      <c r="AY129" s="232" t="s">
        <v>206</v>
      </c>
    </row>
    <row r="130" spans="1:65" s="2" customFormat="1" ht="16.5" customHeight="1">
      <c r="A130" s="37"/>
      <c r="B130" s="38"/>
      <c r="C130" s="182" t="s">
        <v>149</v>
      </c>
      <c r="D130" s="182" t="s">
        <v>208</v>
      </c>
      <c r="E130" s="183" t="s">
        <v>1564</v>
      </c>
      <c r="F130" s="184" t="s">
        <v>1565</v>
      </c>
      <c r="G130" s="185" t="s">
        <v>257</v>
      </c>
      <c r="H130" s="186">
        <v>94.022000000000006</v>
      </c>
      <c r="I130" s="187"/>
      <c r="J130" s="188">
        <f>ROUND(I130*H130,2)</f>
        <v>0</v>
      </c>
      <c r="K130" s="189"/>
      <c r="L130" s="42"/>
      <c r="M130" s="190" t="s">
        <v>21</v>
      </c>
      <c r="N130" s="191" t="s">
        <v>45</v>
      </c>
      <c r="O130" s="67"/>
      <c r="P130" s="192">
        <f>O130*H130</f>
        <v>0</v>
      </c>
      <c r="Q130" s="192">
        <v>0</v>
      </c>
      <c r="R130" s="192">
        <f>Q130*H130</f>
        <v>0</v>
      </c>
      <c r="S130" s="192">
        <v>0</v>
      </c>
      <c r="T130" s="193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194" t="s">
        <v>149</v>
      </c>
      <c r="AT130" s="194" t="s">
        <v>208</v>
      </c>
      <c r="AU130" s="194" t="s">
        <v>83</v>
      </c>
      <c r="AY130" s="20" t="s">
        <v>206</v>
      </c>
      <c r="BE130" s="195">
        <f>IF(N130="základní",J130,0)</f>
        <v>0</v>
      </c>
      <c r="BF130" s="195">
        <f>IF(N130="snížená",J130,0)</f>
        <v>0</v>
      </c>
      <c r="BG130" s="195">
        <f>IF(N130="zákl. přenesená",J130,0)</f>
        <v>0</v>
      </c>
      <c r="BH130" s="195">
        <f>IF(N130="sníž. přenesená",J130,0)</f>
        <v>0</v>
      </c>
      <c r="BI130" s="195">
        <f>IF(N130="nulová",J130,0)</f>
        <v>0</v>
      </c>
      <c r="BJ130" s="20" t="s">
        <v>81</v>
      </c>
      <c r="BK130" s="195">
        <f>ROUND(I130*H130,2)</f>
        <v>0</v>
      </c>
      <c r="BL130" s="20" t="s">
        <v>149</v>
      </c>
      <c r="BM130" s="194" t="s">
        <v>1566</v>
      </c>
    </row>
    <row r="131" spans="1:65" s="2" customFormat="1" ht="18">
      <c r="A131" s="37"/>
      <c r="B131" s="38"/>
      <c r="C131" s="39"/>
      <c r="D131" s="196" t="s">
        <v>213</v>
      </c>
      <c r="E131" s="39"/>
      <c r="F131" s="197" t="s">
        <v>1567</v>
      </c>
      <c r="G131" s="39"/>
      <c r="H131" s="39"/>
      <c r="I131" s="198"/>
      <c r="J131" s="39"/>
      <c r="K131" s="39"/>
      <c r="L131" s="42"/>
      <c r="M131" s="199"/>
      <c r="N131" s="200"/>
      <c r="O131" s="67"/>
      <c r="P131" s="67"/>
      <c r="Q131" s="67"/>
      <c r="R131" s="67"/>
      <c r="S131" s="67"/>
      <c r="T131" s="68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T131" s="20" t="s">
        <v>213</v>
      </c>
      <c r="AU131" s="20" t="s">
        <v>83</v>
      </c>
    </row>
    <row r="132" spans="1:65" s="2" customFormat="1" ht="18">
      <c r="A132" s="37"/>
      <c r="B132" s="38"/>
      <c r="C132" s="39"/>
      <c r="D132" s="196" t="s">
        <v>275</v>
      </c>
      <c r="E132" s="39"/>
      <c r="F132" s="233" t="s">
        <v>1542</v>
      </c>
      <c r="G132" s="39"/>
      <c r="H132" s="39"/>
      <c r="I132" s="198"/>
      <c r="J132" s="39"/>
      <c r="K132" s="39"/>
      <c r="L132" s="42"/>
      <c r="M132" s="199"/>
      <c r="N132" s="200"/>
      <c r="O132" s="67"/>
      <c r="P132" s="67"/>
      <c r="Q132" s="67"/>
      <c r="R132" s="67"/>
      <c r="S132" s="67"/>
      <c r="T132" s="68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20" t="s">
        <v>275</v>
      </c>
      <c r="AU132" s="20" t="s">
        <v>83</v>
      </c>
    </row>
    <row r="133" spans="1:65" s="13" customFormat="1">
      <c r="B133" s="201"/>
      <c r="C133" s="202"/>
      <c r="D133" s="196" t="s">
        <v>215</v>
      </c>
      <c r="E133" s="203" t="s">
        <v>21</v>
      </c>
      <c r="F133" s="204" t="s">
        <v>1022</v>
      </c>
      <c r="G133" s="202"/>
      <c r="H133" s="203" t="s">
        <v>21</v>
      </c>
      <c r="I133" s="205"/>
      <c r="J133" s="202"/>
      <c r="K133" s="202"/>
      <c r="L133" s="206"/>
      <c r="M133" s="207"/>
      <c r="N133" s="208"/>
      <c r="O133" s="208"/>
      <c r="P133" s="208"/>
      <c r="Q133" s="208"/>
      <c r="R133" s="208"/>
      <c r="S133" s="208"/>
      <c r="T133" s="209"/>
      <c r="AT133" s="210" t="s">
        <v>215</v>
      </c>
      <c r="AU133" s="210" t="s">
        <v>83</v>
      </c>
      <c r="AV133" s="13" t="s">
        <v>81</v>
      </c>
      <c r="AW133" s="13" t="s">
        <v>34</v>
      </c>
      <c r="AX133" s="13" t="s">
        <v>74</v>
      </c>
      <c r="AY133" s="210" t="s">
        <v>206</v>
      </c>
    </row>
    <row r="134" spans="1:65" s="14" customFormat="1">
      <c r="B134" s="211"/>
      <c r="C134" s="212"/>
      <c r="D134" s="196" t="s">
        <v>215</v>
      </c>
      <c r="E134" s="213" t="s">
        <v>21</v>
      </c>
      <c r="F134" s="214" t="s">
        <v>1558</v>
      </c>
      <c r="G134" s="212"/>
      <c r="H134" s="215">
        <v>38.28</v>
      </c>
      <c r="I134" s="216"/>
      <c r="J134" s="212"/>
      <c r="K134" s="212"/>
      <c r="L134" s="217"/>
      <c r="M134" s="218"/>
      <c r="N134" s="219"/>
      <c r="O134" s="219"/>
      <c r="P134" s="219"/>
      <c r="Q134" s="219"/>
      <c r="R134" s="219"/>
      <c r="S134" s="219"/>
      <c r="T134" s="220"/>
      <c r="AT134" s="221" t="s">
        <v>215</v>
      </c>
      <c r="AU134" s="221" t="s">
        <v>83</v>
      </c>
      <c r="AV134" s="14" t="s">
        <v>83</v>
      </c>
      <c r="AW134" s="14" t="s">
        <v>34</v>
      </c>
      <c r="AX134" s="14" t="s">
        <v>74</v>
      </c>
      <c r="AY134" s="221" t="s">
        <v>206</v>
      </c>
    </row>
    <row r="135" spans="1:65" s="14" customFormat="1">
      <c r="B135" s="211"/>
      <c r="C135" s="212"/>
      <c r="D135" s="196" t="s">
        <v>215</v>
      </c>
      <c r="E135" s="213" t="s">
        <v>21</v>
      </c>
      <c r="F135" s="214" t="s">
        <v>1559</v>
      </c>
      <c r="G135" s="212"/>
      <c r="H135" s="215">
        <v>0.57599999999999996</v>
      </c>
      <c r="I135" s="216"/>
      <c r="J135" s="212"/>
      <c r="K135" s="212"/>
      <c r="L135" s="217"/>
      <c r="M135" s="218"/>
      <c r="N135" s="219"/>
      <c r="O135" s="219"/>
      <c r="P135" s="219"/>
      <c r="Q135" s="219"/>
      <c r="R135" s="219"/>
      <c r="S135" s="219"/>
      <c r="T135" s="220"/>
      <c r="AT135" s="221" t="s">
        <v>215</v>
      </c>
      <c r="AU135" s="221" t="s">
        <v>83</v>
      </c>
      <c r="AV135" s="14" t="s">
        <v>83</v>
      </c>
      <c r="AW135" s="14" t="s">
        <v>34</v>
      </c>
      <c r="AX135" s="14" t="s">
        <v>74</v>
      </c>
      <c r="AY135" s="221" t="s">
        <v>206</v>
      </c>
    </row>
    <row r="136" spans="1:65" s="14" customFormat="1">
      <c r="B136" s="211"/>
      <c r="C136" s="212"/>
      <c r="D136" s="196" t="s">
        <v>215</v>
      </c>
      <c r="E136" s="213" t="s">
        <v>21</v>
      </c>
      <c r="F136" s="214" t="s">
        <v>1560</v>
      </c>
      <c r="G136" s="212"/>
      <c r="H136" s="215">
        <v>0.45</v>
      </c>
      <c r="I136" s="216"/>
      <c r="J136" s="212"/>
      <c r="K136" s="212"/>
      <c r="L136" s="217"/>
      <c r="M136" s="218"/>
      <c r="N136" s="219"/>
      <c r="O136" s="219"/>
      <c r="P136" s="219"/>
      <c r="Q136" s="219"/>
      <c r="R136" s="219"/>
      <c r="S136" s="219"/>
      <c r="T136" s="220"/>
      <c r="AT136" s="221" t="s">
        <v>215</v>
      </c>
      <c r="AU136" s="221" t="s">
        <v>83</v>
      </c>
      <c r="AV136" s="14" t="s">
        <v>83</v>
      </c>
      <c r="AW136" s="14" t="s">
        <v>34</v>
      </c>
      <c r="AX136" s="14" t="s">
        <v>74</v>
      </c>
      <c r="AY136" s="221" t="s">
        <v>206</v>
      </c>
    </row>
    <row r="137" spans="1:65" s="14" customFormat="1">
      <c r="B137" s="211"/>
      <c r="C137" s="212"/>
      <c r="D137" s="196" t="s">
        <v>215</v>
      </c>
      <c r="E137" s="213" t="s">
        <v>21</v>
      </c>
      <c r="F137" s="214" t="s">
        <v>1561</v>
      </c>
      <c r="G137" s="212"/>
      <c r="H137" s="215">
        <v>0.75</v>
      </c>
      <c r="I137" s="216"/>
      <c r="J137" s="212"/>
      <c r="K137" s="212"/>
      <c r="L137" s="217"/>
      <c r="M137" s="218"/>
      <c r="N137" s="219"/>
      <c r="O137" s="219"/>
      <c r="P137" s="219"/>
      <c r="Q137" s="219"/>
      <c r="R137" s="219"/>
      <c r="S137" s="219"/>
      <c r="T137" s="220"/>
      <c r="AT137" s="221" t="s">
        <v>215</v>
      </c>
      <c r="AU137" s="221" t="s">
        <v>83</v>
      </c>
      <c r="AV137" s="14" t="s">
        <v>83</v>
      </c>
      <c r="AW137" s="14" t="s">
        <v>34</v>
      </c>
      <c r="AX137" s="14" t="s">
        <v>74</v>
      </c>
      <c r="AY137" s="221" t="s">
        <v>206</v>
      </c>
    </row>
    <row r="138" spans="1:65" s="14" customFormat="1">
      <c r="B138" s="211"/>
      <c r="C138" s="212"/>
      <c r="D138" s="196" t="s">
        <v>215</v>
      </c>
      <c r="E138" s="213" t="s">
        <v>21</v>
      </c>
      <c r="F138" s="214" t="s">
        <v>1562</v>
      </c>
      <c r="G138" s="212"/>
      <c r="H138" s="215">
        <v>5.016</v>
      </c>
      <c r="I138" s="216"/>
      <c r="J138" s="212"/>
      <c r="K138" s="212"/>
      <c r="L138" s="217"/>
      <c r="M138" s="218"/>
      <c r="N138" s="219"/>
      <c r="O138" s="219"/>
      <c r="P138" s="219"/>
      <c r="Q138" s="219"/>
      <c r="R138" s="219"/>
      <c r="S138" s="219"/>
      <c r="T138" s="220"/>
      <c r="AT138" s="221" t="s">
        <v>215</v>
      </c>
      <c r="AU138" s="221" t="s">
        <v>83</v>
      </c>
      <c r="AV138" s="14" t="s">
        <v>83</v>
      </c>
      <c r="AW138" s="14" t="s">
        <v>34</v>
      </c>
      <c r="AX138" s="14" t="s">
        <v>74</v>
      </c>
      <c r="AY138" s="221" t="s">
        <v>206</v>
      </c>
    </row>
    <row r="139" spans="1:65" s="13" customFormat="1">
      <c r="B139" s="201"/>
      <c r="C139" s="202"/>
      <c r="D139" s="196" t="s">
        <v>215</v>
      </c>
      <c r="E139" s="203" t="s">
        <v>21</v>
      </c>
      <c r="F139" s="204" t="s">
        <v>1025</v>
      </c>
      <c r="G139" s="202"/>
      <c r="H139" s="203" t="s">
        <v>21</v>
      </c>
      <c r="I139" s="205"/>
      <c r="J139" s="202"/>
      <c r="K139" s="202"/>
      <c r="L139" s="206"/>
      <c r="M139" s="207"/>
      <c r="N139" s="208"/>
      <c r="O139" s="208"/>
      <c r="P139" s="208"/>
      <c r="Q139" s="208"/>
      <c r="R139" s="208"/>
      <c r="S139" s="208"/>
      <c r="T139" s="209"/>
      <c r="AT139" s="210" t="s">
        <v>215</v>
      </c>
      <c r="AU139" s="210" t="s">
        <v>83</v>
      </c>
      <c r="AV139" s="13" t="s">
        <v>81</v>
      </c>
      <c r="AW139" s="13" t="s">
        <v>34</v>
      </c>
      <c r="AX139" s="13" t="s">
        <v>74</v>
      </c>
      <c r="AY139" s="210" t="s">
        <v>206</v>
      </c>
    </row>
    <row r="140" spans="1:65" s="14" customFormat="1">
      <c r="B140" s="211"/>
      <c r="C140" s="212"/>
      <c r="D140" s="196" t="s">
        <v>215</v>
      </c>
      <c r="E140" s="213" t="s">
        <v>21</v>
      </c>
      <c r="F140" s="214" t="s">
        <v>1552</v>
      </c>
      <c r="G140" s="212"/>
      <c r="H140" s="215">
        <v>30.3</v>
      </c>
      <c r="I140" s="216"/>
      <c r="J140" s="212"/>
      <c r="K140" s="212"/>
      <c r="L140" s="217"/>
      <c r="M140" s="218"/>
      <c r="N140" s="219"/>
      <c r="O140" s="219"/>
      <c r="P140" s="219"/>
      <c r="Q140" s="219"/>
      <c r="R140" s="219"/>
      <c r="S140" s="219"/>
      <c r="T140" s="220"/>
      <c r="AT140" s="221" t="s">
        <v>215</v>
      </c>
      <c r="AU140" s="221" t="s">
        <v>83</v>
      </c>
      <c r="AV140" s="14" t="s">
        <v>83</v>
      </c>
      <c r="AW140" s="14" t="s">
        <v>34</v>
      </c>
      <c r="AX140" s="14" t="s">
        <v>74</v>
      </c>
      <c r="AY140" s="221" t="s">
        <v>206</v>
      </c>
    </row>
    <row r="141" spans="1:65" s="14" customFormat="1">
      <c r="B141" s="211"/>
      <c r="C141" s="212"/>
      <c r="D141" s="196" t="s">
        <v>215</v>
      </c>
      <c r="E141" s="213" t="s">
        <v>21</v>
      </c>
      <c r="F141" s="214" t="s">
        <v>1553</v>
      </c>
      <c r="G141" s="212"/>
      <c r="H141" s="215">
        <v>1.1519999999999999</v>
      </c>
      <c r="I141" s="216"/>
      <c r="J141" s="212"/>
      <c r="K141" s="212"/>
      <c r="L141" s="217"/>
      <c r="M141" s="218"/>
      <c r="N141" s="219"/>
      <c r="O141" s="219"/>
      <c r="P141" s="219"/>
      <c r="Q141" s="219"/>
      <c r="R141" s="219"/>
      <c r="S141" s="219"/>
      <c r="T141" s="220"/>
      <c r="AT141" s="221" t="s">
        <v>215</v>
      </c>
      <c r="AU141" s="221" t="s">
        <v>83</v>
      </c>
      <c r="AV141" s="14" t="s">
        <v>83</v>
      </c>
      <c r="AW141" s="14" t="s">
        <v>34</v>
      </c>
      <c r="AX141" s="14" t="s">
        <v>74</v>
      </c>
      <c r="AY141" s="221" t="s">
        <v>206</v>
      </c>
    </row>
    <row r="142" spans="1:65" s="14" customFormat="1">
      <c r="B142" s="211"/>
      <c r="C142" s="212"/>
      <c r="D142" s="196" t="s">
        <v>215</v>
      </c>
      <c r="E142" s="213" t="s">
        <v>21</v>
      </c>
      <c r="F142" s="214" t="s">
        <v>1554</v>
      </c>
      <c r="G142" s="212"/>
      <c r="H142" s="215">
        <v>1.2</v>
      </c>
      <c r="I142" s="216"/>
      <c r="J142" s="212"/>
      <c r="K142" s="212"/>
      <c r="L142" s="217"/>
      <c r="M142" s="218"/>
      <c r="N142" s="219"/>
      <c r="O142" s="219"/>
      <c r="P142" s="219"/>
      <c r="Q142" s="219"/>
      <c r="R142" s="219"/>
      <c r="S142" s="219"/>
      <c r="T142" s="220"/>
      <c r="AT142" s="221" t="s">
        <v>215</v>
      </c>
      <c r="AU142" s="221" t="s">
        <v>83</v>
      </c>
      <c r="AV142" s="14" t="s">
        <v>83</v>
      </c>
      <c r="AW142" s="14" t="s">
        <v>34</v>
      </c>
      <c r="AX142" s="14" t="s">
        <v>74</v>
      </c>
      <c r="AY142" s="221" t="s">
        <v>206</v>
      </c>
    </row>
    <row r="143" spans="1:65" s="14" customFormat="1">
      <c r="B143" s="211"/>
      <c r="C143" s="212"/>
      <c r="D143" s="196" t="s">
        <v>215</v>
      </c>
      <c r="E143" s="213" t="s">
        <v>21</v>
      </c>
      <c r="F143" s="214" t="s">
        <v>1563</v>
      </c>
      <c r="G143" s="212"/>
      <c r="H143" s="215">
        <v>1.25</v>
      </c>
      <c r="I143" s="216"/>
      <c r="J143" s="212"/>
      <c r="K143" s="212"/>
      <c r="L143" s="217"/>
      <c r="M143" s="218"/>
      <c r="N143" s="219"/>
      <c r="O143" s="219"/>
      <c r="P143" s="219"/>
      <c r="Q143" s="219"/>
      <c r="R143" s="219"/>
      <c r="S143" s="219"/>
      <c r="T143" s="220"/>
      <c r="AT143" s="221" t="s">
        <v>215</v>
      </c>
      <c r="AU143" s="221" t="s">
        <v>83</v>
      </c>
      <c r="AV143" s="14" t="s">
        <v>83</v>
      </c>
      <c r="AW143" s="14" t="s">
        <v>34</v>
      </c>
      <c r="AX143" s="14" t="s">
        <v>74</v>
      </c>
      <c r="AY143" s="221" t="s">
        <v>206</v>
      </c>
    </row>
    <row r="144" spans="1:65" s="14" customFormat="1">
      <c r="B144" s="211"/>
      <c r="C144" s="212"/>
      <c r="D144" s="196" t="s">
        <v>215</v>
      </c>
      <c r="E144" s="213" t="s">
        <v>21</v>
      </c>
      <c r="F144" s="214" t="s">
        <v>1556</v>
      </c>
      <c r="G144" s="212"/>
      <c r="H144" s="215">
        <v>15.048</v>
      </c>
      <c r="I144" s="216"/>
      <c r="J144" s="212"/>
      <c r="K144" s="212"/>
      <c r="L144" s="217"/>
      <c r="M144" s="218"/>
      <c r="N144" s="219"/>
      <c r="O144" s="219"/>
      <c r="P144" s="219"/>
      <c r="Q144" s="219"/>
      <c r="R144" s="219"/>
      <c r="S144" s="219"/>
      <c r="T144" s="220"/>
      <c r="AT144" s="221" t="s">
        <v>215</v>
      </c>
      <c r="AU144" s="221" t="s">
        <v>83</v>
      </c>
      <c r="AV144" s="14" t="s">
        <v>83</v>
      </c>
      <c r="AW144" s="14" t="s">
        <v>34</v>
      </c>
      <c r="AX144" s="14" t="s">
        <v>74</v>
      </c>
      <c r="AY144" s="221" t="s">
        <v>206</v>
      </c>
    </row>
    <row r="145" spans="1:65" s="15" customFormat="1">
      <c r="B145" s="222"/>
      <c r="C145" s="223"/>
      <c r="D145" s="196" t="s">
        <v>215</v>
      </c>
      <c r="E145" s="224" t="s">
        <v>21</v>
      </c>
      <c r="F145" s="225" t="s">
        <v>219</v>
      </c>
      <c r="G145" s="223"/>
      <c r="H145" s="226">
        <v>94.022000000000006</v>
      </c>
      <c r="I145" s="227"/>
      <c r="J145" s="223"/>
      <c r="K145" s="223"/>
      <c r="L145" s="228"/>
      <c r="M145" s="229"/>
      <c r="N145" s="230"/>
      <c r="O145" s="230"/>
      <c r="P145" s="230"/>
      <c r="Q145" s="230"/>
      <c r="R145" s="230"/>
      <c r="S145" s="230"/>
      <c r="T145" s="231"/>
      <c r="AT145" s="232" t="s">
        <v>215</v>
      </c>
      <c r="AU145" s="232" t="s">
        <v>83</v>
      </c>
      <c r="AV145" s="15" t="s">
        <v>149</v>
      </c>
      <c r="AW145" s="15" t="s">
        <v>34</v>
      </c>
      <c r="AX145" s="15" t="s">
        <v>81</v>
      </c>
      <c r="AY145" s="232" t="s">
        <v>206</v>
      </c>
    </row>
    <row r="146" spans="1:65" s="12" customFormat="1" ht="22.75" customHeight="1">
      <c r="B146" s="166"/>
      <c r="C146" s="167"/>
      <c r="D146" s="168" t="s">
        <v>73</v>
      </c>
      <c r="E146" s="180" t="s">
        <v>83</v>
      </c>
      <c r="F146" s="180" t="s">
        <v>345</v>
      </c>
      <c r="G146" s="167"/>
      <c r="H146" s="167"/>
      <c r="I146" s="170"/>
      <c r="J146" s="181">
        <f>BK146</f>
        <v>0</v>
      </c>
      <c r="K146" s="167"/>
      <c r="L146" s="172"/>
      <c r="M146" s="173"/>
      <c r="N146" s="174"/>
      <c r="O146" s="174"/>
      <c r="P146" s="175">
        <f>SUM(P147:P155)</f>
        <v>0</v>
      </c>
      <c r="Q146" s="174"/>
      <c r="R146" s="175">
        <f>SUM(R147:R155)</f>
        <v>69.244255989999999</v>
      </c>
      <c r="S146" s="174"/>
      <c r="T146" s="176">
        <f>SUM(T147:T155)</f>
        <v>0</v>
      </c>
      <c r="AR146" s="177" t="s">
        <v>81</v>
      </c>
      <c r="AT146" s="178" t="s">
        <v>73</v>
      </c>
      <c r="AU146" s="178" t="s">
        <v>81</v>
      </c>
      <c r="AY146" s="177" t="s">
        <v>206</v>
      </c>
      <c r="BK146" s="179">
        <f>SUM(BK147:BK155)</f>
        <v>0</v>
      </c>
    </row>
    <row r="147" spans="1:65" s="2" customFormat="1" ht="16.5" customHeight="1">
      <c r="A147" s="37"/>
      <c r="B147" s="38"/>
      <c r="C147" s="182" t="s">
        <v>235</v>
      </c>
      <c r="D147" s="182" t="s">
        <v>208</v>
      </c>
      <c r="E147" s="183" t="s">
        <v>1568</v>
      </c>
      <c r="F147" s="184" t="s">
        <v>1569</v>
      </c>
      <c r="G147" s="185" t="s">
        <v>257</v>
      </c>
      <c r="H147" s="186">
        <v>27.677</v>
      </c>
      <c r="I147" s="187"/>
      <c r="J147" s="188">
        <f>ROUND(I147*H147,2)</f>
        <v>0</v>
      </c>
      <c r="K147" s="189"/>
      <c r="L147" s="42"/>
      <c r="M147" s="190" t="s">
        <v>21</v>
      </c>
      <c r="N147" s="191" t="s">
        <v>45</v>
      </c>
      <c r="O147" s="67"/>
      <c r="P147" s="192">
        <f>O147*H147</f>
        <v>0</v>
      </c>
      <c r="Q147" s="192">
        <v>2.5018699999999998</v>
      </c>
      <c r="R147" s="192">
        <f>Q147*H147</f>
        <v>69.244255989999999</v>
      </c>
      <c r="S147" s="192">
        <v>0</v>
      </c>
      <c r="T147" s="193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194" t="s">
        <v>149</v>
      </c>
      <c r="AT147" s="194" t="s">
        <v>208</v>
      </c>
      <c r="AU147" s="194" t="s">
        <v>83</v>
      </c>
      <c r="AY147" s="20" t="s">
        <v>206</v>
      </c>
      <c r="BE147" s="195">
        <f>IF(N147="základní",J147,0)</f>
        <v>0</v>
      </c>
      <c r="BF147" s="195">
        <f>IF(N147="snížená",J147,0)</f>
        <v>0</v>
      </c>
      <c r="BG147" s="195">
        <f>IF(N147="zákl. přenesená",J147,0)</f>
        <v>0</v>
      </c>
      <c r="BH147" s="195">
        <f>IF(N147="sníž. přenesená",J147,0)</f>
        <v>0</v>
      </c>
      <c r="BI147" s="195">
        <f>IF(N147="nulová",J147,0)</f>
        <v>0</v>
      </c>
      <c r="BJ147" s="20" t="s">
        <v>81</v>
      </c>
      <c r="BK147" s="195">
        <f>ROUND(I147*H147,2)</f>
        <v>0</v>
      </c>
      <c r="BL147" s="20" t="s">
        <v>149</v>
      </c>
      <c r="BM147" s="194" t="s">
        <v>1570</v>
      </c>
    </row>
    <row r="148" spans="1:65" s="2" customFormat="1">
      <c r="A148" s="37"/>
      <c r="B148" s="38"/>
      <c r="C148" s="39"/>
      <c r="D148" s="196" t="s">
        <v>213</v>
      </c>
      <c r="E148" s="39"/>
      <c r="F148" s="197" t="s">
        <v>1571</v>
      </c>
      <c r="G148" s="39"/>
      <c r="H148" s="39"/>
      <c r="I148" s="198"/>
      <c r="J148" s="39"/>
      <c r="K148" s="39"/>
      <c r="L148" s="42"/>
      <c r="M148" s="199"/>
      <c r="N148" s="200"/>
      <c r="O148" s="67"/>
      <c r="P148" s="67"/>
      <c r="Q148" s="67"/>
      <c r="R148" s="67"/>
      <c r="S148" s="67"/>
      <c r="T148" s="68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20" t="s">
        <v>213</v>
      </c>
      <c r="AU148" s="20" t="s">
        <v>83</v>
      </c>
    </row>
    <row r="149" spans="1:65" s="2" customFormat="1" ht="18">
      <c r="A149" s="37"/>
      <c r="B149" s="38"/>
      <c r="C149" s="39"/>
      <c r="D149" s="196" t="s">
        <v>275</v>
      </c>
      <c r="E149" s="39"/>
      <c r="F149" s="233" t="s">
        <v>1542</v>
      </c>
      <c r="G149" s="39"/>
      <c r="H149" s="39"/>
      <c r="I149" s="198"/>
      <c r="J149" s="39"/>
      <c r="K149" s="39"/>
      <c r="L149" s="42"/>
      <c r="M149" s="199"/>
      <c r="N149" s="200"/>
      <c r="O149" s="67"/>
      <c r="P149" s="67"/>
      <c r="Q149" s="67"/>
      <c r="R149" s="67"/>
      <c r="S149" s="67"/>
      <c r="T149" s="68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T149" s="20" t="s">
        <v>275</v>
      </c>
      <c r="AU149" s="20" t="s">
        <v>83</v>
      </c>
    </row>
    <row r="150" spans="1:65" s="14" customFormat="1">
      <c r="B150" s="211"/>
      <c r="C150" s="212"/>
      <c r="D150" s="196" t="s">
        <v>215</v>
      </c>
      <c r="E150" s="213" t="s">
        <v>21</v>
      </c>
      <c r="F150" s="214" t="s">
        <v>1572</v>
      </c>
      <c r="G150" s="212"/>
      <c r="H150" s="215">
        <v>22.725000000000001</v>
      </c>
      <c r="I150" s="216"/>
      <c r="J150" s="212"/>
      <c r="K150" s="212"/>
      <c r="L150" s="217"/>
      <c r="M150" s="218"/>
      <c r="N150" s="219"/>
      <c r="O150" s="219"/>
      <c r="P150" s="219"/>
      <c r="Q150" s="219"/>
      <c r="R150" s="219"/>
      <c r="S150" s="219"/>
      <c r="T150" s="220"/>
      <c r="AT150" s="221" t="s">
        <v>215</v>
      </c>
      <c r="AU150" s="221" t="s">
        <v>83</v>
      </c>
      <c r="AV150" s="14" t="s">
        <v>83</v>
      </c>
      <c r="AW150" s="14" t="s">
        <v>34</v>
      </c>
      <c r="AX150" s="14" t="s">
        <v>74</v>
      </c>
      <c r="AY150" s="221" t="s">
        <v>206</v>
      </c>
    </row>
    <row r="151" spans="1:65" s="14" customFormat="1">
      <c r="B151" s="211"/>
      <c r="C151" s="212"/>
      <c r="D151" s="196" t="s">
        <v>215</v>
      </c>
      <c r="E151" s="213" t="s">
        <v>21</v>
      </c>
      <c r="F151" s="214" t="s">
        <v>1573</v>
      </c>
      <c r="G151" s="212"/>
      <c r="H151" s="215">
        <v>1.1519999999999999</v>
      </c>
      <c r="I151" s="216"/>
      <c r="J151" s="212"/>
      <c r="K151" s="212"/>
      <c r="L151" s="217"/>
      <c r="M151" s="218"/>
      <c r="N151" s="219"/>
      <c r="O151" s="219"/>
      <c r="P151" s="219"/>
      <c r="Q151" s="219"/>
      <c r="R151" s="219"/>
      <c r="S151" s="219"/>
      <c r="T151" s="220"/>
      <c r="AT151" s="221" t="s">
        <v>215</v>
      </c>
      <c r="AU151" s="221" t="s">
        <v>83</v>
      </c>
      <c r="AV151" s="14" t="s">
        <v>83</v>
      </c>
      <c r="AW151" s="14" t="s">
        <v>34</v>
      </c>
      <c r="AX151" s="14" t="s">
        <v>74</v>
      </c>
      <c r="AY151" s="221" t="s">
        <v>206</v>
      </c>
    </row>
    <row r="152" spans="1:65" s="14" customFormat="1">
      <c r="B152" s="211"/>
      <c r="C152" s="212"/>
      <c r="D152" s="196" t="s">
        <v>215</v>
      </c>
      <c r="E152" s="213" t="s">
        <v>21</v>
      </c>
      <c r="F152" s="214" t="s">
        <v>1574</v>
      </c>
      <c r="G152" s="212"/>
      <c r="H152" s="215">
        <v>0.75</v>
      </c>
      <c r="I152" s="216"/>
      <c r="J152" s="212"/>
      <c r="K152" s="212"/>
      <c r="L152" s="217"/>
      <c r="M152" s="218"/>
      <c r="N152" s="219"/>
      <c r="O152" s="219"/>
      <c r="P152" s="219"/>
      <c r="Q152" s="219"/>
      <c r="R152" s="219"/>
      <c r="S152" s="219"/>
      <c r="T152" s="220"/>
      <c r="AT152" s="221" t="s">
        <v>215</v>
      </c>
      <c r="AU152" s="221" t="s">
        <v>83</v>
      </c>
      <c r="AV152" s="14" t="s">
        <v>83</v>
      </c>
      <c r="AW152" s="14" t="s">
        <v>34</v>
      </c>
      <c r="AX152" s="14" t="s">
        <v>74</v>
      </c>
      <c r="AY152" s="221" t="s">
        <v>206</v>
      </c>
    </row>
    <row r="153" spans="1:65" s="14" customFormat="1">
      <c r="B153" s="211"/>
      <c r="C153" s="212"/>
      <c r="D153" s="196" t="s">
        <v>215</v>
      </c>
      <c r="E153" s="213" t="s">
        <v>21</v>
      </c>
      <c r="F153" s="214" t="s">
        <v>1563</v>
      </c>
      <c r="G153" s="212"/>
      <c r="H153" s="215">
        <v>1.25</v>
      </c>
      <c r="I153" s="216"/>
      <c r="J153" s="212"/>
      <c r="K153" s="212"/>
      <c r="L153" s="217"/>
      <c r="M153" s="218"/>
      <c r="N153" s="219"/>
      <c r="O153" s="219"/>
      <c r="P153" s="219"/>
      <c r="Q153" s="219"/>
      <c r="R153" s="219"/>
      <c r="S153" s="219"/>
      <c r="T153" s="220"/>
      <c r="AT153" s="221" t="s">
        <v>215</v>
      </c>
      <c r="AU153" s="221" t="s">
        <v>83</v>
      </c>
      <c r="AV153" s="14" t="s">
        <v>83</v>
      </c>
      <c r="AW153" s="14" t="s">
        <v>34</v>
      </c>
      <c r="AX153" s="14" t="s">
        <v>74</v>
      </c>
      <c r="AY153" s="221" t="s">
        <v>206</v>
      </c>
    </row>
    <row r="154" spans="1:65" s="14" customFormat="1">
      <c r="B154" s="211"/>
      <c r="C154" s="212"/>
      <c r="D154" s="196" t="s">
        <v>215</v>
      </c>
      <c r="E154" s="213" t="s">
        <v>21</v>
      </c>
      <c r="F154" s="214" t="s">
        <v>1575</v>
      </c>
      <c r="G154" s="212"/>
      <c r="H154" s="215">
        <v>1.8</v>
      </c>
      <c r="I154" s="216"/>
      <c r="J154" s="212"/>
      <c r="K154" s="212"/>
      <c r="L154" s="217"/>
      <c r="M154" s="218"/>
      <c r="N154" s="219"/>
      <c r="O154" s="219"/>
      <c r="P154" s="219"/>
      <c r="Q154" s="219"/>
      <c r="R154" s="219"/>
      <c r="S154" s="219"/>
      <c r="T154" s="220"/>
      <c r="AT154" s="221" t="s">
        <v>215</v>
      </c>
      <c r="AU154" s="221" t="s">
        <v>83</v>
      </c>
      <c r="AV154" s="14" t="s">
        <v>83</v>
      </c>
      <c r="AW154" s="14" t="s">
        <v>34</v>
      </c>
      <c r="AX154" s="14" t="s">
        <v>74</v>
      </c>
      <c r="AY154" s="221" t="s">
        <v>206</v>
      </c>
    </row>
    <row r="155" spans="1:65" s="15" customFormat="1">
      <c r="B155" s="222"/>
      <c r="C155" s="223"/>
      <c r="D155" s="196" t="s">
        <v>215</v>
      </c>
      <c r="E155" s="224" t="s">
        <v>21</v>
      </c>
      <c r="F155" s="225" t="s">
        <v>219</v>
      </c>
      <c r="G155" s="223"/>
      <c r="H155" s="226">
        <v>27.677000000000003</v>
      </c>
      <c r="I155" s="227"/>
      <c r="J155" s="223"/>
      <c r="K155" s="223"/>
      <c r="L155" s="228"/>
      <c r="M155" s="229"/>
      <c r="N155" s="230"/>
      <c r="O155" s="230"/>
      <c r="P155" s="230"/>
      <c r="Q155" s="230"/>
      <c r="R155" s="230"/>
      <c r="S155" s="230"/>
      <c r="T155" s="231"/>
      <c r="AT155" s="232" t="s">
        <v>215</v>
      </c>
      <c r="AU155" s="232" t="s">
        <v>83</v>
      </c>
      <c r="AV155" s="15" t="s">
        <v>149</v>
      </c>
      <c r="AW155" s="15" t="s">
        <v>34</v>
      </c>
      <c r="AX155" s="15" t="s">
        <v>81</v>
      </c>
      <c r="AY155" s="232" t="s">
        <v>206</v>
      </c>
    </row>
    <row r="156" spans="1:65" s="12" customFormat="1" ht="22.75" customHeight="1">
      <c r="B156" s="166"/>
      <c r="C156" s="167"/>
      <c r="D156" s="168" t="s">
        <v>73</v>
      </c>
      <c r="E156" s="180" t="s">
        <v>235</v>
      </c>
      <c r="F156" s="180" t="s">
        <v>373</v>
      </c>
      <c r="G156" s="167"/>
      <c r="H156" s="167"/>
      <c r="I156" s="170"/>
      <c r="J156" s="181">
        <f>BK156</f>
        <v>0</v>
      </c>
      <c r="K156" s="167"/>
      <c r="L156" s="172"/>
      <c r="M156" s="173"/>
      <c r="N156" s="174"/>
      <c r="O156" s="174"/>
      <c r="P156" s="175">
        <f>SUM(P157:P175)</f>
        <v>0</v>
      </c>
      <c r="Q156" s="174"/>
      <c r="R156" s="175">
        <f>SUM(R157:R175)</f>
        <v>0</v>
      </c>
      <c r="S156" s="174"/>
      <c r="T156" s="176">
        <f>SUM(T157:T175)</f>
        <v>0</v>
      </c>
      <c r="AR156" s="177" t="s">
        <v>81</v>
      </c>
      <c r="AT156" s="178" t="s">
        <v>73</v>
      </c>
      <c r="AU156" s="178" t="s">
        <v>81</v>
      </c>
      <c r="AY156" s="177" t="s">
        <v>206</v>
      </c>
      <c r="BK156" s="179">
        <f>SUM(BK157:BK175)</f>
        <v>0</v>
      </c>
    </row>
    <row r="157" spans="1:65" s="2" customFormat="1" ht="16.5" customHeight="1">
      <c r="A157" s="37"/>
      <c r="B157" s="38"/>
      <c r="C157" s="182" t="s">
        <v>254</v>
      </c>
      <c r="D157" s="182" t="s">
        <v>208</v>
      </c>
      <c r="E157" s="183" t="s">
        <v>1576</v>
      </c>
      <c r="F157" s="184" t="s">
        <v>1577</v>
      </c>
      <c r="G157" s="185" t="s">
        <v>238</v>
      </c>
      <c r="H157" s="186">
        <v>34.94</v>
      </c>
      <c r="I157" s="187"/>
      <c r="J157" s="188">
        <f>ROUND(I157*H157,2)</f>
        <v>0</v>
      </c>
      <c r="K157" s="189"/>
      <c r="L157" s="42"/>
      <c r="M157" s="190" t="s">
        <v>21</v>
      </c>
      <c r="N157" s="191" t="s">
        <v>45</v>
      </c>
      <c r="O157" s="67"/>
      <c r="P157" s="192">
        <f>O157*H157</f>
        <v>0</v>
      </c>
      <c r="Q157" s="192">
        <v>0</v>
      </c>
      <c r="R157" s="192">
        <f>Q157*H157</f>
        <v>0</v>
      </c>
      <c r="S157" s="192">
        <v>0</v>
      </c>
      <c r="T157" s="193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194" t="s">
        <v>149</v>
      </c>
      <c r="AT157" s="194" t="s">
        <v>208</v>
      </c>
      <c r="AU157" s="194" t="s">
        <v>83</v>
      </c>
      <c r="AY157" s="20" t="s">
        <v>206</v>
      </c>
      <c r="BE157" s="195">
        <f>IF(N157="základní",J157,0)</f>
        <v>0</v>
      </c>
      <c r="BF157" s="195">
        <f>IF(N157="snížená",J157,0)</f>
        <v>0</v>
      </c>
      <c r="BG157" s="195">
        <f>IF(N157="zákl. přenesená",J157,0)</f>
        <v>0</v>
      </c>
      <c r="BH157" s="195">
        <f>IF(N157="sníž. přenesená",J157,0)</f>
        <v>0</v>
      </c>
      <c r="BI157" s="195">
        <f>IF(N157="nulová",J157,0)</f>
        <v>0</v>
      </c>
      <c r="BJ157" s="20" t="s">
        <v>81</v>
      </c>
      <c r="BK157" s="195">
        <f>ROUND(I157*H157,2)</f>
        <v>0</v>
      </c>
      <c r="BL157" s="20" t="s">
        <v>149</v>
      </c>
      <c r="BM157" s="194" t="s">
        <v>1578</v>
      </c>
    </row>
    <row r="158" spans="1:65" s="2" customFormat="1">
      <c r="A158" s="37"/>
      <c r="B158" s="38"/>
      <c r="C158" s="39"/>
      <c r="D158" s="196" t="s">
        <v>213</v>
      </c>
      <c r="E158" s="39"/>
      <c r="F158" s="197" t="s">
        <v>1579</v>
      </c>
      <c r="G158" s="39"/>
      <c r="H158" s="39"/>
      <c r="I158" s="198"/>
      <c r="J158" s="39"/>
      <c r="K158" s="39"/>
      <c r="L158" s="42"/>
      <c r="M158" s="199"/>
      <c r="N158" s="200"/>
      <c r="O158" s="67"/>
      <c r="P158" s="67"/>
      <c r="Q158" s="67"/>
      <c r="R158" s="67"/>
      <c r="S158" s="67"/>
      <c r="T158" s="68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T158" s="20" t="s">
        <v>213</v>
      </c>
      <c r="AU158" s="20" t="s">
        <v>83</v>
      </c>
    </row>
    <row r="159" spans="1:65" s="2" customFormat="1" ht="18">
      <c r="A159" s="37"/>
      <c r="B159" s="38"/>
      <c r="C159" s="39"/>
      <c r="D159" s="196" t="s">
        <v>275</v>
      </c>
      <c r="E159" s="39"/>
      <c r="F159" s="233" t="s">
        <v>1542</v>
      </c>
      <c r="G159" s="39"/>
      <c r="H159" s="39"/>
      <c r="I159" s="198"/>
      <c r="J159" s="39"/>
      <c r="K159" s="39"/>
      <c r="L159" s="42"/>
      <c r="M159" s="199"/>
      <c r="N159" s="200"/>
      <c r="O159" s="67"/>
      <c r="P159" s="67"/>
      <c r="Q159" s="67"/>
      <c r="R159" s="67"/>
      <c r="S159" s="67"/>
      <c r="T159" s="68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20" t="s">
        <v>275</v>
      </c>
      <c r="AU159" s="20" t="s">
        <v>83</v>
      </c>
    </row>
    <row r="160" spans="1:65" s="14" customFormat="1">
      <c r="B160" s="211"/>
      <c r="C160" s="212"/>
      <c r="D160" s="196" t="s">
        <v>215</v>
      </c>
      <c r="E160" s="213" t="s">
        <v>21</v>
      </c>
      <c r="F160" s="214" t="s">
        <v>1561</v>
      </c>
      <c r="G160" s="212"/>
      <c r="H160" s="215">
        <v>0.75</v>
      </c>
      <c r="I160" s="216"/>
      <c r="J160" s="212"/>
      <c r="K160" s="212"/>
      <c r="L160" s="217"/>
      <c r="M160" s="218"/>
      <c r="N160" s="219"/>
      <c r="O160" s="219"/>
      <c r="P160" s="219"/>
      <c r="Q160" s="219"/>
      <c r="R160" s="219"/>
      <c r="S160" s="219"/>
      <c r="T160" s="220"/>
      <c r="AT160" s="221" t="s">
        <v>215</v>
      </c>
      <c r="AU160" s="221" t="s">
        <v>83</v>
      </c>
      <c r="AV160" s="14" t="s">
        <v>83</v>
      </c>
      <c r="AW160" s="14" t="s">
        <v>34</v>
      </c>
      <c r="AX160" s="14" t="s">
        <v>74</v>
      </c>
      <c r="AY160" s="221" t="s">
        <v>206</v>
      </c>
    </row>
    <row r="161" spans="1:65" s="14" customFormat="1">
      <c r="B161" s="211"/>
      <c r="C161" s="212"/>
      <c r="D161" s="196" t="s">
        <v>215</v>
      </c>
      <c r="E161" s="213" t="s">
        <v>21</v>
      </c>
      <c r="F161" s="214" t="s">
        <v>1547</v>
      </c>
      <c r="G161" s="212"/>
      <c r="H161" s="215">
        <v>16.72</v>
      </c>
      <c r="I161" s="216"/>
      <c r="J161" s="212"/>
      <c r="K161" s="212"/>
      <c r="L161" s="217"/>
      <c r="M161" s="218"/>
      <c r="N161" s="219"/>
      <c r="O161" s="219"/>
      <c r="P161" s="219"/>
      <c r="Q161" s="219"/>
      <c r="R161" s="219"/>
      <c r="S161" s="219"/>
      <c r="T161" s="220"/>
      <c r="AT161" s="221" t="s">
        <v>215</v>
      </c>
      <c r="AU161" s="221" t="s">
        <v>83</v>
      </c>
      <c r="AV161" s="14" t="s">
        <v>83</v>
      </c>
      <c r="AW161" s="14" t="s">
        <v>34</v>
      </c>
      <c r="AX161" s="14" t="s">
        <v>74</v>
      </c>
      <c r="AY161" s="221" t="s">
        <v>206</v>
      </c>
    </row>
    <row r="162" spans="1:65" s="15" customFormat="1">
      <c r="B162" s="222"/>
      <c r="C162" s="223"/>
      <c r="D162" s="196" t="s">
        <v>215</v>
      </c>
      <c r="E162" s="224" t="s">
        <v>21</v>
      </c>
      <c r="F162" s="225" t="s">
        <v>219</v>
      </c>
      <c r="G162" s="223"/>
      <c r="H162" s="226">
        <v>17.47</v>
      </c>
      <c r="I162" s="227"/>
      <c r="J162" s="223"/>
      <c r="K162" s="223"/>
      <c r="L162" s="228"/>
      <c r="M162" s="229"/>
      <c r="N162" s="230"/>
      <c r="O162" s="230"/>
      <c r="P162" s="230"/>
      <c r="Q162" s="230"/>
      <c r="R162" s="230"/>
      <c r="S162" s="230"/>
      <c r="T162" s="231"/>
      <c r="AT162" s="232" t="s">
        <v>215</v>
      </c>
      <c r="AU162" s="232" t="s">
        <v>83</v>
      </c>
      <c r="AV162" s="15" t="s">
        <v>149</v>
      </c>
      <c r="AW162" s="15" t="s">
        <v>34</v>
      </c>
      <c r="AX162" s="15" t="s">
        <v>74</v>
      </c>
      <c r="AY162" s="232" t="s">
        <v>206</v>
      </c>
    </row>
    <row r="163" spans="1:65" s="14" customFormat="1">
      <c r="B163" s="211"/>
      <c r="C163" s="212"/>
      <c r="D163" s="196" t="s">
        <v>215</v>
      </c>
      <c r="E163" s="213" t="s">
        <v>21</v>
      </c>
      <c r="F163" s="214" t="s">
        <v>1580</v>
      </c>
      <c r="G163" s="212"/>
      <c r="H163" s="215">
        <v>34.94</v>
      </c>
      <c r="I163" s="216"/>
      <c r="J163" s="212"/>
      <c r="K163" s="212"/>
      <c r="L163" s="217"/>
      <c r="M163" s="218"/>
      <c r="N163" s="219"/>
      <c r="O163" s="219"/>
      <c r="P163" s="219"/>
      <c r="Q163" s="219"/>
      <c r="R163" s="219"/>
      <c r="S163" s="219"/>
      <c r="T163" s="220"/>
      <c r="AT163" s="221" t="s">
        <v>215</v>
      </c>
      <c r="AU163" s="221" t="s">
        <v>83</v>
      </c>
      <c r="AV163" s="14" t="s">
        <v>83</v>
      </c>
      <c r="AW163" s="14" t="s">
        <v>34</v>
      </c>
      <c r="AX163" s="14" t="s">
        <v>81</v>
      </c>
      <c r="AY163" s="221" t="s">
        <v>206</v>
      </c>
    </row>
    <row r="164" spans="1:65" s="2" customFormat="1" ht="16.5" customHeight="1">
      <c r="A164" s="37"/>
      <c r="B164" s="38"/>
      <c r="C164" s="182" t="s">
        <v>270</v>
      </c>
      <c r="D164" s="182" t="s">
        <v>208</v>
      </c>
      <c r="E164" s="183" t="s">
        <v>1581</v>
      </c>
      <c r="F164" s="184" t="s">
        <v>1582</v>
      </c>
      <c r="G164" s="185" t="s">
        <v>238</v>
      </c>
      <c r="H164" s="186">
        <v>52.87</v>
      </c>
      <c r="I164" s="187"/>
      <c r="J164" s="188">
        <f>ROUND(I164*H164,2)</f>
        <v>0</v>
      </c>
      <c r="K164" s="189"/>
      <c r="L164" s="42"/>
      <c r="M164" s="190" t="s">
        <v>21</v>
      </c>
      <c r="N164" s="191" t="s">
        <v>45</v>
      </c>
      <c r="O164" s="67"/>
      <c r="P164" s="192">
        <f>O164*H164</f>
        <v>0</v>
      </c>
      <c r="Q164" s="192">
        <v>0</v>
      </c>
      <c r="R164" s="192">
        <f>Q164*H164</f>
        <v>0</v>
      </c>
      <c r="S164" s="192">
        <v>0</v>
      </c>
      <c r="T164" s="193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194" t="s">
        <v>149</v>
      </c>
      <c r="AT164" s="194" t="s">
        <v>208</v>
      </c>
      <c r="AU164" s="194" t="s">
        <v>83</v>
      </c>
      <c r="AY164" s="20" t="s">
        <v>206</v>
      </c>
      <c r="BE164" s="195">
        <f>IF(N164="základní",J164,0)</f>
        <v>0</v>
      </c>
      <c r="BF164" s="195">
        <f>IF(N164="snížená",J164,0)</f>
        <v>0</v>
      </c>
      <c r="BG164" s="195">
        <f>IF(N164="zákl. přenesená",J164,0)</f>
        <v>0</v>
      </c>
      <c r="BH164" s="195">
        <f>IF(N164="sníž. přenesená",J164,0)</f>
        <v>0</v>
      </c>
      <c r="BI164" s="195">
        <f>IF(N164="nulová",J164,0)</f>
        <v>0</v>
      </c>
      <c r="BJ164" s="20" t="s">
        <v>81</v>
      </c>
      <c r="BK164" s="195">
        <f>ROUND(I164*H164,2)</f>
        <v>0</v>
      </c>
      <c r="BL164" s="20" t="s">
        <v>149</v>
      </c>
      <c r="BM164" s="194" t="s">
        <v>1583</v>
      </c>
    </row>
    <row r="165" spans="1:65" s="2" customFormat="1">
      <c r="A165" s="37"/>
      <c r="B165" s="38"/>
      <c r="C165" s="39"/>
      <c r="D165" s="196" t="s">
        <v>213</v>
      </c>
      <c r="E165" s="39"/>
      <c r="F165" s="197" t="s">
        <v>1584</v>
      </c>
      <c r="G165" s="39"/>
      <c r="H165" s="39"/>
      <c r="I165" s="198"/>
      <c r="J165" s="39"/>
      <c r="K165" s="39"/>
      <c r="L165" s="42"/>
      <c r="M165" s="199"/>
      <c r="N165" s="200"/>
      <c r="O165" s="67"/>
      <c r="P165" s="67"/>
      <c r="Q165" s="67"/>
      <c r="R165" s="67"/>
      <c r="S165" s="67"/>
      <c r="T165" s="68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T165" s="20" t="s">
        <v>213</v>
      </c>
      <c r="AU165" s="20" t="s">
        <v>83</v>
      </c>
    </row>
    <row r="166" spans="1:65" s="2" customFormat="1" ht="18">
      <c r="A166" s="37"/>
      <c r="B166" s="38"/>
      <c r="C166" s="39"/>
      <c r="D166" s="196" t="s">
        <v>275</v>
      </c>
      <c r="E166" s="39"/>
      <c r="F166" s="233" t="s">
        <v>1542</v>
      </c>
      <c r="G166" s="39"/>
      <c r="H166" s="39"/>
      <c r="I166" s="198"/>
      <c r="J166" s="39"/>
      <c r="K166" s="39"/>
      <c r="L166" s="42"/>
      <c r="M166" s="199"/>
      <c r="N166" s="200"/>
      <c r="O166" s="67"/>
      <c r="P166" s="67"/>
      <c r="Q166" s="67"/>
      <c r="R166" s="67"/>
      <c r="S166" s="67"/>
      <c r="T166" s="68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T166" s="20" t="s">
        <v>275</v>
      </c>
      <c r="AU166" s="20" t="s">
        <v>83</v>
      </c>
    </row>
    <row r="167" spans="1:65" s="14" customFormat="1">
      <c r="B167" s="211"/>
      <c r="C167" s="212"/>
      <c r="D167" s="196" t="s">
        <v>215</v>
      </c>
      <c r="E167" s="213" t="s">
        <v>21</v>
      </c>
      <c r="F167" s="214" t="s">
        <v>1585</v>
      </c>
      <c r="G167" s="212"/>
      <c r="H167" s="215">
        <v>50.5</v>
      </c>
      <c r="I167" s="216"/>
      <c r="J167" s="212"/>
      <c r="K167" s="212"/>
      <c r="L167" s="217"/>
      <c r="M167" s="218"/>
      <c r="N167" s="219"/>
      <c r="O167" s="219"/>
      <c r="P167" s="219"/>
      <c r="Q167" s="219"/>
      <c r="R167" s="219"/>
      <c r="S167" s="219"/>
      <c r="T167" s="220"/>
      <c r="AT167" s="221" t="s">
        <v>215</v>
      </c>
      <c r="AU167" s="221" t="s">
        <v>83</v>
      </c>
      <c r="AV167" s="14" t="s">
        <v>83</v>
      </c>
      <c r="AW167" s="14" t="s">
        <v>34</v>
      </c>
      <c r="AX167" s="14" t="s">
        <v>74</v>
      </c>
      <c r="AY167" s="221" t="s">
        <v>206</v>
      </c>
    </row>
    <row r="168" spans="1:65" s="14" customFormat="1">
      <c r="B168" s="211"/>
      <c r="C168" s="212"/>
      <c r="D168" s="196" t="s">
        <v>215</v>
      </c>
      <c r="E168" s="213" t="s">
        <v>21</v>
      </c>
      <c r="F168" s="214" t="s">
        <v>1544</v>
      </c>
      <c r="G168" s="212"/>
      <c r="H168" s="215">
        <v>1.92</v>
      </c>
      <c r="I168" s="216"/>
      <c r="J168" s="212"/>
      <c r="K168" s="212"/>
      <c r="L168" s="217"/>
      <c r="M168" s="218"/>
      <c r="N168" s="219"/>
      <c r="O168" s="219"/>
      <c r="P168" s="219"/>
      <c r="Q168" s="219"/>
      <c r="R168" s="219"/>
      <c r="S168" s="219"/>
      <c r="T168" s="220"/>
      <c r="AT168" s="221" t="s">
        <v>215</v>
      </c>
      <c r="AU168" s="221" t="s">
        <v>83</v>
      </c>
      <c r="AV168" s="14" t="s">
        <v>83</v>
      </c>
      <c r="AW168" s="14" t="s">
        <v>34</v>
      </c>
      <c r="AX168" s="14" t="s">
        <v>74</v>
      </c>
      <c r="AY168" s="221" t="s">
        <v>206</v>
      </c>
    </row>
    <row r="169" spans="1:65" s="14" customFormat="1">
      <c r="B169" s="211"/>
      <c r="C169" s="212"/>
      <c r="D169" s="196" t="s">
        <v>215</v>
      </c>
      <c r="E169" s="213" t="s">
        <v>21</v>
      </c>
      <c r="F169" s="214" t="s">
        <v>1560</v>
      </c>
      <c r="G169" s="212"/>
      <c r="H169" s="215">
        <v>0.45</v>
      </c>
      <c r="I169" s="216"/>
      <c r="J169" s="212"/>
      <c r="K169" s="212"/>
      <c r="L169" s="217"/>
      <c r="M169" s="218"/>
      <c r="N169" s="219"/>
      <c r="O169" s="219"/>
      <c r="P169" s="219"/>
      <c r="Q169" s="219"/>
      <c r="R169" s="219"/>
      <c r="S169" s="219"/>
      <c r="T169" s="220"/>
      <c r="AT169" s="221" t="s">
        <v>215</v>
      </c>
      <c r="AU169" s="221" t="s">
        <v>83</v>
      </c>
      <c r="AV169" s="14" t="s">
        <v>83</v>
      </c>
      <c r="AW169" s="14" t="s">
        <v>34</v>
      </c>
      <c r="AX169" s="14" t="s">
        <v>74</v>
      </c>
      <c r="AY169" s="221" t="s">
        <v>206</v>
      </c>
    </row>
    <row r="170" spans="1:65" s="15" customFormat="1">
      <c r="B170" s="222"/>
      <c r="C170" s="223"/>
      <c r="D170" s="196" t="s">
        <v>215</v>
      </c>
      <c r="E170" s="224" t="s">
        <v>21</v>
      </c>
      <c r="F170" s="225" t="s">
        <v>219</v>
      </c>
      <c r="G170" s="223"/>
      <c r="H170" s="226">
        <v>52.870000000000005</v>
      </c>
      <c r="I170" s="227"/>
      <c r="J170" s="223"/>
      <c r="K170" s="223"/>
      <c r="L170" s="228"/>
      <c r="M170" s="229"/>
      <c r="N170" s="230"/>
      <c r="O170" s="230"/>
      <c r="P170" s="230"/>
      <c r="Q170" s="230"/>
      <c r="R170" s="230"/>
      <c r="S170" s="230"/>
      <c r="T170" s="231"/>
      <c r="AT170" s="232" t="s">
        <v>215</v>
      </c>
      <c r="AU170" s="232" t="s">
        <v>83</v>
      </c>
      <c r="AV170" s="15" t="s">
        <v>149</v>
      </c>
      <c r="AW170" s="15" t="s">
        <v>34</v>
      </c>
      <c r="AX170" s="15" t="s">
        <v>81</v>
      </c>
      <c r="AY170" s="232" t="s">
        <v>206</v>
      </c>
    </row>
    <row r="171" spans="1:65" s="2" customFormat="1" ht="16.5" customHeight="1">
      <c r="A171" s="37"/>
      <c r="B171" s="38"/>
      <c r="C171" s="182" t="s">
        <v>283</v>
      </c>
      <c r="D171" s="182" t="s">
        <v>208</v>
      </c>
      <c r="E171" s="183" t="s">
        <v>1586</v>
      </c>
      <c r="F171" s="184" t="s">
        <v>1587</v>
      </c>
      <c r="G171" s="185" t="s">
        <v>238</v>
      </c>
      <c r="H171" s="186">
        <v>50.5</v>
      </c>
      <c r="I171" s="187"/>
      <c r="J171" s="188">
        <f>ROUND(I171*H171,2)</f>
        <v>0</v>
      </c>
      <c r="K171" s="189"/>
      <c r="L171" s="42"/>
      <c r="M171" s="190" t="s">
        <v>21</v>
      </c>
      <c r="N171" s="191" t="s">
        <v>45</v>
      </c>
      <c r="O171" s="67"/>
      <c r="P171" s="192">
        <f>O171*H171</f>
        <v>0</v>
      </c>
      <c r="Q171" s="192">
        <v>0</v>
      </c>
      <c r="R171" s="192">
        <f>Q171*H171</f>
        <v>0</v>
      </c>
      <c r="S171" s="192">
        <v>0</v>
      </c>
      <c r="T171" s="193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194" t="s">
        <v>149</v>
      </c>
      <c r="AT171" s="194" t="s">
        <v>208</v>
      </c>
      <c r="AU171" s="194" t="s">
        <v>83</v>
      </c>
      <c r="AY171" s="20" t="s">
        <v>206</v>
      </c>
      <c r="BE171" s="195">
        <f>IF(N171="základní",J171,0)</f>
        <v>0</v>
      </c>
      <c r="BF171" s="195">
        <f>IF(N171="snížená",J171,0)</f>
        <v>0</v>
      </c>
      <c r="BG171" s="195">
        <f>IF(N171="zákl. přenesená",J171,0)</f>
        <v>0</v>
      </c>
      <c r="BH171" s="195">
        <f>IF(N171="sníž. přenesená",J171,0)</f>
        <v>0</v>
      </c>
      <c r="BI171" s="195">
        <f>IF(N171="nulová",J171,0)</f>
        <v>0</v>
      </c>
      <c r="BJ171" s="20" t="s">
        <v>81</v>
      </c>
      <c r="BK171" s="195">
        <f>ROUND(I171*H171,2)</f>
        <v>0</v>
      </c>
      <c r="BL171" s="20" t="s">
        <v>149</v>
      </c>
      <c r="BM171" s="194" t="s">
        <v>1588</v>
      </c>
    </row>
    <row r="172" spans="1:65" s="2" customFormat="1" ht="18">
      <c r="A172" s="37"/>
      <c r="B172" s="38"/>
      <c r="C172" s="39"/>
      <c r="D172" s="196" t="s">
        <v>213</v>
      </c>
      <c r="E172" s="39"/>
      <c r="F172" s="197" t="s">
        <v>1589</v>
      </c>
      <c r="G172" s="39"/>
      <c r="H172" s="39"/>
      <c r="I172" s="198"/>
      <c r="J172" s="39"/>
      <c r="K172" s="39"/>
      <c r="L172" s="42"/>
      <c r="M172" s="199"/>
      <c r="N172" s="200"/>
      <c r="O172" s="67"/>
      <c r="P172" s="67"/>
      <c r="Q172" s="67"/>
      <c r="R172" s="67"/>
      <c r="S172" s="67"/>
      <c r="T172" s="68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T172" s="20" t="s">
        <v>213</v>
      </c>
      <c r="AU172" s="20" t="s">
        <v>83</v>
      </c>
    </row>
    <row r="173" spans="1:65" s="2" customFormat="1" ht="18">
      <c r="A173" s="37"/>
      <c r="B173" s="38"/>
      <c r="C173" s="39"/>
      <c r="D173" s="196" t="s">
        <v>275</v>
      </c>
      <c r="E173" s="39"/>
      <c r="F173" s="233" t="s">
        <v>1542</v>
      </c>
      <c r="G173" s="39"/>
      <c r="H173" s="39"/>
      <c r="I173" s="198"/>
      <c r="J173" s="39"/>
      <c r="K173" s="39"/>
      <c r="L173" s="42"/>
      <c r="M173" s="199"/>
      <c r="N173" s="200"/>
      <c r="O173" s="67"/>
      <c r="P173" s="67"/>
      <c r="Q173" s="67"/>
      <c r="R173" s="67"/>
      <c r="S173" s="67"/>
      <c r="T173" s="68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T173" s="20" t="s">
        <v>275</v>
      </c>
      <c r="AU173" s="20" t="s">
        <v>83</v>
      </c>
    </row>
    <row r="174" spans="1:65" s="14" customFormat="1">
      <c r="B174" s="211"/>
      <c r="C174" s="212"/>
      <c r="D174" s="196" t="s">
        <v>215</v>
      </c>
      <c r="E174" s="213" t="s">
        <v>21</v>
      </c>
      <c r="F174" s="214" t="s">
        <v>1590</v>
      </c>
      <c r="G174" s="212"/>
      <c r="H174" s="215">
        <v>50.5</v>
      </c>
      <c r="I174" s="216"/>
      <c r="J174" s="212"/>
      <c r="K174" s="212"/>
      <c r="L174" s="217"/>
      <c r="M174" s="218"/>
      <c r="N174" s="219"/>
      <c r="O174" s="219"/>
      <c r="P174" s="219"/>
      <c r="Q174" s="219"/>
      <c r="R174" s="219"/>
      <c r="S174" s="219"/>
      <c r="T174" s="220"/>
      <c r="AT174" s="221" t="s">
        <v>215</v>
      </c>
      <c r="AU174" s="221" t="s">
        <v>83</v>
      </c>
      <c r="AV174" s="14" t="s">
        <v>83</v>
      </c>
      <c r="AW174" s="14" t="s">
        <v>34</v>
      </c>
      <c r="AX174" s="14" t="s">
        <v>74</v>
      </c>
      <c r="AY174" s="221" t="s">
        <v>206</v>
      </c>
    </row>
    <row r="175" spans="1:65" s="15" customFormat="1">
      <c r="B175" s="222"/>
      <c r="C175" s="223"/>
      <c r="D175" s="196" t="s">
        <v>215</v>
      </c>
      <c r="E175" s="224" t="s">
        <v>21</v>
      </c>
      <c r="F175" s="225" t="s">
        <v>219</v>
      </c>
      <c r="G175" s="223"/>
      <c r="H175" s="226">
        <v>50.5</v>
      </c>
      <c r="I175" s="227"/>
      <c r="J175" s="223"/>
      <c r="K175" s="223"/>
      <c r="L175" s="228"/>
      <c r="M175" s="229"/>
      <c r="N175" s="230"/>
      <c r="O175" s="230"/>
      <c r="P175" s="230"/>
      <c r="Q175" s="230"/>
      <c r="R175" s="230"/>
      <c r="S175" s="230"/>
      <c r="T175" s="231"/>
      <c r="AT175" s="232" t="s">
        <v>215</v>
      </c>
      <c r="AU175" s="232" t="s">
        <v>83</v>
      </c>
      <c r="AV175" s="15" t="s">
        <v>149</v>
      </c>
      <c r="AW175" s="15" t="s">
        <v>34</v>
      </c>
      <c r="AX175" s="15" t="s">
        <v>81</v>
      </c>
      <c r="AY175" s="232" t="s">
        <v>206</v>
      </c>
    </row>
    <row r="176" spans="1:65" s="12" customFormat="1" ht="22.75" customHeight="1">
      <c r="B176" s="166"/>
      <c r="C176" s="167"/>
      <c r="D176" s="168" t="s">
        <v>73</v>
      </c>
      <c r="E176" s="180" t="s">
        <v>289</v>
      </c>
      <c r="F176" s="180" t="s">
        <v>600</v>
      </c>
      <c r="G176" s="167"/>
      <c r="H176" s="167"/>
      <c r="I176" s="170"/>
      <c r="J176" s="181">
        <f>BK176</f>
        <v>0</v>
      </c>
      <c r="K176" s="167"/>
      <c r="L176" s="172"/>
      <c r="M176" s="173"/>
      <c r="N176" s="174"/>
      <c r="O176" s="174"/>
      <c r="P176" s="175">
        <f>SUM(P177:P188)</f>
        <v>0</v>
      </c>
      <c r="Q176" s="174"/>
      <c r="R176" s="175">
        <f>SUM(R177:R188)</f>
        <v>2.7200000000000002E-3</v>
      </c>
      <c r="S176" s="174"/>
      <c r="T176" s="176">
        <f>SUM(T177:T188)</f>
        <v>0</v>
      </c>
      <c r="AR176" s="177" t="s">
        <v>81</v>
      </c>
      <c r="AT176" s="178" t="s">
        <v>73</v>
      </c>
      <c r="AU176" s="178" t="s">
        <v>81</v>
      </c>
      <c r="AY176" s="177" t="s">
        <v>206</v>
      </c>
      <c r="BK176" s="179">
        <f>SUM(BK177:BK188)</f>
        <v>0</v>
      </c>
    </row>
    <row r="177" spans="1:65" s="2" customFormat="1" ht="24.15" customHeight="1">
      <c r="A177" s="37"/>
      <c r="B177" s="38"/>
      <c r="C177" s="182" t="s">
        <v>289</v>
      </c>
      <c r="D177" s="182" t="s">
        <v>208</v>
      </c>
      <c r="E177" s="183" t="s">
        <v>1591</v>
      </c>
      <c r="F177" s="184" t="s">
        <v>1592</v>
      </c>
      <c r="G177" s="185" t="s">
        <v>211</v>
      </c>
      <c r="H177" s="186">
        <v>24</v>
      </c>
      <c r="I177" s="187"/>
      <c r="J177" s="188">
        <f>ROUND(I177*H177,2)</f>
        <v>0</v>
      </c>
      <c r="K177" s="189"/>
      <c r="L177" s="42"/>
      <c r="M177" s="190" t="s">
        <v>21</v>
      </c>
      <c r="N177" s="191" t="s">
        <v>45</v>
      </c>
      <c r="O177" s="67"/>
      <c r="P177" s="192">
        <f>O177*H177</f>
        <v>0</v>
      </c>
      <c r="Q177" s="192">
        <v>3.0000000000000001E-5</v>
      </c>
      <c r="R177" s="192">
        <f>Q177*H177</f>
        <v>7.2000000000000005E-4</v>
      </c>
      <c r="S177" s="192">
        <v>0</v>
      </c>
      <c r="T177" s="193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194" t="s">
        <v>149</v>
      </c>
      <c r="AT177" s="194" t="s">
        <v>208</v>
      </c>
      <c r="AU177" s="194" t="s">
        <v>83</v>
      </c>
      <c r="AY177" s="20" t="s">
        <v>206</v>
      </c>
      <c r="BE177" s="195">
        <f>IF(N177="základní",J177,0)</f>
        <v>0</v>
      </c>
      <c r="BF177" s="195">
        <f>IF(N177="snížená",J177,0)</f>
        <v>0</v>
      </c>
      <c r="BG177" s="195">
        <f>IF(N177="zákl. přenesená",J177,0)</f>
        <v>0</v>
      </c>
      <c r="BH177" s="195">
        <f>IF(N177="sníž. přenesená",J177,0)</f>
        <v>0</v>
      </c>
      <c r="BI177" s="195">
        <f>IF(N177="nulová",J177,0)</f>
        <v>0</v>
      </c>
      <c r="BJ177" s="20" t="s">
        <v>81</v>
      </c>
      <c r="BK177" s="195">
        <f>ROUND(I177*H177,2)</f>
        <v>0</v>
      </c>
      <c r="BL177" s="20" t="s">
        <v>149</v>
      </c>
      <c r="BM177" s="194" t="s">
        <v>1593</v>
      </c>
    </row>
    <row r="178" spans="1:65" s="2" customFormat="1">
      <c r="A178" s="37"/>
      <c r="B178" s="38"/>
      <c r="C178" s="39"/>
      <c r="D178" s="196" t="s">
        <v>213</v>
      </c>
      <c r="E178" s="39"/>
      <c r="F178" s="197" t="s">
        <v>1592</v>
      </c>
      <c r="G178" s="39"/>
      <c r="H178" s="39"/>
      <c r="I178" s="198"/>
      <c r="J178" s="39"/>
      <c r="K178" s="39"/>
      <c r="L178" s="42"/>
      <c r="M178" s="199"/>
      <c r="N178" s="200"/>
      <c r="O178" s="67"/>
      <c r="P178" s="67"/>
      <c r="Q178" s="67"/>
      <c r="R178" s="67"/>
      <c r="S178" s="67"/>
      <c r="T178" s="68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T178" s="20" t="s">
        <v>213</v>
      </c>
      <c r="AU178" s="20" t="s">
        <v>83</v>
      </c>
    </row>
    <row r="179" spans="1:65" s="2" customFormat="1" ht="18">
      <c r="A179" s="37"/>
      <c r="B179" s="38"/>
      <c r="C179" s="39"/>
      <c r="D179" s="196" t="s">
        <v>275</v>
      </c>
      <c r="E179" s="39"/>
      <c r="F179" s="233" t="s">
        <v>1542</v>
      </c>
      <c r="G179" s="39"/>
      <c r="H179" s="39"/>
      <c r="I179" s="198"/>
      <c r="J179" s="39"/>
      <c r="K179" s="39"/>
      <c r="L179" s="42"/>
      <c r="M179" s="199"/>
      <c r="N179" s="200"/>
      <c r="O179" s="67"/>
      <c r="P179" s="67"/>
      <c r="Q179" s="67"/>
      <c r="R179" s="67"/>
      <c r="S179" s="67"/>
      <c r="T179" s="68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T179" s="20" t="s">
        <v>275</v>
      </c>
      <c r="AU179" s="20" t="s">
        <v>83</v>
      </c>
    </row>
    <row r="180" spans="1:65" s="14" customFormat="1">
      <c r="B180" s="211"/>
      <c r="C180" s="212"/>
      <c r="D180" s="196" t="s">
        <v>215</v>
      </c>
      <c r="E180" s="213" t="s">
        <v>21</v>
      </c>
      <c r="F180" s="214" t="s">
        <v>1594</v>
      </c>
      <c r="G180" s="212"/>
      <c r="H180" s="215">
        <v>24</v>
      </c>
      <c r="I180" s="216"/>
      <c r="J180" s="212"/>
      <c r="K180" s="212"/>
      <c r="L180" s="217"/>
      <c r="M180" s="218"/>
      <c r="N180" s="219"/>
      <c r="O180" s="219"/>
      <c r="P180" s="219"/>
      <c r="Q180" s="219"/>
      <c r="R180" s="219"/>
      <c r="S180" s="219"/>
      <c r="T180" s="220"/>
      <c r="AT180" s="221" t="s">
        <v>215</v>
      </c>
      <c r="AU180" s="221" t="s">
        <v>83</v>
      </c>
      <c r="AV180" s="14" t="s">
        <v>83</v>
      </c>
      <c r="AW180" s="14" t="s">
        <v>34</v>
      </c>
      <c r="AX180" s="14" t="s">
        <v>81</v>
      </c>
      <c r="AY180" s="221" t="s">
        <v>206</v>
      </c>
    </row>
    <row r="181" spans="1:65" s="2" customFormat="1" ht="24.15" customHeight="1">
      <c r="A181" s="37"/>
      <c r="B181" s="38"/>
      <c r="C181" s="182" t="s">
        <v>304</v>
      </c>
      <c r="D181" s="182" t="s">
        <v>208</v>
      </c>
      <c r="E181" s="183" t="s">
        <v>1595</v>
      </c>
      <c r="F181" s="184" t="s">
        <v>1596</v>
      </c>
      <c r="G181" s="185" t="s">
        <v>211</v>
      </c>
      <c r="H181" s="186">
        <v>40</v>
      </c>
      <c r="I181" s="187"/>
      <c r="J181" s="188">
        <f>ROUND(I181*H181,2)</f>
        <v>0</v>
      </c>
      <c r="K181" s="189"/>
      <c r="L181" s="42"/>
      <c r="M181" s="190" t="s">
        <v>21</v>
      </c>
      <c r="N181" s="191" t="s">
        <v>45</v>
      </c>
      <c r="O181" s="67"/>
      <c r="P181" s="192">
        <f>O181*H181</f>
        <v>0</v>
      </c>
      <c r="Q181" s="192">
        <v>3.0000000000000001E-5</v>
      </c>
      <c r="R181" s="192">
        <f>Q181*H181</f>
        <v>1.2000000000000001E-3</v>
      </c>
      <c r="S181" s="192">
        <v>0</v>
      </c>
      <c r="T181" s="193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194" t="s">
        <v>149</v>
      </c>
      <c r="AT181" s="194" t="s">
        <v>208</v>
      </c>
      <c r="AU181" s="194" t="s">
        <v>83</v>
      </c>
      <c r="AY181" s="20" t="s">
        <v>206</v>
      </c>
      <c r="BE181" s="195">
        <f>IF(N181="základní",J181,0)</f>
        <v>0</v>
      </c>
      <c r="BF181" s="195">
        <f>IF(N181="snížená",J181,0)</f>
        <v>0</v>
      </c>
      <c r="BG181" s="195">
        <f>IF(N181="zákl. přenesená",J181,0)</f>
        <v>0</v>
      </c>
      <c r="BH181" s="195">
        <f>IF(N181="sníž. přenesená",J181,0)</f>
        <v>0</v>
      </c>
      <c r="BI181" s="195">
        <f>IF(N181="nulová",J181,0)</f>
        <v>0</v>
      </c>
      <c r="BJ181" s="20" t="s">
        <v>81</v>
      </c>
      <c r="BK181" s="195">
        <f>ROUND(I181*H181,2)</f>
        <v>0</v>
      </c>
      <c r="BL181" s="20" t="s">
        <v>149</v>
      </c>
      <c r="BM181" s="194" t="s">
        <v>1597</v>
      </c>
    </row>
    <row r="182" spans="1:65" s="2" customFormat="1">
      <c r="A182" s="37"/>
      <c r="B182" s="38"/>
      <c r="C182" s="39"/>
      <c r="D182" s="196" t="s">
        <v>213</v>
      </c>
      <c r="E182" s="39"/>
      <c r="F182" s="197" t="s">
        <v>1596</v>
      </c>
      <c r="G182" s="39"/>
      <c r="H182" s="39"/>
      <c r="I182" s="198"/>
      <c r="J182" s="39"/>
      <c r="K182" s="39"/>
      <c r="L182" s="42"/>
      <c r="M182" s="199"/>
      <c r="N182" s="200"/>
      <c r="O182" s="67"/>
      <c r="P182" s="67"/>
      <c r="Q182" s="67"/>
      <c r="R182" s="67"/>
      <c r="S182" s="67"/>
      <c r="T182" s="68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T182" s="20" t="s">
        <v>213</v>
      </c>
      <c r="AU182" s="20" t="s">
        <v>83</v>
      </c>
    </row>
    <row r="183" spans="1:65" s="2" customFormat="1" ht="18">
      <c r="A183" s="37"/>
      <c r="B183" s="38"/>
      <c r="C183" s="39"/>
      <c r="D183" s="196" t="s">
        <v>275</v>
      </c>
      <c r="E183" s="39"/>
      <c r="F183" s="233" t="s">
        <v>1542</v>
      </c>
      <c r="G183" s="39"/>
      <c r="H183" s="39"/>
      <c r="I183" s="198"/>
      <c r="J183" s="39"/>
      <c r="K183" s="39"/>
      <c r="L183" s="42"/>
      <c r="M183" s="199"/>
      <c r="N183" s="200"/>
      <c r="O183" s="67"/>
      <c r="P183" s="67"/>
      <c r="Q183" s="67"/>
      <c r="R183" s="67"/>
      <c r="S183" s="67"/>
      <c r="T183" s="68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T183" s="20" t="s">
        <v>275</v>
      </c>
      <c r="AU183" s="20" t="s">
        <v>83</v>
      </c>
    </row>
    <row r="184" spans="1:65" s="14" customFormat="1">
      <c r="B184" s="211"/>
      <c r="C184" s="212"/>
      <c r="D184" s="196" t="s">
        <v>215</v>
      </c>
      <c r="E184" s="213" t="s">
        <v>21</v>
      </c>
      <c r="F184" s="214" t="s">
        <v>1598</v>
      </c>
      <c r="G184" s="212"/>
      <c r="H184" s="215">
        <v>40</v>
      </c>
      <c r="I184" s="216"/>
      <c r="J184" s="212"/>
      <c r="K184" s="212"/>
      <c r="L184" s="217"/>
      <c r="M184" s="218"/>
      <c r="N184" s="219"/>
      <c r="O184" s="219"/>
      <c r="P184" s="219"/>
      <c r="Q184" s="219"/>
      <c r="R184" s="219"/>
      <c r="S184" s="219"/>
      <c r="T184" s="220"/>
      <c r="AT184" s="221" t="s">
        <v>215</v>
      </c>
      <c r="AU184" s="221" t="s">
        <v>83</v>
      </c>
      <c r="AV184" s="14" t="s">
        <v>83</v>
      </c>
      <c r="AW184" s="14" t="s">
        <v>34</v>
      </c>
      <c r="AX184" s="14" t="s">
        <v>81</v>
      </c>
      <c r="AY184" s="221" t="s">
        <v>206</v>
      </c>
    </row>
    <row r="185" spans="1:65" s="2" customFormat="1" ht="24.15" customHeight="1">
      <c r="A185" s="37"/>
      <c r="B185" s="38"/>
      <c r="C185" s="182" t="s">
        <v>313</v>
      </c>
      <c r="D185" s="182" t="s">
        <v>208</v>
      </c>
      <c r="E185" s="183" t="s">
        <v>1599</v>
      </c>
      <c r="F185" s="184" t="s">
        <v>1600</v>
      </c>
      <c r="G185" s="185" t="s">
        <v>211</v>
      </c>
      <c r="H185" s="186">
        <v>16</v>
      </c>
      <c r="I185" s="187"/>
      <c r="J185" s="188">
        <f>ROUND(I185*H185,2)</f>
        <v>0</v>
      </c>
      <c r="K185" s="189"/>
      <c r="L185" s="42"/>
      <c r="M185" s="190" t="s">
        <v>21</v>
      </c>
      <c r="N185" s="191" t="s">
        <v>45</v>
      </c>
      <c r="O185" s="67"/>
      <c r="P185" s="192">
        <f>O185*H185</f>
        <v>0</v>
      </c>
      <c r="Q185" s="192">
        <v>5.0000000000000002E-5</v>
      </c>
      <c r="R185" s="192">
        <f>Q185*H185</f>
        <v>8.0000000000000004E-4</v>
      </c>
      <c r="S185" s="192">
        <v>0</v>
      </c>
      <c r="T185" s="193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194" t="s">
        <v>149</v>
      </c>
      <c r="AT185" s="194" t="s">
        <v>208</v>
      </c>
      <c r="AU185" s="194" t="s">
        <v>83</v>
      </c>
      <c r="AY185" s="20" t="s">
        <v>206</v>
      </c>
      <c r="BE185" s="195">
        <f>IF(N185="základní",J185,0)</f>
        <v>0</v>
      </c>
      <c r="BF185" s="195">
        <f>IF(N185="snížená",J185,0)</f>
        <v>0</v>
      </c>
      <c r="BG185" s="195">
        <f>IF(N185="zákl. přenesená",J185,0)</f>
        <v>0</v>
      </c>
      <c r="BH185" s="195">
        <f>IF(N185="sníž. přenesená",J185,0)</f>
        <v>0</v>
      </c>
      <c r="BI185" s="195">
        <f>IF(N185="nulová",J185,0)</f>
        <v>0</v>
      </c>
      <c r="BJ185" s="20" t="s">
        <v>81</v>
      </c>
      <c r="BK185" s="195">
        <f>ROUND(I185*H185,2)</f>
        <v>0</v>
      </c>
      <c r="BL185" s="20" t="s">
        <v>149</v>
      </c>
      <c r="BM185" s="194" t="s">
        <v>1601</v>
      </c>
    </row>
    <row r="186" spans="1:65" s="2" customFormat="1">
      <c r="A186" s="37"/>
      <c r="B186" s="38"/>
      <c r="C186" s="39"/>
      <c r="D186" s="196" t="s">
        <v>213</v>
      </c>
      <c r="E186" s="39"/>
      <c r="F186" s="197" t="s">
        <v>1600</v>
      </c>
      <c r="G186" s="39"/>
      <c r="H186" s="39"/>
      <c r="I186" s="198"/>
      <c r="J186" s="39"/>
      <c r="K186" s="39"/>
      <c r="L186" s="42"/>
      <c r="M186" s="199"/>
      <c r="N186" s="200"/>
      <c r="O186" s="67"/>
      <c r="P186" s="67"/>
      <c r="Q186" s="67"/>
      <c r="R186" s="67"/>
      <c r="S186" s="67"/>
      <c r="T186" s="68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T186" s="20" t="s">
        <v>213</v>
      </c>
      <c r="AU186" s="20" t="s">
        <v>83</v>
      </c>
    </row>
    <row r="187" spans="1:65" s="2" customFormat="1" ht="18">
      <c r="A187" s="37"/>
      <c r="B187" s="38"/>
      <c r="C187" s="39"/>
      <c r="D187" s="196" t="s">
        <v>275</v>
      </c>
      <c r="E187" s="39"/>
      <c r="F187" s="233" t="s">
        <v>1542</v>
      </c>
      <c r="G187" s="39"/>
      <c r="H187" s="39"/>
      <c r="I187" s="198"/>
      <c r="J187" s="39"/>
      <c r="K187" s="39"/>
      <c r="L187" s="42"/>
      <c r="M187" s="199"/>
      <c r="N187" s="200"/>
      <c r="O187" s="67"/>
      <c r="P187" s="67"/>
      <c r="Q187" s="67"/>
      <c r="R187" s="67"/>
      <c r="S187" s="67"/>
      <c r="T187" s="68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T187" s="20" t="s">
        <v>275</v>
      </c>
      <c r="AU187" s="20" t="s">
        <v>83</v>
      </c>
    </row>
    <row r="188" spans="1:65" s="14" customFormat="1">
      <c r="B188" s="211"/>
      <c r="C188" s="212"/>
      <c r="D188" s="196" t="s">
        <v>215</v>
      </c>
      <c r="E188" s="213" t="s">
        <v>21</v>
      </c>
      <c r="F188" s="214" t="s">
        <v>1602</v>
      </c>
      <c r="G188" s="212"/>
      <c r="H188" s="215">
        <v>16</v>
      </c>
      <c r="I188" s="216"/>
      <c r="J188" s="212"/>
      <c r="K188" s="212"/>
      <c r="L188" s="217"/>
      <c r="M188" s="218"/>
      <c r="N188" s="219"/>
      <c r="O188" s="219"/>
      <c r="P188" s="219"/>
      <c r="Q188" s="219"/>
      <c r="R188" s="219"/>
      <c r="S188" s="219"/>
      <c r="T188" s="220"/>
      <c r="AT188" s="221" t="s">
        <v>215</v>
      </c>
      <c r="AU188" s="221" t="s">
        <v>83</v>
      </c>
      <c r="AV188" s="14" t="s">
        <v>83</v>
      </c>
      <c r="AW188" s="14" t="s">
        <v>34</v>
      </c>
      <c r="AX188" s="14" t="s">
        <v>81</v>
      </c>
      <c r="AY188" s="221" t="s">
        <v>206</v>
      </c>
    </row>
    <row r="189" spans="1:65" s="12" customFormat="1" ht="22.75" customHeight="1">
      <c r="B189" s="166"/>
      <c r="C189" s="167"/>
      <c r="D189" s="168" t="s">
        <v>73</v>
      </c>
      <c r="E189" s="180" t="s">
        <v>772</v>
      </c>
      <c r="F189" s="180" t="s">
        <v>773</v>
      </c>
      <c r="G189" s="167"/>
      <c r="H189" s="167"/>
      <c r="I189" s="170"/>
      <c r="J189" s="181">
        <f>BK189</f>
        <v>0</v>
      </c>
      <c r="K189" s="167"/>
      <c r="L189" s="172"/>
      <c r="M189" s="173"/>
      <c r="N189" s="174"/>
      <c r="O189" s="174"/>
      <c r="P189" s="175">
        <f>SUM(P190:P192)</f>
        <v>0</v>
      </c>
      <c r="Q189" s="174"/>
      <c r="R189" s="175">
        <f>SUM(R190:R192)</f>
        <v>0</v>
      </c>
      <c r="S189" s="174"/>
      <c r="T189" s="176">
        <f>SUM(T190:T192)</f>
        <v>0</v>
      </c>
      <c r="AR189" s="177" t="s">
        <v>81</v>
      </c>
      <c r="AT189" s="178" t="s">
        <v>73</v>
      </c>
      <c r="AU189" s="178" t="s">
        <v>81</v>
      </c>
      <c r="AY189" s="177" t="s">
        <v>206</v>
      </c>
      <c r="BK189" s="179">
        <f>SUM(BK190:BK192)</f>
        <v>0</v>
      </c>
    </row>
    <row r="190" spans="1:65" s="2" customFormat="1" ht="16.5" customHeight="1">
      <c r="A190" s="37"/>
      <c r="B190" s="38"/>
      <c r="C190" s="182" t="s">
        <v>8</v>
      </c>
      <c r="D190" s="182" t="s">
        <v>208</v>
      </c>
      <c r="E190" s="183" t="s">
        <v>965</v>
      </c>
      <c r="F190" s="184" t="s">
        <v>966</v>
      </c>
      <c r="G190" s="185" t="s">
        <v>308</v>
      </c>
      <c r="H190" s="186">
        <v>69.247</v>
      </c>
      <c r="I190" s="187"/>
      <c r="J190" s="188">
        <f>ROUND(I190*H190,2)</f>
        <v>0</v>
      </c>
      <c r="K190" s="189"/>
      <c r="L190" s="42"/>
      <c r="M190" s="190" t="s">
        <v>21</v>
      </c>
      <c r="N190" s="191" t="s">
        <v>45</v>
      </c>
      <c r="O190" s="67"/>
      <c r="P190" s="192">
        <f>O190*H190</f>
        <v>0</v>
      </c>
      <c r="Q190" s="192">
        <v>0</v>
      </c>
      <c r="R190" s="192">
        <f>Q190*H190</f>
        <v>0</v>
      </c>
      <c r="S190" s="192">
        <v>0</v>
      </c>
      <c r="T190" s="193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194" t="s">
        <v>149</v>
      </c>
      <c r="AT190" s="194" t="s">
        <v>208</v>
      </c>
      <c r="AU190" s="194" t="s">
        <v>83</v>
      </c>
      <c r="AY190" s="20" t="s">
        <v>206</v>
      </c>
      <c r="BE190" s="195">
        <f>IF(N190="základní",J190,0)</f>
        <v>0</v>
      </c>
      <c r="BF190" s="195">
        <f>IF(N190="snížená",J190,0)</f>
        <v>0</v>
      </c>
      <c r="BG190" s="195">
        <f>IF(N190="zákl. přenesená",J190,0)</f>
        <v>0</v>
      </c>
      <c r="BH190" s="195">
        <f>IF(N190="sníž. přenesená",J190,0)</f>
        <v>0</v>
      </c>
      <c r="BI190" s="195">
        <f>IF(N190="nulová",J190,0)</f>
        <v>0</v>
      </c>
      <c r="BJ190" s="20" t="s">
        <v>81</v>
      </c>
      <c r="BK190" s="195">
        <f>ROUND(I190*H190,2)</f>
        <v>0</v>
      </c>
      <c r="BL190" s="20" t="s">
        <v>149</v>
      </c>
      <c r="BM190" s="194" t="s">
        <v>1603</v>
      </c>
    </row>
    <row r="191" spans="1:65" s="2" customFormat="1">
      <c r="A191" s="37"/>
      <c r="B191" s="38"/>
      <c r="C191" s="39"/>
      <c r="D191" s="196" t="s">
        <v>213</v>
      </c>
      <c r="E191" s="39"/>
      <c r="F191" s="197" t="s">
        <v>968</v>
      </c>
      <c r="G191" s="39"/>
      <c r="H191" s="39"/>
      <c r="I191" s="198"/>
      <c r="J191" s="39"/>
      <c r="K191" s="39"/>
      <c r="L191" s="42"/>
      <c r="M191" s="199"/>
      <c r="N191" s="200"/>
      <c r="O191" s="67"/>
      <c r="P191" s="67"/>
      <c r="Q191" s="67"/>
      <c r="R191" s="67"/>
      <c r="S191" s="67"/>
      <c r="T191" s="68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T191" s="20" t="s">
        <v>213</v>
      </c>
      <c r="AU191" s="20" t="s">
        <v>83</v>
      </c>
    </row>
    <row r="192" spans="1:65" s="2" customFormat="1" ht="18">
      <c r="A192" s="37"/>
      <c r="B192" s="38"/>
      <c r="C192" s="39"/>
      <c r="D192" s="196" t="s">
        <v>275</v>
      </c>
      <c r="E192" s="39"/>
      <c r="F192" s="233" t="s">
        <v>1542</v>
      </c>
      <c r="G192" s="39"/>
      <c r="H192" s="39"/>
      <c r="I192" s="198"/>
      <c r="J192" s="39"/>
      <c r="K192" s="39"/>
      <c r="L192" s="42"/>
      <c r="M192" s="199"/>
      <c r="N192" s="200"/>
      <c r="O192" s="67"/>
      <c r="P192" s="67"/>
      <c r="Q192" s="67"/>
      <c r="R192" s="67"/>
      <c r="S192" s="67"/>
      <c r="T192" s="68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T192" s="20" t="s">
        <v>275</v>
      </c>
      <c r="AU192" s="20" t="s">
        <v>83</v>
      </c>
    </row>
    <row r="193" spans="1:65" s="12" customFormat="1" ht="25.9" customHeight="1">
      <c r="B193" s="166"/>
      <c r="C193" s="167"/>
      <c r="D193" s="168" t="s">
        <v>73</v>
      </c>
      <c r="E193" s="169" t="s">
        <v>969</v>
      </c>
      <c r="F193" s="169" t="s">
        <v>970</v>
      </c>
      <c r="G193" s="167"/>
      <c r="H193" s="167"/>
      <c r="I193" s="170"/>
      <c r="J193" s="171">
        <f>BK193</f>
        <v>0</v>
      </c>
      <c r="K193" s="167"/>
      <c r="L193" s="172"/>
      <c r="M193" s="173"/>
      <c r="N193" s="174"/>
      <c r="O193" s="174"/>
      <c r="P193" s="175">
        <f>P194</f>
        <v>0</v>
      </c>
      <c r="Q193" s="174"/>
      <c r="R193" s="175">
        <f>R194</f>
        <v>0</v>
      </c>
      <c r="S193" s="174"/>
      <c r="T193" s="176">
        <f>T194</f>
        <v>0</v>
      </c>
      <c r="AR193" s="177" t="s">
        <v>81</v>
      </c>
      <c r="AT193" s="178" t="s">
        <v>73</v>
      </c>
      <c r="AU193" s="178" t="s">
        <v>74</v>
      </c>
      <c r="AY193" s="177" t="s">
        <v>206</v>
      </c>
      <c r="BK193" s="179">
        <f>BK194</f>
        <v>0</v>
      </c>
    </row>
    <row r="194" spans="1:65" s="12" customFormat="1" ht="22.75" customHeight="1">
      <c r="B194" s="166"/>
      <c r="C194" s="167"/>
      <c r="D194" s="168" t="s">
        <v>73</v>
      </c>
      <c r="E194" s="180" t="s">
        <v>979</v>
      </c>
      <c r="F194" s="180" t="s">
        <v>980</v>
      </c>
      <c r="G194" s="167"/>
      <c r="H194" s="167"/>
      <c r="I194" s="170"/>
      <c r="J194" s="181">
        <f>BK194</f>
        <v>0</v>
      </c>
      <c r="K194" s="167"/>
      <c r="L194" s="172"/>
      <c r="M194" s="173"/>
      <c r="N194" s="174"/>
      <c r="O194" s="174"/>
      <c r="P194" s="175">
        <f>SUM(P195:P231)</f>
        <v>0</v>
      </c>
      <c r="Q194" s="174"/>
      <c r="R194" s="175">
        <f>SUM(R195:R231)</f>
        <v>0</v>
      </c>
      <c r="S194" s="174"/>
      <c r="T194" s="176">
        <f>SUM(T195:T231)</f>
        <v>0</v>
      </c>
      <c r="AR194" s="177" t="s">
        <v>83</v>
      </c>
      <c r="AT194" s="178" t="s">
        <v>73</v>
      </c>
      <c r="AU194" s="178" t="s">
        <v>81</v>
      </c>
      <c r="AY194" s="177" t="s">
        <v>206</v>
      </c>
      <c r="BK194" s="179">
        <f>SUM(BK195:BK231)</f>
        <v>0</v>
      </c>
    </row>
    <row r="195" spans="1:65" s="2" customFormat="1" ht="24.15" customHeight="1">
      <c r="A195" s="37"/>
      <c r="B195" s="38"/>
      <c r="C195" s="182" t="s">
        <v>334</v>
      </c>
      <c r="D195" s="182" t="s">
        <v>208</v>
      </c>
      <c r="E195" s="183" t="s">
        <v>1604</v>
      </c>
      <c r="F195" s="184" t="s">
        <v>1605</v>
      </c>
      <c r="G195" s="185" t="s">
        <v>809</v>
      </c>
      <c r="H195" s="186">
        <v>5</v>
      </c>
      <c r="I195" s="187"/>
      <c r="J195" s="188">
        <f>ROUND(I195*H195,2)</f>
        <v>0</v>
      </c>
      <c r="K195" s="189"/>
      <c r="L195" s="42"/>
      <c r="M195" s="190" t="s">
        <v>21</v>
      </c>
      <c r="N195" s="191" t="s">
        <v>45</v>
      </c>
      <c r="O195" s="67"/>
      <c r="P195" s="192">
        <f>O195*H195</f>
        <v>0</v>
      </c>
      <c r="Q195" s="192">
        <v>0</v>
      </c>
      <c r="R195" s="192">
        <f>Q195*H195</f>
        <v>0</v>
      </c>
      <c r="S195" s="192">
        <v>0</v>
      </c>
      <c r="T195" s="193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194" t="s">
        <v>356</v>
      </c>
      <c r="AT195" s="194" t="s">
        <v>208</v>
      </c>
      <c r="AU195" s="194" t="s">
        <v>83</v>
      </c>
      <c r="AY195" s="20" t="s">
        <v>206</v>
      </c>
      <c r="BE195" s="195">
        <f>IF(N195="základní",J195,0)</f>
        <v>0</v>
      </c>
      <c r="BF195" s="195">
        <f>IF(N195="snížená",J195,0)</f>
        <v>0</v>
      </c>
      <c r="BG195" s="195">
        <f>IF(N195="zákl. přenesená",J195,0)</f>
        <v>0</v>
      </c>
      <c r="BH195" s="195">
        <f>IF(N195="sníž. přenesená",J195,0)</f>
        <v>0</v>
      </c>
      <c r="BI195" s="195">
        <f>IF(N195="nulová",J195,0)</f>
        <v>0</v>
      </c>
      <c r="BJ195" s="20" t="s">
        <v>81</v>
      </c>
      <c r="BK195" s="195">
        <f>ROUND(I195*H195,2)</f>
        <v>0</v>
      </c>
      <c r="BL195" s="20" t="s">
        <v>356</v>
      </c>
      <c r="BM195" s="194" t="s">
        <v>1606</v>
      </c>
    </row>
    <row r="196" spans="1:65" s="2" customFormat="1" ht="18">
      <c r="A196" s="37"/>
      <c r="B196" s="38"/>
      <c r="C196" s="39"/>
      <c r="D196" s="196" t="s">
        <v>213</v>
      </c>
      <c r="E196" s="39"/>
      <c r="F196" s="197" t="s">
        <v>1607</v>
      </c>
      <c r="G196" s="39"/>
      <c r="H196" s="39"/>
      <c r="I196" s="198"/>
      <c r="J196" s="39"/>
      <c r="K196" s="39"/>
      <c r="L196" s="42"/>
      <c r="M196" s="199"/>
      <c r="N196" s="200"/>
      <c r="O196" s="67"/>
      <c r="P196" s="67"/>
      <c r="Q196" s="67"/>
      <c r="R196" s="67"/>
      <c r="S196" s="67"/>
      <c r="T196" s="68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T196" s="20" t="s">
        <v>213</v>
      </c>
      <c r="AU196" s="20" t="s">
        <v>83</v>
      </c>
    </row>
    <row r="197" spans="1:65" s="2" customFormat="1" ht="18">
      <c r="A197" s="37"/>
      <c r="B197" s="38"/>
      <c r="C197" s="39"/>
      <c r="D197" s="196" t="s">
        <v>275</v>
      </c>
      <c r="E197" s="39"/>
      <c r="F197" s="233" t="s">
        <v>1542</v>
      </c>
      <c r="G197" s="39"/>
      <c r="H197" s="39"/>
      <c r="I197" s="198"/>
      <c r="J197" s="39"/>
      <c r="K197" s="39"/>
      <c r="L197" s="42"/>
      <c r="M197" s="199"/>
      <c r="N197" s="200"/>
      <c r="O197" s="67"/>
      <c r="P197" s="67"/>
      <c r="Q197" s="67"/>
      <c r="R197" s="67"/>
      <c r="S197" s="67"/>
      <c r="T197" s="68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T197" s="20" t="s">
        <v>275</v>
      </c>
      <c r="AU197" s="20" t="s">
        <v>83</v>
      </c>
    </row>
    <row r="198" spans="1:65" s="14" customFormat="1">
      <c r="B198" s="211"/>
      <c r="C198" s="212"/>
      <c r="D198" s="196" t="s">
        <v>215</v>
      </c>
      <c r="E198" s="213" t="s">
        <v>21</v>
      </c>
      <c r="F198" s="214" t="s">
        <v>235</v>
      </c>
      <c r="G198" s="212"/>
      <c r="H198" s="215">
        <v>5</v>
      </c>
      <c r="I198" s="216"/>
      <c r="J198" s="212"/>
      <c r="K198" s="212"/>
      <c r="L198" s="217"/>
      <c r="M198" s="218"/>
      <c r="N198" s="219"/>
      <c r="O198" s="219"/>
      <c r="P198" s="219"/>
      <c r="Q198" s="219"/>
      <c r="R198" s="219"/>
      <c r="S198" s="219"/>
      <c r="T198" s="220"/>
      <c r="AT198" s="221" t="s">
        <v>215</v>
      </c>
      <c r="AU198" s="221" t="s">
        <v>83</v>
      </c>
      <c r="AV198" s="14" t="s">
        <v>83</v>
      </c>
      <c r="AW198" s="14" t="s">
        <v>34</v>
      </c>
      <c r="AX198" s="14" t="s">
        <v>81</v>
      </c>
      <c r="AY198" s="221" t="s">
        <v>206</v>
      </c>
    </row>
    <row r="199" spans="1:65" s="2" customFormat="1" ht="24.15" customHeight="1">
      <c r="A199" s="37"/>
      <c r="B199" s="38"/>
      <c r="C199" s="182" t="s">
        <v>339</v>
      </c>
      <c r="D199" s="182" t="s">
        <v>208</v>
      </c>
      <c r="E199" s="183" t="s">
        <v>1608</v>
      </c>
      <c r="F199" s="184" t="s">
        <v>1609</v>
      </c>
      <c r="G199" s="185" t="s">
        <v>809</v>
      </c>
      <c r="H199" s="186">
        <v>3</v>
      </c>
      <c r="I199" s="187"/>
      <c r="J199" s="188">
        <f>ROUND(I199*H199,2)</f>
        <v>0</v>
      </c>
      <c r="K199" s="189"/>
      <c r="L199" s="42"/>
      <c r="M199" s="190" t="s">
        <v>21</v>
      </c>
      <c r="N199" s="191" t="s">
        <v>45</v>
      </c>
      <c r="O199" s="67"/>
      <c r="P199" s="192">
        <f>O199*H199</f>
        <v>0</v>
      </c>
      <c r="Q199" s="192">
        <v>0</v>
      </c>
      <c r="R199" s="192">
        <f>Q199*H199</f>
        <v>0</v>
      </c>
      <c r="S199" s="192">
        <v>0</v>
      </c>
      <c r="T199" s="193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194" t="s">
        <v>356</v>
      </c>
      <c r="AT199" s="194" t="s">
        <v>208</v>
      </c>
      <c r="AU199" s="194" t="s">
        <v>83</v>
      </c>
      <c r="AY199" s="20" t="s">
        <v>206</v>
      </c>
      <c r="BE199" s="195">
        <f>IF(N199="základní",J199,0)</f>
        <v>0</v>
      </c>
      <c r="BF199" s="195">
        <f>IF(N199="snížená",J199,0)</f>
        <v>0</v>
      </c>
      <c r="BG199" s="195">
        <f>IF(N199="zákl. přenesená",J199,0)</f>
        <v>0</v>
      </c>
      <c r="BH199" s="195">
        <f>IF(N199="sníž. přenesená",J199,0)</f>
        <v>0</v>
      </c>
      <c r="BI199" s="195">
        <f>IF(N199="nulová",J199,0)</f>
        <v>0</v>
      </c>
      <c r="BJ199" s="20" t="s">
        <v>81</v>
      </c>
      <c r="BK199" s="195">
        <f>ROUND(I199*H199,2)</f>
        <v>0</v>
      </c>
      <c r="BL199" s="20" t="s">
        <v>356</v>
      </c>
      <c r="BM199" s="194" t="s">
        <v>1610</v>
      </c>
    </row>
    <row r="200" spans="1:65" s="2" customFormat="1">
      <c r="A200" s="37"/>
      <c r="B200" s="38"/>
      <c r="C200" s="39"/>
      <c r="D200" s="196" t="s">
        <v>213</v>
      </c>
      <c r="E200" s="39"/>
      <c r="F200" s="197" t="s">
        <v>1609</v>
      </c>
      <c r="G200" s="39"/>
      <c r="H200" s="39"/>
      <c r="I200" s="198"/>
      <c r="J200" s="39"/>
      <c r="K200" s="39"/>
      <c r="L200" s="42"/>
      <c r="M200" s="199"/>
      <c r="N200" s="200"/>
      <c r="O200" s="67"/>
      <c r="P200" s="67"/>
      <c r="Q200" s="67"/>
      <c r="R200" s="67"/>
      <c r="S200" s="67"/>
      <c r="T200" s="68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T200" s="20" t="s">
        <v>213</v>
      </c>
      <c r="AU200" s="20" t="s">
        <v>83</v>
      </c>
    </row>
    <row r="201" spans="1:65" s="2" customFormat="1" ht="18">
      <c r="A201" s="37"/>
      <c r="B201" s="38"/>
      <c r="C201" s="39"/>
      <c r="D201" s="196" t="s">
        <v>275</v>
      </c>
      <c r="E201" s="39"/>
      <c r="F201" s="233" t="s">
        <v>1542</v>
      </c>
      <c r="G201" s="39"/>
      <c r="H201" s="39"/>
      <c r="I201" s="198"/>
      <c r="J201" s="39"/>
      <c r="K201" s="39"/>
      <c r="L201" s="42"/>
      <c r="M201" s="199"/>
      <c r="N201" s="200"/>
      <c r="O201" s="67"/>
      <c r="P201" s="67"/>
      <c r="Q201" s="67"/>
      <c r="R201" s="67"/>
      <c r="S201" s="67"/>
      <c r="T201" s="68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T201" s="20" t="s">
        <v>275</v>
      </c>
      <c r="AU201" s="20" t="s">
        <v>83</v>
      </c>
    </row>
    <row r="202" spans="1:65" s="2" customFormat="1" ht="24.15" customHeight="1">
      <c r="A202" s="37"/>
      <c r="B202" s="38"/>
      <c r="C202" s="182" t="s">
        <v>346</v>
      </c>
      <c r="D202" s="182" t="s">
        <v>208</v>
      </c>
      <c r="E202" s="183" t="s">
        <v>1611</v>
      </c>
      <c r="F202" s="184" t="s">
        <v>1612</v>
      </c>
      <c r="G202" s="185" t="s">
        <v>809</v>
      </c>
      <c r="H202" s="186">
        <v>1</v>
      </c>
      <c r="I202" s="187"/>
      <c r="J202" s="188">
        <f>ROUND(I202*H202,2)</f>
        <v>0</v>
      </c>
      <c r="K202" s="189"/>
      <c r="L202" s="42"/>
      <c r="M202" s="190" t="s">
        <v>21</v>
      </c>
      <c r="N202" s="191" t="s">
        <v>45</v>
      </c>
      <c r="O202" s="67"/>
      <c r="P202" s="192">
        <f>O202*H202</f>
        <v>0</v>
      </c>
      <c r="Q202" s="192">
        <v>0</v>
      </c>
      <c r="R202" s="192">
        <f>Q202*H202</f>
        <v>0</v>
      </c>
      <c r="S202" s="192">
        <v>0</v>
      </c>
      <c r="T202" s="193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194" t="s">
        <v>356</v>
      </c>
      <c r="AT202" s="194" t="s">
        <v>208</v>
      </c>
      <c r="AU202" s="194" t="s">
        <v>83</v>
      </c>
      <c r="AY202" s="20" t="s">
        <v>206</v>
      </c>
      <c r="BE202" s="195">
        <f>IF(N202="základní",J202,0)</f>
        <v>0</v>
      </c>
      <c r="BF202" s="195">
        <f>IF(N202="snížená",J202,0)</f>
        <v>0</v>
      </c>
      <c r="BG202" s="195">
        <f>IF(N202="zákl. přenesená",J202,0)</f>
        <v>0</v>
      </c>
      <c r="BH202" s="195">
        <f>IF(N202="sníž. přenesená",J202,0)</f>
        <v>0</v>
      </c>
      <c r="BI202" s="195">
        <f>IF(N202="nulová",J202,0)</f>
        <v>0</v>
      </c>
      <c r="BJ202" s="20" t="s">
        <v>81</v>
      </c>
      <c r="BK202" s="195">
        <f>ROUND(I202*H202,2)</f>
        <v>0</v>
      </c>
      <c r="BL202" s="20" t="s">
        <v>356</v>
      </c>
      <c r="BM202" s="194" t="s">
        <v>1613</v>
      </c>
    </row>
    <row r="203" spans="1:65" s="2" customFormat="1">
      <c r="A203" s="37"/>
      <c r="B203" s="38"/>
      <c r="C203" s="39"/>
      <c r="D203" s="196" t="s">
        <v>213</v>
      </c>
      <c r="E203" s="39"/>
      <c r="F203" s="197" t="s">
        <v>1612</v>
      </c>
      <c r="G203" s="39"/>
      <c r="H203" s="39"/>
      <c r="I203" s="198"/>
      <c r="J203" s="39"/>
      <c r="K203" s="39"/>
      <c r="L203" s="42"/>
      <c r="M203" s="199"/>
      <c r="N203" s="200"/>
      <c r="O203" s="67"/>
      <c r="P203" s="67"/>
      <c r="Q203" s="67"/>
      <c r="R203" s="67"/>
      <c r="S203" s="67"/>
      <c r="T203" s="68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T203" s="20" t="s">
        <v>213</v>
      </c>
      <c r="AU203" s="20" t="s">
        <v>83</v>
      </c>
    </row>
    <row r="204" spans="1:65" s="2" customFormat="1" ht="18">
      <c r="A204" s="37"/>
      <c r="B204" s="38"/>
      <c r="C204" s="39"/>
      <c r="D204" s="196" t="s">
        <v>275</v>
      </c>
      <c r="E204" s="39"/>
      <c r="F204" s="233" t="s">
        <v>1542</v>
      </c>
      <c r="G204" s="39"/>
      <c r="H204" s="39"/>
      <c r="I204" s="198"/>
      <c r="J204" s="39"/>
      <c r="K204" s="39"/>
      <c r="L204" s="42"/>
      <c r="M204" s="199"/>
      <c r="N204" s="200"/>
      <c r="O204" s="67"/>
      <c r="P204" s="67"/>
      <c r="Q204" s="67"/>
      <c r="R204" s="67"/>
      <c r="S204" s="67"/>
      <c r="T204" s="68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T204" s="20" t="s">
        <v>275</v>
      </c>
      <c r="AU204" s="20" t="s">
        <v>83</v>
      </c>
    </row>
    <row r="205" spans="1:65" s="2" customFormat="1" ht="16.5" customHeight="1">
      <c r="A205" s="37"/>
      <c r="B205" s="38"/>
      <c r="C205" s="182" t="s">
        <v>356</v>
      </c>
      <c r="D205" s="182" t="s">
        <v>208</v>
      </c>
      <c r="E205" s="183" t="s">
        <v>1614</v>
      </c>
      <c r="F205" s="184" t="s">
        <v>1615</v>
      </c>
      <c r="G205" s="185" t="s">
        <v>809</v>
      </c>
      <c r="H205" s="186">
        <v>1</v>
      </c>
      <c r="I205" s="187"/>
      <c r="J205" s="188">
        <f>ROUND(I205*H205,2)</f>
        <v>0</v>
      </c>
      <c r="K205" s="189"/>
      <c r="L205" s="42"/>
      <c r="M205" s="190" t="s">
        <v>21</v>
      </c>
      <c r="N205" s="191" t="s">
        <v>45</v>
      </c>
      <c r="O205" s="67"/>
      <c r="P205" s="192">
        <f>O205*H205</f>
        <v>0</v>
      </c>
      <c r="Q205" s="192">
        <v>0</v>
      </c>
      <c r="R205" s="192">
        <f>Q205*H205</f>
        <v>0</v>
      </c>
      <c r="S205" s="192">
        <v>0</v>
      </c>
      <c r="T205" s="193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194" t="s">
        <v>356</v>
      </c>
      <c r="AT205" s="194" t="s">
        <v>208</v>
      </c>
      <c r="AU205" s="194" t="s">
        <v>83</v>
      </c>
      <c r="AY205" s="20" t="s">
        <v>206</v>
      </c>
      <c r="BE205" s="195">
        <f>IF(N205="základní",J205,0)</f>
        <v>0</v>
      </c>
      <c r="BF205" s="195">
        <f>IF(N205="snížená",J205,0)</f>
        <v>0</v>
      </c>
      <c r="BG205" s="195">
        <f>IF(N205="zákl. přenesená",J205,0)</f>
        <v>0</v>
      </c>
      <c r="BH205" s="195">
        <f>IF(N205="sníž. přenesená",J205,0)</f>
        <v>0</v>
      </c>
      <c r="BI205" s="195">
        <f>IF(N205="nulová",J205,0)</f>
        <v>0</v>
      </c>
      <c r="BJ205" s="20" t="s">
        <v>81</v>
      </c>
      <c r="BK205" s="195">
        <f>ROUND(I205*H205,2)</f>
        <v>0</v>
      </c>
      <c r="BL205" s="20" t="s">
        <v>356</v>
      </c>
      <c r="BM205" s="194" t="s">
        <v>1616</v>
      </c>
    </row>
    <row r="206" spans="1:65" s="2" customFormat="1">
      <c r="A206" s="37"/>
      <c r="B206" s="38"/>
      <c r="C206" s="39"/>
      <c r="D206" s="196" t="s">
        <v>213</v>
      </c>
      <c r="E206" s="39"/>
      <c r="F206" s="197" t="s">
        <v>1615</v>
      </c>
      <c r="G206" s="39"/>
      <c r="H206" s="39"/>
      <c r="I206" s="198"/>
      <c r="J206" s="39"/>
      <c r="K206" s="39"/>
      <c r="L206" s="42"/>
      <c r="M206" s="199"/>
      <c r="N206" s="200"/>
      <c r="O206" s="67"/>
      <c r="P206" s="67"/>
      <c r="Q206" s="67"/>
      <c r="R206" s="67"/>
      <c r="S206" s="67"/>
      <c r="T206" s="68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T206" s="20" t="s">
        <v>213</v>
      </c>
      <c r="AU206" s="20" t="s">
        <v>83</v>
      </c>
    </row>
    <row r="207" spans="1:65" s="2" customFormat="1" ht="18">
      <c r="A207" s="37"/>
      <c r="B207" s="38"/>
      <c r="C207" s="39"/>
      <c r="D207" s="196" t="s">
        <v>275</v>
      </c>
      <c r="E207" s="39"/>
      <c r="F207" s="233" t="s">
        <v>1542</v>
      </c>
      <c r="G207" s="39"/>
      <c r="H207" s="39"/>
      <c r="I207" s="198"/>
      <c r="J207" s="39"/>
      <c r="K207" s="39"/>
      <c r="L207" s="42"/>
      <c r="M207" s="199"/>
      <c r="N207" s="200"/>
      <c r="O207" s="67"/>
      <c r="P207" s="67"/>
      <c r="Q207" s="67"/>
      <c r="R207" s="67"/>
      <c r="S207" s="67"/>
      <c r="T207" s="68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T207" s="20" t="s">
        <v>275</v>
      </c>
      <c r="AU207" s="20" t="s">
        <v>83</v>
      </c>
    </row>
    <row r="208" spans="1:65" s="2" customFormat="1" ht="24.15" customHeight="1">
      <c r="A208" s="37"/>
      <c r="B208" s="38"/>
      <c r="C208" s="182" t="s">
        <v>361</v>
      </c>
      <c r="D208" s="182" t="s">
        <v>208</v>
      </c>
      <c r="E208" s="183" t="s">
        <v>1617</v>
      </c>
      <c r="F208" s="184" t="s">
        <v>1618</v>
      </c>
      <c r="G208" s="185" t="s">
        <v>809</v>
      </c>
      <c r="H208" s="186">
        <v>1</v>
      </c>
      <c r="I208" s="187"/>
      <c r="J208" s="188">
        <f>ROUND(I208*H208,2)</f>
        <v>0</v>
      </c>
      <c r="K208" s="189"/>
      <c r="L208" s="42"/>
      <c r="M208" s="190" t="s">
        <v>21</v>
      </c>
      <c r="N208" s="191" t="s">
        <v>45</v>
      </c>
      <c r="O208" s="67"/>
      <c r="P208" s="192">
        <f>O208*H208</f>
        <v>0</v>
      </c>
      <c r="Q208" s="192">
        <v>0</v>
      </c>
      <c r="R208" s="192">
        <f>Q208*H208</f>
        <v>0</v>
      </c>
      <c r="S208" s="192">
        <v>0</v>
      </c>
      <c r="T208" s="193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194" t="s">
        <v>356</v>
      </c>
      <c r="AT208" s="194" t="s">
        <v>208</v>
      </c>
      <c r="AU208" s="194" t="s">
        <v>83</v>
      </c>
      <c r="AY208" s="20" t="s">
        <v>206</v>
      </c>
      <c r="BE208" s="195">
        <f>IF(N208="základní",J208,0)</f>
        <v>0</v>
      </c>
      <c r="BF208" s="195">
        <f>IF(N208="snížená",J208,0)</f>
        <v>0</v>
      </c>
      <c r="BG208" s="195">
        <f>IF(N208="zákl. přenesená",J208,0)</f>
        <v>0</v>
      </c>
      <c r="BH208" s="195">
        <f>IF(N208="sníž. přenesená",J208,0)</f>
        <v>0</v>
      </c>
      <c r="BI208" s="195">
        <f>IF(N208="nulová",J208,0)</f>
        <v>0</v>
      </c>
      <c r="BJ208" s="20" t="s">
        <v>81</v>
      </c>
      <c r="BK208" s="195">
        <f>ROUND(I208*H208,2)</f>
        <v>0</v>
      </c>
      <c r="BL208" s="20" t="s">
        <v>356</v>
      </c>
      <c r="BM208" s="194" t="s">
        <v>1619</v>
      </c>
    </row>
    <row r="209" spans="1:65" s="2" customFormat="1" ht="18">
      <c r="A209" s="37"/>
      <c r="B209" s="38"/>
      <c r="C209" s="39"/>
      <c r="D209" s="196" t="s">
        <v>213</v>
      </c>
      <c r="E209" s="39"/>
      <c r="F209" s="197" t="s">
        <v>1618</v>
      </c>
      <c r="G209" s="39"/>
      <c r="H209" s="39"/>
      <c r="I209" s="198"/>
      <c r="J209" s="39"/>
      <c r="K209" s="39"/>
      <c r="L209" s="42"/>
      <c r="M209" s="199"/>
      <c r="N209" s="200"/>
      <c r="O209" s="67"/>
      <c r="P209" s="67"/>
      <c r="Q209" s="67"/>
      <c r="R209" s="67"/>
      <c r="S209" s="67"/>
      <c r="T209" s="68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T209" s="20" t="s">
        <v>213</v>
      </c>
      <c r="AU209" s="20" t="s">
        <v>83</v>
      </c>
    </row>
    <row r="210" spans="1:65" s="2" customFormat="1" ht="18">
      <c r="A210" s="37"/>
      <c r="B210" s="38"/>
      <c r="C210" s="39"/>
      <c r="D210" s="196" t="s">
        <v>275</v>
      </c>
      <c r="E210" s="39"/>
      <c r="F210" s="233" t="s">
        <v>1542</v>
      </c>
      <c r="G210" s="39"/>
      <c r="H210" s="39"/>
      <c r="I210" s="198"/>
      <c r="J210" s="39"/>
      <c r="K210" s="39"/>
      <c r="L210" s="42"/>
      <c r="M210" s="199"/>
      <c r="N210" s="200"/>
      <c r="O210" s="67"/>
      <c r="P210" s="67"/>
      <c r="Q210" s="67"/>
      <c r="R210" s="67"/>
      <c r="S210" s="67"/>
      <c r="T210" s="68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T210" s="20" t="s">
        <v>275</v>
      </c>
      <c r="AU210" s="20" t="s">
        <v>83</v>
      </c>
    </row>
    <row r="211" spans="1:65" s="2" customFormat="1" ht="16.5" customHeight="1">
      <c r="A211" s="37"/>
      <c r="B211" s="38"/>
      <c r="C211" s="234" t="s">
        <v>374</v>
      </c>
      <c r="D211" s="234" t="s">
        <v>305</v>
      </c>
      <c r="E211" s="235" t="s">
        <v>1620</v>
      </c>
      <c r="F211" s="236" t="s">
        <v>1621</v>
      </c>
      <c r="G211" s="237" t="s">
        <v>211</v>
      </c>
      <c r="H211" s="238">
        <v>6</v>
      </c>
      <c r="I211" s="239"/>
      <c r="J211" s="240">
        <f>ROUND(I211*H211,2)</f>
        <v>0</v>
      </c>
      <c r="K211" s="241"/>
      <c r="L211" s="242"/>
      <c r="M211" s="243" t="s">
        <v>21</v>
      </c>
      <c r="N211" s="244" t="s">
        <v>45</v>
      </c>
      <c r="O211" s="67"/>
      <c r="P211" s="192">
        <f>O211*H211</f>
        <v>0</v>
      </c>
      <c r="Q211" s="192">
        <v>0</v>
      </c>
      <c r="R211" s="192">
        <f>Q211*H211</f>
        <v>0</v>
      </c>
      <c r="S211" s="192">
        <v>0</v>
      </c>
      <c r="T211" s="193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194" t="s">
        <v>487</v>
      </c>
      <c r="AT211" s="194" t="s">
        <v>305</v>
      </c>
      <c r="AU211" s="194" t="s">
        <v>83</v>
      </c>
      <c r="AY211" s="20" t="s">
        <v>206</v>
      </c>
      <c r="BE211" s="195">
        <f>IF(N211="základní",J211,0)</f>
        <v>0</v>
      </c>
      <c r="BF211" s="195">
        <f>IF(N211="snížená",J211,0)</f>
        <v>0</v>
      </c>
      <c r="BG211" s="195">
        <f>IF(N211="zákl. přenesená",J211,0)</f>
        <v>0</v>
      </c>
      <c r="BH211" s="195">
        <f>IF(N211="sníž. přenesená",J211,0)</f>
        <v>0</v>
      </c>
      <c r="BI211" s="195">
        <f>IF(N211="nulová",J211,0)</f>
        <v>0</v>
      </c>
      <c r="BJ211" s="20" t="s">
        <v>81</v>
      </c>
      <c r="BK211" s="195">
        <f>ROUND(I211*H211,2)</f>
        <v>0</v>
      </c>
      <c r="BL211" s="20" t="s">
        <v>356</v>
      </c>
      <c r="BM211" s="194" t="s">
        <v>1622</v>
      </c>
    </row>
    <row r="212" spans="1:65" s="2" customFormat="1">
      <c r="A212" s="37"/>
      <c r="B212" s="38"/>
      <c r="C212" s="39"/>
      <c r="D212" s="196" t="s">
        <v>213</v>
      </c>
      <c r="E212" s="39"/>
      <c r="F212" s="197" t="s">
        <v>1621</v>
      </c>
      <c r="G212" s="39"/>
      <c r="H212" s="39"/>
      <c r="I212" s="198"/>
      <c r="J212" s="39"/>
      <c r="K212" s="39"/>
      <c r="L212" s="42"/>
      <c r="M212" s="199"/>
      <c r="N212" s="200"/>
      <c r="O212" s="67"/>
      <c r="P212" s="67"/>
      <c r="Q212" s="67"/>
      <c r="R212" s="67"/>
      <c r="S212" s="67"/>
      <c r="T212" s="68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T212" s="20" t="s">
        <v>213</v>
      </c>
      <c r="AU212" s="20" t="s">
        <v>83</v>
      </c>
    </row>
    <row r="213" spans="1:65" s="2" customFormat="1" ht="18">
      <c r="A213" s="37"/>
      <c r="B213" s="38"/>
      <c r="C213" s="39"/>
      <c r="D213" s="196" t="s">
        <v>275</v>
      </c>
      <c r="E213" s="39"/>
      <c r="F213" s="233" t="s">
        <v>1542</v>
      </c>
      <c r="G213" s="39"/>
      <c r="H213" s="39"/>
      <c r="I213" s="198"/>
      <c r="J213" s="39"/>
      <c r="K213" s="39"/>
      <c r="L213" s="42"/>
      <c r="M213" s="199"/>
      <c r="N213" s="200"/>
      <c r="O213" s="67"/>
      <c r="P213" s="67"/>
      <c r="Q213" s="67"/>
      <c r="R213" s="67"/>
      <c r="S213" s="67"/>
      <c r="T213" s="68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T213" s="20" t="s">
        <v>275</v>
      </c>
      <c r="AU213" s="20" t="s">
        <v>83</v>
      </c>
    </row>
    <row r="214" spans="1:65" s="2" customFormat="1" ht="16.5" customHeight="1">
      <c r="A214" s="37"/>
      <c r="B214" s="38"/>
      <c r="C214" s="234" t="s">
        <v>381</v>
      </c>
      <c r="D214" s="234" t="s">
        <v>305</v>
      </c>
      <c r="E214" s="235" t="s">
        <v>1623</v>
      </c>
      <c r="F214" s="236" t="s">
        <v>1624</v>
      </c>
      <c r="G214" s="237" t="s">
        <v>211</v>
      </c>
      <c r="H214" s="238">
        <v>6</v>
      </c>
      <c r="I214" s="239"/>
      <c r="J214" s="240">
        <f>ROUND(I214*H214,2)</f>
        <v>0</v>
      </c>
      <c r="K214" s="241"/>
      <c r="L214" s="242"/>
      <c r="M214" s="243" t="s">
        <v>21</v>
      </c>
      <c r="N214" s="244" t="s">
        <v>45</v>
      </c>
      <c r="O214" s="67"/>
      <c r="P214" s="192">
        <f>O214*H214</f>
        <v>0</v>
      </c>
      <c r="Q214" s="192">
        <v>0</v>
      </c>
      <c r="R214" s="192">
        <f>Q214*H214</f>
        <v>0</v>
      </c>
      <c r="S214" s="192">
        <v>0</v>
      </c>
      <c r="T214" s="193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194" t="s">
        <v>487</v>
      </c>
      <c r="AT214" s="194" t="s">
        <v>305</v>
      </c>
      <c r="AU214" s="194" t="s">
        <v>83</v>
      </c>
      <c r="AY214" s="20" t="s">
        <v>206</v>
      </c>
      <c r="BE214" s="195">
        <f>IF(N214="základní",J214,0)</f>
        <v>0</v>
      </c>
      <c r="BF214" s="195">
        <f>IF(N214="snížená",J214,0)</f>
        <v>0</v>
      </c>
      <c r="BG214" s="195">
        <f>IF(N214="zákl. přenesená",J214,0)</f>
        <v>0</v>
      </c>
      <c r="BH214" s="195">
        <f>IF(N214="sníž. přenesená",J214,0)</f>
        <v>0</v>
      </c>
      <c r="BI214" s="195">
        <f>IF(N214="nulová",J214,0)</f>
        <v>0</v>
      </c>
      <c r="BJ214" s="20" t="s">
        <v>81</v>
      </c>
      <c r="BK214" s="195">
        <f>ROUND(I214*H214,2)</f>
        <v>0</v>
      </c>
      <c r="BL214" s="20" t="s">
        <v>356</v>
      </c>
      <c r="BM214" s="194" t="s">
        <v>1625</v>
      </c>
    </row>
    <row r="215" spans="1:65" s="2" customFormat="1">
      <c r="A215" s="37"/>
      <c r="B215" s="38"/>
      <c r="C215" s="39"/>
      <c r="D215" s="196" t="s">
        <v>213</v>
      </c>
      <c r="E215" s="39"/>
      <c r="F215" s="197" t="s">
        <v>1624</v>
      </c>
      <c r="G215" s="39"/>
      <c r="H215" s="39"/>
      <c r="I215" s="198"/>
      <c r="J215" s="39"/>
      <c r="K215" s="39"/>
      <c r="L215" s="42"/>
      <c r="M215" s="199"/>
      <c r="N215" s="200"/>
      <c r="O215" s="67"/>
      <c r="P215" s="67"/>
      <c r="Q215" s="67"/>
      <c r="R215" s="67"/>
      <c r="S215" s="67"/>
      <c r="T215" s="68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T215" s="20" t="s">
        <v>213</v>
      </c>
      <c r="AU215" s="20" t="s">
        <v>83</v>
      </c>
    </row>
    <row r="216" spans="1:65" s="2" customFormat="1" ht="18">
      <c r="A216" s="37"/>
      <c r="B216" s="38"/>
      <c r="C216" s="39"/>
      <c r="D216" s="196" t="s">
        <v>275</v>
      </c>
      <c r="E216" s="39"/>
      <c r="F216" s="233" t="s">
        <v>1542</v>
      </c>
      <c r="G216" s="39"/>
      <c r="H216" s="39"/>
      <c r="I216" s="198"/>
      <c r="J216" s="39"/>
      <c r="K216" s="39"/>
      <c r="L216" s="42"/>
      <c r="M216" s="199"/>
      <c r="N216" s="200"/>
      <c r="O216" s="67"/>
      <c r="P216" s="67"/>
      <c r="Q216" s="67"/>
      <c r="R216" s="67"/>
      <c r="S216" s="67"/>
      <c r="T216" s="68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T216" s="20" t="s">
        <v>275</v>
      </c>
      <c r="AU216" s="20" t="s">
        <v>83</v>
      </c>
    </row>
    <row r="217" spans="1:65" s="2" customFormat="1" ht="16.5" customHeight="1">
      <c r="A217" s="37"/>
      <c r="B217" s="38"/>
      <c r="C217" s="234" t="s">
        <v>386</v>
      </c>
      <c r="D217" s="234" t="s">
        <v>305</v>
      </c>
      <c r="E217" s="235" t="s">
        <v>1626</v>
      </c>
      <c r="F217" s="236" t="s">
        <v>1627</v>
      </c>
      <c r="G217" s="237" t="s">
        <v>211</v>
      </c>
      <c r="H217" s="238">
        <v>10</v>
      </c>
      <c r="I217" s="239"/>
      <c r="J217" s="240">
        <f>ROUND(I217*H217,2)</f>
        <v>0</v>
      </c>
      <c r="K217" s="241"/>
      <c r="L217" s="242"/>
      <c r="M217" s="243" t="s">
        <v>21</v>
      </c>
      <c r="N217" s="244" t="s">
        <v>45</v>
      </c>
      <c r="O217" s="67"/>
      <c r="P217" s="192">
        <f>O217*H217</f>
        <v>0</v>
      </c>
      <c r="Q217" s="192">
        <v>0</v>
      </c>
      <c r="R217" s="192">
        <f>Q217*H217</f>
        <v>0</v>
      </c>
      <c r="S217" s="192">
        <v>0</v>
      </c>
      <c r="T217" s="193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194" t="s">
        <v>487</v>
      </c>
      <c r="AT217" s="194" t="s">
        <v>305</v>
      </c>
      <c r="AU217" s="194" t="s">
        <v>83</v>
      </c>
      <c r="AY217" s="20" t="s">
        <v>206</v>
      </c>
      <c r="BE217" s="195">
        <f>IF(N217="základní",J217,0)</f>
        <v>0</v>
      </c>
      <c r="BF217" s="195">
        <f>IF(N217="snížená",J217,0)</f>
        <v>0</v>
      </c>
      <c r="BG217" s="195">
        <f>IF(N217="zákl. přenesená",J217,0)</f>
        <v>0</v>
      </c>
      <c r="BH217" s="195">
        <f>IF(N217="sníž. přenesená",J217,0)</f>
        <v>0</v>
      </c>
      <c r="BI217" s="195">
        <f>IF(N217="nulová",J217,0)</f>
        <v>0</v>
      </c>
      <c r="BJ217" s="20" t="s">
        <v>81</v>
      </c>
      <c r="BK217" s="195">
        <f>ROUND(I217*H217,2)</f>
        <v>0</v>
      </c>
      <c r="BL217" s="20" t="s">
        <v>356</v>
      </c>
      <c r="BM217" s="194" t="s">
        <v>1628</v>
      </c>
    </row>
    <row r="218" spans="1:65" s="2" customFormat="1">
      <c r="A218" s="37"/>
      <c r="B218" s="38"/>
      <c r="C218" s="39"/>
      <c r="D218" s="196" t="s">
        <v>213</v>
      </c>
      <c r="E218" s="39"/>
      <c r="F218" s="197" t="s">
        <v>1627</v>
      </c>
      <c r="G218" s="39"/>
      <c r="H218" s="39"/>
      <c r="I218" s="198"/>
      <c r="J218" s="39"/>
      <c r="K218" s="39"/>
      <c r="L218" s="42"/>
      <c r="M218" s="199"/>
      <c r="N218" s="200"/>
      <c r="O218" s="67"/>
      <c r="P218" s="67"/>
      <c r="Q218" s="67"/>
      <c r="R218" s="67"/>
      <c r="S218" s="67"/>
      <c r="T218" s="68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T218" s="20" t="s">
        <v>213</v>
      </c>
      <c r="AU218" s="20" t="s">
        <v>83</v>
      </c>
    </row>
    <row r="219" spans="1:65" s="2" customFormat="1" ht="18">
      <c r="A219" s="37"/>
      <c r="B219" s="38"/>
      <c r="C219" s="39"/>
      <c r="D219" s="196" t="s">
        <v>275</v>
      </c>
      <c r="E219" s="39"/>
      <c r="F219" s="233" t="s">
        <v>1542</v>
      </c>
      <c r="G219" s="39"/>
      <c r="H219" s="39"/>
      <c r="I219" s="198"/>
      <c r="J219" s="39"/>
      <c r="K219" s="39"/>
      <c r="L219" s="42"/>
      <c r="M219" s="199"/>
      <c r="N219" s="200"/>
      <c r="O219" s="67"/>
      <c r="P219" s="67"/>
      <c r="Q219" s="67"/>
      <c r="R219" s="67"/>
      <c r="S219" s="67"/>
      <c r="T219" s="68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T219" s="20" t="s">
        <v>275</v>
      </c>
      <c r="AU219" s="20" t="s">
        <v>83</v>
      </c>
    </row>
    <row r="220" spans="1:65" s="2" customFormat="1" ht="16.5" customHeight="1">
      <c r="A220" s="37"/>
      <c r="B220" s="38"/>
      <c r="C220" s="234" t="s">
        <v>7</v>
      </c>
      <c r="D220" s="234" t="s">
        <v>305</v>
      </c>
      <c r="E220" s="235" t="s">
        <v>1629</v>
      </c>
      <c r="F220" s="236" t="s">
        <v>1630</v>
      </c>
      <c r="G220" s="237" t="s">
        <v>211</v>
      </c>
      <c r="H220" s="238">
        <v>6</v>
      </c>
      <c r="I220" s="239"/>
      <c r="J220" s="240">
        <f>ROUND(I220*H220,2)</f>
        <v>0</v>
      </c>
      <c r="K220" s="241"/>
      <c r="L220" s="242"/>
      <c r="M220" s="243" t="s">
        <v>21</v>
      </c>
      <c r="N220" s="244" t="s">
        <v>45</v>
      </c>
      <c r="O220" s="67"/>
      <c r="P220" s="192">
        <f>O220*H220</f>
        <v>0</v>
      </c>
      <c r="Q220" s="192">
        <v>0</v>
      </c>
      <c r="R220" s="192">
        <f>Q220*H220</f>
        <v>0</v>
      </c>
      <c r="S220" s="192">
        <v>0</v>
      </c>
      <c r="T220" s="193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194" t="s">
        <v>487</v>
      </c>
      <c r="AT220" s="194" t="s">
        <v>305</v>
      </c>
      <c r="AU220" s="194" t="s">
        <v>83</v>
      </c>
      <c r="AY220" s="20" t="s">
        <v>206</v>
      </c>
      <c r="BE220" s="195">
        <f>IF(N220="základní",J220,0)</f>
        <v>0</v>
      </c>
      <c r="BF220" s="195">
        <f>IF(N220="snížená",J220,0)</f>
        <v>0</v>
      </c>
      <c r="BG220" s="195">
        <f>IF(N220="zákl. přenesená",J220,0)</f>
        <v>0</v>
      </c>
      <c r="BH220" s="195">
        <f>IF(N220="sníž. přenesená",J220,0)</f>
        <v>0</v>
      </c>
      <c r="BI220" s="195">
        <f>IF(N220="nulová",J220,0)</f>
        <v>0</v>
      </c>
      <c r="BJ220" s="20" t="s">
        <v>81</v>
      </c>
      <c r="BK220" s="195">
        <f>ROUND(I220*H220,2)</f>
        <v>0</v>
      </c>
      <c r="BL220" s="20" t="s">
        <v>356</v>
      </c>
      <c r="BM220" s="194" t="s">
        <v>1631</v>
      </c>
    </row>
    <row r="221" spans="1:65" s="2" customFormat="1">
      <c r="A221" s="37"/>
      <c r="B221" s="38"/>
      <c r="C221" s="39"/>
      <c r="D221" s="196" t="s">
        <v>213</v>
      </c>
      <c r="E221" s="39"/>
      <c r="F221" s="197" t="s">
        <v>1630</v>
      </c>
      <c r="G221" s="39"/>
      <c r="H221" s="39"/>
      <c r="I221" s="198"/>
      <c r="J221" s="39"/>
      <c r="K221" s="39"/>
      <c r="L221" s="42"/>
      <c r="M221" s="199"/>
      <c r="N221" s="200"/>
      <c r="O221" s="67"/>
      <c r="P221" s="67"/>
      <c r="Q221" s="67"/>
      <c r="R221" s="67"/>
      <c r="S221" s="67"/>
      <c r="T221" s="68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T221" s="20" t="s">
        <v>213</v>
      </c>
      <c r="AU221" s="20" t="s">
        <v>83</v>
      </c>
    </row>
    <row r="222" spans="1:65" s="2" customFormat="1" ht="18">
      <c r="A222" s="37"/>
      <c r="B222" s="38"/>
      <c r="C222" s="39"/>
      <c r="D222" s="196" t="s">
        <v>275</v>
      </c>
      <c r="E222" s="39"/>
      <c r="F222" s="233" t="s">
        <v>1542</v>
      </c>
      <c r="G222" s="39"/>
      <c r="H222" s="39"/>
      <c r="I222" s="198"/>
      <c r="J222" s="39"/>
      <c r="K222" s="39"/>
      <c r="L222" s="42"/>
      <c r="M222" s="199"/>
      <c r="N222" s="200"/>
      <c r="O222" s="67"/>
      <c r="P222" s="67"/>
      <c r="Q222" s="67"/>
      <c r="R222" s="67"/>
      <c r="S222" s="67"/>
      <c r="T222" s="68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T222" s="20" t="s">
        <v>275</v>
      </c>
      <c r="AU222" s="20" t="s">
        <v>83</v>
      </c>
    </row>
    <row r="223" spans="1:65" s="2" customFormat="1" ht="16.5" customHeight="1">
      <c r="A223" s="37"/>
      <c r="B223" s="38"/>
      <c r="C223" s="182" t="s">
        <v>400</v>
      </c>
      <c r="D223" s="182" t="s">
        <v>208</v>
      </c>
      <c r="E223" s="183" t="s">
        <v>1632</v>
      </c>
      <c r="F223" s="184" t="s">
        <v>1633</v>
      </c>
      <c r="G223" s="185" t="s">
        <v>809</v>
      </c>
      <c r="H223" s="186">
        <v>1</v>
      </c>
      <c r="I223" s="187"/>
      <c r="J223" s="188">
        <f>ROUND(I223*H223,2)</f>
        <v>0</v>
      </c>
      <c r="K223" s="189"/>
      <c r="L223" s="42"/>
      <c r="M223" s="190" t="s">
        <v>21</v>
      </c>
      <c r="N223" s="191" t="s">
        <v>45</v>
      </c>
      <c r="O223" s="67"/>
      <c r="P223" s="192">
        <f>O223*H223</f>
        <v>0</v>
      </c>
      <c r="Q223" s="192">
        <v>0</v>
      </c>
      <c r="R223" s="192">
        <f>Q223*H223</f>
        <v>0</v>
      </c>
      <c r="S223" s="192">
        <v>0</v>
      </c>
      <c r="T223" s="193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194" t="s">
        <v>356</v>
      </c>
      <c r="AT223" s="194" t="s">
        <v>208</v>
      </c>
      <c r="AU223" s="194" t="s">
        <v>83</v>
      </c>
      <c r="AY223" s="20" t="s">
        <v>206</v>
      </c>
      <c r="BE223" s="195">
        <f>IF(N223="základní",J223,0)</f>
        <v>0</v>
      </c>
      <c r="BF223" s="195">
        <f>IF(N223="snížená",J223,0)</f>
        <v>0</v>
      </c>
      <c r="BG223" s="195">
        <f>IF(N223="zákl. přenesená",J223,0)</f>
        <v>0</v>
      </c>
      <c r="BH223" s="195">
        <f>IF(N223="sníž. přenesená",J223,0)</f>
        <v>0</v>
      </c>
      <c r="BI223" s="195">
        <f>IF(N223="nulová",J223,0)</f>
        <v>0</v>
      </c>
      <c r="BJ223" s="20" t="s">
        <v>81</v>
      </c>
      <c r="BK223" s="195">
        <f>ROUND(I223*H223,2)</f>
        <v>0</v>
      </c>
      <c r="BL223" s="20" t="s">
        <v>356</v>
      </c>
      <c r="BM223" s="194" t="s">
        <v>1634</v>
      </c>
    </row>
    <row r="224" spans="1:65" s="2" customFormat="1">
      <c r="A224" s="37"/>
      <c r="B224" s="38"/>
      <c r="C224" s="39"/>
      <c r="D224" s="196" t="s">
        <v>213</v>
      </c>
      <c r="E224" s="39"/>
      <c r="F224" s="197" t="s">
        <v>1633</v>
      </c>
      <c r="G224" s="39"/>
      <c r="H224" s="39"/>
      <c r="I224" s="198"/>
      <c r="J224" s="39"/>
      <c r="K224" s="39"/>
      <c r="L224" s="42"/>
      <c r="M224" s="199"/>
      <c r="N224" s="200"/>
      <c r="O224" s="67"/>
      <c r="P224" s="67"/>
      <c r="Q224" s="67"/>
      <c r="R224" s="67"/>
      <c r="S224" s="67"/>
      <c r="T224" s="68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T224" s="20" t="s">
        <v>213</v>
      </c>
      <c r="AU224" s="20" t="s">
        <v>83</v>
      </c>
    </row>
    <row r="225" spans="1:65" s="2" customFormat="1" ht="18">
      <c r="A225" s="37"/>
      <c r="B225" s="38"/>
      <c r="C225" s="39"/>
      <c r="D225" s="196" t="s">
        <v>275</v>
      </c>
      <c r="E225" s="39"/>
      <c r="F225" s="233" t="s">
        <v>1542</v>
      </c>
      <c r="G225" s="39"/>
      <c r="H225" s="39"/>
      <c r="I225" s="198"/>
      <c r="J225" s="39"/>
      <c r="K225" s="39"/>
      <c r="L225" s="42"/>
      <c r="M225" s="199"/>
      <c r="N225" s="200"/>
      <c r="O225" s="67"/>
      <c r="P225" s="67"/>
      <c r="Q225" s="67"/>
      <c r="R225" s="67"/>
      <c r="S225" s="67"/>
      <c r="T225" s="68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T225" s="20" t="s">
        <v>275</v>
      </c>
      <c r="AU225" s="20" t="s">
        <v>83</v>
      </c>
    </row>
    <row r="226" spans="1:65" s="2" customFormat="1" ht="16.5" customHeight="1">
      <c r="A226" s="37"/>
      <c r="B226" s="38"/>
      <c r="C226" s="182" t="s">
        <v>411</v>
      </c>
      <c r="D226" s="182" t="s">
        <v>208</v>
      </c>
      <c r="E226" s="183" t="s">
        <v>1635</v>
      </c>
      <c r="F226" s="184" t="s">
        <v>1636</v>
      </c>
      <c r="G226" s="185" t="s">
        <v>809</v>
      </c>
      <c r="H226" s="186">
        <v>1</v>
      </c>
      <c r="I226" s="187"/>
      <c r="J226" s="188">
        <f>ROUND(I226*H226,2)</f>
        <v>0</v>
      </c>
      <c r="K226" s="189"/>
      <c r="L226" s="42"/>
      <c r="M226" s="190" t="s">
        <v>21</v>
      </c>
      <c r="N226" s="191" t="s">
        <v>45</v>
      </c>
      <c r="O226" s="67"/>
      <c r="P226" s="192">
        <f>O226*H226</f>
        <v>0</v>
      </c>
      <c r="Q226" s="192">
        <v>0</v>
      </c>
      <c r="R226" s="192">
        <f>Q226*H226</f>
        <v>0</v>
      </c>
      <c r="S226" s="192">
        <v>0</v>
      </c>
      <c r="T226" s="193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194" t="s">
        <v>356</v>
      </c>
      <c r="AT226" s="194" t="s">
        <v>208</v>
      </c>
      <c r="AU226" s="194" t="s">
        <v>83</v>
      </c>
      <c r="AY226" s="20" t="s">
        <v>206</v>
      </c>
      <c r="BE226" s="195">
        <f>IF(N226="základní",J226,0)</f>
        <v>0</v>
      </c>
      <c r="BF226" s="195">
        <f>IF(N226="snížená",J226,0)</f>
        <v>0</v>
      </c>
      <c r="BG226" s="195">
        <f>IF(N226="zákl. přenesená",J226,0)</f>
        <v>0</v>
      </c>
      <c r="BH226" s="195">
        <f>IF(N226="sníž. přenesená",J226,0)</f>
        <v>0</v>
      </c>
      <c r="BI226" s="195">
        <f>IF(N226="nulová",J226,0)</f>
        <v>0</v>
      </c>
      <c r="BJ226" s="20" t="s">
        <v>81</v>
      </c>
      <c r="BK226" s="195">
        <f>ROUND(I226*H226,2)</f>
        <v>0</v>
      </c>
      <c r="BL226" s="20" t="s">
        <v>356</v>
      </c>
      <c r="BM226" s="194" t="s">
        <v>1637</v>
      </c>
    </row>
    <row r="227" spans="1:65" s="2" customFormat="1">
      <c r="A227" s="37"/>
      <c r="B227" s="38"/>
      <c r="C227" s="39"/>
      <c r="D227" s="196" t="s">
        <v>213</v>
      </c>
      <c r="E227" s="39"/>
      <c r="F227" s="197" t="s">
        <v>1636</v>
      </c>
      <c r="G227" s="39"/>
      <c r="H227" s="39"/>
      <c r="I227" s="198"/>
      <c r="J227" s="39"/>
      <c r="K227" s="39"/>
      <c r="L227" s="42"/>
      <c r="M227" s="199"/>
      <c r="N227" s="200"/>
      <c r="O227" s="67"/>
      <c r="P227" s="67"/>
      <c r="Q227" s="67"/>
      <c r="R227" s="67"/>
      <c r="S227" s="67"/>
      <c r="T227" s="68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T227" s="20" t="s">
        <v>213</v>
      </c>
      <c r="AU227" s="20" t="s">
        <v>83</v>
      </c>
    </row>
    <row r="228" spans="1:65" s="2" customFormat="1" ht="18">
      <c r="A228" s="37"/>
      <c r="B228" s="38"/>
      <c r="C228" s="39"/>
      <c r="D228" s="196" t="s">
        <v>275</v>
      </c>
      <c r="E228" s="39"/>
      <c r="F228" s="233" t="s">
        <v>1542</v>
      </c>
      <c r="G228" s="39"/>
      <c r="H228" s="39"/>
      <c r="I228" s="198"/>
      <c r="J228" s="39"/>
      <c r="K228" s="39"/>
      <c r="L228" s="42"/>
      <c r="M228" s="199"/>
      <c r="N228" s="200"/>
      <c r="O228" s="67"/>
      <c r="P228" s="67"/>
      <c r="Q228" s="67"/>
      <c r="R228" s="67"/>
      <c r="S228" s="67"/>
      <c r="T228" s="68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T228" s="20" t="s">
        <v>275</v>
      </c>
      <c r="AU228" s="20" t="s">
        <v>83</v>
      </c>
    </row>
    <row r="229" spans="1:65" s="2" customFormat="1" ht="16.5" customHeight="1">
      <c r="A229" s="37"/>
      <c r="B229" s="38"/>
      <c r="C229" s="182" t="s">
        <v>420</v>
      </c>
      <c r="D229" s="182" t="s">
        <v>208</v>
      </c>
      <c r="E229" s="183" t="s">
        <v>1006</v>
      </c>
      <c r="F229" s="184" t="s">
        <v>1007</v>
      </c>
      <c r="G229" s="185" t="s">
        <v>1008</v>
      </c>
      <c r="H229" s="249"/>
      <c r="I229" s="187"/>
      <c r="J229" s="188">
        <f>ROUND(I229*H229,2)</f>
        <v>0</v>
      </c>
      <c r="K229" s="189"/>
      <c r="L229" s="42"/>
      <c r="M229" s="190" t="s">
        <v>21</v>
      </c>
      <c r="N229" s="191" t="s">
        <v>45</v>
      </c>
      <c r="O229" s="67"/>
      <c r="P229" s="192">
        <f>O229*H229</f>
        <v>0</v>
      </c>
      <c r="Q229" s="192">
        <v>0</v>
      </c>
      <c r="R229" s="192">
        <f>Q229*H229</f>
        <v>0</v>
      </c>
      <c r="S229" s="192">
        <v>0</v>
      </c>
      <c r="T229" s="193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194" t="s">
        <v>356</v>
      </c>
      <c r="AT229" s="194" t="s">
        <v>208</v>
      </c>
      <c r="AU229" s="194" t="s">
        <v>83</v>
      </c>
      <c r="AY229" s="20" t="s">
        <v>206</v>
      </c>
      <c r="BE229" s="195">
        <f>IF(N229="základní",J229,0)</f>
        <v>0</v>
      </c>
      <c r="BF229" s="195">
        <f>IF(N229="snížená",J229,0)</f>
        <v>0</v>
      </c>
      <c r="BG229" s="195">
        <f>IF(N229="zákl. přenesená",J229,0)</f>
        <v>0</v>
      </c>
      <c r="BH229" s="195">
        <f>IF(N229="sníž. přenesená",J229,0)</f>
        <v>0</v>
      </c>
      <c r="BI229" s="195">
        <f>IF(N229="nulová",J229,0)</f>
        <v>0</v>
      </c>
      <c r="BJ229" s="20" t="s">
        <v>81</v>
      </c>
      <c r="BK229" s="195">
        <f>ROUND(I229*H229,2)</f>
        <v>0</v>
      </c>
      <c r="BL229" s="20" t="s">
        <v>356</v>
      </c>
      <c r="BM229" s="194" t="s">
        <v>1638</v>
      </c>
    </row>
    <row r="230" spans="1:65" s="2" customFormat="1" ht="18">
      <c r="A230" s="37"/>
      <c r="B230" s="38"/>
      <c r="C230" s="39"/>
      <c r="D230" s="196" t="s">
        <v>213</v>
      </c>
      <c r="E230" s="39"/>
      <c r="F230" s="197" t="s">
        <v>1010</v>
      </c>
      <c r="G230" s="39"/>
      <c r="H230" s="39"/>
      <c r="I230" s="198"/>
      <c r="J230" s="39"/>
      <c r="K230" s="39"/>
      <c r="L230" s="42"/>
      <c r="M230" s="199"/>
      <c r="N230" s="200"/>
      <c r="O230" s="67"/>
      <c r="P230" s="67"/>
      <c r="Q230" s="67"/>
      <c r="R230" s="67"/>
      <c r="S230" s="67"/>
      <c r="T230" s="68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T230" s="20" t="s">
        <v>213</v>
      </c>
      <c r="AU230" s="20" t="s">
        <v>83</v>
      </c>
    </row>
    <row r="231" spans="1:65" s="2" customFormat="1" ht="18">
      <c r="A231" s="37"/>
      <c r="B231" s="38"/>
      <c r="C231" s="39"/>
      <c r="D231" s="196" t="s">
        <v>275</v>
      </c>
      <c r="E231" s="39"/>
      <c r="F231" s="233" t="s">
        <v>1542</v>
      </c>
      <c r="G231" s="39"/>
      <c r="H231" s="39"/>
      <c r="I231" s="198"/>
      <c r="J231" s="39"/>
      <c r="K231" s="39"/>
      <c r="L231" s="42"/>
      <c r="M231" s="245"/>
      <c r="N231" s="246"/>
      <c r="O231" s="247"/>
      <c r="P231" s="247"/>
      <c r="Q231" s="247"/>
      <c r="R231" s="247"/>
      <c r="S231" s="247"/>
      <c r="T231" s="248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T231" s="20" t="s">
        <v>275</v>
      </c>
      <c r="AU231" s="20" t="s">
        <v>83</v>
      </c>
    </row>
    <row r="232" spans="1:65" s="2" customFormat="1" ht="7" customHeight="1">
      <c r="A232" s="37"/>
      <c r="B232" s="50"/>
      <c r="C232" s="51"/>
      <c r="D232" s="51"/>
      <c r="E232" s="51"/>
      <c r="F232" s="51"/>
      <c r="G232" s="51"/>
      <c r="H232" s="51"/>
      <c r="I232" s="51"/>
      <c r="J232" s="51"/>
      <c r="K232" s="51"/>
      <c r="L232" s="42"/>
      <c r="M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</row>
  </sheetData>
  <sheetProtection algorithmName="SHA-512" hashValue="r0FQh2y+xG1G4E3rTy9446tSsJiW8Js2wUkD4VuLmBbCXE3ueS7Tb7mpjIELDHqKyrwFNscKaDkQRWMG/7YTxA==" saltValue="Fz4t3Xe9o53SwW4tKDyOajxrXim/pfbY5cKQeI/4yDkgLtQGcM2SNMM1ZHwQiUdjUlmqf/nGsAUmQxfZHgHadw==" spinCount="100000" sheet="1" objects="1" scenarios="1" formatColumns="0" formatRows="0" autoFilter="0"/>
  <autoFilter ref="C92:K231" xr:uid="{00000000-0009-0000-0000-000008000000}"/>
  <mergeCells count="12">
    <mergeCell ref="E85:H85"/>
    <mergeCell ref="L2:V2"/>
    <mergeCell ref="E50:H50"/>
    <mergeCell ref="E52:H52"/>
    <mergeCell ref="E54:H54"/>
    <mergeCell ref="E81:H81"/>
    <mergeCell ref="E83:H83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BM698"/>
  <sheetViews>
    <sheetView showGridLines="0" topLeftCell="A4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119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170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1639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1425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1640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19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23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ROUND(J96,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ROUND((SUM(BE96:BE697)),  2)</f>
        <v>0</v>
      </c>
      <c r="G37" s="37"/>
      <c r="H37" s="37"/>
      <c r="I37" s="127">
        <v>0.21</v>
      </c>
      <c r="J37" s="126">
        <f>ROUND(((SUM(BE96:BE697))*I37),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ROUND((SUM(BF96:BF697)),  2)</f>
        <v>0</v>
      </c>
      <c r="G38" s="37"/>
      <c r="H38" s="37"/>
      <c r="I38" s="127">
        <v>0.12</v>
      </c>
      <c r="J38" s="126">
        <f>ROUND(((SUM(BF96:BF697))*I38),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ROUND((SUM(BG96:BG697)),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ROUND((SUM(BH96:BH697)),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ROUND((SUM(BI96:BI697)),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170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1639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1425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SO 06.1 - Krajinářské úpravy - způsobilé náklady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>Roudnice nad Labem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J96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179</v>
      </c>
      <c r="E68" s="146"/>
      <c r="F68" s="146"/>
      <c r="G68" s="146"/>
      <c r="H68" s="146"/>
      <c r="I68" s="146"/>
      <c r="J68" s="147">
        <f>J97</f>
        <v>0</v>
      </c>
      <c r="K68" s="144"/>
      <c r="L68" s="148"/>
    </row>
    <row r="69" spans="1:47" s="10" customFormat="1" ht="19.899999999999999" customHeight="1">
      <c r="B69" s="149"/>
      <c r="C69" s="100"/>
      <c r="D69" s="150" t="s">
        <v>180</v>
      </c>
      <c r="E69" s="151"/>
      <c r="F69" s="151"/>
      <c r="G69" s="151"/>
      <c r="H69" s="151"/>
      <c r="I69" s="151"/>
      <c r="J69" s="152">
        <f>J98</f>
        <v>0</v>
      </c>
      <c r="K69" s="100"/>
      <c r="L69" s="153"/>
    </row>
    <row r="70" spans="1:47" s="10" customFormat="1" ht="19.899999999999999" customHeight="1">
      <c r="B70" s="149"/>
      <c r="C70" s="100"/>
      <c r="D70" s="150" t="s">
        <v>184</v>
      </c>
      <c r="E70" s="151"/>
      <c r="F70" s="151"/>
      <c r="G70" s="151"/>
      <c r="H70" s="151"/>
      <c r="I70" s="151"/>
      <c r="J70" s="152">
        <f>J684</f>
        <v>0</v>
      </c>
      <c r="K70" s="100"/>
      <c r="L70" s="153"/>
    </row>
    <row r="71" spans="1:47" s="9" customFormat="1" ht="25" customHeight="1">
      <c r="B71" s="143"/>
      <c r="C71" s="144"/>
      <c r="D71" s="145" t="s">
        <v>185</v>
      </c>
      <c r="E71" s="146"/>
      <c r="F71" s="146"/>
      <c r="G71" s="146"/>
      <c r="H71" s="146"/>
      <c r="I71" s="146"/>
      <c r="J71" s="147">
        <f>J689</f>
        <v>0</v>
      </c>
      <c r="K71" s="144"/>
      <c r="L71" s="148"/>
    </row>
    <row r="72" spans="1:47" s="10" customFormat="1" ht="19.899999999999999" customHeight="1">
      <c r="B72" s="149"/>
      <c r="C72" s="100"/>
      <c r="D72" s="150" t="s">
        <v>186</v>
      </c>
      <c r="E72" s="151"/>
      <c r="F72" s="151"/>
      <c r="G72" s="151"/>
      <c r="H72" s="151"/>
      <c r="I72" s="151"/>
      <c r="J72" s="152">
        <f>J690</f>
        <v>0</v>
      </c>
      <c r="K72" s="100"/>
      <c r="L72" s="153"/>
    </row>
    <row r="73" spans="1:47" s="2" customFormat="1" ht="21.75" customHeight="1">
      <c r="A73" s="37"/>
      <c r="B73" s="38"/>
      <c r="C73" s="39"/>
      <c r="D73" s="39"/>
      <c r="E73" s="39"/>
      <c r="F73" s="39"/>
      <c r="G73" s="39"/>
      <c r="H73" s="39"/>
      <c r="I73" s="39"/>
      <c r="J73" s="39"/>
      <c r="K73" s="39"/>
      <c r="L73" s="11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4" spans="1:47" s="2" customFormat="1" ht="7" customHeight="1">
      <c r="A74" s="37"/>
      <c r="B74" s="50"/>
      <c r="C74" s="51"/>
      <c r="D74" s="51"/>
      <c r="E74" s="51"/>
      <c r="F74" s="51"/>
      <c r="G74" s="51"/>
      <c r="H74" s="51"/>
      <c r="I74" s="51"/>
      <c r="J74" s="51"/>
      <c r="K74" s="51"/>
      <c r="L74" s="11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8" spans="1:47" s="2" customFormat="1" ht="7" customHeight="1">
      <c r="A78" s="37"/>
      <c r="B78" s="52"/>
      <c r="C78" s="53"/>
      <c r="D78" s="53"/>
      <c r="E78" s="53"/>
      <c r="F78" s="53"/>
      <c r="G78" s="53"/>
      <c r="H78" s="53"/>
      <c r="I78" s="53"/>
      <c r="J78" s="53"/>
      <c r="K78" s="53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47" s="2" customFormat="1" ht="25" customHeight="1">
      <c r="A79" s="37"/>
      <c r="B79" s="38"/>
      <c r="C79" s="26" t="s">
        <v>191</v>
      </c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47" s="2" customFormat="1" ht="7" customHeight="1">
      <c r="A80" s="37"/>
      <c r="B80" s="38"/>
      <c r="C80" s="39"/>
      <c r="D80" s="39"/>
      <c r="E80" s="39"/>
      <c r="F80" s="39"/>
      <c r="G80" s="39"/>
      <c r="H80" s="3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3" s="2" customFormat="1" ht="12" customHeight="1">
      <c r="A81" s="37"/>
      <c r="B81" s="38"/>
      <c r="C81" s="32" t="s">
        <v>16</v>
      </c>
      <c r="D81" s="39"/>
      <c r="E81" s="39"/>
      <c r="F81" s="39"/>
      <c r="G81" s="39"/>
      <c r="H81" s="39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63" s="2" customFormat="1" ht="16.5" customHeight="1">
      <c r="A82" s="37"/>
      <c r="B82" s="38"/>
      <c r="C82" s="39"/>
      <c r="D82" s="39"/>
      <c r="E82" s="400" t="str">
        <f>E7</f>
        <v>Lesopark Na Kolečku-DPS - revize</v>
      </c>
      <c r="F82" s="401"/>
      <c r="G82" s="401"/>
      <c r="H82" s="401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63" s="1" customFormat="1" ht="12" customHeight="1">
      <c r="B83" s="24"/>
      <c r="C83" s="32" t="s">
        <v>169</v>
      </c>
      <c r="D83" s="25"/>
      <c r="E83" s="25"/>
      <c r="F83" s="25"/>
      <c r="G83" s="25"/>
      <c r="H83" s="25"/>
      <c r="I83" s="25"/>
      <c r="J83" s="25"/>
      <c r="K83" s="25"/>
      <c r="L83" s="23"/>
    </row>
    <row r="84" spans="1:63" s="1" customFormat="1" ht="16.5" customHeight="1">
      <c r="B84" s="24"/>
      <c r="C84" s="25"/>
      <c r="D84" s="25"/>
      <c r="E84" s="400" t="s">
        <v>170</v>
      </c>
      <c r="F84" s="391"/>
      <c r="G84" s="391"/>
      <c r="H84" s="391"/>
      <c r="I84" s="25"/>
      <c r="J84" s="25"/>
      <c r="K84" s="25"/>
      <c r="L84" s="23"/>
    </row>
    <row r="85" spans="1:63" s="1" customFormat="1" ht="12" customHeight="1">
      <c r="B85" s="24"/>
      <c r="C85" s="32" t="s">
        <v>171</v>
      </c>
      <c r="D85" s="25"/>
      <c r="E85" s="25"/>
      <c r="F85" s="25"/>
      <c r="G85" s="25"/>
      <c r="H85" s="25"/>
      <c r="I85" s="25"/>
      <c r="J85" s="25"/>
      <c r="K85" s="25"/>
      <c r="L85" s="23"/>
    </row>
    <row r="86" spans="1:63" s="2" customFormat="1" ht="16.5" customHeight="1">
      <c r="A86" s="37"/>
      <c r="B86" s="38"/>
      <c r="C86" s="39"/>
      <c r="D86" s="39"/>
      <c r="E86" s="409" t="s">
        <v>1639</v>
      </c>
      <c r="F86" s="399"/>
      <c r="G86" s="399"/>
      <c r="H86" s="39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3" s="2" customFormat="1" ht="12" customHeight="1">
      <c r="A87" s="37"/>
      <c r="B87" s="38"/>
      <c r="C87" s="32" t="s">
        <v>1425</v>
      </c>
      <c r="D87" s="39"/>
      <c r="E87" s="39"/>
      <c r="F87" s="39"/>
      <c r="G87" s="39"/>
      <c r="H87" s="3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3" s="2" customFormat="1" ht="16.5" customHeight="1">
      <c r="A88" s="37"/>
      <c r="B88" s="38"/>
      <c r="C88" s="39"/>
      <c r="D88" s="39"/>
      <c r="E88" s="367" t="str">
        <f>E13</f>
        <v>SO 06.1 - Krajinářské úpravy - způsobilé náklady</v>
      </c>
      <c r="F88" s="399"/>
      <c r="G88" s="399"/>
      <c r="H88" s="39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3" s="2" customFormat="1" ht="7" customHeight="1">
      <c r="A89" s="37"/>
      <c r="B89" s="38"/>
      <c r="C89" s="39"/>
      <c r="D89" s="39"/>
      <c r="E89" s="39"/>
      <c r="F89" s="39"/>
      <c r="G89" s="39"/>
      <c r="H89" s="39"/>
      <c r="I89" s="39"/>
      <c r="J89" s="39"/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3" s="2" customFormat="1" ht="12" customHeight="1">
      <c r="A90" s="37"/>
      <c r="B90" s="38"/>
      <c r="C90" s="32" t="s">
        <v>22</v>
      </c>
      <c r="D90" s="39"/>
      <c r="E90" s="39"/>
      <c r="F90" s="30" t="str">
        <f>F16</f>
        <v>Roudnice nad Labem</v>
      </c>
      <c r="G90" s="39"/>
      <c r="H90" s="39"/>
      <c r="I90" s="32" t="s">
        <v>24</v>
      </c>
      <c r="J90" s="62" t="str">
        <f>IF(J16="","",J16)</f>
        <v>22. 5. 2024</v>
      </c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3" s="2" customFormat="1" ht="7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3" s="2" customFormat="1" ht="15.15" customHeight="1">
      <c r="A92" s="37"/>
      <c r="B92" s="38"/>
      <c r="C92" s="32" t="s">
        <v>26</v>
      </c>
      <c r="D92" s="39"/>
      <c r="E92" s="39"/>
      <c r="F92" s="30" t="str">
        <f>E19</f>
        <v xml:space="preserve"> </v>
      </c>
      <c r="G92" s="39"/>
      <c r="H92" s="39"/>
      <c r="I92" s="32" t="s">
        <v>32</v>
      </c>
      <c r="J92" s="35" t="str">
        <f>E25</f>
        <v>Land05 s.r.o.</v>
      </c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63" s="2" customFormat="1" ht="15.15" customHeight="1">
      <c r="A93" s="37"/>
      <c r="B93" s="38"/>
      <c r="C93" s="32" t="s">
        <v>30</v>
      </c>
      <c r="D93" s="39"/>
      <c r="E93" s="39"/>
      <c r="F93" s="30" t="str">
        <f>IF(E22="","",E22)</f>
        <v>Vyplň údaj</v>
      </c>
      <c r="G93" s="39"/>
      <c r="H93" s="39"/>
      <c r="I93" s="32" t="s">
        <v>35</v>
      </c>
      <c r="J93" s="35" t="str">
        <f>E28</f>
        <v>Soloreal s.r.o.</v>
      </c>
      <c r="K93" s="39"/>
      <c r="L93" s="116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pans="1:63" s="2" customFormat="1" ht="10.25" customHeight="1">
      <c r="A94" s="37"/>
      <c r="B94" s="38"/>
      <c r="C94" s="39"/>
      <c r="D94" s="39"/>
      <c r="E94" s="39"/>
      <c r="F94" s="39"/>
      <c r="G94" s="39"/>
      <c r="H94" s="39"/>
      <c r="I94" s="39"/>
      <c r="J94" s="39"/>
      <c r="K94" s="39"/>
      <c r="L94" s="116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pans="1:63" s="11" customFormat="1" ht="29.25" customHeight="1">
      <c r="A95" s="154"/>
      <c r="B95" s="155"/>
      <c r="C95" s="156" t="s">
        <v>192</v>
      </c>
      <c r="D95" s="157" t="s">
        <v>59</v>
      </c>
      <c r="E95" s="157" t="s">
        <v>55</v>
      </c>
      <c r="F95" s="157" t="s">
        <v>56</v>
      </c>
      <c r="G95" s="157" t="s">
        <v>193</v>
      </c>
      <c r="H95" s="157" t="s">
        <v>194</v>
      </c>
      <c r="I95" s="157" t="s">
        <v>195</v>
      </c>
      <c r="J95" s="158" t="s">
        <v>177</v>
      </c>
      <c r="K95" s="159" t="s">
        <v>196</v>
      </c>
      <c r="L95" s="160"/>
      <c r="M95" s="71" t="s">
        <v>21</v>
      </c>
      <c r="N95" s="72" t="s">
        <v>44</v>
      </c>
      <c r="O95" s="72" t="s">
        <v>197</v>
      </c>
      <c r="P95" s="72" t="s">
        <v>198</v>
      </c>
      <c r="Q95" s="72" t="s">
        <v>199</v>
      </c>
      <c r="R95" s="72" t="s">
        <v>200</v>
      </c>
      <c r="S95" s="72" t="s">
        <v>201</v>
      </c>
      <c r="T95" s="73" t="s">
        <v>202</v>
      </c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</row>
    <row r="96" spans="1:63" s="2" customFormat="1" ht="22.75" customHeight="1">
      <c r="A96" s="37"/>
      <c r="B96" s="38"/>
      <c r="C96" s="78" t="s">
        <v>203</v>
      </c>
      <c r="D96" s="39"/>
      <c r="E96" s="39"/>
      <c r="F96" s="39"/>
      <c r="G96" s="39"/>
      <c r="H96" s="39"/>
      <c r="I96" s="39"/>
      <c r="J96" s="161">
        <f>BK96</f>
        <v>0</v>
      </c>
      <c r="K96" s="39"/>
      <c r="L96" s="42"/>
      <c r="M96" s="74"/>
      <c r="N96" s="162"/>
      <c r="O96" s="75"/>
      <c r="P96" s="163">
        <f>P97+P689</f>
        <v>0</v>
      </c>
      <c r="Q96" s="75"/>
      <c r="R96" s="163">
        <f>R97+R689</f>
        <v>87.160252199999988</v>
      </c>
      <c r="S96" s="75"/>
      <c r="T96" s="164">
        <f>T97+T689</f>
        <v>0</v>
      </c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T96" s="20" t="s">
        <v>73</v>
      </c>
      <c r="AU96" s="20" t="s">
        <v>178</v>
      </c>
      <c r="BK96" s="165">
        <f>BK97+BK689</f>
        <v>0</v>
      </c>
    </row>
    <row r="97" spans="1:65" s="12" customFormat="1" ht="25.9" customHeight="1">
      <c r="B97" s="166"/>
      <c r="C97" s="167"/>
      <c r="D97" s="168" t="s">
        <v>73</v>
      </c>
      <c r="E97" s="169" t="s">
        <v>204</v>
      </c>
      <c r="F97" s="169" t="s">
        <v>205</v>
      </c>
      <c r="G97" s="167"/>
      <c r="H97" s="167"/>
      <c r="I97" s="170"/>
      <c r="J97" s="171">
        <f>BK97</f>
        <v>0</v>
      </c>
      <c r="K97" s="167"/>
      <c r="L97" s="172"/>
      <c r="M97" s="173"/>
      <c r="N97" s="174"/>
      <c r="O97" s="174"/>
      <c r="P97" s="175">
        <f>P98+P684</f>
        <v>0</v>
      </c>
      <c r="Q97" s="174"/>
      <c r="R97" s="175">
        <f>R98+R684</f>
        <v>87.160252199999988</v>
      </c>
      <c r="S97" s="174"/>
      <c r="T97" s="176">
        <f>T98+T684</f>
        <v>0</v>
      </c>
      <c r="AR97" s="177" t="s">
        <v>81</v>
      </c>
      <c r="AT97" s="178" t="s">
        <v>73</v>
      </c>
      <c r="AU97" s="178" t="s">
        <v>74</v>
      </c>
      <c r="AY97" s="177" t="s">
        <v>206</v>
      </c>
      <c r="BK97" s="179">
        <f>BK98+BK684</f>
        <v>0</v>
      </c>
    </row>
    <row r="98" spans="1:65" s="12" customFormat="1" ht="22.75" customHeight="1">
      <c r="B98" s="166"/>
      <c r="C98" s="167"/>
      <c r="D98" s="168" t="s">
        <v>73</v>
      </c>
      <c r="E98" s="180" t="s">
        <v>81</v>
      </c>
      <c r="F98" s="180" t="s">
        <v>207</v>
      </c>
      <c r="G98" s="167"/>
      <c r="H98" s="167"/>
      <c r="I98" s="170"/>
      <c r="J98" s="181">
        <f>BK98</f>
        <v>0</v>
      </c>
      <c r="K98" s="167"/>
      <c r="L98" s="172"/>
      <c r="M98" s="173"/>
      <c r="N98" s="174"/>
      <c r="O98" s="174"/>
      <c r="P98" s="175">
        <f>SUM(P99:P683)</f>
        <v>0</v>
      </c>
      <c r="Q98" s="174"/>
      <c r="R98" s="175">
        <f>SUM(R99:R683)</f>
        <v>87.160252199999988</v>
      </c>
      <c r="S98" s="174"/>
      <c r="T98" s="176">
        <f>SUM(T99:T683)</f>
        <v>0</v>
      </c>
      <c r="AR98" s="177" t="s">
        <v>81</v>
      </c>
      <c r="AT98" s="178" t="s">
        <v>73</v>
      </c>
      <c r="AU98" s="178" t="s">
        <v>81</v>
      </c>
      <c r="AY98" s="177" t="s">
        <v>206</v>
      </c>
      <c r="BK98" s="179">
        <f>SUM(BK99:BK683)</f>
        <v>0</v>
      </c>
    </row>
    <row r="99" spans="1:65" s="2" customFormat="1" ht="16.5" customHeight="1">
      <c r="A99" s="37"/>
      <c r="B99" s="38"/>
      <c r="C99" s="182" t="s">
        <v>81</v>
      </c>
      <c r="D99" s="182" t="s">
        <v>208</v>
      </c>
      <c r="E99" s="183" t="s">
        <v>1641</v>
      </c>
      <c r="F99" s="184" t="s">
        <v>1642</v>
      </c>
      <c r="G99" s="185" t="s">
        <v>211</v>
      </c>
      <c r="H99" s="186">
        <v>12</v>
      </c>
      <c r="I99" s="187"/>
      <c r="J99" s="188">
        <f>ROUND(I99*H99,2)</f>
        <v>0</v>
      </c>
      <c r="K99" s="189"/>
      <c r="L99" s="42"/>
      <c r="M99" s="190" t="s">
        <v>21</v>
      </c>
      <c r="N99" s="191" t="s">
        <v>45</v>
      </c>
      <c r="O99" s="67"/>
      <c r="P99" s="192">
        <f>O99*H99</f>
        <v>0</v>
      </c>
      <c r="Q99" s="192">
        <v>0</v>
      </c>
      <c r="R99" s="192">
        <f>Q99*H99</f>
        <v>0</v>
      </c>
      <c r="S99" s="192">
        <v>0</v>
      </c>
      <c r="T99" s="193">
        <f>S99*H99</f>
        <v>0</v>
      </c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R99" s="194" t="s">
        <v>149</v>
      </c>
      <c r="AT99" s="194" t="s">
        <v>208</v>
      </c>
      <c r="AU99" s="194" t="s">
        <v>83</v>
      </c>
      <c r="AY99" s="20" t="s">
        <v>206</v>
      </c>
      <c r="BE99" s="195">
        <f>IF(N99="základní",J99,0)</f>
        <v>0</v>
      </c>
      <c r="BF99" s="195">
        <f>IF(N99="snížená",J99,0)</f>
        <v>0</v>
      </c>
      <c r="BG99" s="195">
        <f>IF(N99="zákl. přenesená",J99,0)</f>
        <v>0</v>
      </c>
      <c r="BH99" s="195">
        <f>IF(N99="sníž. přenesená",J99,0)</f>
        <v>0</v>
      </c>
      <c r="BI99" s="195">
        <f>IF(N99="nulová",J99,0)</f>
        <v>0</v>
      </c>
      <c r="BJ99" s="20" t="s">
        <v>81</v>
      </c>
      <c r="BK99" s="195">
        <f>ROUND(I99*H99,2)</f>
        <v>0</v>
      </c>
      <c r="BL99" s="20" t="s">
        <v>149</v>
      </c>
      <c r="BM99" s="194" t="s">
        <v>1643</v>
      </c>
    </row>
    <row r="100" spans="1:65" s="2" customFormat="1">
      <c r="A100" s="37"/>
      <c r="B100" s="38"/>
      <c r="C100" s="39"/>
      <c r="D100" s="196" t="s">
        <v>213</v>
      </c>
      <c r="E100" s="39"/>
      <c r="F100" s="197" t="s">
        <v>1642</v>
      </c>
      <c r="G100" s="39"/>
      <c r="H100" s="39"/>
      <c r="I100" s="198"/>
      <c r="J100" s="39"/>
      <c r="K100" s="39"/>
      <c r="L100" s="42"/>
      <c r="M100" s="199"/>
      <c r="N100" s="200"/>
      <c r="O100" s="67"/>
      <c r="P100" s="67"/>
      <c r="Q100" s="67"/>
      <c r="R100" s="67"/>
      <c r="S100" s="67"/>
      <c r="T100" s="68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T100" s="20" t="s">
        <v>213</v>
      </c>
      <c r="AU100" s="20" t="s">
        <v>83</v>
      </c>
    </row>
    <row r="101" spans="1:65" s="2" customFormat="1" ht="18">
      <c r="A101" s="37"/>
      <c r="B101" s="38"/>
      <c r="C101" s="39"/>
      <c r="D101" s="196" t="s">
        <v>275</v>
      </c>
      <c r="E101" s="39"/>
      <c r="F101" s="233" t="s">
        <v>1644</v>
      </c>
      <c r="G101" s="39"/>
      <c r="H101" s="39"/>
      <c r="I101" s="198"/>
      <c r="J101" s="39"/>
      <c r="K101" s="39"/>
      <c r="L101" s="42"/>
      <c r="M101" s="199"/>
      <c r="N101" s="200"/>
      <c r="O101" s="67"/>
      <c r="P101" s="67"/>
      <c r="Q101" s="67"/>
      <c r="R101" s="67"/>
      <c r="S101" s="67"/>
      <c r="T101" s="68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20" t="s">
        <v>275</v>
      </c>
      <c r="AU101" s="20" t="s">
        <v>83</v>
      </c>
    </row>
    <row r="102" spans="1:65" s="14" customFormat="1">
      <c r="B102" s="211"/>
      <c r="C102" s="212"/>
      <c r="D102" s="196" t="s">
        <v>215</v>
      </c>
      <c r="E102" s="213" t="s">
        <v>21</v>
      </c>
      <c r="F102" s="214" t="s">
        <v>8</v>
      </c>
      <c r="G102" s="212"/>
      <c r="H102" s="215">
        <v>12</v>
      </c>
      <c r="I102" s="216"/>
      <c r="J102" s="212"/>
      <c r="K102" s="212"/>
      <c r="L102" s="217"/>
      <c r="M102" s="218"/>
      <c r="N102" s="219"/>
      <c r="O102" s="219"/>
      <c r="P102" s="219"/>
      <c r="Q102" s="219"/>
      <c r="R102" s="219"/>
      <c r="S102" s="219"/>
      <c r="T102" s="220"/>
      <c r="AT102" s="221" t="s">
        <v>215</v>
      </c>
      <c r="AU102" s="221" t="s">
        <v>83</v>
      </c>
      <c r="AV102" s="14" t="s">
        <v>83</v>
      </c>
      <c r="AW102" s="14" t="s">
        <v>34</v>
      </c>
      <c r="AX102" s="14" t="s">
        <v>81</v>
      </c>
      <c r="AY102" s="221" t="s">
        <v>206</v>
      </c>
    </row>
    <row r="103" spans="1:65" s="2" customFormat="1" ht="16.5" customHeight="1">
      <c r="A103" s="37"/>
      <c r="B103" s="38"/>
      <c r="C103" s="182" t="s">
        <v>83</v>
      </c>
      <c r="D103" s="182" t="s">
        <v>208</v>
      </c>
      <c r="E103" s="183" t="s">
        <v>1645</v>
      </c>
      <c r="F103" s="184" t="s">
        <v>1646</v>
      </c>
      <c r="G103" s="185" t="s">
        <v>211</v>
      </c>
      <c r="H103" s="186">
        <v>2</v>
      </c>
      <c r="I103" s="187"/>
      <c r="J103" s="188">
        <f>ROUND(I103*H103,2)</f>
        <v>0</v>
      </c>
      <c r="K103" s="189"/>
      <c r="L103" s="42"/>
      <c r="M103" s="190" t="s">
        <v>21</v>
      </c>
      <c r="N103" s="191" t="s">
        <v>45</v>
      </c>
      <c r="O103" s="67"/>
      <c r="P103" s="192">
        <f>O103*H103</f>
        <v>0</v>
      </c>
      <c r="Q103" s="192">
        <v>0</v>
      </c>
      <c r="R103" s="192">
        <f>Q103*H103</f>
        <v>0</v>
      </c>
      <c r="S103" s="192">
        <v>0</v>
      </c>
      <c r="T103" s="193">
        <f>S103*H103</f>
        <v>0</v>
      </c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R103" s="194" t="s">
        <v>149</v>
      </c>
      <c r="AT103" s="194" t="s">
        <v>208</v>
      </c>
      <c r="AU103" s="194" t="s">
        <v>83</v>
      </c>
      <c r="AY103" s="20" t="s">
        <v>206</v>
      </c>
      <c r="BE103" s="195">
        <f>IF(N103="základní",J103,0)</f>
        <v>0</v>
      </c>
      <c r="BF103" s="195">
        <f>IF(N103="snížená",J103,0)</f>
        <v>0</v>
      </c>
      <c r="BG103" s="195">
        <f>IF(N103="zákl. přenesená",J103,0)</f>
        <v>0</v>
      </c>
      <c r="BH103" s="195">
        <f>IF(N103="sníž. přenesená",J103,0)</f>
        <v>0</v>
      </c>
      <c r="BI103" s="195">
        <f>IF(N103="nulová",J103,0)</f>
        <v>0</v>
      </c>
      <c r="BJ103" s="20" t="s">
        <v>81</v>
      </c>
      <c r="BK103" s="195">
        <f>ROUND(I103*H103,2)</f>
        <v>0</v>
      </c>
      <c r="BL103" s="20" t="s">
        <v>149</v>
      </c>
      <c r="BM103" s="194" t="s">
        <v>1647</v>
      </c>
    </row>
    <row r="104" spans="1:65" s="2" customFormat="1">
      <c r="A104" s="37"/>
      <c r="B104" s="38"/>
      <c r="C104" s="39"/>
      <c r="D104" s="196" t="s">
        <v>213</v>
      </c>
      <c r="E104" s="39"/>
      <c r="F104" s="197" t="s">
        <v>1648</v>
      </c>
      <c r="G104" s="39"/>
      <c r="H104" s="39"/>
      <c r="I104" s="198"/>
      <c r="J104" s="39"/>
      <c r="K104" s="39"/>
      <c r="L104" s="42"/>
      <c r="M104" s="199"/>
      <c r="N104" s="200"/>
      <c r="O104" s="67"/>
      <c r="P104" s="67"/>
      <c r="Q104" s="67"/>
      <c r="R104" s="67"/>
      <c r="S104" s="67"/>
      <c r="T104" s="68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T104" s="20" t="s">
        <v>213</v>
      </c>
      <c r="AU104" s="20" t="s">
        <v>83</v>
      </c>
    </row>
    <row r="105" spans="1:65" s="2" customFormat="1" ht="18">
      <c r="A105" s="37"/>
      <c r="B105" s="38"/>
      <c r="C105" s="39"/>
      <c r="D105" s="196" t="s">
        <v>275</v>
      </c>
      <c r="E105" s="39"/>
      <c r="F105" s="233" t="s">
        <v>1644</v>
      </c>
      <c r="G105" s="39"/>
      <c r="H105" s="39"/>
      <c r="I105" s="198"/>
      <c r="J105" s="39"/>
      <c r="K105" s="39"/>
      <c r="L105" s="42"/>
      <c r="M105" s="199"/>
      <c r="N105" s="200"/>
      <c r="O105" s="67"/>
      <c r="P105" s="67"/>
      <c r="Q105" s="67"/>
      <c r="R105" s="67"/>
      <c r="S105" s="67"/>
      <c r="T105" s="68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20" t="s">
        <v>275</v>
      </c>
      <c r="AU105" s="20" t="s">
        <v>83</v>
      </c>
    </row>
    <row r="106" spans="1:65" s="14" customFormat="1">
      <c r="B106" s="211"/>
      <c r="C106" s="212"/>
      <c r="D106" s="196" t="s">
        <v>215</v>
      </c>
      <c r="E106" s="213" t="s">
        <v>21</v>
      </c>
      <c r="F106" s="214" t="s">
        <v>1649</v>
      </c>
      <c r="G106" s="212"/>
      <c r="H106" s="215">
        <v>2</v>
      </c>
      <c r="I106" s="216"/>
      <c r="J106" s="212"/>
      <c r="K106" s="212"/>
      <c r="L106" s="217"/>
      <c r="M106" s="218"/>
      <c r="N106" s="219"/>
      <c r="O106" s="219"/>
      <c r="P106" s="219"/>
      <c r="Q106" s="219"/>
      <c r="R106" s="219"/>
      <c r="S106" s="219"/>
      <c r="T106" s="220"/>
      <c r="AT106" s="221" t="s">
        <v>215</v>
      </c>
      <c r="AU106" s="221" t="s">
        <v>83</v>
      </c>
      <c r="AV106" s="14" t="s">
        <v>83</v>
      </c>
      <c r="AW106" s="14" t="s">
        <v>34</v>
      </c>
      <c r="AX106" s="14" t="s">
        <v>81</v>
      </c>
      <c r="AY106" s="221" t="s">
        <v>206</v>
      </c>
    </row>
    <row r="107" spans="1:65" s="2" customFormat="1" ht="16.5" customHeight="1">
      <c r="A107" s="37"/>
      <c r="B107" s="38"/>
      <c r="C107" s="182" t="s">
        <v>106</v>
      </c>
      <c r="D107" s="182" t="s">
        <v>208</v>
      </c>
      <c r="E107" s="183" t="s">
        <v>1650</v>
      </c>
      <c r="F107" s="184" t="s">
        <v>1651</v>
      </c>
      <c r="G107" s="185" t="s">
        <v>257</v>
      </c>
      <c r="H107" s="186">
        <v>1.6</v>
      </c>
      <c r="I107" s="187"/>
      <c r="J107" s="188">
        <f>ROUND(I107*H107,2)</f>
        <v>0</v>
      </c>
      <c r="K107" s="189"/>
      <c r="L107" s="42"/>
      <c r="M107" s="190" t="s">
        <v>21</v>
      </c>
      <c r="N107" s="191" t="s">
        <v>45</v>
      </c>
      <c r="O107" s="67"/>
      <c r="P107" s="192">
        <f>O107*H107</f>
        <v>0</v>
      </c>
      <c r="Q107" s="192">
        <v>0</v>
      </c>
      <c r="R107" s="192">
        <f>Q107*H107</f>
        <v>0</v>
      </c>
      <c r="S107" s="192">
        <v>0</v>
      </c>
      <c r="T107" s="193">
        <f>S107*H107</f>
        <v>0</v>
      </c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R107" s="194" t="s">
        <v>149</v>
      </c>
      <c r="AT107" s="194" t="s">
        <v>208</v>
      </c>
      <c r="AU107" s="194" t="s">
        <v>83</v>
      </c>
      <c r="AY107" s="20" t="s">
        <v>206</v>
      </c>
      <c r="BE107" s="195">
        <f>IF(N107="základní",J107,0)</f>
        <v>0</v>
      </c>
      <c r="BF107" s="195">
        <f>IF(N107="snížená",J107,0)</f>
        <v>0</v>
      </c>
      <c r="BG107" s="195">
        <f>IF(N107="zákl. přenesená",J107,0)</f>
        <v>0</v>
      </c>
      <c r="BH107" s="195">
        <f>IF(N107="sníž. přenesená",J107,0)</f>
        <v>0</v>
      </c>
      <c r="BI107" s="195">
        <f>IF(N107="nulová",J107,0)</f>
        <v>0</v>
      </c>
      <c r="BJ107" s="20" t="s">
        <v>81</v>
      </c>
      <c r="BK107" s="195">
        <f>ROUND(I107*H107,2)</f>
        <v>0</v>
      </c>
      <c r="BL107" s="20" t="s">
        <v>149</v>
      </c>
      <c r="BM107" s="194" t="s">
        <v>1652</v>
      </c>
    </row>
    <row r="108" spans="1:65" s="2" customFormat="1">
      <c r="A108" s="37"/>
      <c r="B108" s="38"/>
      <c r="C108" s="39"/>
      <c r="D108" s="196" t="s">
        <v>213</v>
      </c>
      <c r="E108" s="39"/>
      <c r="F108" s="197" t="s">
        <v>1651</v>
      </c>
      <c r="G108" s="39"/>
      <c r="H108" s="39"/>
      <c r="I108" s="198"/>
      <c r="J108" s="39"/>
      <c r="K108" s="39"/>
      <c r="L108" s="42"/>
      <c r="M108" s="199"/>
      <c r="N108" s="200"/>
      <c r="O108" s="67"/>
      <c r="P108" s="67"/>
      <c r="Q108" s="67"/>
      <c r="R108" s="67"/>
      <c r="S108" s="67"/>
      <c r="T108" s="68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T108" s="20" t="s">
        <v>213</v>
      </c>
      <c r="AU108" s="20" t="s">
        <v>83</v>
      </c>
    </row>
    <row r="109" spans="1:65" s="2" customFormat="1" ht="18">
      <c r="A109" s="37"/>
      <c r="B109" s="38"/>
      <c r="C109" s="39"/>
      <c r="D109" s="196" t="s">
        <v>275</v>
      </c>
      <c r="E109" s="39"/>
      <c r="F109" s="233" t="s">
        <v>1644</v>
      </c>
      <c r="G109" s="39"/>
      <c r="H109" s="39"/>
      <c r="I109" s="198"/>
      <c r="J109" s="39"/>
      <c r="K109" s="39"/>
      <c r="L109" s="42"/>
      <c r="M109" s="199"/>
      <c r="N109" s="200"/>
      <c r="O109" s="67"/>
      <c r="P109" s="67"/>
      <c r="Q109" s="67"/>
      <c r="R109" s="67"/>
      <c r="S109" s="67"/>
      <c r="T109" s="68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T109" s="20" t="s">
        <v>275</v>
      </c>
      <c r="AU109" s="20" t="s">
        <v>83</v>
      </c>
    </row>
    <row r="110" spans="1:65" s="14" customFormat="1">
      <c r="B110" s="211"/>
      <c r="C110" s="212"/>
      <c r="D110" s="196" t="s">
        <v>215</v>
      </c>
      <c r="E110" s="213" t="s">
        <v>21</v>
      </c>
      <c r="F110" s="214" t="s">
        <v>1653</v>
      </c>
      <c r="G110" s="212"/>
      <c r="H110" s="215">
        <v>1.6</v>
      </c>
      <c r="I110" s="216"/>
      <c r="J110" s="212"/>
      <c r="K110" s="212"/>
      <c r="L110" s="217"/>
      <c r="M110" s="218"/>
      <c r="N110" s="219"/>
      <c r="O110" s="219"/>
      <c r="P110" s="219"/>
      <c r="Q110" s="219"/>
      <c r="R110" s="219"/>
      <c r="S110" s="219"/>
      <c r="T110" s="220"/>
      <c r="AT110" s="221" t="s">
        <v>215</v>
      </c>
      <c r="AU110" s="221" t="s">
        <v>83</v>
      </c>
      <c r="AV110" s="14" t="s">
        <v>83</v>
      </c>
      <c r="AW110" s="14" t="s">
        <v>34</v>
      </c>
      <c r="AX110" s="14" t="s">
        <v>81</v>
      </c>
      <c r="AY110" s="221" t="s">
        <v>206</v>
      </c>
    </row>
    <row r="111" spans="1:65" s="2" customFormat="1" ht="21.75" customHeight="1">
      <c r="A111" s="37"/>
      <c r="B111" s="38"/>
      <c r="C111" s="182" t="s">
        <v>149</v>
      </c>
      <c r="D111" s="182" t="s">
        <v>208</v>
      </c>
      <c r="E111" s="183" t="s">
        <v>1654</v>
      </c>
      <c r="F111" s="184" t="s">
        <v>1655</v>
      </c>
      <c r="G111" s="185" t="s">
        <v>211</v>
      </c>
      <c r="H111" s="186">
        <v>2</v>
      </c>
      <c r="I111" s="187"/>
      <c r="J111" s="188">
        <f>ROUND(I111*H111,2)</f>
        <v>0</v>
      </c>
      <c r="K111" s="189"/>
      <c r="L111" s="42"/>
      <c r="M111" s="190" t="s">
        <v>21</v>
      </c>
      <c r="N111" s="191" t="s">
        <v>45</v>
      </c>
      <c r="O111" s="67"/>
      <c r="P111" s="192">
        <f>O111*H111</f>
        <v>0</v>
      </c>
      <c r="Q111" s="192">
        <v>0</v>
      </c>
      <c r="R111" s="192">
        <f>Q111*H111</f>
        <v>0</v>
      </c>
      <c r="S111" s="192">
        <v>0</v>
      </c>
      <c r="T111" s="193">
        <f>S111*H111</f>
        <v>0</v>
      </c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R111" s="194" t="s">
        <v>149</v>
      </c>
      <c r="AT111" s="194" t="s">
        <v>208</v>
      </c>
      <c r="AU111" s="194" t="s">
        <v>83</v>
      </c>
      <c r="AY111" s="20" t="s">
        <v>206</v>
      </c>
      <c r="BE111" s="195">
        <f>IF(N111="základní",J111,0)</f>
        <v>0</v>
      </c>
      <c r="BF111" s="195">
        <f>IF(N111="snížená",J111,0)</f>
        <v>0</v>
      </c>
      <c r="BG111" s="195">
        <f>IF(N111="zákl. přenesená",J111,0)</f>
        <v>0</v>
      </c>
      <c r="BH111" s="195">
        <f>IF(N111="sníž. přenesená",J111,0)</f>
        <v>0</v>
      </c>
      <c r="BI111" s="195">
        <f>IF(N111="nulová",J111,0)</f>
        <v>0</v>
      </c>
      <c r="BJ111" s="20" t="s">
        <v>81</v>
      </c>
      <c r="BK111" s="195">
        <f>ROUND(I111*H111,2)</f>
        <v>0</v>
      </c>
      <c r="BL111" s="20" t="s">
        <v>149</v>
      </c>
      <c r="BM111" s="194" t="s">
        <v>1656</v>
      </c>
    </row>
    <row r="112" spans="1:65" s="2" customFormat="1">
      <c r="A112" s="37"/>
      <c r="B112" s="38"/>
      <c r="C112" s="39"/>
      <c r="D112" s="196" t="s">
        <v>213</v>
      </c>
      <c r="E112" s="39"/>
      <c r="F112" s="197" t="s">
        <v>1657</v>
      </c>
      <c r="G112" s="39"/>
      <c r="H112" s="39"/>
      <c r="I112" s="198"/>
      <c r="J112" s="39"/>
      <c r="K112" s="39"/>
      <c r="L112" s="42"/>
      <c r="M112" s="199"/>
      <c r="N112" s="200"/>
      <c r="O112" s="67"/>
      <c r="P112" s="67"/>
      <c r="Q112" s="67"/>
      <c r="R112" s="67"/>
      <c r="S112" s="67"/>
      <c r="T112" s="68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20" t="s">
        <v>213</v>
      </c>
      <c r="AU112" s="20" t="s">
        <v>83</v>
      </c>
    </row>
    <row r="113" spans="1:65" s="2" customFormat="1" ht="18">
      <c r="A113" s="37"/>
      <c r="B113" s="38"/>
      <c r="C113" s="39"/>
      <c r="D113" s="196" t="s">
        <v>275</v>
      </c>
      <c r="E113" s="39"/>
      <c r="F113" s="233" t="s">
        <v>1644</v>
      </c>
      <c r="G113" s="39"/>
      <c r="H113" s="39"/>
      <c r="I113" s="198"/>
      <c r="J113" s="39"/>
      <c r="K113" s="39"/>
      <c r="L113" s="42"/>
      <c r="M113" s="199"/>
      <c r="N113" s="200"/>
      <c r="O113" s="67"/>
      <c r="P113" s="67"/>
      <c r="Q113" s="67"/>
      <c r="R113" s="67"/>
      <c r="S113" s="67"/>
      <c r="T113" s="68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T113" s="20" t="s">
        <v>275</v>
      </c>
      <c r="AU113" s="20" t="s">
        <v>83</v>
      </c>
    </row>
    <row r="114" spans="1:65" s="2" customFormat="1" ht="16.5" customHeight="1">
      <c r="A114" s="37"/>
      <c r="B114" s="38"/>
      <c r="C114" s="182" t="s">
        <v>235</v>
      </c>
      <c r="D114" s="182" t="s">
        <v>208</v>
      </c>
      <c r="E114" s="183" t="s">
        <v>1658</v>
      </c>
      <c r="F114" s="184" t="s">
        <v>1659</v>
      </c>
      <c r="G114" s="185" t="s">
        <v>211</v>
      </c>
      <c r="H114" s="186">
        <v>321</v>
      </c>
      <c r="I114" s="187"/>
      <c r="J114" s="188">
        <f>ROUND(I114*H114,2)</f>
        <v>0</v>
      </c>
      <c r="K114" s="189"/>
      <c r="L114" s="42"/>
      <c r="M114" s="190" t="s">
        <v>21</v>
      </c>
      <c r="N114" s="191" t="s">
        <v>45</v>
      </c>
      <c r="O114" s="67"/>
      <c r="P114" s="192">
        <f>O114*H114</f>
        <v>0</v>
      </c>
      <c r="Q114" s="192">
        <v>0</v>
      </c>
      <c r="R114" s="192">
        <f>Q114*H114</f>
        <v>0</v>
      </c>
      <c r="S114" s="192">
        <v>0</v>
      </c>
      <c r="T114" s="193">
        <f>S114*H114</f>
        <v>0</v>
      </c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R114" s="194" t="s">
        <v>149</v>
      </c>
      <c r="AT114" s="194" t="s">
        <v>208</v>
      </c>
      <c r="AU114" s="194" t="s">
        <v>83</v>
      </c>
      <c r="AY114" s="20" t="s">
        <v>206</v>
      </c>
      <c r="BE114" s="195">
        <f>IF(N114="základní",J114,0)</f>
        <v>0</v>
      </c>
      <c r="BF114" s="195">
        <f>IF(N114="snížená",J114,0)</f>
        <v>0</v>
      </c>
      <c r="BG114" s="195">
        <f>IF(N114="zákl. přenesená",J114,0)</f>
        <v>0</v>
      </c>
      <c r="BH114" s="195">
        <f>IF(N114="sníž. přenesená",J114,0)</f>
        <v>0</v>
      </c>
      <c r="BI114" s="195">
        <f>IF(N114="nulová",J114,0)</f>
        <v>0</v>
      </c>
      <c r="BJ114" s="20" t="s">
        <v>81</v>
      </c>
      <c r="BK114" s="195">
        <f>ROUND(I114*H114,2)</f>
        <v>0</v>
      </c>
      <c r="BL114" s="20" t="s">
        <v>149</v>
      </c>
      <c r="BM114" s="194" t="s">
        <v>1660</v>
      </c>
    </row>
    <row r="115" spans="1:65" s="2" customFormat="1">
      <c r="A115" s="37"/>
      <c r="B115" s="38"/>
      <c r="C115" s="39"/>
      <c r="D115" s="196" t="s">
        <v>213</v>
      </c>
      <c r="E115" s="39"/>
      <c r="F115" s="197" t="s">
        <v>1661</v>
      </c>
      <c r="G115" s="39"/>
      <c r="H115" s="39"/>
      <c r="I115" s="198"/>
      <c r="J115" s="39"/>
      <c r="K115" s="39"/>
      <c r="L115" s="42"/>
      <c r="M115" s="199"/>
      <c r="N115" s="200"/>
      <c r="O115" s="67"/>
      <c r="P115" s="67"/>
      <c r="Q115" s="67"/>
      <c r="R115" s="67"/>
      <c r="S115" s="67"/>
      <c r="T115" s="68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T115" s="20" t="s">
        <v>213</v>
      </c>
      <c r="AU115" s="20" t="s">
        <v>83</v>
      </c>
    </row>
    <row r="116" spans="1:65" s="2" customFormat="1" ht="18">
      <c r="A116" s="37"/>
      <c r="B116" s="38"/>
      <c r="C116" s="39"/>
      <c r="D116" s="196" t="s">
        <v>275</v>
      </c>
      <c r="E116" s="39"/>
      <c r="F116" s="233" t="s">
        <v>1644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275</v>
      </c>
      <c r="AU116" s="20" t="s">
        <v>83</v>
      </c>
    </row>
    <row r="117" spans="1:65" s="14" customFormat="1">
      <c r="B117" s="211"/>
      <c r="C117" s="212"/>
      <c r="D117" s="196" t="s">
        <v>215</v>
      </c>
      <c r="E117" s="213" t="s">
        <v>21</v>
      </c>
      <c r="F117" s="214" t="s">
        <v>1662</v>
      </c>
      <c r="G117" s="212"/>
      <c r="H117" s="215">
        <v>321</v>
      </c>
      <c r="I117" s="216"/>
      <c r="J117" s="212"/>
      <c r="K117" s="212"/>
      <c r="L117" s="217"/>
      <c r="M117" s="218"/>
      <c r="N117" s="219"/>
      <c r="O117" s="219"/>
      <c r="P117" s="219"/>
      <c r="Q117" s="219"/>
      <c r="R117" s="219"/>
      <c r="S117" s="219"/>
      <c r="T117" s="220"/>
      <c r="AT117" s="221" t="s">
        <v>215</v>
      </c>
      <c r="AU117" s="221" t="s">
        <v>83</v>
      </c>
      <c r="AV117" s="14" t="s">
        <v>83</v>
      </c>
      <c r="AW117" s="14" t="s">
        <v>34</v>
      </c>
      <c r="AX117" s="14" t="s">
        <v>74</v>
      </c>
      <c r="AY117" s="221" t="s">
        <v>206</v>
      </c>
    </row>
    <row r="118" spans="1:65" s="15" customFormat="1">
      <c r="B118" s="222"/>
      <c r="C118" s="223"/>
      <c r="D118" s="196" t="s">
        <v>215</v>
      </c>
      <c r="E118" s="224" t="s">
        <v>21</v>
      </c>
      <c r="F118" s="225" t="s">
        <v>219</v>
      </c>
      <c r="G118" s="223"/>
      <c r="H118" s="226">
        <v>321</v>
      </c>
      <c r="I118" s="227"/>
      <c r="J118" s="223"/>
      <c r="K118" s="223"/>
      <c r="L118" s="228"/>
      <c r="M118" s="229"/>
      <c r="N118" s="230"/>
      <c r="O118" s="230"/>
      <c r="P118" s="230"/>
      <c r="Q118" s="230"/>
      <c r="R118" s="230"/>
      <c r="S118" s="230"/>
      <c r="T118" s="231"/>
      <c r="AT118" s="232" t="s">
        <v>215</v>
      </c>
      <c r="AU118" s="232" t="s">
        <v>83</v>
      </c>
      <c r="AV118" s="15" t="s">
        <v>149</v>
      </c>
      <c r="AW118" s="15" t="s">
        <v>34</v>
      </c>
      <c r="AX118" s="15" t="s">
        <v>81</v>
      </c>
      <c r="AY118" s="232" t="s">
        <v>206</v>
      </c>
    </row>
    <row r="119" spans="1:65" s="2" customFormat="1" ht="16.5" customHeight="1">
      <c r="A119" s="37"/>
      <c r="B119" s="38"/>
      <c r="C119" s="182" t="s">
        <v>254</v>
      </c>
      <c r="D119" s="182" t="s">
        <v>208</v>
      </c>
      <c r="E119" s="183" t="s">
        <v>1663</v>
      </c>
      <c r="F119" s="184" t="s">
        <v>1664</v>
      </c>
      <c r="G119" s="185" t="s">
        <v>238</v>
      </c>
      <c r="H119" s="186">
        <v>100.218</v>
      </c>
      <c r="I119" s="187"/>
      <c r="J119" s="188">
        <f>ROUND(I119*H119,2)</f>
        <v>0</v>
      </c>
      <c r="K119" s="189"/>
      <c r="L119" s="42"/>
      <c r="M119" s="190" t="s">
        <v>21</v>
      </c>
      <c r="N119" s="191" t="s">
        <v>45</v>
      </c>
      <c r="O119" s="67"/>
      <c r="P119" s="192">
        <f>O119*H119</f>
        <v>0</v>
      </c>
      <c r="Q119" s="192">
        <v>0</v>
      </c>
      <c r="R119" s="192">
        <f>Q119*H119</f>
        <v>0</v>
      </c>
      <c r="S119" s="192">
        <v>0</v>
      </c>
      <c r="T119" s="193">
        <f>S119*H119</f>
        <v>0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R119" s="194" t="s">
        <v>149</v>
      </c>
      <c r="AT119" s="194" t="s">
        <v>208</v>
      </c>
      <c r="AU119" s="194" t="s">
        <v>83</v>
      </c>
      <c r="AY119" s="20" t="s">
        <v>206</v>
      </c>
      <c r="BE119" s="195">
        <f>IF(N119="základní",J119,0)</f>
        <v>0</v>
      </c>
      <c r="BF119" s="195">
        <f>IF(N119="snížená",J119,0)</f>
        <v>0</v>
      </c>
      <c r="BG119" s="195">
        <f>IF(N119="zákl. přenesená",J119,0)</f>
        <v>0</v>
      </c>
      <c r="BH119" s="195">
        <f>IF(N119="sníž. přenesená",J119,0)</f>
        <v>0</v>
      </c>
      <c r="BI119" s="195">
        <f>IF(N119="nulová",J119,0)</f>
        <v>0</v>
      </c>
      <c r="BJ119" s="20" t="s">
        <v>81</v>
      </c>
      <c r="BK119" s="195">
        <f>ROUND(I119*H119,2)</f>
        <v>0</v>
      </c>
      <c r="BL119" s="20" t="s">
        <v>149</v>
      </c>
      <c r="BM119" s="194" t="s">
        <v>1665</v>
      </c>
    </row>
    <row r="120" spans="1:65" s="2" customFormat="1">
      <c r="A120" s="37"/>
      <c r="B120" s="38"/>
      <c r="C120" s="39"/>
      <c r="D120" s="196" t="s">
        <v>213</v>
      </c>
      <c r="E120" s="39"/>
      <c r="F120" s="197" t="s">
        <v>1666</v>
      </c>
      <c r="G120" s="39"/>
      <c r="H120" s="39"/>
      <c r="I120" s="198"/>
      <c r="J120" s="39"/>
      <c r="K120" s="39"/>
      <c r="L120" s="42"/>
      <c r="M120" s="199"/>
      <c r="N120" s="200"/>
      <c r="O120" s="67"/>
      <c r="P120" s="67"/>
      <c r="Q120" s="67"/>
      <c r="R120" s="67"/>
      <c r="S120" s="67"/>
      <c r="T120" s="68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20" t="s">
        <v>213</v>
      </c>
      <c r="AU120" s="20" t="s">
        <v>83</v>
      </c>
    </row>
    <row r="121" spans="1:65" s="2" customFormat="1" ht="18">
      <c r="A121" s="37"/>
      <c r="B121" s="38"/>
      <c r="C121" s="39"/>
      <c r="D121" s="196" t="s">
        <v>275</v>
      </c>
      <c r="E121" s="39"/>
      <c r="F121" s="233" t="s">
        <v>1644</v>
      </c>
      <c r="G121" s="39"/>
      <c r="H121" s="39"/>
      <c r="I121" s="198"/>
      <c r="J121" s="39"/>
      <c r="K121" s="39"/>
      <c r="L121" s="42"/>
      <c r="M121" s="199"/>
      <c r="N121" s="200"/>
      <c r="O121" s="67"/>
      <c r="P121" s="67"/>
      <c r="Q121" s="67"/>
      <c r="R121" s="67"/>
      <c r="S121" s="67"/>
      <c r="T121" s="68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T121" s="20" t="s">
        <v>275</v>
      </c>
      <c r="AU121" s="20" t="s">
        <v>83</v>
      </c>
    </row>
    <row r="122" spans="1:65" s="14" customFormat="1">
      <c r="B122" s="211"/>
      <c r="C122" s="212"/>
      <c r="D122" s="196" t="s">
        <v>215</v>
      </c>
      <c r="E122" s="213" t="s">
        <v>21</v>
      </c>
      <c r="F122" s="214" t="s">
        <v>1667</v>
      </c>
      <c r="G122" s="212"/>
      <c r="H122" s="215">
        <v>31.875</v>
      </c>
      <c r="I122" s="216"/>
      <c r="J122" s="212"/>
      <c r="K122" s="212"/>
      <c r="L122" s="217"/>
      <c r="M122" s="218"/>
      <c r="N122" s="219"/>
      <c r="O122" s="219"/>
      <c r="P122" s="219"/>
      <c r="Q122" s="219"/>
      <c r="R122" s="219"/>
      <c r="S122" s="219"/>
      <c r="T122" s="220"/>
      <c r="AT122" s="221" t="s">
        <v>215</v>
      </c>
      <c r="AU122" s="221" t="s">
        <v>83</v>
      </c>
      <c r="AV122" s="14" t="s">
        <v>83</v>
      </c>
      <c r="AW122" s="14" t="s">
        <v>34</v>
      </c>
      <c r="AX122" s="14" t="s">
        <v>74</v>
      </c>
      <c r="AY122" s="221" t="s">
        <v>206</v>
      </c>
    </row>
    <row r="123" spans="1:65" s="14" customFormat="1">
      <c r="B123" s="211"/>
      <c r="C123" s="212"/>
      <c r="D123" s="196" t="s">
        <v>215</v>
      </c>
      <c r="E123" s="213" t="s">
        <v>21</v>
      </c>
      <c r="F123" s="214" t="s">
        <v>1668</v>
      </c>
      <c r="G123" s="212"/>
      <c r="H123" s="215">
        <v>14.25</v>
      </c>
      <c r="I123" s="216"/>
      <c r="J123" s="212"/>
      <c r="K123" s="212"/>
      <c r="L123" s="217"/>
      <c r="M123" s="218"/>
      <c r="N123" s="219"/>
      <c r="O123" s="219"/>
      <c r="P123" s="219"/>
      <c r="Q123" s="219"/>
      <c r="R123" s="219"/>
      <c r="S123" s="219"/>
      <c r="T123" s="220"/>
      <c r="AT123" s="221" t="s">
        <v>215</v>
      </c>
      <c r="AU123" s="221" t="s">
        <v>83</v>
      </c>
      <c r="AV123" s="14" t="s">
        <v>83</v>
      </c>
      <c r="AW123" s="14" t="s">
        <v>34</v>
      </c>
      <c r="AX123" s="14" t="s">
        <v>74</v>
      </c>
      <c r="AY123" s="221" t="s">
        <v>206</v>
      </c>
    </row>
    <row r="124" spans="1:65" s="14" customFormat="1">
      <c r="B124" s="211"/>
      <c r="C124" s="212"/>
      <c r="D124" s="196" t="s">
        <v>215</v>
      </c>
      <c r="E124" s="213" t="s">
        <v>21</v>
      </c>
      <c r="F124" s="214" t="s">
        <v>1669</v>
      </c>
      <c r="G124" s="212"/>
      <c r="H124" s="215">
        <v>2.64</v>
      </c>
      <c r="I124" s="216"/>
      <c r="J124" s="212"/>
      <c r="K124" s="212"/>
      <c r="L124" s="217"/>
      <c r="M124" s="218"/>
      <c r="N124" s="219"/>
      <c r="O124" s="219"/>
      <c r="P124" s="219"/>
      <c r="Q124" s="219"/>
      <c r="R124" s="219"/>
      <c r="S124" s="219"/>
      <c r="T124" s="220"/>
      <c r="AT124" s="221" t="s">
        <v>215</v>
      </c>
      <c r="AU124" s="221" t="s">
        <v>83</v>
      </c>
      <c r="AV124" s="14" t="s">
        <v>83</v>
      </c>
      <c r="AW124" s="14" t="s">
        <v>34</v>
      </c>
      <c r="AX124" s="14" t="s">
        <v>74</v>
      </c>
      <c r="AY124" s="221" t="s">
        <v>206</v>
      </c>
    </row>
    <row r="125" spans="1:65" s="14" customFormat="1">
      <c r="B125" s="211"/>
      <c r="C125" s="212"/>
      <c r="D125" s="196" t="s">
        <v>215</v>
      </c>
      <c r="E125" s="213" t="s">
        <v>21</v>
      </c>
      <c r="F125" s="214" t="s">
        <v>1670</v>
      </c>
      <c r="G125" s="212"/>
      <c r="H125" s="215">
        <v>18.3</v>
      </c>
      <c r="I125" s="216"/>
      <c r="J125" s="212"/>
      <c r="K125" s="212"/>
      <c r="L125" s="217"/>
      <c r="M125" s="218"/>
      <c r="N125" s="219"/>
      <c r="O125" s="219"/>
      <c r="P125" s="219"/>
      <c r="Q125" s="219"/>
      <c r="R125" s="219"/>
      <c r="S125" s="219"/>
      <c r="T125" s="220"/>
      <c r="AT125" s="221" t="s">
        <v>215</v>
      </c>
      <c r="AU125" s="221" t="s">
        <v>83</v>
      </c>
      <c r="AV125" s="14" t="s">
        <v>83</v>
      </c>
      <c r="AW125" s="14" t="s">
        <v>34</v>
      </c>
      <c r="AX125" s="14" t="s">
        <v>74</v>
      </c>
      <c r="AY125" s="221" t="s">
        <v>206</v>
      </c>
    </row>
    <row r="126" spans="1:65" s="14" customFormat="1">
      <c r="B126" s="211"/>
      <c r="C126" s="212"/>
      <c r="D126" s="196" t="s">
        <v>215</v>
      </c>
      <c r="E126" s="213" t="s">
        <v>21</v>
      </c>
      <c r="F126" s="214" t="s">
        <v>1671</v>
      </c>
      <c r="G126" s="212"/>
      <c r="H126" s="215">
        <v>6.48</v>
      </c>
      <c r="I126" s="216"/>
      <c r="J126" s="212"/>
      <c r="K126" s="212"/>
      <c r="L126" s="217"/>
      <c r="M126" s="218"/>
      <c r="N126" s="219"/>
      <c r="O126" s="219"/>
      <c r="P126" s="219"/>
      <c r="Q126" s="219"/>
      <c r="R126" s="219"/>
      <c r="S126" s="219"/>
      <c r="T126" s="220"/>
      <c r="AT126" s="221" t="s">
        <v>215</v>
      </c>
      <c r="AU126" s="221" t="s">
        <v>83</v>
      </c>
      <c r="AV126" s="14" t="s">
        <v>83</v>
      </c>
      <c r="AW126" s="14" t="s">
        <v>34</v>
      </c>
      <c r="AX126" s="14" t="s">
        <v>74</v>
      </c>
      <c r="AY126" s="221" t="s">
        <v>206</v>
      </c>
    </row>
    <row r="127" spans="1:65" s="14" customFormat="1">
      <c r="B127" s="211"/>
      <c r="C127" s="212"/>
      <c r="D127" s="196" t="s">
        <v>215</v>
      </c>
      <c r="E127" s="213" t="s">
        <v>21</v>
      </c>
      <c r="F127" s="214" t="s">
        <v>1672</v>
      </c>
      <c r="G127" s="212"/>
      <c r="H127" s="215">
        <v>26.672999999999998</v>
      </c>
      <c r="I127" s="216"/>
      <c r="J127" s="212"/>
      <c r="K127" s="212"/>
      <c r="L127" s="217"/>
      <c r="M127" s="218"/>
      <c r="N127" s="219"/>
      <c r="O127" s="219"/>
      <c r="P127" s="219"/>
      <c r="Q127" s="219"/>
      <c r="R127" s="219"/>
      <c r="S127" s="219"/>
      <c r="T127" s="220"/>
      <c r="AT127" s="221" t="s">
        <v>215</v>
      </c>
      <c r="AU127" s="221" t="s">
        <v>83</v>
      </c>
      <c r="AV127" s="14" t="s">
        <v>83</v>
      </c>
      <c r="AW127" s="14" t="s">
        <v>34</v>
      </c>
      <c r="AX127" s="14" t="s">
        <v>74</v>
      </c>
      <c r="AY127" s="221" t="s">
        <v>206</v>
      </c>
    </row>
    <row r="128" spans="1:65" s="15" customFormat="1">
      <c r="B128" s="222"/>
      <c r="C128" s="223"/>
      <c r="D128" s="196" t="s">
        <v>215</v>
      </c>
      <c r="E128" s="224" t="s">
        <v>21</v>
      </c>
      <c r="F128" s="225" t="s">
        <v>219</v>
      </c>
      <c r="G128" s="223"/>
      <c r="H128" s="226">
        <v>100.218</v>
      </c>
      <c r="I128" s="227"/>
      <c r="J128" s="223"/>
      <c r="K128" s="223"/>
      <c r="L128" s="228"/>
      <c r="M128" s="229"/>
      <c r="N128" s="230"/>
      <c r="O128" s="230"/>
      <c r="P128" s="230"/>
      <c r="Q128" s="230"/>
      <c r="R128" s="230"/>
      <c r="S128" s="230"/>
      <c r="T128" s="231"/>
      <c r="AT128" s="232" t="s">
        <v>215</v>
      </c>
      <c r="AU128" s="232" t="s">
        <v>83</v>
      </c>
      <c r="AV128" s="15" t="s">
        <v>149</v>
      </c>
      <c r="AW128" s="15" t="s">
        <v>34</v>
      </c>
      <c r="AX128" s="15" t="s">
        <v>81</v>
      </c>
      <c r="AY128" s="232" t="s">
        <v>206</v>
      </c>
    </row>
    <row r="129" spans="1:65" s="2" customFormat="1" ht="16.5" customHeight="1">
      <c r="A129" s="37"/>
      <c r="B129" s="38"/>
      <c r="C129" s="182" t="s">
        <v>270</v>
      </c>
      <c r="D129" s="182" t="s">
        <v>208</v>
      </c>
      <c r="E129" s="183" t="s">
        <v>1431</v>
      </c>
      <c r="F129" s="184" t="s">
        <v>1432</v>
      </c>
      <c r="G129" s="185" t="s">
        <v>238</v>
      </c>
      <c r="H129" s="186">
        <v>1173</v>
      </c>
      <c r="I129" s="187"/>
      <c r="J129" s="188">
        <f>ROUND(I129*H129,2)</f>
        <v>0</v>
      </c>
      <c r="K129" s="189"/>
      <c r="L129" s="42"/>
      <c r="M129" s="190" t="s">
        <v>21</v>
      </c>
      <c r="N129" s="191" t="s">
        <v>45</v>
      </c>
      <c r="O129" s="67"/>
      <c r="P129" s="192">
        <f>O129*H129</f>
        <v>0</v>
      </c>
      <c r="Q129" s="192">
        <v>0</v>
      </c>
      <c r="R129" s="192">
        <f>Q129*H129</f>
        <v>0</v>
      </c>
      <c r="S129" s="192">
        <v>0</v>
      </c>
      <c r="T129" s="193">
        <f>S129*H129</f>
        <v>0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R129" s="194" t="s">
        <v>149</v>
      </c>
      <c r="AT129" s="194" t="s">
        <v>208</v>
      </c>
      <c r="AU129" s="194" t="s">
        <v>83</v>
      </c>
      <c r="AY129" s="20" t="s">
        <v>206</v>
      </c>
      <c r="BE129" s="195">
        <f>IF(N129="základní",J129,0)</f>
        <v>0</v>
      </c>
      <c r="BF129" s="195">
        <f>IF(N129="snížená",J129,0)</f>
        <v>0</v>
      </c>
      <c r="BG129" s="195">
        <f>IF(N129="zákl. přenesená",J129,0)</f>
        <v>0</v>
      </c>
      <c r="BH129" s="195">
        <f>IF(N129="sníž. přenesená",J129,0)</f>
        <v>0</v>
      </c>
      <c r="BI129" s="195">
        <f>IF(N129="nulová",J129,0)</f>
        <v>0</v>
      </c>
      <c r="BJ129" s="20" t="s">
        <v>81</v>
      </c>
      <c r="BK129" s="195">
        <f>ROUND(I129*H129,2)</f>
        <v>0</v>
      </c>
      <c r="BL129" s="20" t="s">
        <v>149</v>
      </c>
      <c r="BM129" s="194" t="s">
        <v>1673</v>
      </c>
    </row>
    <row r="130" spans="1:65" s="2" customFormat="1">
      <c r="A130" s="37"/>
      <c r="B130" s="38"/>
      <c r="C130" s="39"/>
      <c r="D130" s="196" t="s">
        <v>213</v>
      </c>
      <c r="E130" s="39"/>
      <c r="F130" s="197" t="s">
        <v>1434</v>
      </c>
      <c r="G130" s="39"/>
      <c r="H130" s="39"/>
      <c r="I130" s="198"/>
      <c r="J130" s="39"/>
      <c r="K130" s="39"/>
      <c r="L130" s="42"/>
      <c r="M130" s="199"/>
      <c r="N130" s="200"/>
      <c r="O130" s="67"/>
      <c r="P130" s="67"/>
      <c r="Q130" s="67"/>
      <c r="R130" s="67"/>
      <c r="S130" s="67"/>
      <c r="T130" s="68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20" t="s">
        <v>213</v>
      </c>
      <c r="AU130" s="20" t="s">
        <v>83</v>
      </c>
    </row>
    <row r="131" spans="1:65" s="2" customFormat="1" ht="18">
      <c r="A131" s="37"/>
      <c r="B131" s="38"/>
      <c r="C131" s="39"/>
      <c r="D131" s="196" t="s">
        <v>275</v>
      </c>
      <c r="E131" s="39"/>
      <c r="F131" s="233" t="s">
        <v>1644</v>
      </c>
      <c r="G131" s="39"/>
      <c r="H131" s="39"/>
      <c r="I131" s="198"/>
      <c r="J131" s="39"/>
      <c r="K131" s="39"/>
      <c r="L131" s="42"/>
      <c r="M131" s="199"/>
      <c r="N131" s="200"/>
      <c r="O131" s="67"/>
      <c r="P131" s="67"/>
      <c r="Q131" s="67"/>
      <c r="R131" s="67"/>
      <c r="S131" s="67"/>
      <c r="T131" s="68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T131" s="20" t="s">
        <v>275</v>
      </c>
      <c r="AU131" s="20" t="s">
        <v>83</v>
      </c>
    </row>
    <row r="132" spans="1:65" s="14" customFormat="1">
      <c r="B132" s="211"/>
      <c r="C132" s="212"/>
      <c r="D132" s="196" t="s">
        <v>215</v>
      </c>
      <c r="E132" s="213" t="s">
        <v>21</v>
      </c>
      <c r="F132" s="214" t="s">
        <v>1674</v>
      </c>
      <c r="G132" s="212"/>
      <c r="H132" s="215">
        <v>1173</v>
      </c>
      <c r="I132" s="216"/>
      <c r="J132" s="212"/>
      <c r="K132" s="212"/>
      <c r="L132" s="217"/>
      <c r="M132" s="218"/>
      <c r="N132" s="219"/>
      <c r="O132" s="219"/>
      <c r="P132" s="219"/>
      <c r="Q132" s="219"/>
      <c r="R132" s="219"/>
      <c r="S132" s="219"/>
      <c r="T132" s="220"/>
      <c r="AT132" s="221" t="s">
        <v>215</v>
      </c>
      <c r="AU132" s="221" t="s">
        <v>83</v>
      </c>
      <c r="AV132" s="14" t="s">
        <v>83</v>
      </c>
      <c r="AW132" s="14" t="s">
        <v>34</v>
      </c>
      <c r="AX132" s="14" t="s">
        <v>81</v>
      </c>
      <c r="AY132" s="221" t="s">
        <v>206</v>
      </c>
    </row>
    <row r="133" spans="1:65" s="2" customFormat="1" ht="21.75" customHeight="1">
      <c r="A133" s="37"/>
      <c r="B133" s="38"/>
      <c r="C133" s="182" t="s">
        <v>283</v>
      </c>
      <c r="D133" s="182" t="s">
        <v>208</v>
      </c>
      <c r="E133" s="183" t="s">
        <v>271</v>
      </c>
      <c r="F133" s="184" t="s">
        <v>272</v>
      </c>
      <c r="G133" s="185" t="s">
        <v>257</v>
      </c>
      <c r="H133" s="186">
        <v>116.495</v>
      </c>
      <c r="I133" s="187"/>
      <c r="J133" s="188">
        <f>ROUND(I133*H133,2)</f>
        <v>0</v>
      </c>
      <c r="K133" s="189"/>
      <c r="L133" s="42"/>
      <c r="M133" s="190" t="s">
        <v>21</v>
      </c>
      <c r="N133" s="191" t="s">
        <v>45</v>
      </c>
      <c r="O133" s="67"/>
      <c r="P133" s="192">
        <f>O133*H133</f>
        <v>0</v>
      </c>
      <c r="Q133" s="192">
        <v>0</v>
      </c>
      <c r="R133" s="192">
        <f>Q133*H133</f>
        <v>0</v>
      </c>
      <c r="S133" s="192">
        <v>0</v>
      </c>
      <c r="T133" s="193">
        <f>S133*H133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R133" s="194" t="s">
        <v>149</v>
      </c>
      <c r="AT133" s="194" t="s">
        <v>208</v>
      </c>
      <c r="AU133" s="194" t="s">
        <v>83</v>
      </c>
      <c r="AY133" s="20" t="s">
        <v>206</v>
      </c>
      <c r="BE133" s="195">
        <f>IF(N133="základní",J133,0)</f>
        <v>0</v>
      </c>
      <c r="BF133" s="195">
        <f>IF(N133="snížená",J133,0)</f>
        <v>0</v>
      </c>
      <c r="BG133" s="195">
        <f>IF(N133="zákl. přenesená",J133,0)</f>
        <v>0</v>
      </c>
      <c r="BH133" s="195">
        <f>IF(N133="sníž. přenesená",J133,0)</f>
        <v>0</v>
      </c>
      <c r="BI133" s="195">
        <f>IF(N133="nulová",J133,0)</f>
        <v>0</v>
      </c>
      <c r="BJ133" s="20" t="s">
        <v>81</v>
      </c>
      <c r="BK133" s="195">
        <f>ROUND(I133*H133,2)</f>
        <v>0</v>
      </c>
      <c r="BL133" s="20" t="s">
        <v>149</v>
      </c>
      <c r="BM133" s="194" t="s">
        <v>1675</v>
      </c>
    </row>
    <row r="134" spans="1:65" s="2" customFormat="1" ht="18">
      <c r="A134" s="37"/>
      <c r="B134" s="38"/>
      <c r="C134" s="39"/>
      <c r="D134" s="196" t="s">
        <v>213</v>
      </c>
      <c r="E134" s="39"/>
      <c r="F134" s="197" t="s">
        <v>274</v>
      </c>
      <c r="G134" s="39"/>
      <c r="H134" s="39"/>
      <c r="I134" s="198"/>
      <c r="J134" s="39"/>
      <c r="K134" s="39"/>
      <c r="L134" s="42"/>
      <c r="M134" s="199"/>
      <c r="N134" s="200"/>
      <c r="O134" s="67"/>
      <c r="P134" s="67"/>
      <c r="Q134" s="67"/>
      <c r="R134" s="67"/>
      <c r="S134" s="67"/>
      <c r="T134" s="68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T134" s="20" t="s">
        <v>213</v>
      </c>
      <c r="AU134" s="20" t="s">
        <v>83</v>
      </c>
    </row>
    <row r="135" spans="1:65" s="2" customFormat="1" ht="18">
      <c r="A135" s="37"/>
      <c r="B135" s="38"/>
      <c r="C135" s="39"/>
      <c r="D135" s="196" t="s">
        <v>275</v>
      </c>
      <c r="E135" s="39"/>
      <c r="F135" s="233" t="s">
        <v>1644</v>
      </c>
      <c r="G135" s="39"/>
      <c r="H135" s="39"/>
      <c r="I135" s="198"/>
      <c r="J135" s="39"/>
      <c r="K135" s="39"/>
      <c r="L135" s="42"/>
      <c r="M135" s="199"/>
      <c r="N135" s="200"/>
      <c r="O135" s="67"/>
      <c r="P135" s="67"/>
      <c r="Q135" s="67"/>
      <c r="R135" s="67"/>
      <c r="S135" s="67"/>
      <c r="T135" s="68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20" t="s">
        <v>275</v>
      </c>
      <c r="AU135" s="20" t="s">
        <v>83</v>
      </c>
    </row>
    <row r="136" spans="1:65" s="13" customFormat="1">
      <c r="B136" s="201"/>
      <c r="C136" s="202"/>
      <c r="D136" s="196" t="s">
        <v>215</v>
      </c>
      <c r="E136" s="203" t="s">
        <v>21</v>
      </c>
      <c r="F136" s="204" t="s">
        <v>1676</v>
      </c>
      <c r="G136" s="202"/>
      <c r="H136" s="203" t="s">
        <v>21</v>
      </c>
      <c r="I136" s="205"/>
      <c r="J136" s="202"/>
      <c r="K136" s="202"/>
      <c r="L136" s="206"/>
      <c r="M136" s="207"/>
      <c r="N136" s="208"/>
      <c r="O136" s="208"/>
      <c r="P136" s="208"/>
      <c r="Q136" s="208"/>
      <c r="R136" s="208"/>
      <c r="S136" s="208"/>
      <c r="T136" s="209"/>
      <c r="AT136" s="210" t="s">
        <v>215</v>
      </c>
      <c r="AU136" s="210" t="s">
        <v>83</v>
      </c>
      <c r="AV136" s="13" t="s">
        <v>81</v>
      </c>
      <c r="AW136" s="13" t="s">
        <v>34</v>
      </c>
      <c r="AX136" s="13" t="s">
        <v>74</v>
      </c>
      <c r="AY136" s="210" t="s">
        <v>206</v>
      </c>
    </row>
    <row r="137" spans="1:65" s="14" customFormat="1">
      <c r="B137" s="211"/>
      <c r="C137" s="212"/>
      <c r="D137" s="196" t="s">
        <v>215</v>
      </c>
      <c r="E137" s="213" t="s">
        <v>21</v>
      </c>
      <c r="F137" s="214" t="s">
        <v>1677</v>
      </c>
      <c r="G137" s="212"/>
      <c r="H137" s="215">
        <v>53.125</v>
      </c>
      <c r="I137" s="216"/>
      <c r="J137" s="212"/>
      <c r="K137" s="212"/>
      <c r="L137" s="217"/>
      <c r="M137" s="218"/>
      <c r="N137" s="219"/>
      <c r="O137" s="219"/>
      <c r="P137" s="219"/>
      <c r="Q137" s="219"/>
      <c r="R137" s="219"/>
      <c r="S137" s="219"/>
      <c r="T137" s="220"/>
      <c r="AT137" s="221" t="s">
        <v>215</v>
      </c>
      <c r="AU137" s="221" t="s">
        <v>83</v>
      </c>
      <c r="AV137" s="14" t="s">
        <v>83</v>
      </c>
      <c r="AW137" s="14" t="s">
        <v>34</v>
      </c>
      <c r="AX137" s="14" t="s">
        <v>74</v>
      </c>
      <c r="AY137" s="221" t="s">
        <v>206</v>
      </c>
    </row>
    <row r="138" spans="1:65" s="14" customFormat="1">
      <c r="B138" s="211"/>
      <c r="C138" s="212"/>
      <c r="D138" s="196" t="s">
        <v>215</v>
      </c>
      <c r="E138" s="213" t="s">
        <v>21</v>
      </c>
      <c r="F138" s="214" t="s">
        <v>1678</v>
      </c>
      <c r="G138" s="212"/>
      <c r="H138" s="215">
        <v>23.75</v>
      </c>
      <c r="I138" s="216"/>
      <c r="J138" s="212"/>
      <c r="K138" s="212"/>
      <c r="L138" s="217"/>
      <c r="M138" s="218"/>
      <c r="N138" s="219"/>
      <c r="O138" s="219"/>
      <c r="P138" s="219"/>
      <c r="Q138" s="219"/>
      <c r="R138" s="219"/>
      <c r="S138" s="219"/>
      <c r="T138" s="220"/>
      <c r="AT138" s="221" t="s">
        <v>215</v>
      </c>
      <c r="AU138" s="221" t="s">
        <v>83</v>
      </c>
      <c r="AV138" s="14" t="s">
        <v>83</v>
      </c>
      <c r="AW138" s="14" t="s">
        <v>34</v>
      </c>
      <c r="AX138" s="14" t="s">
        <v>74</v>
      </c>
      <c r="AY138" s="221" t="s">
        <v>206</v>
      </c>
    </row>
    <row r="139" spans="1:65" s="14" customFormat="1">
      <c r="B139" s="211"/>
      <c r="C139" s="212"/>
      <c r="D139" s="196" t="s">
        <v>215</v>
      </c>
      <c r="E139" s="213" t="s">
        <v>21</v>
      </c>
      <c r="F139" s="214" t="s">
        <v>1669</v>
      </c>
      <c r="G139" s="212"/>
      <c r="H139" s="215">
        <v>2.64</v>
      </c>
      <c r="I139" s="216"/>
      <c r="J139" s="212"/>
      <c r="K139" s="212"/>
      <c r="L139" s="217"/>
      <c r="M139" s="218"/>
      <c r="N139" s="219"/>
      <c r="O139" s="219"/>
      <c r="P139" s="219"/>
      <c r="Q139" s="219"/>
      <c r="R139" s="219"/>
      <c r="S139" s="219"/>
      <c r="T139" s="220"/>
      <c r="AT139" s="221" t="s">
        <v>215</v>
      </c>
      <c r="AU139" s="221" t="s">
        <v>83</v>
      </c>
      <c r="AV139" s="14" t="s">
        <v>83</v>
      </c>
      <c r="AW139" s="14" t="s">
        <v>34</v>
      </c>
      <c r="AX139" s="14" t="s">
        <v>74</v>
      </c>
      <c r="AY139" s="221" t="s">
        <v>206</v>
      </c>
    </row>
    <row r="140" spans="1:65" s="14" customFormat="1">
      <c r="B140" s="211"/>
      <c r="C140" s="212"/>
      <c r="D140" s="196" t="s">
        <v>215</v>
      </c>
      <c r="E140" s="213" t="s">
        <v>21</v>
      </c>
      <c r="F140" s="214" t="s">
        <v>1679</v>
      </c>
      <c r="G140" s="212"/>
      <c r="H140" s="215">
        <v>30.5</v>
      </c>
      <c r="I140" s="216"/>
      <c r="J140" s="212"/>
      <c r="K140" s="212"/>
      <c r="L140" s="217"/>
      <c r="M140" s="218"/>
      <c r="N140" s="219"/>
      <c r="O140" s="219"/>
      <c r="P140" s="219"/>
      <c r="Q140" s="219"/>
      <c r="R140" s="219"/>
      <c r="S140" s="219"/>
      <c r="T140" s="220"/>
      <c r="AT140" s="221" t="s">
        <v>215</v>
      </c>
      <c r="AU140" s="221" t="s">
        <v>83</v>
      </c>
      <c r="AV140" s="14" t="s">
        <v>83</v>
      </c>
      <c r="AW140" s="14" t="s">
        <v>34</v>
      </c>
      <c r="AX140" s="14" t="s">
        <v>74</v>
      </c>
      <c r="AY140" s="221" t="s">
        <v>206</v>
      </c>
    </row>
    <row r="141" spans="1:65" s="14" customFormat="1">
      <c r="B141" s="211"/>
      <c r="C141" s="212"/>
      <c r="D141" s="196" t="s">
        <v>215</v>
      </c>
      <c r="E141" s="213" t="s">
        <v>21</v>
      </c>
      <c r="F141" s="214" t="s">
        <v>1671</v>
      </c>
      <c r="G141" s="212"/>
      <c r="H141" s="215">
        <v>6.48</v>
      </c>
      <c r="I141" s="216"/>
      <c r="J141" s="212"/>
      <c r="K141" s="212"/>
      <c r="L141" s="217"/>
      <c r="M141" s="218"/>
      <c r="N141" s="219"/>
      <c r="O141" s="219"/>
      <c r="P141" s="219"/>
      <c r="Q141" s="219"/>
      <c r="R141" s="219"/>
      <c r="S141" s="219"/>
      <c r="T141" s="220"/>
      <c r="AT141" s="221" t="s">
        <v>215</v>
      </c>
      <c r="AU141" s="221" t="s">
        <v>83</v>
      </c>
      <c r="AV141" s="14" t="s">
        <v>83</v>
      </c>
      <c r="AW141" s="14" t="s">
        <v>34</v>
      </c>
      <c r="AX141" s="14" t="s">
        <v>74</v>
      </c>
      <c r="AY141" s="221" t="s">
        <v>206</v>
      </c>
    </row>
    <row r="142" spans="1:65" s="15" customFormat="1">
      <c r="B142" s="222"/>
      <c r="C142" s="223"/>
      <c r="D142" s="196" t="s">
        <v>215</v>
      </c>
      <c r="E142" s="224" t="s">
        <v>21</v>
      </c>
      <c r="F142" s="225" t="s">
        <v>219</v>
      </c>
      <c r="G142" s="223"/>
      <c r="H142" s="226">
        <v>116.495</v>
      </c>
      <c r="I142" s="227"/>
      <c r="J142" s="223"/>
      <c r="K142" s="223"/>
      <c r="L142" s="228"/>
      <c r="M142" s="229"/>
      <c r="N142" s="230"/>
      <c r="O142" s="230"/>
      <c r="P142" s="230"/>
      <c r="Q142" s="230"/>
      <c r="R142" s="230"/>
      <c r="S142" s="230"/>
      <c r="T142" s="231"/>
      <c r="AT142" s="232" t="s">
        <v>215</v>
      </c>
      <c r="AU142" s="232" t="s">
        <v>83</v>
      </c>
      <c r="AV142" s="15" t="s">
        <v>149</v>
      </c>
      <c r="AW142" s="15" t="s">
        <v>34</v>
      </c>
      <c r="AX142" s="15" t="s">
        <v>81</v>
      </c>
      <c r="AY142" s="232" t="s">
        <v>206</v>
      </c>
    </row>
    <row r="143" spans="1:65" s="2" customFormat="1" ht="16.5" customHeight="1">
      <c r="A143" s="37"/>
      <c r="B143" s="38"/>
      <c r="C143" s="182" t="s">
        <v>289</v>
      </c>
      <c r="D143" s="182" t="s">
        <v>208</v>
      </c>
      <c r="E143" s="183" t="s">
        <v>284</v>
      </c>
      <c r="F143" s="184" t="s">
        <v>285</v>
      </c>
      <c r="G143" s="185" t="s">
        <v>257</v>
      </c>
      <c r="H143" s="186">
        <v>116.495</v>
      </c>
      <c r="I143" s="187"/>
      <c r="J143" s="188">
        <f>ROUND(I143*H143,2)</f>
        <v>0</v>
      </c>
      <c r="K143" s="189"/>
      <c r="L143" s="42"/>
      <c r="M143" s="190" t="s">
        <v>21</v>
      </c>
      <c r="N143" s="191" t="s">
        <v>45</v>
      </c>
      <c r="O143" s="67"/>
      <c r="P143" s="192">
        <f>O143*H143</f>
        <v>0</v>
      </c>
      <c r="Q143" s="192">
        <v>0</v>
      </c>
      <c r="R143" s="192">
        <f>Q143*H143</f>
        <v>0</v>
      </c>
      <c r="S143" s="192">
        <v>0</v>
      </c>
      <c r="T143" s="193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194" t="s">
        <v>149</v>
      </c>
      <c r="AT143" s="194" t="s">
        <v>208</v>
      </c>
      <c r="AU143" s="194" t="s">
        <v>83</v>
      </c>
      <c r="AY143" s="20" t="s">
        <v>206</v>
      </c>
      <c r="BE143" s="195">
        <f>IF(N143="základní",J143,0)</f>
        <v>0</v>
      </c>
      <c r="BF143" s="195">
        <f>IF(N143="snížená",J143,0)</f>
        <v>0</v>
      </c>
      <c r="BG143" s="195">
        <f>IF(N143="zákl. přenesená",J143,0)</f>
        <v>0</v>
      </c>
      <c r="BH143" s="195">
        <f>IF(N143="sníž. přenesená",J143,0)</f>
        <v>0</v>
      </c>
      <c r="BI143" s="195">
        <f>IF(N143="nulová",J143,0)</f>
        <v>0</v>
      </c>
      <c r="BJ143" s="20" t="s">
        <v>81</v>
      </c>
      <c r="BK143" s="195">
        <f>ROUND(I143*H143,2)</f>
        <v>0</v>
      </c>
      <c r="BL143" s="20" t="s">
        <v>149</v>
      </c>
      <c r="BM143" s="194" t="s">
        <v>1680</v>
      </c>
    </row>
    <row r="144" spans="1:65" s="2" customFormat="1" ht="18">
      <c r="A144" s="37"/>
      <c r="B144" s="38"/>
      <c r="C144" s="39"/>
      <c r="D144" s="196" t="s">
        <v>213</v>
      </c>
      <c r="E144" s="39"/>
      <c r="F144" s="197" t="s">
        <v>287</v>
      </c>
      <c r="G144" s="39"/>
      <c r="H144" s="39"/>
      <c r="I144" s="198"/>
      <c r="J144" s="39"/>
      <c r="K144" s="39"/>
      <c r="L144" s="42"/>
      <c r="M144" s="199"/>
      <c r="N144" s="200"/>
      <c r="O144" s="67"/>
      <c r="P144" s="67"/>
      <c r="Q144" s="67"/>
      <c r="R144" s="67"/>
      <c r="S144" s="67"/>
      <c r="T144" s="68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20" t="s">
        <v>213</v>
      </c>
      <c r="AU144" s="20" t="s">
        <v>83</v>
      </c>
    </row>
    <row r="145" spans="1:65" s="2" customFormat="1" ht="18">
      <c r="A145" s="37"/>
      <c r="B145" s="38"/>
      <c r="C145" s="39"/>
      <c r="D145" s="196" t="s">
        <v>275</v>
      </c>
      <c r="E145" s="39"/>
      <c r="F145" s="233" t="s">
        <v>1644</v>
      </c>
      <c r="G145" s="39"/>
      <c r="H145" s="39"/>
      <c r="I145" s="198"/>
      <c r="J145" s="39"/>
      <c r="K145" s="39"/>
      <c r="L145" s="42"/>
      <c r="M145" s="199"/>
      <c r="N145" s="200"/>
      <c r="O145" s="67"/>
      <c r="P145" s="67"/>
      <c r="Q145" s="67"/>
      <c r="R145" s="67"/>
      <c r="S145" s="67"/>
      <c r="T145" s="68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T145" s="20" t="s">
        <v>275</v>
      </c>
      <c r="AU145" s="20" t="s">
        <v>83</v>
      </c>
    </row>
    <row r="146" spans="1:65" s="13" customFormat="1">
      <c r="B146" s="201"/>
      <c r="C146" s="202"/>
      <c r="D146" s="196" t="s">
        <v>215</v>
      </c>
      <c r="E146" s="203" t="s">
        <v>21</v>
      </c>
      <c r="F146" s="204" t="s">
        <v>1676</v>
      </c>
      <c r="G146" s="202"/>
      <c r="H146" s="203" t="s">
        <v>21</v>
      </c>
      <c r="I146" s="205"/>
      <c r="J146" s="202"/>
      <c r="K146" s="202"/>
      <c r="L146" s="206"/>
      <c r="M146" s="207"/>
      <c r="N146" s="208"/>
      <c r="O146" s="208"/>
      <c r="P146" s="208"/>
      <c r="Q146" s="208"/>
      <c r="R146" s="208"/>
      <c r="S146" s="208"/>
      <c r="T146" s="209"/>
      <c r="AT146" s="210" t="s">
        <v>215</v>
      </c>
      <c r="AU146" s="210" t="s">
        <v>83</v>
      </c>
      <c r="AV146" s="13" t="s">
        <v>81</v>
      </c>
      <c r="AW146" s="13" t="s">
        <v>34</v>
      </c>
      <c r="AX146" s="13" t="s">
        <v>74</v>
      </c>
      <c r="AY146" s="210" t="s">
        <v>206</v>
      </c>
    </row>
    <row r="147" spans="1:65" s="14" customFormat="1">
      <c r="B147" s="211"/>
      <c r="C147" s="212"/>
      <c r="D147" s="196" t="s">
        <v>215</v>
      </c>
      <c r="E147" s="213" t="s">
        <v>21</v>
      </c>
      <c r="F147" s="214" t="s">
        <v>1677</v>
      </c>
      <c r="G147" s="212"/>
      <c r="H147" s="215">
        <v>53.125</v>
      </c>
      <c r="I147" s="216"/>
      <c r="J147" s="212"/>
      <c r="K147" s="212"/>
      <c r="L147" s="217"/>
      <c r="M147" s="218"/>
      <c r="N147" s="219"/>
      <c r="O147" s="219"/>
      <c r="P147" s="219"/>
      <c r="Q147" s="219"/>
      <c r="R147" s="219"/>
      <c r="S147" s="219"/>
      <c r="T147" s="220"/>
      <c r="AT147" s="221" t="s">
        <v>215</v>
      </c>
      <c r="AU147" s="221" t="s">
        <v>83</v>
      </c>
      <c r="AV147" s="14" t="s">
        <v>83</v>
      </c>
      <c r="AW147" s="14" t="s">
        <v>34</v>
      </c>
      <c r="AX147" s="14" t="s">
        <v>74</v>
      </c>
      <c r="AY147" s="221" t="s">
        <v>206</v>
      </c>
    </row>
    <row r="148" spans="1:65" s="14" customFormat="1">
      <c r="B148" s="211"/>
      <c r="C148" s="212"/>
      <c r="D148" s="196" t="s">
        <v>215</v>
      </c>
      <c r="E148" s="213" t="s">
        <v>21</v>
      </c>
      <c r="F148" s="214" t="s">
        <v>1678</v>
      </c>
      <c r="G148" s="212"/>
      <c r="H148" s="215">
        <v>23.75</v>
      </c>
      <c r="I148" s="216"/>
      <c r="J148" s="212"/>
      <c r="K148" s="212"/>
      <c r="L148" s="217"/>
      <c r="M148" s="218"/>
      <c r="N148" s="219"/>
      <c r="O148" s="219"/>
      <c r="P148" s="219"/>
      <c r="Q148" s="219"/>
      <c r="R148" s="219"/>
      <c r="S148" s="219"/>
      <c r="T148" s="220"/>
      <c r="AT148" s="221" t="s">
        <v>215</v>
      </c>
      <c r="AU148" s="221" t="s">
        <v>83</v>
      </c>
      <c r="AV148" s="14" t="s">
        <v>83</v>
      </c>
      <c r="AW148" s="14" t="s">
        <v>34</v>
      </c>
      <c r="AX148" s="14" t="s">
        <v>74</v>
      </c>
      <c r="AY148" s="221" t="s">
        <v>206</v>
      </c>
    </row>
    <row r="149" spans="1:65" s="14" customFormat="1">
      <c r="B149" s="211"/>
      <c r="C149" s="212"/>
      <c r="D149" s="196" t="s">
        <v>215</v>
      </c>
      <c r="E149" s="213" t="s">
        <v>21</v>
      </c>
      <c r="F149" s="214" t="s">
        <v>1669</v>
      </c>
      <c r="G149" s="212"/>
      <c r="H149" s="215">
        <v>2.64</v>
      </c>
      <c r="I149" s="216"/>
      <c r="J149" s="212"/>
      <c r="K149" s="212"/>
      <c r="L149" s="217"/>
      <c r="M149" s="218"/>
      <c r="N149" s="219"/>
      <c r="O149" s="219"/>
      <c r="P149" s="219"/>
      <c r="Q149" s="219"/>
      <c r="R149" s="219"/>
      <c r="S149" s="219"/>
      <c r="T149" s="220"/>
      <c r="AT149" s="221" t="s">
        <v>215</v>
      </c>
      <c r="AU149" s="221" t="s">
        <v>83</v>
      </c>
      <c r="AV149" s="14" t="s">
        <v>83</v>
      </c>
      <c r="AW149" s="14" t="s">
        <v>34</v>
      </c>
      <c r="AX149" s="14" t="s">
        <v>74</v>
      </c>
      <c r="AY149" s="221" t="s">
        <v>206</v>
      </c>
    </row>
    <row r="150" spans="1:65" s="14" customFormat="1">
      <c r="B150" s="211"/>
      <c r="C150" s="212"/>
      <c r="D150" s="196" t="s">
        <v>215</v>
      </c>
      <c r="E150" s="213" t="s">
        <v>21</v>
      </c>
      <c r="F150" s="214" t="s">
        <v>1679</v>
      </c>
      <c r="G150" s="212"/>
      <c r="H150" s="215">
        <v>30.5</v>
      </c>
      <c r="I150" s="216"/>
      <c r="J150" s="212"/>
      <c r="K150" s="212"/>
      <c r="L150" s="217"/>
      <c r="M150" s="218"/>
      <c r="N150" s="219"/>
      <c r="O150" s="219"/>
      <c r="P150" s="219"/>
      <c r="Q150" s="219"/>
      <c r="R150" s="219"/>
      <c r="S150" s="219"/>
      <c r="T150" s="220"/>
      <c r="AT150" s="221" t="s">
        <v>215</v>
      </c>
      <c r="AU150" s="221" t="s">
        <v>83</v>
      </c>
      <c r="AV150" s="14" t="s">
        <v>83</v>
      </c>
      <c r="AW150" s="14" t="s">
        <v>34</v>
      </c>
      <c r="AX150" s="14" t="s">
        <v>74</v>
      </c>
      <c r="AY150" s="221" t="s">
        <v>206</v>
      </c>
    </row>
    <row r="151" spans="1:65" s="14" customFormat="1">
      <c r="B151" s="211"/>
      <c r="C151" s="212"/>
      <c r="D151" s="196" t="s">
        <v>215</v>
      </c>
      <c r="E151" s="213" t="s">
        <v>21</v>
      </c>
      <c r="F151" s="214" t="s">
        <v>1671</v>
      </c>
      <c r="G151" s="212"/>
      <c r="H151" s="215">
        <v>6.48</v>
      </c>
      <c r="I151" s="216"/>
      <c r="J151" s="212"/>
      <c r="K151" s="212"/>
      <c r="L151" s="217"/>
      <c r="M151" s="218"/>
      <c r="N151" s="219"/>
      <c r="O151" s="219"/>
      <c r="P151" s="219"/>
      <c r="Q151" s="219"/>
      <c r="R151" s="219"/>
      <c r="S151" s="219"/>
      <c r="T151" s="220"/>
      <c r="AT151" s="221" t="s">
        <v>215</v>
      </c>
      <c r="AU151" s="221" t="s">
        <v>83</v>
      </c>
      <c r="AV151" s="14" t="s">
        <v>83</v>
      </c>
      <c r="AW151" s="14" t="s">
        <v>34</v>
      </c>
      <c r="AX151" s="14" t="s">
        <v>74</v>
      </c>
      <c r="AY151" s="221" t="s">
        <v>206</v>
      </c>
    </row>
    <row r="152" spans="1:65" s="15" customFormat="1">
      <c r="B152" s="222"/>
      <c r="C152" s="223"/>
      <c r="D152" s="196" t="s">
        <v>215</v>
      </c>
      <c r="E152" s="224" t="s">
        <v>21</v>
      </c>
      <c r="F152" s="225" t="s">
        <v>219</v>
      </c>
      <c r="G152" s="223"/>
      <c r="H152" s="226">
        <v>116.495</v>
      </c>
      <c r="I152" s="227"/>
      <c r="J152" s="223"/>
      <c r="K152" s="223"/>
      <c r="L152" s="228"/>
      <c r="M152" s="229"/>
      <c r="N152" s="230"/>
      <c r="O152" s="230"/>
      <c r="P152" s="230"/>
      <c r="Q152" s="230"/>
      <c r="R152" s="230"/>
      <c r="S152" s="230"/>
      <c r="T152" s="231"/>
      <c r="AT152" s="232" t="s">
        <v>215</v>
      </c>
      <c r="AU152" s="232" t="s">
        <v>83</v>
      </c>
      <c r="AV152" s="15" t="s">
        <v>149</v>
      </c>
      <c r="AW152" s="15" t="s">
        <v>34</v>
      </c>
      <c r="AX152" s="15" t="s">
        <v>81</v>
      </c>
      <c r="AY152" s="232" t="s">
        <v>206</v>
      </c>
    </row>
    <row r="153" spans="1:65" s="2" customFormat="1" ht="21.75" customHeight="1">
      <c r="A153" s="37"/>
      <c r="B153" s="38"/>
      <c r="C153" s="182" t="s">
        <v>304</v>
      </c>
      <c r="D153" s="182" t="s">
        <v>208</v>
      </c>
      <c r="E153" s="183" t="s">
        <v>1681</v>
      </c>
      <c r="F153" s="184" t="s">
        <v>1682</v>
      </c>
      <c r="G153" s="185" t="s">
        <v>238</v>
      </c>
      <c r="H153" s="186">
        <v>107</v>
      </c>
      <c r="I153" s="187"/>
      <c r="J153" s="188">
        <f>ROUND(I153*H153,2)</f>
        <v>0</v>
      </c>
      <c r="K153" s="189"/>
      <c r="L153" s="42"/>
      <c r="M153" s="190" t="s">
        <v>21</v>
      </c>
      <c r="N153" s="191" t="s">
        <v>45</v>
      </c>
      <c r="O153" s="67"/>
      <c r="P153" s="192">
        <f>O153*H153</f>
        <v>0</v>
      </c>
      <c r="Q153" s="192">
        <v>0</v>
      </c>
      <c r="R153" s="192">
        <f>Q153*H153</f>
        <v>0</v>
      </c>
      <c r="S153" s="192">
        <v>0</v>
      </c>
      <c r="T153" s="193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194" t="s">
        <v>149</v>
      </c>
      <c r="AT153" s="194" t="s">
        <v>208</v>
      </c>
      <c r="AU153" s="194" t="s">
        <v>83</v>
      </c>
      <c r="AY153" s="20" t="s">
        <v>206</v>
      </c>
      <c r="BE153" s="195">
        <f>IF(N153="základní",J153,0)</f>
        <v>0</v>
      </c>
      <c r="BF153" s="195">
        <f>IF(N153="snížená",J153,0)</f>
        <v>0</v>
      </c>
      <c r="BG153" s="195">
        <f>IF(N153="zákl. přenesená",J153,0)</f>
        <v>0</v>
      </c>
      <c r="BH153" s="195">
        <f>IF(N153="sníž. přenesená",J153,0)</f>
        <v>0</v>
      </c>
      <c r="BI153" s="195">
        <f>IF(N153="nulová",J153,0)</f>
        <v>0</v>
      </c>
      <c r="BJ153" s="20" t="s">
        <v>81</v>
      </c>
      <c r="BK153" s="195">
        <f>ROUND(I153*H153,2)</f>
        <v>0</v>
      </c>
      <c r="BL153" s="20" t="s">
        <v>149</v>
      </c>
      <c r="BM153" s="194" t="s">
        <v>1683</v>
      </c>
    </row>
    <row r="154" spans="1:65" s="2" customFormat="1">
      <c r="A154" s="37"/>
      <c r="B154" s="38"/>
      <c r="C154" s="39"/>
      <c r="D154" s="196" t="s">
        <v>213</v>
      </c>
      <c r="E154" s="39"/>
      <c r="F154" s="197" t="s">
        <v>1684</v>
      </c>
      <c r="G154" s="39"/>
      <c r="H154" s="39"/>
      <c r="I154" s="198"/>
      <c r="J154" s="39"/>
      <c r="K154" s="39"/>
      <c r="L154" s="42"/>
      <c r="M154" s="199"/>
      <c r="N154" s="200"/>
      <c r="O154" s="67"/>
      <c r="P154" s="67"/>
      <c r="Q154" s="67"/>
      <c r="R154" s="67"/>
      <c r="S154" s="67"/>
      <c r="T154" s="68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T154" s="20" t="s">
        <v>213</v>
      </c>
      <c r="AU154" s="20" t="s">
        <v>83</v>
      </c>
    </row>
    <row r="155" spans="1:65" s="2" customFormat="1" ht="18">
      <c r="A155" s="37"/>
      <c r="B155" s="38"/>
      <c r="C155" s="39"/>
      <c r="D155" s="196" t="s">
        <v>275</v>
      </c>
      <c r="E155" s="39"/>
      <c r="F155" s="233" t="s">
        <v>1644</v>
      </c>
      <c r="G155" s="39"/>
      <c r="H155" s="39"/>
      <c r="I155" s="198"/>
      <c r="J155" s="39"/>
      <c r="K155" s="39"/>
      <c r="L155" s="42"/>
      <c r="M155" s="199"/>
      <c r="N155" s="200"/>
      <c r="O155" s="67"/>
      <c r="P155" s="67"/>
      <c r="Q155" s="67"/>
      <c r="R155" s="67"/>
      <c r="S155" s="67"/>
      <c r="T155" s="68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T155" s="20" t="s">
        <v>275</v>
      </c>
      <c r="AU155" s="20" t="s">
        <v>83</v>
      </c>
    </row>
    <row r="156" spans="1:65" s="14" customFormat="1">
      <c r="B156" s="211"/>
      <c r="C156" s="212"/>
      <c r="D156" s="196" t="s">
        <v>215</v>
      </c>
      <c r="E156" s="213" t="s">
        <v>21</v>
      </c>
      <c r="F156" s="214" t="s">
        <v>1685</v>
      </c>
      <c r="G156" s="212"/>
      <c r="H156" s="215">
        <v>107</v>
      </c>
      <c r="I156" s="216"/>
      <c r="J156" s="212"/>
      <c r="K156" s="212"/>
      <c r="L156" s="217"/>
      <c r="M156" s="218"/>
      <c r="N156" s="219"/>
      <c r="O156" s="219"/>
      <c r="P156" s="219"/>
      <c r="Q156" s="219"/>
      <c r="R156" s="219"/>
      <c r="S156" s="219"/>
      <c r="T156" s="220"/>
      <c r="AT156" s="221" t="s">
        <v>215</v>
      </c>
      <c r="AU156" s="221" t="s">
        <v>83</v>
      </c>
      <c r="AV156" s="14" t="s">
        <v>83</v>
      </c>
      <c r="AW156" s="14" t="s">
        <v>34</v>
      </c>
      <c r="AX156" s="14" t="s">
        <v>81</v>
      </c>
      <c r="AY156" s="221" t="s">
        <v>206</v>
      </c>
    </row>
    <row r="157" spans="1:65" s="2" customFormat="1" ht="16.5" customHeight="1">
      <c r="A157" s="37"/>
      <c r="B157" s="38"/>
      <c r="C157" s="234" t="s">
        <v>313</v>
      </c>
      <c r="D157" s="234" t="s">
        <v>305</v>
      </c>
      <c r="E157" s="235" t="s">
        <v>1686</v>
      </c>
      <c r="F157" s="236" t="s">
        <v>1687</v>
      </c>
      <c r="G157" s="237" t="s">
        <v>342</v>
      </c>
      <c r="H157" s="238">
        <v>2.14</v>
      </c>
      <c r="I157" s="239"/>
      <c r="J157" s="240">
        <f>ROUND(I157*H157,2)</f>
        <v>0</v>
      </c>
      <c r="K157" s="241"/>
      <c r="L157" s="242"/>
      <c r="M157" s="243" t="s">
        <v>21</v>
      </c>
      <c r="N157" s="244" t="s">
        <v>45</v>
      </c>
      <c r="O157" s="67"/>
      <c r="P157" s="192">
        <f>O157*H157</f>
        <v>0</v>
      </c>
      <c r="Q157" s="192">
        <v>1E-3</v>
      </c>
      <c r="R157" s="192">
        <f>Q157*H157</f>
        <v>2.14E-3</v>
      </c>
      <c r="S157" s="192">
        <v>0</v>
      </c>
      <c r="T157" s="193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194" t="s">
        <v>283</v>
      </c>
      <c r="AT157" s="194" t="s">
        <v>305</v>
      </c>
      <c r="AU157" s="194" t="s">
        <v>83</v>
      </c>
      <c r="AY157" s="20" t="s">
        <v>206</v>
      </c>
      <c r="BE157" s="195">
        <f>IF(N157="základní",J157,0)</f>
        <v>0</v>
      </c>
      <c r="BF157" s="195">
        <f>IF(N157="snížená",J157,0)</f>
        <v>0</v>
      </c>
      <c r="BG157" s="195">
        <f>IF(N157="zákl. přenesená",J157,0)</f>
        <v>0</v>
      </c>
      <c r="BH157" s="195">
        <f>IF(N157="sníž. přenesená",J157,0)</f>
        <v>0</v>
      </c>
      <c r="BI157" s="195">
        <f>IF(N157="nulová",J157,0)</f>
        <v>0</v>
      </c>
      <c r="BJ157" s="20" t="s">
        <v>81</v>
      </c>
      <c r="BK157" s="195">
        <f>ROUND(I157*H157,2)</f>
        <v>0</v>
      </c>
      <c r="BL157" s="20" t="s">
        <v>149</v>
      </c>
      <c r="BM157" s="194" t="s">
        <v>1688</v>
      </c>
    </row>
    <row r="158" spans="1:65" s="2" customFormat="1">
      <c r="A158" s="37"/>
      <c r="B158" s="38"/>
      <c r="C158" s="39"/>
      <c r="D158" s="196" t="s">
        <v>213</v>
      </c>
      <c r="E158" s="39"/>
      <c r="F158" s="197" t="s">
        <v>1687</v>
      </c>
      <c r="G158" s="39"/>
      <c r="H158" s="39"/>
      <c r="I158" s="198"/>
      <c r="J158" s="39"/>
      <c r="K158" s="39"/>
      <c r="L158" s="42"/>
      <c r="M158" s="199"/>
      <c r="N158" s="200"/>
      <c r="O158" s="67"/>
      <c r="P158" s="67"/>
      <c r="Q158" s="67"/>
      <c r="R158" s="67"/>
      <c r="S158" s="67"/>
      <c r="T158" s="68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T158" s="20" t="s">
        <v>213</v>
      </c>
      <c r="AU158" s="20" t="s">
        <v>83</v>
      </c>
    </row>
    <row r="159" spans="1:65" s="2" customFormat="1" ht="18">
      <c r="A159" s="37"/>
      <c r="B159" s="38"/>
      <c r="C159" s="39"/>
      <c r="D159" s="196" t="s">
        <v>275</v>
      </c>
      <c r="E159" s="39"/>
      <c r="F159" s="233" t="s">
        <v>1644</v>
      </c>
      <c r="G159" s="39"/>
      <c r="H159" s="39"/>
      <c r="I159" s="198"/>
      <c r="J159" s="39"/>
      <c r="K159" s="39"/>
      <c r="L159" s="42"/>
      <c r="M159" s="199"/>
      <c r="N159" s="200"/>
      <c r="O159" s="67"/>
      <c r="P159" s="67"/>
      <c r="Q159" s="67"/>
      <c r="R159" s="67"/>
      <c r="S159" s="67"/>
      <c r="T159" s="68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20" t="s">
        <v>275</v>
      </c>
      <c r="AU159" s="20" t="s">
        <v>83</v>
      </c>
    </row>
    <row r="160" spans="1:65" s="14" customFormat="1">
      <c r="B160" s="211"/>
      <c r="C160" s="212"/>
      <c r="D160" s="196" t="s">
        <v>215</v>
      </c>
      <c r="E160" s="213" t="s">
        <v>21</v>
      </c>
      <c r="F160" s="214" t="s">
        <v>1689</v>
      </c>
      <c r="G160" s="212"/>
      <c r="H160" s="215">
        <v>2.14</v>
      </c>
      <c r="I160" s="216"/>
      <c r="J160" s="212"/>
      <c r="K160" s="212"/>
      <c r="L160" s="217"/>
      <c r="M160" s="218"/>
      <c r="N160" s="219"/>
      <c r="O160" s="219"/>
      <c r="P160" s="219"/>
      <c r="Q160" s="219"/>
      <c r="R160" s="219"/>
      <c r="S160" s="219"/>
      <c r="T160" s="220"/>
      <c r="AT160" s="221" t="s">
        <v>215</v>
      </c>
      <c r="AU160" s="221" t="s">
        <v>83</v>
      </c>
      <c r="AV160" s="14" t="s">
        <v>83</v>
      </c>
      <c r="AW160" s="14" t="s">
        <v>34</v>
      </c>
      <c r="AX160" s="14" t="s">
        <v>81</v>
      </c>
      <c r="AY160" s="221" t="s">
        <v>206</v>
      </c>
    </row>
    <row r="161" spans="1:65" s="2" customFormat="1" ht="24.15" customHeight="1">
      <c r="A161" s="37"/>
      <c r="B161" s="38"/>
      <c r="C161" s="182" t="s">
        <v>8</v>
      </c>
      <c r="D161" s="182" t="s">
        <v>208</v>
      </c>
      <c r="E161" s="183" t="s">
        <v>1690</v>
      </c>
      <c r="F161" s="184" t="s">
        <v>1691</v>
      </c>
      <c r="G161" s="185" t="s">
        <v>238</v>
      </c>
      <c r="H161" s="186">
        <v>30084</v>
      </c>
      <c r="I161" s="187"/>
      <c r="J161" s="188">
        <f>ROUND(I161*H161,2)</f>
        <v>0</v>
      </c>
      <c r="K161" s="189"/>
      <c r="L161" s="42"/>
      <c r="M161" s="190" t="s">
        <v>21</v>
      </c>
      <c r="N161" s="191" t="s">
        <v>45</v>
      </c>
      <c r="O161" s="67"/>
      <c r="P161" s="192">
        <f>O161*H161</f>
        <v>0</v>
      </c>
      <c r="Q161" s="192">
        <v>0</v>
      </c>
      <c r="R161" s="192">
        <f>Q161*H161</f>
        <v>0</v>
      </c>
      <c r="S161" s="192">
        <v>0</v>
      </c>
      <c r="T161" s="193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194" t="s">
        <v>149</v>
      </c>
      <c r="AT161" s="194" t="s">
        <v>208</v>
      </c>
      <c r="AU161" s="194" t="s">
        <v>83</v>
      </c>
      <c r="AY161" s="20" t="s">
        <v>206</v>
      </c>
      <c r="BE161" s="195">
        <f>IF(N161="základní",J161,0)</f>
        <v>0</v>
      </c>
      <c r="BF161" s="195">
        <f>IF(N161="snížená",J161,0)</f>
        <v>0</v>
      </c>
      <c r="BG161" s="195">
        <f>IF(N161="zákl. přenesená",J161,0)</f>
        <v>0</v>
      </c>
      <c r="BH161" s="195">
        <f>IF(N161="sníž. přenesená",J161,0)</f>
        <v>0</v>
      </c>
      <c r="BI161" s="195">
        <f>IF(N161="nulová",J161,0)</f>
        <v>0</v>
      </c>
      <c r="BJ161" s="20" t="s">
        <v>81</v>
      </c>
      <c r="BK161" s="195">
        <f>ROUND(I161*H161,2)</f>
        <v>0</v>
      </c>
      <c r="BL161" s="20" t="s">
        <v>149</v>
      </c>
      <c r="BM161" s="194" t="s">
        <v>1692</v>
      </c>
    </row>
    <row r="162" spans="1:65" s="2" customFormat="1" ht="18">
      <c r="A162" s="37"/>
      <c r="B162" s="38"/>
      <c r="C162" s="39"/>
      <c r="D162" s="196" t="s">
        <v>213</v>
      </c>
      <c r="E162" s="39"/>
      <c r="F162" s="197" t="s">
        <v>1693</v>
      </c>
      <c r="G162" s="39"/>
      <c r="H162" s="39"/>
      <c r="I162" s="198"/>
      <c r="J162" s="39"/>
      <c r="K162" s="39"/>
      <c r="L162" s="42"/>
      <c r="M162" s="199"/>
      <c r="N162" s="200"/>
      <c r="O162" s="67"/>
      <c r="P162" s="67"/>
      <c r="Q162" s="67"/>
      <c r="R162" s="67"/>
      <c r="S162" s="67"/>
      <c r="T162" s="68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T162" s="20" t="s">
        <v>213</v>
      </c>
      <c r="AU162" s="20" t="s">
        <v>83</v>
      </c>
    </row>
    <row r="163" spans="1:65" s="2" customFormat="1" ht="18">
      <c r="A163" s="37"/>
      <c r="B163" s="38"/>
      <c r="C163" s="39"/>
      <c r="D163" s="196" t="s">
        <v>275</v>
      </c>
      <c r="E163" s="39"/>
      <c r="F163" s="233" t="s">
        <v>1644</v>
      </c>
      <c r="G163" s="39"/>
      <c r="H163" s="39"/>
      <c r="I163" s="198"/>
      <c r="J163" s="39"/>
      <c r="K163" s="39"/>
      <c r="L163" s="42"/>
      <c r="M163" s="199"/>
      <c r="N163" s="200"/>
      <c r="O163" s="67"/>
      <c r="P163" s="67"/>
      <c r="Q163" s="67"/>
      <c r="R163" s="67"/>
      <c r="S163" s="67"/>
      <c r="T163" s="68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T163" s="20" t="s">
        <v>275</v>
      </c>
      <c r="AU163" s="20" t="s">
        <v>83</v>
      </c>
    </row>
    <row r="164" spans="1:65" s="14" customFormat="1">
      <c r="B164" s="211"/>
      <c r="C164" s="212"/>
      <c r="D164" s="196" t="s">
        <v>215</v>
      </c>
      <c r="E164" s="213" t="s">
        <v>21</v>
      </c>
      <c r="F164" s="214" t="s">
        <v>1694</v>
      </c>
      <c r="G164" s="212"/>
      <c r="H164" s="215">
        <v>24184</v>
      </c>
      <c r="I164" s="216"/>
      <c r="J164" s="212"/>
      <c r="K164" s="212"/>
      <c r="L164" s="217"/>
      <c r="M164" s="218"/>
      <c r="N164" s="219"/>
      <c r="O164" s="219"/>
      <c r="P164" s="219"/>
      <c r="Q164" s="219"/>
      <c r="R164" s="219"/>
      <c r="S164" s="219"/>
      <c r="T164" s="220"/>
      <c r="AT164" s="221" t="s">
        <v>215</v>
      </c>
      <c r="AU164" s="221" t="s">
        <v>83</v>
      </c>
      <c r="AV164" s="14" t="s">
        <v>83</v>
      </c>
      <c r="AW164" s="14" t="s">
        <v>34</v>
      </c>
      <c r="AX164" s="14" t="s">
        <v>74</v>
      </c>
      <c r="AY164" s="221" t="s">
        <v>206</v>
      </c>
    </row>
    <row r="165" spans="1:65" s="14" customFormat="1">
      <c r="B165" s="211"/>
      <c r="C165" s="212"/>
      <c r="D165" s="196" t="s">
        <v>215</v>
      </c>
      <c r="E165" s="213" t="s">
        <v>21</v>
      </c>
      <c r="F165" s="214" t="s">
        <v>1695</v>
      </c>
      <c r="G165" s="212"/>
      <c r="H165" s="215">
        <v>5900</v>
      </c>
      <c r="I165" s="216"/>
      <c r="J165" s="212"/>
      <c r="K165" s="212"/>
      <c r="L165" s="217"/>
      <c r="M165" s="218"/>
      <c r="N165" s="219"/>
      <c r="O165" s="219"/>
      <c r="P165" s="219"/>
      <c r="Q165" s="219"/>
      <c r="R165" s="219"/>
      <c r="S165" s="219"/>
      <c r="T165" s="220"/>
      <c r="AT165" s="221" t="s">
        <v>215</v>
      </c>
      <c r="AU165" s="221" t="s">
        <v>83</v>
      </c>
      <c r="AV165" s="14" t="s">
        <v>83</v>
      </c>
      <c r="AW165" s="14" t="s">
        <v>34</v>
      </c>
      <c r="AX165" s="14" t="s">
        <v>74</v>
      </c>
      <c r="AY165" s="221" t="s">
        <v>206</v>
      </c>
    </row>
    <row r="166" spans="1:65" s="15" customFormat="1">
      <c r="B166" s="222"/>
      <c r="C166" s="223"/>
      <c r="D166" s="196" t="s">
        <v>215</v>
      </c>
      <c r="E166" s="224" t="s">
        <v>21</v>
      </c>
      <c r="F166" s="225" t="s">
        <v>219</v>
      </c>
      <c r="G166" s="223"/>
      <c r="H166" s="226">
        <v>30084</v>
      </c>
      <c r="I166" s="227"/>
      <c r="J166" s="223"/>
      <c r="K166" s="223"/>
      <c r="L166" s="228"/>
      <c r="M166" s="229"/>
      <c r="N166" s="230"/>
      <c r="O166" s="230"/>
      <c r="P166" s="230"/>
      <c r="Q166" s="230"/>
      <c r="R166" s="230"/>
      <c r="S166" s="230"/>
      <c r="T166" s="231"/>
      <c r="AT166" s="232" t="s">
        <v>215</v>
      </c>
      <c r="AU166" s="232" t="s">
        <v>83</v>
      </c>
      <c r="AV166" s="15" t="s">
        <v>149</v>
      </c>
      <c r="AW166" s="15" t="s">
        <v>34</v>
      </c>
      <c r="AX166" s="15" t="s">
        <v>81</v>
      </c>
      <c r="AY166" s="232" t="s">
        <v>206</v>
      </c>
    </row>
    <row r="167" spans="1:65" s="2" customFormat="1" ht="16.5" customHeight="1">
      <c r="A167" s="37"/>
      <c r="B167" s="38"/>
      <c r="C167" s="182" t="s">
        <v>334</v>
      </c>
      <c r="D167" s="182" t="s">
        <v>208</v>
      </c>
      <c r="E167" s="183" t="s">
        <v>1696</v>
      </c>
      <c r="F167" s="184" t="s">
        <v>1697</v>
      </c>
      <c r="G167" s="185" t="s">
        <v>238</v>
      </c>
      <c r="H167" s="186">
        <v>5900</v>
      </c>
      <c r="I167" s="187"/>
      <c r="J167" s="188">
        <f>ROUND(I167*H167,2)</f>
        <v>0</v>
      </c>
      <c r="K167" s="189"/>
      <c r="L167" s="42"/>
      <c r="M167" s="190" t="s">
        <v>21</v>
      </c>
      <c r="N167" s="191" t="s">
        <v>45</v>
      </c>
      <c r="O167" s="67"/>
      <c r="P167" s="192">
        <f>O167*H167</f>
        <v>0</v>
      </c>
      <c r="Q167" s="192">
        <v>0</v>
      </c>
      <c r="R167" s="192">
        <f>Q167*H167</f>
        <v>0</v>
      </c>
      <c r="S167" s="192">
        <v>0</v>
      </c>
      <c r="T167" s="193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194" t="s">
        <v>149</v>
      </c>
      <c r="AT167" s="194" t="s">
        <v>208</v>
      </c>
      <c r="AU167" s="194" t="s">
        <v>83</v>
      </c>
      <c r="AY167" s="20" t="s">
        <v>206</v>
      </c>
      <c r="BE167" s="195">
        <f>IF(N167="základní",J167,0)</f>
        <v>0</v>
      </c>
      <c r="BF167" s="195">
        <f>IF(N167="snížená",J167,0)</f>
        <v>0</v>
      </c>
      <c r="BG167" s="195">
        <f>IF(N167="zákl. přenesená",J167,0)</f>
        <v>0</v>
      </c>
      <c r="BH167" s="195">
        <f>IF(N167="sníž. přenesená",J167,0)</f>
        <v>0</v>
      </c>
      <c r="BI167" s="195">
        <f>IF(N167="nulová",J167,0)</f>
        <v>0</v>
      </c>
      <c r="BJ167" s="20" t="s">
        <v>81</v>
      </c>
      <c r="BK167" s="195">
        <f>ROUND(I167*H167,2)</f>
        <v>0</v>
      </c>
      <c r="BL167" s="20" t="s">
        <v>149</v>
      </c>
      <c r="BM167" s="194" t="s">
        <v>1698</v>
      </c>
    </row>
    <row r="168" spans="1:65" s="2" customFormat="1">
      <c r="A168" s="37"/>
      <c r="B168" s="38"/>
      <c r="C168" s="39"/>
      <c r="D168" s="196" t="s">
        <v>213</v>
      </c>
      <c r="E168" s="39"/>
      <c r="F168" s="197" t="s">
        <v>1699</v>
      </c>
      <c r="G168" s="39"/>
      <c r="H168" s="39"/>
      <c r="I168" s="198"/>
      <c r="J168" s="39"/>
      <c r="K168" s="39"/>
      <c r="L168" s="42"/>
      <c r="M168" s="199"/>
      <c r="N168" s="200"/>
      <c r="O168" s="67"/>
      <c r="P168" s="67"/>
      <c r="Q168" s="67"/>
      <c r="R168" s="67"/>
      <c r="S168" s="67"/>
      <c r="T168" s="68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T168" s="20" t="s">
        <v>213</v>
      </c>
      <c r="AU168" s="20" t="s">
        <v>83</v>
      </c>
    </row>
    <row r="169" spans="1:65" s="2" customFormat="1" ht="18">
      <c r="A169" s="37"/>
      <c r="B169" s="38"/>
      <c r="C169" s="39"/>
      <c r="D169" s="196" t="s">
        <v>275</v>
      </c>
      <c r="E169" s="39"/>
      <c r="F169" s="233" t="s">
        <v>1644</v>
      </c>
      <c r="G169" s="39"/>
      <c r="H169" s="39"/>
      <c r="I169" s="198"/>
      <c r="J169" s="39"/>
      <c r="K169" s="39"/>
      <c r="L169" s="42"/>
      <c r="M169" s="199"/>
      <c r="N169" s="200"/>
      <c r="O169" s="67"/>
      <c r="P169" s="67"/>
      <c r="Q169" s="67"/>
      <c r="R169" s="67"/>
      <c r="S169" s="67"/>
      <c r="T169" s="68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T169" s="20" t="s">
        <v>275</v>
      </c>
      <c r="AU169" s="20" t="s">
        <v>83</v>
      </c>
    </row>
    <row r="170" spans="1:65" s="14" customFormat="1">
      <c r="B170" s="211"/>
      <c r="C170" s="212"/>
      <c r="D170" s="196" t="s">
        <v>215</v>
      </c>
      <c r="E170" s="213" t="s">
        <v>21</v>
      </c>
      <c r="F170" s="214" t="s">
        <v>1695</v>
      </c>
      <c r="G170" s="212"/>
      <c r="H170" s="215">
        <v>5900</v>
      </c>
      <c r="I170" s="216"/>
      <c r="J170" s="212"/>
      <c r="K170" s="212"/>
      <c r="L170" s="217"/>
      <c r="M170" s="218"/>
      <c r="N170" s="219"/>
      <c r="O170" s="219"/>
      <c r="P170" s="219"/>
      <c r="Q170" s="219"/>
      <c r="R170" s="219"/>
      <c r="S170" s="219"/>
      <c r="T170" s="220"/>
      <c r="AT170" s="221" t="s">
        <v>215</v>
      </c>
      <c r="AU170" s="221" t="s">
        <v>83</v>
      </c>
      <c r="AV170" s="14" t="s">
        <v>83</v>
      </c>
      <c r="AW170" s="14" t="s">
        <v>34</v>
      </c>
      <c r="AX170" s="14" t="s">
        <v>81</v>
      </c>
      <c r="AY170" s="221" t="s">
        <v>206</v>
      </c>
    </row>
    <row r="171" spans="1:65" s="2" customFormat="1" ht="16.5" customHeight="1">
      <c r="A171" s="37"/>
      <c r="B171" s="38"/>
      <c r="C171" s="234" t="s">
        <v>339</v>
      </c>
      <c r="D171" s="234" t="s">
        <v>305</v>
      </c>
      <c r="E171" s="235" t="s">
        <v>1700</v>
      </c>
      <c r="F171" s="236" t="s">
        <v>1701</v>
      </c>
      <c r="G171" s="237" t="s">
        <v>342</v>
      </c>
      <c r="H171" s="238">
        <v>29.5</v>
      </c>
      <c r="I171" s="239"/>
      <c r="J171" s="240">
        <f>ROUND(I171*H171,2)</f>
        <v>0</v>
      </c>
      <c r="K171" s="241"/>
      <c r="L171" s="242"/>
      <c r="M171" s="243" t="s">
        <v>21</v>
      </c>
      <c r="N171" s="244" t="s">
        <v>45</v>
      </c>
      <c r="O171" s="67"/>
      <c r="P171" s="192">
        <f>O171*H171</f>
        <v>0</v>
      </c>
      <c r="Q171" s="192">
        <v>1E-3</v>
      </c>
      <c r="R171" s="192">
        <f>Q171*H171</f>
        <v>2.9500000000000002E-2</v>
      </c>
      <c r="S171" s="192">
        <v>0</v>
      </c>
      <c r="T171" s="193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194" t="s">
        <v>283</v>
      </c>
      <c r="AT171" s="194" t="s">
        <v>305</v>
      </c>
      <c r="AU171" s="194" t="s">
        <v>83</v>
      </c>
      <c r="AY171" s="20" t="s">
        <v>206</v>
      </c>
      <c r="BE171" s="195">
        <f>IF(N171="základní",J171,0)</f>
        <v>0</v>
      </c>
      <c r="BF171" s="195">
        <f>IF(N171="snížená",J171,0)</f>
        <v>0</v>
      </c>
      <c r="BG171" s="195">
        <f>IF(N171="zákl. přenesená",J171,0)</f>
        <v>0</v>
      </c>
      <c r="BH171" s="195">
        <f>IF(N171="sníž. přenesená",J171,0)</f>
        <v>0</v>
      </c>
      <c r="BI171" s="195">
        <f>IF(N171="nulová",J171,0)</f>
        <v>0</v>
      </c>
      <c r="BJ171" s="20" t="s">
        <v>81</v>
      </c>
      <c r="BK171" s="195">
        <f>ROUND(I171*H171,2)</f>
        <v>0</v>
      </c>
      <c r="BL171" s="20" t="s">
        <v>149</v>
      </c>
      <c r="BM171" s="194" t="s">
        <v>1702</v>
      </c>
    </row>
    <row r="172" spans="1:65" s="2" customFormat="1">
      <c r="A172" s="37"/>
      <c r="B172" s="38"/>
      <c r="C172" s="39"/>
      <c r="D172" s="196" t="s">
        <v>213</v>
      </c>
      <c r="E172" s="39"/>
      <c r="F172" s="197" t="s">
        <v>1701</v>
      </c>
      <c r="G172" s="39"/>
      <c r="H172" s="39"/>
      <c r="I172" s="198"/>
      <c r="J172" s="39"/>
      <c r="K172" s="39"/>
      <c r="L172" s="42"/>
      <c r="M172" s="199"/>
      <c r="N172" s="200"/>
      <c r="O172" s="67"/>
      <c r="P172" s="67"/>
      <c r="Q172" s="67"/>
      <c r="R172" s="67"/>
      <c r="S172" s="67"/>
      <c r="T172" s="68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T172" s="20" t="s">
        <v>213</v>
      </c>
      <c r="AU172" s="20" t="s">
        <v>83</v>
      </c>
    </row>
    <row r="173" spans="1:65" s="2" customFormat="1" ht="18">
      <c r="A173" s="37"/>
      <c r="B173" s="38"/>
      <c r="C173" s="39"/>
      <c r="D173" s="196" t="s">
        <v>275</v>
      </c>
      <c r="E173" s="39"/>
      <c r="F173" s="233" t="s">
        <v>1644</v>
      </c>
      <c r="G173" s="39"/>
      <c r="H173" s="39"/>
      <c r="I173" s="198"/>
      <c r="J173" s="39"/>
      <c r="K173" s="39"/>
      <c r="L173" s="42"/>
      <c r="M173" s="199"/>
      <c r="N173" s="200"/>
      <c r="O173" s="67"/>
      <c r="P173" s="67"/>
      <c r="Q173" s="67"/>
      <c r="R173" s="67"/>
      <c r="S173" s="67"/>
      <c r="T173" s="68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T173" s="20" t="s">
        <v>275</v>
      </c>
      <c r="AU173" s="20" t="s">
        <v>83</v>
      </c>
    </row>
    <row r="174" spans="1:65" s="14" customFormat="1">
      <c r="B174" s="211"/>
      <c r="C174" s="212"/>
      <c r="D174" s="196" t="s">
        <v>215</v>
      </c>
      <c r="E174" s="213" t="s">
        <v>21</v>
      </c>
      <c r="F174" s="214" t="s">
        <v>1703</v>
      </c>
      <c r="G174" s="212"/>
      <c r="H174" s="215">
        <v>5900</v>
      </c>
      <c r="I174" s="216"/>
      <c r="J174" s="212"/>
      <c r="K174" s="212"/>
      <c r="L174" s="217"/>
      <c r="M174" s="218"/>
      <c r="N174" s="219"/>
      <c r="O174" s="219"/>
      <c r="P174" s="219"/>
      <c r="Q174" s="219"/>
      <c r="R174" s="219"/>
      <c r="S174" s="219"/>
      <c r="T174" s="220"/>
      <c r="AT174" s="221" t="s">
        <v>215</v>
      </c>
      <c r="AU174" s="221" t="s">
        <v>83</v>
      </c>
      <c r="AV174" s="14" t="s">
        <v>83</v>
      </c>
      <c r="AW174" s="14" t="s">
        <v>34</v>
      </c>
      <c r="AX174" s="14" t="s">
        <v>74</v>
      </c>
      <c r="AY174" s="221" t="s">
        <v>206</v>
      </c>
    </row>
    <row r="175" spans="1:65" s="14" customFormat="1">
      <c r="B175" s="211"/>
      <c r="C175" s="212"/>
      <c r="D175" s="196" t="s">
        <v>215</v>
      </c>
      <c r="E175" s="213" t="s">
        <v>21</v>
      </c>
      <c r="F175" s="214" t="s">
        <v>1704</v>
      </c>
      <c r="G175" s="212"/>
      <c r="H175" s="215">
        <v>29.5</v>
      </c>
      <c r="I175" s="216"/>
      <c r="J175" s="212"/>
      <c r="K175" s="212"/>
      <c r="L175" s="217"/>
      <c r="M175" s="218"/>
      <c r="N175" s="219"/>
      <c r="O175" s="219"/>
      <c r="P175" s="219"/>
      <c r="Q175" s="219"/>
      <c r="R175" s="219"/>
      <c r="S175" s="219"/>
      <c r="T175" s="220"/>
      <c r="AT175" s="221" t="s">
        <v>215</v>
      </c>
      <c r="AU175" s="221" t="s">
        <v>83</v>
      </c>
      <c r="AV175" s="14" t="s">
        <v>83</v>
      </c>
      <c r="AW175" s="14" t="s">
        <v>34</v>
      </c>
      <c r="AX175" s="14" t="s">
        <v>81</v>
      </c>
      <c r="AY175" s="221" t="s">
        <v>206</v>
      </c>
    </row>
    <row r="176" spans="1:65" s="2" customFormat="1" ht="16.5" customHeight="1">
      <c r="A176" s="37"/>
      <c r="B176" s="38"/>
      <c r="C176" s="182" t="s">
        <v>346</v>
      </c>
      <c r="D176" s="182" t="s">
        <v>208</v>
      </c>
      <c r="E176" s="183" t="s">
        <v>1705</v>
      </c>
      <c r="F176" s="184" t="s">
        <v>1706</v>
      </c>
      <c r="G176" s="185" t="s">
        <v>238</v>
      </c>
      <c r="H176" s="186">
        <v>1173</v>
      </c>
      <c r="I176" s="187"/>
      <c r="J176" s="188">
        <f>ROUND(I176*H176,2)</f>
        <v>0</v>
      </c>
      <c r="K176" s="189"/>
      <c r="L176" s="42"/>
      <c r="M176" s="190" t="s">
        <v>21</v>
      </c>
      <c r="N176" s="191" t="s">
        <v>45</v>
      </c>
      <c r="O176" s="67"/>
      <c r="P176" s="192">
        <f>O176*H176</f>
        <v>0</v>
      </c>
      <c r="Q176" s="192">
        <v>0</v>
      </c>
      <c r="R176" s="192">
        <f>Q176*H176</f>
        <v>0</v>
      </c>
      <c r="S176" s="192">
        <v>0</v>
      </c>
      <c r="T176" s="193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194" t="s">
        <v>149</v>
      </c>
      <c r="AT176" s="194" t="s">
        <v>208</v>
      </c>
      <c r="AU176" s="194" t="s">
        <v>83</v>
      </c>
      <c r="AY176" s="20" t="s">
        <v>206</v>
      </c>
      <c r="BE176" s="195">
        <f>IF(N176="základní",J176,0)</f>
        <v>0</v>
      </c>
      <c r="BF176" s="195">
        <f>IF(N176="snížená",J176,0)</f>
        <v>0</v>
      </c>
      <c r="BG176" s="195">
        <f>IF(N176="zákl. přenesená",J176,0)</f>
        <v>0</v>
      </c>
      <c r="BH176" s="195">
        <f>IF(N176="sníž. přenesená",J176,0)</f>
        <v>0</v>
      </c>
      <c r="BI176" s="195">
        <f>IF(N176="nulová",J176,0)</f>
        <v>0</v>
      </c>
      <c r="BJ176" s="20" t="s">
        <v>81</v>
      </c>
      <c r="BK176" s="195">
        <f>ROUND(I176*H176,2)</f>
        <v>0</v>
      </c>
      <c r="BL176" s="20" t="s">
        <v>149</v>
      </c>
      <c r="BM176" s="194" t="s">
        <v>1707</v>
      </c>
    </row>
    <row r="177" spans="1:65" s="2" customFormat="1">
      <c r="A177" s="37"/>
      <c r="B177" s="38"/>
      <c r="C177" s="39"/>
      <c r="D177" s="196" t="s">
        <v>213</v>
      </c>
      <c r="E177" s="39"/>
      <c r="F177" s="197" t="s">
        <v>1708</v>
      </c>
      <c r="G177" s="39"/>
      <c r="H177" s="39"/>
      <c r="I177" s="198"/>
      <c r="J177" s="39"/>
      <c r="K177" s="39"/>
      <c r="L177" s="42"/>
      <c r="M177" s="199"/>
      <c r="N177" s="200"/>
      <c r="O177" s="67"/>
      <c r="P177" s="67"/>
      <c r="Q177" s="67"/>
      <c r="R177" s="67"/>
      <c r="S177" s="67"/>
      <c r="T177" s="68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T177" s="20" t="s">
        <v>213</v>
      </c>
      <c r="AU177" s="20" t="s">
        <v>83</v>
      </c>
    </row>
    <row r="178" spans="1:65" s="2" customFormat="1" ht="18">
      <c r="A178" s="37"/>
      <c r="B178" s="38"/>
      <c r="C178" s="39"/>
      <c r="D178" s="196" t="s">
        <v>275</v>
      </c>
      <c r="E178" s="39"/>
      <c r="F178" s="233" t="s">
        <v>1644</v>
      </c>
      <c r="G178" s="39"/>
      <c r="H178" s="39"/>
      <c r="I178" s="198"/>
      <c r="J178" s="39"/>
      <c r="K178" s="39"/>
      <c r="L178" s="42"/>
      <c r="M178" s="199"/>
      <c r="N178" s="200"/>
      <c r="O178" s="67"/>
      <c r="P178" s="67"/>
      <c r="Q178" s="67"/>
      <c r="R178" s="67"/>
      <c r="S178" s="67"/>
      <c r="T178" s="68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T178" s="20" t="s">
        <v>275</v>
      </c>
      <c r="AU178" s="20" t="s">
        <v>83</v>
      </c>
    </row>
    <row r="179" spans="1:65" s="14" customFormat="1">
      <c r="B179" s="211"/>
      <c r="C179" s="212"/>
      <c r="D179" s="196" t="s">
        <v>215</v>
      </c>
      <c r="E179" s="213" t="s">
        <v>21</v>
      </c>
      <c r="F179" s="214" t="s">
        <v>1674</v>
      </c>
      <c r="G179" s="212"/>
      <c r="H179" s="215">
        <v>1173</v>
      </c>
      <c r="I179" s="216"/>
      <c r="J179" s="212"/>
      <c r="K179" s="212"/>
      <c r="L179" s="217"/>
      <c r="M179" s="218"/>
      <c r="N179" s="219"/>
      <c r="O179" s="219"/>
      <c r="P179" s="219"/>
      <c r="Q179" s="219"/>
      <c r="R179" s="219"/>
      <c r="S179" s="219"/>
      <c r="T179" s="220"/>
      <c r="AT179" s="221" t="s">
        <v>215</v>
      </c>
      <c r="AU179" s="221" t="s">
        <v>83</v>
      </c>
      <c r="AV179" s="14" t="s">
        <v>83</v>
      </c>
      <c r="AW179" s="14" t="s">
        <v>34</v>
      </c>
      <c r="AX179" s="14" t="s">
        <v>81</v>
      </c>
      <c r="AY179" s="221" t="s">
        <v>206</v>
      </c>
    </row>
    <row r="180" spans="1:65" s="2" customFormat="1" ht="16.5" customHeight="1">
      <c r="A180" s="37"/>
      <c r="B180" s="38"/>
      <c r="C180" s="234" t="s">
        <v>356</v>
      </c>
      <c r="D180" s="234" t="s">
        <v>305</v>
      </c>
      <c r="E180" s="235" t="s">
        <v>1709</v>
      </c>
      <c r="F180" s="236" t="s">
        <v>1687</v>
      </c>
      <c r="G180" s="237" t="s">
        <v>342</v>
      </c>
      <c r="H180" s="238">
        <v>29.324999999999999</v>
      </c>
      <c r="I180" s="239"/>
      <c r="J180" s="240">
        <f>ROUND(I180*H180,2)</f>
        <v>0</v>
      </c>
      <c r="K180" s="241"/>
      <c r="L180" s="242"/>
      <c r="M180" s="243" t="s">
        <v>21</v>
      </c>
      <c r="N180" s="244" t="s">
        <v>45</v>
      </c>
      <c r="O180" s="67"/>
      <c r="P180" s="192">
        <f>O180*H180</f>
        <v>0</v>
      </c>
      <c r="Q180" s="192">
        <v>0</v>
      </c>
      <c r="R180" s="192">
        <f>Q180*H180</f>
        <v>0</v>
      </c>
      <c r="S180" s="192">
        <v>0</v>
      </c>
      <c r="T180" s="193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194" t="s">
        <v>283</v>
      </c>
      <c r="AT180" s="194" t="s">
        <v>305</v>
      </c>
      <c r="AU180" s="194" t="s">
        <v>83</v>
      </c>
      <c r="AY180" s="20" t="s">
        <v>206</v>
      </c>
      <c r="BE180" s="195">
        <f>IF(N180="základní",J180,0)</f>
        <v>0</v>
      </c>
      <c r="BF180" s="195">
        <f>IF(N180="snížená",J180,0)</f>
        <v>0</v>
      </c>
      <c r="BG180" s="195">
        <f>IF(N180="zákl. přenesená",J180,0)</f>
        <v>0</v>
      </c>
      <c r="BH180" s="195">
        <f>IF(N180="sníž. přenesená",J180,0)</f>
        <v>0</v>
      </c>
      <c r="BI180" s="195">
        <f>IF(N180="nulová",J180,0)</f>
        <v>0</v>
      </c>
      <c r="BJ180" s="20" t="s">
        <v>81</v>
      </c>
      <c r="BK180" s="195">
        <f>ROUND(I180*H180,2)</f>
        <v>0</v>
      </c>
      <c r="BL180" s="20" t="s">
        <v>149</v>
      </c>
      <c r="BM180" s="194" t="s">
        <v>1710</v>
      </c>
    </row>
    <row r="181" spans="1:65" s="2" customFormat="1">
      <c r="A181" s="37"/>
      <c r="B181" s="38"/>
      <c r="C181" s="39"/>
      <c r="D181" s="196" t="s">
        <v>213</v>
      </c>
      <c r="E181" s="39"/>
      <c r="F181" s="197" t="s">
        <v>1687</v>
      </c>
      <c r="G181" s="39"/>
      <c r="H181" s="39"/>
      <c r="I181" s="198"/>
      <c r="J181" s="39"/>
      <c r="K181" s="39"/>
      <c r="L181" s="42"/>
      <c r="M181" s="199"/>
      <c r="N181" s="200"/>
      <c r="O181" s="67"/>
      <c r="P181" s="67"/>
      <c r="Q181" s="67"/>
      <c r="R181" s="67"/>
      <c r="S181" s="67"/>
      <c r="T181" s="68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T181" s="20" t="s">
        <v>213</v>
      </c>
      <c r="AU181" s="20" t="s">
        <v>83</v>
      </c>
    </row>
    <row r="182" spans="1:65" s="2" customFormat="1" ht="18">
      <c r="A182" s="37"/>
      <c r="B182" s="38"/>
      <c r="C182" s="39"/>
      <c r="D182" s="196" t="s">
        <v>275</v>
      </c>
      <c r="E182" s="39"/>
      <c r="F182" s="233" t="s">
        <v>1644</v>
      </c>
      <c r="G182" s="39"/>
      <c r="H182" s="39"/>
      <c r="I182" s="198"/>
      <c r="J182" s="39"/>
      <c r="K182" s="39"/>
      <c r="L182" s="42"/>
      <c r="M182" s="199"/>
      <c r="N182" s="200"/>
      <c r="O182" s="67"/>
      <c r="P182" s="67"/>
      <c r="Q182" s="67"/>
      <c r="R182" s="67"/>
      <c r="S182" s="67"/>
      <c r="T182" s="68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T182" s="20" t="s">
        <v>275</v>
      </c>
      <c r="AU182" s="20" t="s">
        <v>83</v>
      </c>
    </row>
    <row r="183" spans="1:65" s="14" customFormat="1">
      <c r="B183" s="211"/>
      <c r="C183" s="212"/>
      <c r="D183" s="196" t="s">
        <v>215</v>
      </c>
      <c r="E183" s="213" t="s">
        <v>21</v>
      </c>
      <c r="F183" s="214" t="s">
        <v>1711</v>
      </c>
      <c r="G183" s="212"/>
      <c r="H183" s="215">
        <v>29.324999999999999</v>
      </c>
      <c r="I183" s="216"/>
      <c r="J183" s="212"/>
      <c r="K183" s="212"/>
      <c r="L183" s="217"/>
      <c r="M183" s="218"/>
      <c r="N183" s="219"/>
      <c r="O183" s="219"/>
      <c r="P183" s="219"/>
      <c r="Q183" s="219"/>
      <c r="R183" s="219"/>
      <c r="S183" s="219"/>
      <c r="T183" s="220"/>
      <c r="AT183" s="221" t="s">
        <v>215</v>
      </c>
      <c r="AU183" s="221" t="s">
        <v>83</v>
      </c>
      <c r="AV183" s="14" t="s">
        <v>83</v>
      </c>
      <c r="AW183" s="14" t="s">
        <v>34</v>
      </c>
      <c r="AX183" s="14" t="s">
        <v>81</v>
      </c>
      <c r="AY183" s="221" t="s">
        <v>206</v>
      </c>
    </row>
    <row r="184" spans="1:65" s="2" customFormat="1" ht="16.5" customHeight="1">
      <c r="A184" s="37"/>
      <c r="B184" s="38"/>
      <c r="C184" s="182" t="s">
        <v>361</v>
      </c>
      <c r="D184" s="182" t="s">
        <v>208</v>
      </c>
      <c r="E184" s="183" t="s">
        <v>1712</v>
      </c>
      <c r="F184" s="184" t="s">
        <v>1706</v>
      </c>
      <c r="G184" s="185" t="s">
        <v>238</v>
      </c>
      <c r="H184" s="186">
        <v>24866</v>
      </c>
      <c r="I184" s="187"/>
      <c r="J184" s="188">
        <f>ROUND(I184*H184,2)</f>
        <v>0</v>
      </c>
      <c r="K184" s="189"/>
      <c r="L184" s="42"/>
      <c r="M184" s="190" t="s">
        <v>21</v>
      </c>
      <c r="N184" s="191" t="s">
        <v>45</v>
      </c>
      <c r="O184" s="67"/>
      <c r="P184" s="192">
        <f>O184*H184</f>
        <v>0</v>
      </c>
      <c r="Q184" s="192">
        <v>0</v>
      </c>
      <c r="R184" s="192">
        <f>Q184*H184</f>
        <v>0</v>
      </c>
      <c r="S184" s="192">
        <v>0</v>
      </c>
      <c r="T184" s="193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194" t="s">
        <v>149</v>
      </c>
      <c r="AT184" s="194" t="s">
        <v>208</v>
      </c>
      <c r="AU184" s="194" t="s">
        <v>83</v>
      </c>
      <c r="AY184" s="20" t="s">
        <v>206</v>
      </c>
      <c r="BE184" s="195">
        <f>IF(N184="základní",J184,0)</f>
        <v>0</v>
      </c>
      <c r="BF184" s="195">
        <f>IF(N184="snížená",J184,0)</f>
        <v>0</v>
      </c>
      <c r="BG184" s="195">
        <f>IF(N184="zákl. přenesená",J184,0)</f>
        <v>0</v>
      </c>
      <c r="BH184" s="195">
        <f>IF(N184="sníž. přenesená",J184,0)</f>
        <v>0</v>
      </c>
      <c r="BI184" s="195">
        <f>IF(N184="nulová",J184,0)</f>
        <v>0</v>
      </c>
      <c r="BJ184" s="20" t="s">
        <v>81</v>
      </c>
      <c r="BK184" s="195">
        <f>ROUND(I184*H184,2)</f>
        <v>0</v>
      </c>
      <c r="BL184" s="20" t="s">
        <v>149</v>
      </c>
      <c r="BM184" s="194" t="s">
        <v>1713</v>
      </c>
    </row>
    <row r="185" spans="1:65" s="2" customFormat="1">
      <c r="A185" s="37"/>
      <c r="B185" s="38"/>
      <c r="C185" s="39"/>
      <c r="D185" s="196" t="s">
        <v>213</v>
      </c>
      <c r="E185" s="39"/>
      <c r="F185" s="197" t="s">
        <v>1708</v>
      </c>
      <c r="G185" s="39"/>
      <c r="H185" s="39"/>
      <c r="I185" s="198"/>
      <c r="J185" s="39"/>
      <c r="K185" s="39"/>
      <c r="L185" s="42"/>
      <c r="M185" s="199"/>
      <c r="N185" s="200"/>
      <c r="O185" s="67"/>
      <c r="P185" s="67"/>
      <c r="Q185" s="67"/>
      <c r="R185" s="67"/>
      <c r="S185" s="67"/>
      <c r="T185" s="68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T185" s="20" t="s">
        <v>213</v>
      </c>
      <c r="AU185" s="20" t="s">
        <v>83</v>
      </c>
    </row>
    <row r="186" spans="1:65" s="2" customFormat="1" ht="45">
      <c r="A186" s="37"/>
      <c r="B186" s="38"/>
      <c r="C186" s="39"/>
      <c r="D186" s="196" t="s">
        <v>275</v>
      </c>
      <c r="E186" s="39"/>
      <c r="F186" s="233" t="s">
        <v>1714</v>
      </c>
      <c r="G186" s="39"/>
      <c r="H186" s="39"/>
      <c r="I186" s="198"/>
      <c r="J186" s="39"/>
      <c r="K186" s="39"/>
      <c r="L186" s="42"/>
      <c r="M186" s="199"/>
      <c r="N186" s="200"/>
      <c r="O186" s="67"/>
      <c r="P186" s="67"/>
      <c r="Q186" s="67"/>
      <c r="R186" s="67"/>
      <c r="S186" s="67"/>
      <c r="T186" s="68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T186" s="20" t="s">
        <v>275</v>
      </c>
      <c r="AU186" s="20" t="s">
        <v>83</v>
      </c>
    </row>
    <row r="187" spans="1:65" s="14" customFormat="1">
      <c r="B187" s="211"/>
      <c r="C187" s="212"/>
      <c r="D187" s="196" t="s">
        <v>215</v>
      </c>
      <c r="E187" s="213" t="s">
        <v>21</v>
      </c>
      <c r="F187" s="214" t="s">
        <v>1715</v>
      </c>
      <c r="G187" s="212"/>
      <c r="H187" s="215">
        <v>24866</v>
      </c>
      <c r="I187" s="216"/>
      <c r="J187" s="212"/>
      <c r="K187" s="212"/>
      <c r="L187" s="217"/>
      <c r="M187" s="218"/>
      <c r="N187" s="219"/>
      <c r="O187" s="219"/>
      <c r="P187" s="219"/>
      <c r="Q187" s="219"/>
      <c r="R187" s="219"/>
      <c r="S187" s="219"/>
      <c r="T187" s="220"/>
      <c r="AT187" s="221" t="s">
        <v>215</v>
      </c>
      <c r="AU187" s="221" t="s">
        <v>83</v>
      </c>
      <c r="AV187" s="14" t="s">
        <v>83</v>
      </c>
      <c r="AW187" s="14" t="s">
        <v>34</v>
      </c>
      <c r="AX187" s="14" t="s">
        <v>81</v>
      </c>
      <c r="AY187" s="221" t="s">
        <v>206</v>
      </c>
    </row>
    <row r="188" spans="1:65" s="2" customFormat="1" ht="16.5" customHeight="1">
      <c r="A188" s="37"/>
      <c r="B188" s="38"/>
      <c r="C188" s="234" t="s">
        <v>374</v>
      </c>
      <c r="D188" s="234" t="s">
        <v>305</v>
      </c>
      <c r="E188" s="235" t="s">
        <v>1716</v>
      </c>
      <c r="F188" s="236" t="s">
        <v>1717</v>
      </c>
      <c r="G188" s="237" t="s">
        <v>342</v>
      </c>
      <c r="H188" s="238">
        <v>372.99</v>
      </c>
      <c r="I188" s="239"/>
      <c r="J188" s="240">
        <f>ROUND(I188*H188,2)</f>
        <v>0</v>
      </c>
      <c r="K188" s="241"/>
      <c r="L188" s="242"/>
      <c r="M188" s="243" t="s">
        <v>21</v>
      </c>
      <c r="N188" s="244" t="s">
        <v>45</v>
      </c>
      <c r="O188" s="67"/>
      <c r="P188" s="192">
        <f>O188*H188</f>
        <v>0</v>
      </c>
      <c r="Q188" s="192">
        <v>1E-3</v>
      </c>
      <c r="R188" s="192">
        <f>Q188*H188</f>
        <v>0.37299000000000004</v>
      </c>
      <c r="S188" s="192">
        <v>0</v>
      </c>
      <c r="T188" s="193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194" t="s">
        <v>283</v>
      </c>
      <c r="AT188" s="194" t="s">
        <v>305</v>
      </c>
      <c r="AU188" s="194" t="s">
        <v>83</v>
      </c>
      <c r="AY188" s="20" t="s">
        <v>206</v>
      </c>
      <c r="BE188" s="195">
        <f>IF(N188="základní",J188,0)</f>
        <v>0</v>
      </c>
      <c r="BF188" s="195">
        <f>IF(N188="snížená",J188,0)</f>
        <v>0</v>
      </c>
      <c r="BG188" s="195">
        <f>IF(N188="zákl. přenesená",J188,0)</f>
        <v>0</v>
      </c>
      <c r="BH188" s="195">
        <f>IF(N188="sníž. přenesená",J188,0)</f>
        <v>0</v>
      </c>
      <c r="BI188" s="195">
        <f>IF(N188="nulová",J188,0)</f>
        <v>0</v>
      </c>
      <c r="BJ188" s="20" t="s">
        <v>81</v>
      </c>
      <c r="BK188" s="195">
        <f>ROUND(I188*H188,2)</f>
        <v>0</v>
      </c>
      <c r="BL188" s="20" t="s">
        <v>149</v>
      </c>
      <c r="BM188" s="194" t="s">
        <v>1718</v>
      </c>
    </row>
    <row r="189" spans="1:65" s="2" customFormat="1">
      <c r="A189" s="37"/>
      <c r="B189" s="38"/>
      <c r="C189" s="39"/>
      <c r="D189" s="196" t="s">
        <v>213</v>
      </c>
      <c r="E189" s="39"/>
      <c r="F189" s="197" t="s">
        <v>1717</v>
      </c>
      <c r="G189" s="39"/>
      <c r="H189" s="39"/>
      <c r="I189" s="198"/>
      <c r="J189" s="39"/>
      <c r="K189" s="39"/>
      <c r="L189" s="42"/>
      <c r="M189" s="199"/>
      <c r="N189" s="200"/>
      <c r="O189" s="67"/>
      <c r="P189" s="67"/>
      <c r="Q189" s="67"/>
      <c r="R189" s="67"/>
      <c r="S189" s="67"/>
      <c r="T189" s="68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T189" s="20" t="s">
        <v>213</v>
      </c>
      <c r="AU189" s="20" t="s">
        <v>83</v>
      </c>
    </row>
    <row r="190" spans="1:65" s="2" customFormat="1" ht="18">
      <c r="A190" s="37"/>
      <c r="B190" s="38"/>
      <c r="C190" s="39"/>
      <c r="D190" s="196" t="s">
        <v>275</v>
      </c>
      <c r="E190" s="39"/>
      <c r="F190" s="233" t="s">
        <v>1644</v>
      </c>
      <c r="G190" s="39"/>
      <c r="H190" s="39"/>
      <c r="I190" s="198"/>
      <c r="J190" s="39"/>
      <c r="K190" s="39"/>
      <c r="L190" s="42"/>
      <c r="M190" s="199"/>
      <c r="N190" s="200"/>
      <c r="O190" s="67"/>
      <c r="P190" s="67"/>
      <c r="Q190" s="67"/>
      <c r="R190" s="67"/>
      <c r="S190" s="67"/>
      <c r="T190" s="68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T190" s="20" t="s">
        <v>275</v>
      </c>
      <c r="AU190" s="20" t="s">
        <v>83</v>
      </c>
    </row>
    <row r="191" spans="1:65" s="14" customFormat="1">
      <c r="B191" s="211"/>
      <c r="C191" s="212"/>
      <c r="D191" s="196" t="s">
        <v>215</v>
      </c>
      <c r="E191" s="213" t="s">
        <v>21</v>
      </c>
      <c r="F191" s="214" t="s">
        <v>1719</v>
      </c>
      <c r="G191" s="212"/>
      <c r="H191" s="215">
        <v>24866</v>
      </c>
      <c r="I191" s="216"/>
      <c r="J191" s="212"/>
      <c r="K191" s="212"/>
      <c r="L191" s="217"/>
      <c r="M191" s="218"/>
      <c r="N191" s="219"/>
      <c r="O191" s="219"/>
      <c r="P191" s="219"/>
      <c r="Q191" s="219"/>
      <c r="R191" s="219"/>
      <c r="S191" s="219"/>
      <c r="T191" s="220"/>
      <c r="AT191" s="221" t="s">
        <v>215</v>
      </c>
      <c r="AU191" s="221" t="s">
        <v>83</v>
      </c>
      <c r="AV191" s="14" t="s">
        <v>83</v>
      </c>
      <c r="AW191" s="14" t="s">
        <v>34</v>
      </c>
      <c r="AX191" s="14" t="s">
        <v>74</v>
      </c>
      <c r="AY191" s="221" t="s">
        <v>206</v>
      </c>
    </row>
    <row r="192" spans="1:65" s="14" customFormat="1">
      <c r="B192" s="211"/>
      <c r="C192" s="212"/>
      <c r="D192" s="196" t="s">
        <v>215</v>
      </c>
      <c r="E192" s="213" t="s">
        <v>21</v>
      </c>
      <c r="F192" s="214" t="s">
        <v>1720</v>
      </c>
      <c r="G192" s="212"/>
      <c r="H192" s="215">
        <v>372.99</v>
      </c>
      <c r="I192" s="216"/>
      <c r="J192" s="212"/>
      <c r="K192" s="212"/>
      <c r="L192" s="217"/>
      <c r="M192" s="218"/>
      <c r="N192" s="219"/>
      <c r="O192" s="219"/>
      <c r="P192" s="219"/>
      <c r="Q192" s="219"/>
      <c r="R192" s="219"/>
      <c r="S192" s="219"/>
      <c r="T192" s="220"/>
      <c r="AT192" s="221" t="s">
        <v>215</v>
      </c>
      <c r="AU192" s="221" t="s">
        <v>83</v>
      </c>
      <c r="AV192" s="14" t="s">
        <v>83</v>
      </c>
      <c r="AW192" s="14" t="s">
        <v>34</v>
      </c>
      <c r="AX192" s="14" t="s">
        <v>81</v>
      </c>
      <c r="AY192" s="221" t="s">
        <v>206</v>
      </c>
    </row>
    <row r="193" spans="1:65" s="2" customFormat="1" ht="16.5" customHeight="1">
      <c r="A193" s="37"/>
      <c r="B193" s="38"/>
      <c r="C193" s="234" t="s">
        <v>381</v>
      </c>
      <c r="D193" s="234" t="s">
        <v>305</v>
      </c>
      <c r="E193" s="235" t="s">
        <v>1721</v>
      </c>
      <c r="F193" s="236" t="s">
        <v>1722</v>
      </c>
      <c r="G193" s="237" t="s">
        <v>342</v>
      </c>
      <c r="H193" s="238">
        <v>1243.3</v>
      </c>
      <c r="I193" s="239"/>
      <c r="J193" s="240">
        <f>ROUND(I193*H193,2)</f>
        <v>0</v>
      </c>
      <c r="K193" s="241"/>
      <c r="L193" s="242"/>
      <c r="M193" s="243" t="s">
        <v>21</v>
      </c>
      <c r="N193" s="244" t="s">
        <v>45</v>
      </c>
      <c r="O193" s="67"/>
      <c r="P193" s="192">
        <f>O193*H193</f>
        <v>0</v>
      </c>
      <c r="Q193" s="192">
        <v>1E-3</v>
      </c>
      <c r="R193" s="192">
        <f>Q193*H193</f>
        <v>1.2433000000000001</v>
      </c>
      <c r="S193" s="192">
        <v>0</v>
      </c>
      <c r="T193" s="193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194" t="s">
        <v>283</v>
      </c>
      <c r="AT193" s="194" t="s">
        <v>305</v>
      </c>
      <c r="AU193" s="194" t="s">
        <v>83</v>
      </c>
      <c r="AY193" s="20" t="s">
        <v>206</v>
      </c>
      <c r="BE193" s="195">
        <f>IF(N193="základní",J193,0)</f>
        <v>0</v>
      </c>
      <c r="BF193" s="195">
        <f>IF(N193="snížená",J193,0)</f>
        <v>0</v>
      </c>
      <c r="BG193" s="195">
        <f>IF(N193="zákl. přenesená",J193,0)</f>
        <v>0</v>
      </c>
      <c r="BH193" s="195">
        <f>IF(N193="sníž. přenesená",J193,0)</f>
        <v>0</v>
      </c>
      <c r="BI193" s="195">
        <f>IF(N193="nulová",J193,0)</f>
        <v>0</v>
      </c>
      <c r="BJ193" s="20" t="s">
        <v>81</v>
      </c>
      <c r="BK193" s="195">
        <f>ROUND(I193*H193,2)</f>
        <v>0</v>
      </c>
      <c r="BL193" s="20" t="s">
        <v>149</v>
      </c>
      <c r="BM193" s="194" t="s">
        <v>1723</v>
      </c>
    </row>
    <row r="194" spans="1:65" s="2" customFormat="1">
      <c r="A194" s="37"/>
      <c r="B194" s="38"/>
      <c r="C194" s="39"/>
      <c r="D194" s="196" t="s">
        <v>213</v>
      </c>
      <c r="E194" s="39"/>
      <c r="F194" s="197" t="s">
        <v>1722</v>
      </c>
      <c r="G194" s="39"/>
      <c r="H194" s="39"/>
      <c r="I194" s="198"/>
      <c r="J194" s="39"/>
      <c r="K194" s="39"/>
      <c r="L194" s="42"/>
      <c r="M194" s="199"/>
      <c r="N194" s="200"/>
      <c r="O194" s="67"/>
      <c r="P194" s="67"/>
      <c r="Q194" s="67"/>
      <c r="R194" s="67"/>
      <c r="S194" s="67"/>
      <c r="T194" s="68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T194" s="20" t="s">
        <v>213</v>
      </c>
      <c r="AU194" s="20" t="s">
        <v>83</v>
      </c>
    </row>
    <row r="195" spans="1:65" s="2" customFormat="1" ht="18">
      <c r="A195" s="37"/>
      <c r="B195" s="38"/>
      <c r="C195" s="39"/>
      <c r="D195" s="196" t="s">
        <v>275</v>
      </c>
      <c r="E195" s="39"/>
      <c r="F195" s="233" t="s">
        <v>1644</v>
      </c>
      <c r="G195" s="39"/>
      <c r="H195" s="39"/>
      <c r="I195" s="198"/>
      <c r="J195" s="39"/>
      <c r="K195" s="39"/>
      <c r="L195" s="42"/>
      <c r="M195" s="199"/>
      <c r="N195" s="200"/>
      <c r="O195" s="67"/>
      <c r="P195" s="67"/>
      <c r="Q195" s="67"/>
      <c r="R195" s="67"/>
      <c r="S195" s="67"/>
      <c r="T195" s="68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T195" s="20" t="s">
        <v>275</v>
      </c>
      <c r="AU195" s="20" t="s">
        <v>83</v>
      </c>
    </row>
    <row r="196" spans="1:65" s="14" customFormat="1">
      <c r="B196" s="211"/>
      <c r="C196" s="212"/>
      <c r="D196" s="196" t="s">
        <v>215</v>
      </c>
      <c r="E196" s="213" t="s">
        <v>21</v>
      </c>
      <c r="F196" s="214" t="s">
        <v>1724</v>
      </c>
      <c r="G196" s="212"/>
      <c r="H196" s="215">
        <v>49732</v>
      </c>
      <c r="I196" s="216"/>
      <c r="J196" s="212"/>
      <c r="K196" s="212"/>
      <c r="L196" s="217"/>
      <c r="M196" s="218"/>
      <c r="N196" s="219"/>
      <c r="O196" s="219"/>
      <c r="P196" s="219"/>
      <c r="Q196" s="219"/>
      <c r="R196" s="219"/>
      <c r="S196" s="219"/>
      <c r="T196" s="220"/>
      <c r="AT196" s="221" t="s">
        <v>215</v>
      </c>
      <c r="AU196" s="221" t="s">
        <v>83</v>
      </c>
      <c r="AV196" s="14" t="s">
        <v>83</v>
      </c>
      <c r="AW196" s="14" t="s">
        <v>34</v>
      </c>
      <c r="AX196" s="14" t="s">
        <v>74</v>
      </c>
      <c r="AY196" s="221" t="s">
        <v>206</v>
      </c>
    </row>
    <row r="197" spans="1:65" s="14" customFormat="1">
      <c r="B197" s="211"/>
      <c r="C197" s="212"/>
      <c r="D197" s="196" t="s">
        <v>215</v>
      </c>
      <c r="E197" s="213" t="s">
        <v>21</v>
      </c>
      <c r="F197" s="214" t="s">
        <v>1725</v>
      </c>
      <c r="G197" s="212"/>
      <c r="H197" s="215">
        <v>1243.3</v>
      </c>
      <c r="I197" s="216"/>
      <c r="J197" s="212"/>
      <c r="K197" s="212"/>
      <c r="L197" s="217"/>
      <c r="M197" s="218"/>
      <c r="N197" s="219"/>
      <c r="O197" s="219"/>
      <c r="P197" s="219"/>
      <c r="Q197" s="219"/>
      <c r="R197" s="219"/>
      <c r="S197" s="219"/>
      <c r="T197" s="220"/>
      <c r="AT197" s="221" t="s">
        <v>215</v>
      </c>
      <c r="AU197" s="221" t="s">
        <v>83</v>
      </c>
      <c r="AV197" s="14" t="s">
        <v>83</v>
      </c>
      <c r="AW197" s="14" t="s">
        <v>34</v>
      </c>
      <c r="AX197" s="14" t="s">
        <v>81</v>
      </c>
      <c r="AY197" s="221" t="s">
        <v>206</v>
      </c>
    </row>
    <row r="198" spans="1:65" s="2" customFormat="1" ht="16.5" customHeight="1">
      <c r="A198" s="37"/>
      <c r="B198" s="38"/>
      <c r="C198" s="182" t="s">
        <v>386</v>
      </c>
      <c r="D198" s="182" t="s">
        <v>208</v>
      </c>
      <c r="E198" s="183" t="s">
        <v>1726</v>
      </c>
      <c r="F198" s="184" t="s">
        <v>1727</v>
      </c>
      <c r="G198" s="185" t="s">
        <v>238</v>
      </c>
      <c r="H198" s="186">
        <v>1173</v>
      </c>
      <c r="I198" s="187"/>
      <c r="J198" s="188">
        <f>ROUND(I198*H198,2)</f>
        <v>0</v>
      </c>
      <c r="K198" s="189"/>
      <c r="L198" s="42"/>
      <c r="M198" s="190" t="s">
        <v>21</v>
      </c>
      <c r="N198" s="191" t="s">
        <v>45</v>
      </c>
      <c r="O198" s="67"/>
      <c r="P198" s="192">
        <f>O198*H198</f>
        <v>0</v>
      </c>
      <c r="Q198" s="192">
        <v>0</v>
      </c>
      <c r="R198" s="192">
        <f>Q198*H198</f>
        <v>0</v>
      </c>
      <c r="S198" s="192">
        <v>0</v>
      </c>
      <c r="T198" s="193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194" t="s">
        <v>149</v>
      </c>
      <c r="AT198" s="194" t="s">
        <v>208</v>
      </c>
      <c r="AU198" s="194" t="s">
        <v>83</v>
      </c>
      <c r="AY198" s="20" t="s">
        <v>206</v>
      </c>
      <c r="BE198" s="195">
        <f>IF(N198="základní",J198,0)</f>
        <v>0</v>
      </c>
      <c r="BF198" s="195">
        <f>IF(N198="snížená",J198,0)</f>
        <v>0</v>
      </c>
      <c r="BG198" s="195">
        <f>IF(N198="zákl. přenesená",J198,0)</f>
        <v>0</v>
      </c>
      <c r="BH198" s="195">
        <f>IF(N198="sníž. přenesená",J198,0)</f>
        <v>0</v>
      </c>
      <c r="BI198" s="195">
        <f>IF(N198="nulová",J198,0)</f>
        <v>0</v>
      </c>
      <c r="BJ198" s="20" t="s">
        <v>81</v>
      </c>
      <c r="BK198" s="195">
        <f>ROUND(I198*H198,2)</f>
        <v>0</v>
      </c>
      <c r="BL198" s="20" t="s">
        <v>149</v>
      </c>
      <c r="BM198" s="194" t="s">
        <v>1728</v>
      </c>
    </row>
    <row r="199" spans="1:65" s="2" customFormat="1">
      <c r="A199" s="37"/>
      <c r="B199" s="38"/>
      <c r="C199" s="39"/>
      <c r="D199" s="196" t="s">
        <v>213</v>
      </c>
      <c r="E199" s="39"/>
      <c r="F199" s="197" t="s">
        <v>1729</v>
      </c>
      <c r="G199" s="39"/>
      <c r="H199" s="39"/>
      <c r="I199" s="198"/>
      <c r="J199" s="39"/>
      <c r="K199" s="39"/>
      <c r="L199" s="42"/>
      <c r="M199" s="199"/>
      <c r="N199" s="200"/>
      <c r="O199" s="67"/>
      <c r="P199" s="67"/>
      <c r="Q199" s="67"/>
      <c r="R199" s="67"/>
      <c r="S199" s="67"/>
      <c r="T199" s="68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T199" s="20" t="s">
        <v>213</v>
      </c>
      <c r="AU199" s="20" t="s">
        <v>83</v>
      </c>
    </row>
    <row r="200" spans="1:65" s="2" customFormat="1" ht="18">
      <c r="A200" s="37"/>
      <c r="B200" s="38"/>
      <c r="C200" s="39"/>
      <c r="D200" s="196" t="s">
        <v>275</v>
      </c>
      <c r="E200" s="39"/>
      <c r="F200" s="233" t="s">
        <v>1644</v>
      </c>
      <c r="G200" s="39"/>
      <c r="H200" s="39"/>
      <c r="I200" s="198"/>
      <c r="J200" s="39"/>
      <c r="K200" s="39"/>
      <c r="L200" s="42"/>
      <c r="M200" s="199"/>
      <c r="N200" s="200"/>
      <c r="O200" s="67"/>
      <c r="P200" s="67"/>
      <c r="Q200" s="67"/>
      <c r="R200" s="67"/>
      <c r="S200" s="67"/>
      <c r="T200" s="68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T200" s="20" t="s">
        <v>275</v>
      </c>
      <c r="AU200" s="20" t="s">
        <v>83</v>
      </c>
    </row>
    <row r="201" spans="1:65" s="14" customFormat="1">
      <c r="B201" s="211"/>
      <c r="C201" s="212"/>
      <c r="D201" s="196" t="s">
        <v>215</v>
      </c>
      <c r="E201" s="213" t="s">
        <v>21</v>
      </c>
      <c r="F201" s="214" t="s">
        <v>1674</v>
      </c>
      <c r="G201" s="212"/>
      <c r="H201" s="215">
        <v>1173</v>
      </c>
      <c r="I201" s="216"/>
      <c r="J201" s="212"/>
      <c r="K201" s="212"/>
      <c r="L201" s="217"/>
      <c r="M201" s="218"/>
      <c r="N201" s="219"/>
      <c r="O201" s="219"/>
      <c r="P201" s="219"/>
      <c r="Q201" s="219"/>
      <c r="R201" s="219"/>
      <c r="S201" s="219"/>
      <c r="T201" s="220"/>
      <c r="AT201" s="221" t="s">
        <v>215</v>
      </c>
      <c r="AU201" s="221" t="s">
        <v>83</v>
      </c>
      <c r="AV201" s="14" t="s">
        <v>83</v>
      </c>
      <c r="AW201" s="14" t="s">
        <v>34</v>
      </c>
      <c r="AX201" s="14" t="s">
        <v>81</v>
      </c>
      <c r="AY201" s="221" t="s">
        <v>206</v>
      </c>
    </row>
    <row r="202" spans="1:65" s="2" customFormat="1" ht="21.75" customHeight="1">
      <c r="A202" s="37"/>
      <c r="B202" s="38"/>
      <c r="C202" s="182" t="s">
        <v>7</v>
      </c>
      <c r="D202" s="182" t="s">
        <v>208</v>
      </c>
      <c r="E202" s="183" t="s">
        <v>1730</v>
      </c>
      <c r="F202" s="184" t="s">
        <v>1731</v>
      </c>
      <c r="G202" s="185" t="s">
        <v>238</v>
      </c>
      <c r="H202" s="186">
        <v>1173</v>
      </c>
      <c r="I202" s="187"/>
      <c r="J202" s="188">
        <f>ROUND(I202*H202,2)</f>
        <v>0</v>
      </c>
      <c r="K202" s="189"/>
      <c r="L202" s="42"/>
      <c r="M202" s="190" t="s">
        <v>21</v>
      </c>
      <c r="N202" s="191" t="s">
        <v>45</v>
      </c>
      <c r="O202" s="67"/>
      <c r="P202" s="192">
        <f>O202*H202</f>
        <v>0</v>
      </c>
      <c r="Q202" s="192">
        <v>0</v>
      </c>
      <c r="R202" s="192">
        <f>Q202*H202</f>
        <v>0</v>
      </c>
      <c r="S202" s="192">
        <v>0</v>
      </c>
      <c r="T202" s="193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194" t="s">
        <v>149</v>
      </c>
      <c r="AT202" s="194" t="s">
        <v>208</v>
      </c>
      <c r="AU202" s="194" t="s">
        <v>83</v>
      </c>
      <c r="AY202" s="20" t="s">
        <v>206</v>
      </c>
      <c r="BE202" s="195">
        <f>IF(N202="základní",J202,0)</f>
        <v>0</v>
      </c>
      <c r="BF202" s="195">
        <f>IF(N202="snížená",J202,0)</f>
        <v>0</v>
      </c>
      <c r="BG202" s="195">
        <f>IF(N202="zákl. přenesená",J202,0)</f>
        <v>0</v>
      </c>
      <c r="BH202" s="195">
        <f>IF(N202="sníž. přenesená",J202,0)</f>
        <v>0</v>
      </c>
      <c r="BI202" s="195">
        <f>IF(N202="nulová",J202,0)</f>
        <v>0</v>
      </c>
      <c r="BJ202" s="20" t="s">
        <v>81</v>
      </c>
      <c r="BK202" s="195">
        <f>ROUND(I202*H202,2)</f>
        <v>0</v>
      </c>
      <c r="BL202" s="20" t="s">
        <v>149</v>
      </c>
      <c r="BM202" s="194" t="s">
        <v>1732</v>
      </c>
    </row>
    <row r="203" spans="1:65" s="2" customFormat="1">
      <c r="A203" s="37"/>
      <c r="B203" s="38"/>
      <c r="C203" s="39"/>
      <c r="D203" s="196" t="s">
        <v>213</v>
      </c>
      <c r="E203" s="39"/>
      <c r="F203" s="197" t="s">
        <v>1733</v>
      </c>
      <c r="G203" s="39"/>
      <c r="H203" s="39"/>
      <c r="I203" s="198"/>
      <c r="J203" s="39"/>
      <c r="K203" s="39"/>
      <c r="L203" s="42"/>
      <c r="M203" s="199"/>
      <c r="N203" s="200"/>
      <c r="O203" s="67"/>
      <c r="P203" s="67"/>
      <c r="Q203" s="67"/>
      <c r="R203" s="67"/>
      <c r="S203" s="67"/>
      <c r="T203" s="68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T203" s="20" t="s">
        <v>213</v>
      </c>
      <c r="AU203" s="20" t="s">
        <v>83</v>
      </c>
    </row>
    <row r="204" spans="1:65" s="2" customFormat="1" ht="18">
      <c r="A204" s="37"/>
      <c r="B204" s="38"/>
      <c r="C204" s="39"/>
      <c r="D204" s="196" t="s">
        <v>275</v>
      </c>
      <c r="E204" s="39"/>
      <c r="F204" s="233" t="s">
        <v>1644</v>
      </c>
      <c r="G204" s="39"/>
      <c r="H204" s="39"/>
      <c r="I204" s="198"/>
      <c r="J204" s="39"/>
      <c r="K204" s="39"/>
      <c r="L204" s="42"/>
      <c r="M204" s="199"/>
      <c r="N204" s="200"/>
      <c r="O204" s="67"/>
      <c r="P204" s="67"/>
      <c r="Q204" s="67"/>
      <c r="R204" s="67"/>
      <c r="S204" s="67"/>
      <c r="T204" s="68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T204" s="20" t="s">
        <v>275</v>
      </c>
      <c r="AU204" s="20" t="s">
        <v>83</v>
      </c>
    </row>
    <row r="205" spans="1:65" s="14" customFormat="1">
      <c r="B205" s="211"/>
      <c r="C205" s="212"/>
      <c r="D205" s="196" t="s">
        <v>215</v>
      </c>
      <c r="E205" s="213" t="s">
        <v>21</v>
      </c>
      <c r="F205" s="214" t="s">
        <v>1674</v>
      </c>
      <c r="G205" s="212"/>
      <c r="H205" s="215">
        <v>1173</v>
      </c>
      <c r="I205" s="216"/>
      <c r="J205" s="212"/>
      <c r="K205" s="212"/>
      <c r="L205" s="217"/>
      <c r="M205" s="218"/>
      <c r="N205" s="219"/>
      <c r="O205" s="219"/>
      <c r="P205" s="219"/>
      <c r="Q205" s="219"/>
      <c r="R205" s="219"/>
      <c r="S205" s="219"/>
      <c r="T205" s="220"/>
      <c r="AT205" s="221" t="s">
        <v>215</v>
      </c>
      <c r="AU205" s="221" t="s">
        <v>83</v>
      </c>
      <c r="AV205" s="14" t="s">
        <v>83</v>
      </c>
      <c r="AW205" s="14" t="s">
        <v>34</v>
      </c>
      <c r="AX205" s="14" t="s">
        <v>81</v>
      </c>
      <c r="AY205" s="221" t="s">
        <v>206</v>
      </c>
    </row>
    <row r="206" spans="1:65" s="2" customFormat="1" ht="16.5" customHeight="1">
      <c r="A206" s="37"/>
      <c r="B206" s="38"/>
      <c r="C206" s="234" t="s">
        <v>400</v>
      </c>
      <c r="D206" s="234" t="s">
        <v>305</v>
      </c>
      <c r="E206" s="235" t="s">
        <v>1734</v>
      </c>
      <c r="F206" s="236" t="s">
        <v>1735</v>
      </c>
      <c r="G206" s="237" t="s">
        <v>257</v>
      </c>
      <c r="H206" s="238">
        <v>234.6</v>
      </c>
      <c r="I206" s="239"/>
      <c r="J206" s="240">
        <f>ROUND(I206*H206,2)</f>
        <v>0</v>
      </c>
      <c r="K206" s="241"/>
      <c r="L206" s="242"/>
      <c r="M206" s="243" t="s">
        <v>21</v>
      </c>
      <c r="N206" s="244" t="s">
        <v>45</v>
      </c>
      <c r="O206" s="67"/>
      <c r="P206" s="192">
        <f>O206*H206</f>
        <v>0</v>
      </c>
      <c r="Q206" s="192">
        <v>0.21</v>
      </c>
      <c r="R206" s="192">
        <f>Q206*H206</f>
        <v>49.265999999999998</v>
      </c>
      <c r="S206" s="192">
        <v>0</v>
      </c>
      <c r="T206" s="193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194" t="s">
        <v>283</v>
      </c>
      <c r="AT206" s="194" t="s">
        <v>305</v>
      </c>
      <c r="AU206" s="194" t="s">
        <v>83</v>
      </c>
      <c r="AY206" s="20" t="s">
        <v>206</v>
      </c>
      <c r="BE206" s="195">
        <f>IF(N206="základní",J206,0)</f>
        <v>0</v>
      </c>
      <c r="BF206" s="195">
        <f>IF(N206="snížená",J206,0)</f>
        <v>0</v>
      </c>
      <c r="BG206" s="195">
        <f>IF(N206="zákl. přenesená",J206,0)</f>
        <v>0</v>
      </c>
      <c r="BH206" s="195">
        <f>IF(N206="sníž. přenesená",J206,0)</f>
        <v>0</v>
      </c>
      <c r="BI206" s="195">
        <f>IF(N206="nulová",J206,0)</f>
        <v>0</v>
      </c>
      <c r="BJ206" s="20" t="s">
        <v>81</v>
      </c>
      <c r="BK206" s="195">
        <f>ROUND(I206*H206,2)</f>
        <v>0</v>
      </c>
      <c r="BL206" s="20" t="s">
        <v>149</v>
      </c>
      <c r="BM206" s="194" t="s">
        <v>1736</v>
      </c>
    </row>
    <row r="207" spans="1:65" s="2" customFormat="1">
      <c r="A207" s="37"/>
      <c r="B207" s="38"/>
      <c r="C207" s="39"/>
      <c r="D207" s="196" t="s">
        <v>213</v>
      </c>
      <c r="E207" s="39"/>
      <c r="F207" s="197" t="s">
        <v>1735</v>
      </c>
      <c r="G207" s="39"/>
      <c r="H207" s="39"/>
      <c r="I207" s="198"/>
      <c r="J207" s="39"/>
      <c r="K207" s="39"/>
      <c r="L207" s="42"/>
      <c r="M207" s="199"/>
      <c r="N207" s="200"/>
      <c r="O207" s="67"/>
      <c r="P207" s="67"/>
      <c r="Q207" s="67"/>
      <c r="R207" s="67"/>
      <c r="S207" s="67"/>
      <c r="T207" s="68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T207" s="20" t="s">
        <v>213</v>
      </c>
      <c r="AU207" s="20" t="s">
        <v>83</v>
      </c>
    </row>
    <row r="208" spans="1:65" s="2" customFormat="1" ht="18">
      <c r="A208" s="37"/>
      <c r="B208" s="38"/>
      <c r="C208" s="39"/>
      <c r="D208" s="196" t="s">
        <v>275</v>
      </c>
      <c r="E208" s="39"/>
      <c r="F208" s="233" t="s">
        <v>1644</v>
      </c>
      <c r="G208" s="39"/>
      <c r="H208" s="39"/>
      <c r="I208" s="198"/>
      <c r="J208" s="39"/>
      <c r="K208" s="39"/>
      <c r="L208" s="42"/>
      <c r="M208" s="199"/>
      <c r="N208" s="200"/>
      <c r="O208" s="67"/>
      <c r="P208" s="67"/>
      <c r="Q208" s="67"/>
      <c r="R208" s="67"/>
      <c r="S208" s="67"/>
      <c r="T208" s="68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T208" s="20" t="s">
        <v>275</v>
      </c>
      <c r="AU208" s="20" t="s">
        <v>83</v>
      </c>
    </row>
    <row r="209" spans="1:65" s="14" customFormat="1">
      <c r="B209" s="211"/>
      <c r="C209" s="212"/>
      <c r="D209" s="196" t="s">
        <v>215</v>
      </c>
      <c r="E209" s="213" t="s">
        <v>21</v>
      </c>
      <c r="F209" s="214" t="s">
        <v>1737</v>
      </c>
      <c r="G209" s="212"/>
      <c r="H209" s="215">
        <v>234.6</v>
      </c>
      <c r="I209" s="216"/>
      <c r="J209" s="212"/>
      <c r="K209" s="212"/>
      <c r="L209" s="217"/>
      <c r="M209" s="218"/>
      <c r="N209" s="219"/>
      <c r="O209" s="219"/>
      <c r="P209" s="219"/>
      <c r="Q209" s="219"/>
      <c r="R209" s="219"/>
      <c r="S209" s="219"/>
      <c r="T209" s="220"/>
      <c r="AT209" s="221" t="s">
        <v>215</v>
      </c>
      <c r="AU209" s="221" t="s">
        <v>83</v>
      </c>
      <c r="AV209" s="14" t="s">
        <v>83</v>
      </c>
      <c r="AW209" s="14" t="s">
        <v>34</v>
      </c>
      <c r="AX209" s="14" t="s">
        <v>81</v>
      </c>
      <c r="AY209" s="221" t="s">
        <v>206</v>
      </c>
    </row>
    <row r="210" spans="1:65" s="2" customFormat="1" ht="24.15" customHeight="1">
      <c r="A210" s="37"/>
      <c r="B210" s="38"/>
      <c r="C210" s="182" t="s">
        <v>411</v>
      </c>
      <c r="D210" s="182" t="s">
        <v>208</v>
      </c>
      <c r="E210" s="183" t="s">
        <v>1738</v>
      </c>
      <c r="F210" s="184" t="s">
        <v>1739</v>
      </c>
      <c r="G210" s="185" t="s">
        <v>238</v>
      </c>
      <c r="H210" s="186">
        <v>1173</v>
      </c>
      <c r="I210" s="187"/>
      <c r="J210" s="188">
        <f>ROUND(I210*H210,2)</f>
        <v>0</v>
      </c>
      <c r="K210" s="189"/>
      <c r="L210" s="42"/>
      <c r="M210" s="190" t="s">
        <v>21</v>
      </c>
      <c r="N210" s="191" t="s">
        <v>45</v>
      </c>
      <c r="O210" s="67"/>
      <c r="P210" s="192">
        <f>O210*H210</f>
        <v>0</v>
      </c>
      <c r="Q210" s="192">
        <v>0</v>
      </c>
      <c r="R210" s="192">
        <f>Q210*H210</f>
        <v>0</v>
      </c>
      <c r="S210" s="192">
        <v>0</v>
      </c>
      <c r="T210" s="193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194" t="s">
        <v>149</v>
      </c>
      <c r="AT210" s="194" t="s">
        <v>208</v>
      </c>
      <c r="AU210" s="194" t="s">
        <v>83</v>
      </c>
      <c r="AY210" s="20" t="s">
        <v>206</v>
      </c>
      <c r="BE210" s="195">
        <f>IF(N210="základní",J210,0)</f>
        <v>0</v>
      </c>
      <c r="BF210" s="195">
        <f>IF(N210="snížená",J210,0)</f>
        <v>0</v>
      </c>
      <c r="BG210" s="195">
        <f>IF(N210="zákl. přenesená",J210,0)</f>
        <v>0</v>
      </c>
      <c r="BH210" s="195">
        <f>IF(N210="sníž. přenesená",J210,0)</f>
        <v>0</v>
      </c>
      <c r="BI210" s="195">
        <f>IF(N210="nulová",J210,0)</f>
        <v>0</v>
      </c>
      <c r="BJ210" s="20" t="s">
        <v>81</v>
      </c>
      <c r="BK210" s="195">
        <f>ROUND(I210*H210,2)</f>
        <v>0</v>
      </c>
      <c r="BL210" s="20" t="s">
        <v>149</v>
      </c>
      <c r="BM210" s="194" t="s">
        <v>1740</v>
      </c>
    </row>
    <row r="211" spans="1:65" s="2" customFormat="1">
      <c r="A211" s="37"/>
      <c r="B211" s="38"/>
      <c r="C211" s="39"/>
      <c r="D211" s="196" t="s">
        <v>213</v>
      </c>
      <c r="E211" s="39"/>
      <c r="F211" s="197" t="s">
        <v>1741</v>
      </c>
      <c r="G211" s="39"/>
      <c r="H211" s="39"/>
      <c r="I211" s="198"/>
      <c r="J211" s="39"/>
      <c r="K211" s="39"/>
      <c r="L211" s="42"/>
      <c r="M211" s="199"/>
      <c r="N211" s="200"/>
      <c r="O211" s="67"/>
      <c r="P211" s="67"/>
      <c r="Q211" s="67"/>
      <c r="R211" s="67"/>
      <c r="S211" s="67"/>
      <c r="T211" s="68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T211" s="20" t="s">
        <v>213</v>
      </c>
      <c r="AU211" s="20" t="s">
        <v>83</v>
      </c>
    </row>
    <row r="212" spans="1:65" s="2" customFormat="1" ht="18">
      <c r="A212" s="37"/>
      <c r="B212" s="38"/>
      <c r="C212" s="39"/>
      <c r="D212" s="196" t="s">
        <v>275</v>
      </c>
      <c r="E212" s="39"/>
      <c r="F212" s="233" t="s">
        <v>1644</v>
      </c>
      <c r="G212" s="39"/>
      <c r="H212" s="39"/>
      <c r="I212" s="198"/>
      <c r="J212" s="39"/>
      <c r="K212" s="39"/>
      <c r="L212" s="42"/>
      <c r="M212" s="199"/>
      <c r="N212" s="200"/>
      <c r="O212" s="67"/>
      <c r="P212" s="67"/>
      <c r="Q212" s="67"/>
      <c r="R212" s="67"/>
      <c r="S212" s="67"/>
      <c r="T212" s="68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T212" s="20" t="s">
        <v>275</v>
      </c>
      <c r="AU212" s="20" t="s">
        <v>83</v>
      </c>
    </row>
    <row r="213" spans="1:65" s="14" customFormat="1">
      <c r="B213" s="211"/>
      <c r="C213" s="212"/>
      <c r="D213" s="196" t="s">
        <v>215</v>
      </c>
      <c r="E213" s="213" t="s">
        <v>21</v>
      </c>
      <c r="F213" s="214" t="s">
        <v>1674</v>
      </c>
      <c r="G213" s="212"/>
      <c r="H213" s="215">
        <v>1173</v>
      </c>
      <c r="I213" s="216"/>
      <c r="J213" s="212"/>
      <c r="K213" s="212"/>
      <c r="L213" s="217"/>
      <c r="M213" s="218"/>
      <c r="N213" s="219"/>
      <c r="O213" s="219"/>
      <c r="P213" s="219"/>
      <c r="Q213" s="219"/>
      <c r="R213" s="219"/>
      <c r="S213" s="219"/>
      <c r="T213" s="220"/>
      <c r="AT213" s="221" t="s">
        <v>215</v>
      </c>
      <c r="AU213" s="221" t="s">
        <v>83</v>
      </c>
      <c r="AV213" s="14" t="s">
        <v>83</v>
      </c>
      <c r="AW213" s="14" t="s">
        <v>34</v>
      </c>
      <c r="AX213" s="14" t="s">
        <v>81</v>
      </c>
      <c r="AY213" s="221" t="s">
        <v>206</v>
      </c>
    </row>
    <row r="214" spans="1:65" s="2" customFormat="1" ht="16.5" customHeight="1">
      <c r="A214" s="37"/>
      <c r="B214" s="38"/>
      <c r="C214" s="234" t="s">
        <v>420</v>
      </c>
      <c r="D214" s="234" t="s">
        <v>305</v>
      </c>
      <c r="E214" s="235" t="s">
        <v>1742</v>
      </c>
      <c r="F214" s="236" t="s">
        <v>1743</v>
      </c>
      <c r="G214" s="237" t="s">
        <v>257</v>
      </c>
      <c r="H214" s="238">
        <v>35.19</v>
      </c>
      <c r="I214" s="239"/>
      <c r="J214" s="240">
        <f>ROUND(I214*H214,2)</f>
        <v>0</v>
      </c>
      <c r="K214" s="241"/>
      <c r="L214" s="242"/>
      <c r="M214" s="243" t="s">
        <v>21</v>
      </c>
      <c r="N214" s="244" t="s">
        <v>45</v>
      </c>
      <c r="O214" s="67"/>
      <c r="P214" s="192">
        <f>O214*H214</f>
        <v>0</v>
      </c>
      <c r="Q214" s="192">
        <v>0.21</v>
      </c>
      <c r="R214" s="192">
        <f>Q214*H214</f>
        <v>7.389899999999999</v>
      </c>
      <c r="S214" s="192">
        <v>0</v>
      </c>
      <c r="T214" s="193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194" t="s">
        <v>283</v>
      </c>
      <c r="AT214" s="194" t="s">
        <v>305</v>
      </c>
      <c r="AU214" s="194" t="s">
        <v>83</v>
      </c>
      <c r="AY214" s="20" t="s">
        <v>206</v>
      </c>
      <c r="BE214" s="195">
        <f>IF(N214="základní",J214,0)</f>
        <v>0</v>
      </c>
      <c r="BF214" s="195">
        <f>IF(N214="snížená",J214,0)</f>
        <v>0</v>
      </c>
      <c r="BG214" s="195">
        <f>IF(N214="zákl. přenesená",J214,0)</f>
        <v>0</v>
      </c>
      <c r="BH214" s="195">
        <f>IF(N214="sníž. přenesená",J214,0)</f>
        <v>0</v>
      </c>
      <c r="BI214" s="195">
        <f>IF(N214="nulová",J214,0)</f>
        <v>0</v>
      </c>
      <c r="BJ214" s="20" t="s">
        <v>81</v>
      </c>
      <c r="BK214" s="195">
        <f>ROUND(I214*H214,2)</f>
        <v>0</v>
      </c>
      <c r="BL214" s="20" t="s">
        <v>149</v>
      </c>
      <c r="BM214" s="194" t="s">
        <v>1744</v>
      </c>
    </row>
    <row r="215" spans="1:65" s="2" customFormat="1">
      <c r="A215" s="37"/>
      <c r="B215" s="38"/>
      <c r="C215" s="39"/>
      <c r="D215" s="196" t="s">
        <v>213</v>
      </c>
      <c r="E215" s="39"/>
      <c r="F215" s="197" t="s">
        <v>1735</v>
      </c>
      <c r="G215" s="39"/>
      <c r="H215" s="39"/>
      <c r="I215" s="198"/>
      <c r="J215" s="39"/>
      <c r="K215" s="39"/>
      <c r="L215" s="42"/>
      <c r="M215" s="199"/>
      <c r="N215" s="200"/>
      <c r="O215" s="67"/>
      <c r="P215" s="67"/>
      <c r="Q215" s="67"/>
      <c r="R215" s="67"/>
      <c r="S215" s="67"/>
      <c r="T215" s="68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T215" s="20" t="s">
        <v>213</v>
      </c>
      <c r="AU215" s="20" t="s">
        <v>83</v>
      </c>
    </row>
    <row r="216" spans="1:65" s="2" customFormat="1" ht="18">
      <c r="A216" s="37"/>
      <c r="B216" s="38"/>
      <c r="C216" s="39"/>
      <c r="D216" s="196" t="s">
        <v>275</v>
      </c>
      <c r="E216" s="39"/>
      <c r="F216" s="233" t="s">
        <v>1644</v>
      </c>
      <c r="G216" s="39"/>
      <c r="H216" s="39"/>
      <c r="I216" s="198"/>
      <c r="J216" s="39"/>
      <c r="K216" s="39"/>
      <c r="L216" s="42"/>
      <c r="M216" s="199"/>
      <c r="N216" s="200"/>
      <c r="O216" s="67"/>
      <c r="P216" s="67"/>
      <c r="Q216" s="67"/>
      <c r="R216" s="67"/>
      <c r="S216" s="67"/>
      <c r="T216" s="68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T216" s="20" t="s">
        <v>275</v>
      </c>
      <c r="AU216" s="20" t="s">
        <v>83</v>
      </c>
    </row>
    <row r="217" spans="1:65" s="14" customFormat="1">
      <c r="B217" s="211"/>
      <c r="C217" s="212"/>
      <c r="D217" s="196" t="s">
        <v>215</v>
      </c>
      <c r="E217" s="213" t="s">
        <v>21</v>
      </c>
      <c r="F217" s="214" t="s">
        <v>1745</v>
      </c>
      <c r="G217" s="212"/>
      <c r="H217" s="215">
        <v>35.19</v>
      </c>
      <c r="I217" s="216"/>
      <c r="J217" s="212"/>
      <c r="K217" s="212"/>
      <c r="L217" s="217"/>
      <c r="M217" s="218"/>
      <c r="N217" s="219"/>
      <c r="O217" s="219"/>
      <c r="P217" s="219"/>
      <c r="Q217" s="219"/>
      <c r="R217" s="219"/>
      <c r="S217" s="219"/>
      <c r="T217" s="220"/>
      <c r="AT217" s="221" t="s">
        <v>215</v>
      </c>
      <c r="AU217" s="221" t="s">
        <v>83</v>
      </c>
      <c r="AV217" s="14" t="s">
        <v>83</v>
      </c>
      <c r="AW217" s="14" t="s">
        <v>34</v>
      </c>
      <c r="AX217" s="14" t="s">
        <v>81</v>
      </c>
      <c r="AY217" s="221" t="s">
        <v>206</v>
      </c>
    </row>
    <row r="218" spans="1:65" s="2" customFormat="1" ht="21.75" customHeight="1">
      <c r="A218" s="37"/>
      <c r="B218" s="38"/>
      <c r="C218" s="182" t="s">
        <v>426</v>
      </c>
      <c r="D218" s="182" t="s">
        <v>208</v>
      </c>
      <c r="E218" s="183" t="s">
        <v>1746</v>
      </c>
      <c r="F218" s="184" t="s">
        <v>1747</v>
      </c>
      <c r="G218" s="185" t="s">
        <v>238</v>
      </c>
      <c r="H218" s="186">
        <v>15</v>
      </c>
      <c r="I218" s="187"/>
      <c r="J218" s="188">
        <f>ROUND(I218*H218,2)</f>
        <v>0</v>
      </c>
      <c r="K218" s="189"/>
      <c r="L218" s="42"/>
      <c r="M218" s="190" t="s">
        <v>21</v>
      </c>
      <c r="N218" s="191" t="s">
        <v>45</v>
      </c>
      <c r="O218" s="67"/>
      <c r="P218" s="192">
        <f>O218*H218</f>
        <v>0</v>
      </c>
      <c r="Q218" s="192">
        <v>0</v>
      </c>
      <c r="R218" s="192">
        <f>Q218*H218</f>
        <v>0</v>
      </c>
      <c r="S218" s="192">
        <v>0</v>
      </c>
      <c r="T218" s="193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194" t="s">
        <v>149</v>
      </c>
      <c r="AT218" s="194" t="s">
        <v>208</v>
      </c>
      <c r="AU218" s="194" t="s">
        <v>83</v>
      </c>
      <c r="AY218" s="20" t="s">
        <v>206</v>
      </c>
      <c r="BE218" s="195">
        <f>IF(N218="základní",J218,0)</f>
        <v>0</v>
      </c>
      <c r="BF218" s="195">
        <f>IF(N218="snížená",J218,0)</f>
        <v>0</v>
      </c>
      <c r="BG218" s="195">
        <f>IF(N218="zákl. přenesená",J218,0)</f>
        <v>0</v>
      </c>
      <c r="BH218" s="195">
        <f>IF(N218="sníž. přenesená",J218,0)</f>
        <v>0</v>
      </c>
      <c r="BI218" s="195">
        <f>IF(N218="nulová",J218,0)</f>
        <v>0</v>
      </c>
      <c r="BJ218" s="20" t="s">
        <v>81</v>
      </c>
      <c r="BK218" s="195">
        <f>ROUND(I218*H218,2)</f>
        <v>0</v>
      </c>
      <c r="BL218" s="20" t="s">
        <v>149</v>
      </c>
      <c r="BM218" s="194" t="s">
        <v>1748</v>
      </c>
    </row>
    <row r="219" spans="1:65" s="2" customFormat="1">
      <c r="A219" s="37"/>
      <c r="B219" s="38"/>
      <c r="C219" s="39"/>
      <c r="D219" s="196" t="s">
        <v>213</v>
      </c>
      <c r="E219" s="39"/>
      <c r="F219" s="197" t="s">
        <v>1747</v>
      </c>
      <c r="G219" s="39"/>
      <c r="H219" s="39"/>
      <c r="I219" s="198"/>
      <c r="J219" s="39"/>
      <c r="K219" s="39"/>
      <c r="L219" s="42"/>
      <c r="M219" s="199"/>
      <c r="N219" s="200"/>
      <c r="O219" s="67"/>
      <c r="P219" s="67"/>
      <c r="Q219" s="67"/>
      <c r="R219" s="67"/>
      <c r="S219" s="67"/>
      <c r="T219" s="68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T219" s="20" t="s">
        <v>213</v>
      </c>
      <c r="AU219" s="20" t="s">
        <v>83</v>
      </c>
    </row>
    <row r="220" spans="1:65" s="2" customFormat="1" ht="18">
      <c r="A220" s="37"/>
      <c r="B220" s="38"/>
      <c r="C220" s="39"/>
      <c r="D220" s="196" t="s">
        <v>275</v>
      </c>
      <c r="E220" s="39"/>
      <c r="F220" s="233" t="s">
        <v>1644</v>
      </c>
      <c r="G220" s="39"/>
      <c r="H220" s="39"/>
      <c r="I220" s="198"/>
      <c r="J220" s="39"/>
      <c r="K220" s="39"/>
      <c r="L220" s="42"/>
      <c r="M220" s="199"/>
      <c r="N220" s="200"/>
      <c r="O220" s="67"/>
      <c r="P220" s="67"/>
      <c r="Q220" s="67"/>
      <c r="R220" s="67"/>
      <c r="S220" s="67"/>
      <c r="T220" s="68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T220" s="20" t="s">
        <v>275</v>
      </c>
      <c r="AU220" s="20" t="s">
        <v>83</v>
      </c>
    </row>
    <row r="221" spans="1:65" s="2" customFormat="1" ht="16.5" customHeight="1">
      <c r="A221" s="37"/>
      <c r="B221" s="38"/>
      <c r="C221" s="234" t="s">
        <v>440</v>
      </c>
      <c r="D221" s="234" t="s">
        <v>305</v>
      </c>
      <c r="E221" s="235" t="s">
        <v>1749</v>
      </c>
      <c r="F221" s="236" t="s">
        <v>1750</v>
      </c>
      <c r="G221" s="237" t="s">
        <v>257</v>
      </c>
      <c r="H221" s="238">
        <v>5.04</v>
      </c>
      <c r="I221" s="239"/>
      <c r="J221" s="240">
        <f>ROUND(I221*H221,2)</f>
        <v>0</v>
      </c>
      <c r="K221" s="241"/>
      <c r="L221" s="242"/>
      <c r="M221" s="243" t="s">
        <v>21</v>
      </c>
      <c r="N221" s="244" t="s">
        <v>45</v>
      </c>
      <c r="O221" s="67"/>
      <c r="P221" s="192">
        <f>O221*H221</f>
        <v>0</v>
      </c>
      <c r="Q221" s="192">
        <v>0.22</v>
      </c>
      <c r="R221" s="192">
        <f>Q221*H221</f>
        <v>1.1088</v>
      </c>
      <c r="S221" s="192">
        <v>0</v>
      </c>
      <c r="T221" s="193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194" t="s">
        <v>283</v>
      </c>
      <c r="AT221" s="194" t="s">
        <v>305</v>
      </c>
      <c r="AU221" s="194" t="s">
        <v>83</v>
      </c>
      <c r="AY221" s="20" t="s">
        <v>206</v>
      </c>
      <c r="BE221" s="195">
        <f>IF(N221="základní",J221,0)</f>
        <v>0</v>
      </c>
      <c r="BF221" s="195">
        <f>IF(N221="snížená",J221,0)</f>
        <v>0</v>
      </c>
      <c r="BG221" s="195">
        <f>IF(N221="zákl. přenesená",J221,0)</f>
        <v>0</v>
      </c>
      <c r="BH221" s="195">
        <f>IF(N221="sníž. přenesená",J221,0)</f>
        <v>0</v>
      </c>
      <c r="BI221" s="195">
        <f>IF(N221="nulová",J221,0)</f>
        <v>0</v>
      </c>
      <c r="BJ221" s="20" t="s">
        <v>81</v>
      </c>
      <c r="BK221" s="195">
        <f>ROUND(I221*H221,2)</f>
        <v>0</v>
      </c>
      <c r="BL221" s="20" t="s">
        <v>149</v>
      </c>
      <c r="BM221" s="194" t="s">
        <v>1751</v>
      </c>
    </row>
    <row r="222" spans="1:65" s="2" customFormat="1">
      <c r="A222" s="37"/>
      <c r="B222" s="38"/>
      <c r="C222" s="39"/>
      <c r="D222" s="196" t="s">
        <v>213</v>
      </c>
      <c r="E222" s="39"/>
      <c r="F222" s="197" t="s">
        <v>1752</v>
      </c>
      <c r="G222" s="39"/>
      <c r="H222" s="39"/>
      <c r="I222" s="198"/>
      <c r="J222" s="39"/>
      <c r="K222" s="39"/>
      <c r="L222" s="42"/>
      <c r="M222" s="199"/>
      <c r="N222" s="200"/>
      <c r="O222" s="67"/>
      <c r="P222" s="67"/>
      <c r="Q222" s="67"/>
      <c r="R222" s="67"/>
      <c r="S222" s="67"/>
      <c r="T222" s="68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T222" s="20" t="s">
        <v>213</v>
      </c>
      <c r="AU222" s="20" t="s">
        <v>83</v>
      </c>
    </row>
    <row r="223" spans="1:65" s="2" customFormat="1" ht="18">
      <c r="A223" s="37"/>
      <c r="B223" s="38"/>
      <c r="C223" s="39"/>
      <c r="D223" s="196" t="s">
        <v>275</v>
      </c>
      <c r="E223" s="39"/>
      <c r="F223" s="233" t="s">
        <v>1644</v>
      </c>
      <c r="G223" s="39"/>
      <c r="H223" s="39"/>
      <c r="I223" s="198"/>
      <c r="J223" s="39"/>
      <c r="K223" s="39"/>
      <c r="L223" s="42"/>
      <c r="M223" s="199"/>
      <c r="N223" s="200"/>
      <c r="O223" s="67"/>
      <c r="P223" s="67"/>
      <c r="Q223" s="67"/>
      <c r="R223" s="67"/>
      <c r="S223" s="67"/>
      <c r="T223" s="68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T223" s="20" t="s">
        <v>275</v>
      </c>
      <c r="AU223" s="20" t="s">
        <v>83</v>
      </c>
    </row>
    <row r="224" spans="1:65" s="14" customFormat="1">
      <c r="B224" s="211"/>
      <c r="C224" s="212"/>
      <c r="D224" s="196" t="s">
        <v>215</v>
      </c>
      <c r="E224" s="213" t="s">
        <v>21</v>
      </c>
      <c r="F224" s="214" t="s">
        <v>1753</v>
      </c>
      <c r="G224" s="212"/>
      <c r="H224" s="215">
        <v>4.5</v>
      </c>
      <c r="I224" s="216"/>
      <c r="J224" s="212"/>
      <c r="K224" s="212"/>
      <c r="L224" s="217"/>
      <c r="M224" s="218"/>
      <c r="N224" s="219"/>
      <c r="O224" s="219"/>
      <c r="P224" s="219"/>
      <c r="Q224" s="219"/>
      <c r="R224" s="219"/>
      <c r="S224" s="219"/>
      <c r="T224" s="220"/>
      <c r="AT224" s="221" t="s">
        <v>215</v>
      </c>
      <c r="AU224" s="221" t="s">
        <v>83</v>
      </c>
      <c r="AV224" s="14" t="s">
        <v>83</v>
      </c>
      <c r="AW224" s="14" t="s">
        <v>34</v>
      </c>
      <c r="AX224" s="14" t="s">
        <v>74</v>
      </c>
      <c r="AY224" s="221" t="s">
        <v>206</v>
      </c>
    </row>
    <row r="225" spans="1:65" s="14" customFormat="1">
      <c r="B225" s="211"/>
      <c r="C225" s="212"/>
      <c r="D225" s="196" t="s">
        <v>215</v>
      </c>
      <c r="E225" s="213" t="s">
        <v>21</v>
      </c>
      <c r="F225" s="214" t="s">
        <v>1754</v>
      </c>
      <c r="G225" s="212"/>
      <c r="H225" s="215">
        <v>5.04</v>
      </c>
      <c r="I225" s="216"/>
      <c r="J225" s="212"/>
      <c r="K225" s="212"/>
      <c r="L225" s="217"/>
      <c r="M225" s="218"/>
      <c r="N225" s="219"/>
      <c r="O225" s="219"/>
      <c r="P225" s="219"/>
      <c r="Q225" s="219"/>
      <c r="R225" s="219"/>
      <c r="S225" s="219"/>
      <c r="T225" s="220"/>
      <c r="AT225" s="221" t="s">
        <v>215</v>
      </c>
      <c r="AU225" s="221" t="s">
        <v>83</v>
      </c>
      <c r="AV225" s="14" t="s">
        <v>83</v>
      </c>
      <c r="AW225" s="14" t="s">
        <v>34</v>
      </c>
      <c r="AX225" s="14" t="s">
        <v>81</v>
      </c>
      <c r="AY225" s="221" t="s">
        <v>206</v>
      </c>
    </row>
    <row r="226" spans="1:65" s="2" customFormat="1" ht="21.75" customHeight="1">
      <c r="A226" s="37"/>
      <c r="B226" s="38"/>
      <c r="C226" s="182" t="s">
        <v>448</v>
      </c>
      <c r="D226" s="182" t="s">
        <v>208</v>
      </c>
      <c r="E226" s="183" t="s">
        <v>1755</v>
      </c>
      <c r="F226" s="184" t="s">
        <v>1756</v>
      </c>
      <c r="G226" s="185" t="s">
        <v>211</v>
      </c>
      <c r="H226" s="186">
        <v>198</v>
      </c>
      <c r="I226" s="187"/>
      <c r="J226" s="188">
        <f>ROUND(I226*H226,2)</f>
        <v>0</v>
      </c>
      <c r="K226" s="189"/>
      <c r="L226" s="42"/>
      <c r="M226" s="190" t="s">
        <v>21</v>
      </c>
      <c r="N226" s="191" t="s">
        <v>45</v>
      </c>
      <c r="O226" s="67"/>
      <c r="P226" s="192">
        <f>O226*H226</f>
        <v>0</v>
      </c>
      <c r="Q226" s="192">
        <v>0</v>
      </c>
      <c r="R226" s="192">
        <f>Q226*H226</f>
        <v>0</v>
      </c>
      <c r="S226" s="192">
        <v>0</v>
      </c>
      <c r="T226" s="193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194" t="s">
        <v>149</v>
      </c>
      <c r="AT226" s="194" t="s">
        <v>208</v>
      </c>
      <c r="AU226" s="194" t="s">
        <v>83</v>
      </c>
      <c r="AY226" s="20" t="s">
        <v>206</v>
      </c>
      <c r="BE226" s="195">
        <f>IF(N226="základní",J226,0)</f>
        <v>0</v>
      </c>
      <c r="BF226" s="195">
        <f>IF(N226="snížená",J226,0)</f>
        <v>0</v>
      </c>
      <c r="BG226" s="195">
        <f>IF(N226="zákl. přenesená",J226,0)</f>
        <v>0</v>
      </c>
      <c r="BH226" s="195">
        <f>IF(N226="sníž. přenesená",J226,0)</f>
        <v>0</v>
      </c>
      <c r="BI226" s="195">
        <f>IF(N226="nulová",J226,0)</f>
        <v>0</v>
      </c>
      <c r="BJ226" s="20" t="s">
        <v>81</v>
      </c>
      <c r="BK226" s="195">
        <f>ROUND(I226*H226,2)</f>
        <v>0</v>
      </c>
      <c r="BL226" s="20" t="s">
        <v>149</v>
      </c>
      <c r="BM226" s="194" t="s">
        <v>1757</v>
      </c>
    </row>
    <row r="227" spans="1:65" s="2" customFormat="1" ht="18">
      <c r="A227" s="37"/>
      <c r="B227" s="38"/>
      <c r="C227" s="39"/>
      <c r="D227" s="196" t="s">
        <v>213</v>
      </c>
      <c r="E227" s="39"/>
      <c r="F227" s="197" t="s">
        <v>1758</v>
      </c>
      <c r="G227" s="39"/>
      <c r="H227" s="39"/>
      <c r="I227" s="198"/>
      <c r="J227" s="39"/>
      <c r="K227" s="39"/>
      <c r="L227" s="42"/>
      <c r="M227" s="199"/>
      <c r="N227" s="200"/>
      <c r="O227" s="67"/>
      <c r="P227" s="67"/>
      <c r="Q227" s="67"/>
      <c r="R227" s="67"/>
      <c r="S227" s="67"/>
      <c r="T227" s="68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T227" s="20" t="s">
        <v>213</v>
      </c>
      <c r="AU227" s="20" t="s">
        <v>83</v>
      </c>
    </row>
    <row r="228" spans="1:65" s="2" customFormat="1" ht="18">
      <c r="A228" s="37"/>
      <c r="B228" s="38"/>
      <c r="C228" s="39"/>
      <c r="D228" s="196" t="s">
        <v>275</v>
      </c>
      <c r="E228" s="39"/>
      <c r="F228" s="233" t="s">
        <v>1644</v>
      </c>
      <c r="G228" s="39"/>
      <c r="H228" s="39"/>
      <c r="I228" s="198"/>
      <c r="J228" s="39"/>
      <c r="K228" s="39"/>
      <c r="L228" s="42"/>
      <c r="M228" s="199"/>
      <c r="N228" s="200"/>
      <c r="O228" s="67"/>
      <c r="P228" s="67"/>
      <c r="Q228" s="67"/>
      <c r="R228" s="67"/>
      <c r="S228" s="67"/>
      <c r="T228" s="68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T228" s="20" t="s">
        <v>275</v>
      </c>
      <c r="AU228" s="20" t="s">
        <v>83</v>
      </c>
    </row>
    <row r="229" spans="1:65" s="14" customFormat="1">
      <c r="B229" s="211"/>
      <c r="C229" s="212"/>
      <c r="D229" s="196" t="s">
        <v>215</v>
      </c>
      <c r="E229" s="213" t="s">
        <v>21</v>
      </c>
      <c r="F229" s="214" t="s">
        <v>1759</v>
      </c>
      <c r="G229" s="212"/>
      <c r="H229" s="215">
        <v>22</v>
      </c>
      <c r="I229" s="216"/>
      <c r="J229" s="212"/>
      <c r="K229" s="212"/>
      <c r="L229" s="217"/>
      <c r="M229" s="218"/>
      <c r="N229" s="219"/>
      <c r="O229" s="219"/>
      <c r="P229" s="219"/>
      <c r="Q229" s="219"/>
      <c r="R229" s="219"/>
      <c r="S229" s="219"/>
      <c r="T229" s="220"/>
      <c r="AT229" s="221" t="s">
        <v>215</v>
      </c>
      <c r="AU229" s="221" t="s">
        <v>83</v>
      </c>
      <c r="AV229" s="14" t="s">
        <v>83</v>
      </c>
      <c r="AW229" s="14" t="s">
        <v>34</v>
      </c>
      <c r="AX229" s="14" t="s">
        <v>74</v>
      </c>
      <c r="AY229" s="221" t="s">
        <v>206</v>
      </c>
    </row>
    <row r="230" spans="1:65" s="14" customFormat="1">
      <c r="B230" s="211"/>
      <c r="C230" s="212"/>
      <c r="D230" s="196" t="s">
        <v>215</v>
      </c>
      <c r="E230" s="213" t="s">
        <v>21</v>
      </c>
      <c r="F230" s="214" t="s">
        <v>1760</v>
      </c>
      <c r="G230" s="212"/>
      <c r="H230" s="215">
        <v>122</v>
      </c>
      <c r="I230" s="216"/>
      <c r="J230" s="212"/>
      <c r="K230" s="212"/>
      <c r="L230" s="217"/>
      <c r="M230" s="218"/>
      <c r="N230" s="219"/>
      <c r="O230" s="219"/>
      <c r="P230" s="219"/>
      <c r="Q230" s="219"/>
      <c r="R230" s="219"/>
      <c r="S230" s="219"/>
      <c r="T230" s="220"/>
      <c r="AT230" s="221" t="s">
        <v>215</v>
      </c>
      <c r="AU230" s="221" t="s">
        <v>83</v>
      </c>
      <c r="AV230" s="14" t="s">
        <v>83</v>
      </c>
      <c r="AW230" s="14" t="s">
        <v>34</v>
      </c>
      <c r="AX230" s="14" t="s">
        <v>74</v>
      </c>
      <c r="AY230" s="221" t="s">
        <v>206</v>
      </c>
    </row>
    <row r="231" spans="1:65" s="14" customFormat="1">
      <c r="B231" s="211"/>
      <c r="C231" s="212"/>
      <c r="D231" s="196" t="s">
        <v>215</v>
      </c>
      <c r="E231" s="213" t="s">
        <v>21</v>
      </c>
      <c r="F231" s="214" t="s">
        <v>1761</v>
      </c>
      <c r="G231" s="212"/>
      <c r="H231" s="215">
        <v>54</v>
      </c>
      <c r="I231" s="216"/>
      <c r="J231" s="212"/>
      <c r="K231" s="212"/>
      <c r="L231" s="217"/>
      <c r="M231" s="218"/>
      <c r="N231" s="219"/>
      <c r="O231" s="219"/>
      <c r="P231" s="219"/>
      <c r="Q231" s="219"/>
      <c r="R231" s="219"/>
      <c r="S231" s="219"/>
      <c r="T231" s="220"/>
      <c r="AT231" s="221" t="s">
        <v>215</v>
      </c>
      <c r="AU231" s="221" t="s">
        <v>83</v>
      </c>
      <c r="AV231" s="14" t="s">
        <v>83</v>
      </c>
      <c r="AW231" s="14" t="s">
        <v>34</v>
      </c>
      <c r="AX231" s="14" t="s">
        <v>74</v>
      </c>
      <c r="AY231" s="221" t="s">
        <v>206</v>
      </c>
    </row>
    <row r="232" spans="1:65" s="15" customFormat="1">
      <c r="B232" s="222"/>
      <c r="C232" s="223"/>
      <c r="D232" s="196" t="s">
        <v>215</v>
      </c>
      <c r="E232" s="224" t="s">
        <v>21</v>
      </c>
      <c r="F232" s="225" t="s">
        <v>219</v>
      </c>
      <c r="G232" s="223"/>
      <c r="H232" s="226">
        <v>198</v>
      </c>
      <c r="I232" s="227"/>
      <c r="J232" s="223"/>
      <c r="K232" s="223"/>
      <c r="L232" s="228"/>
      <c r="M232" s="229"/>
      <c r="N232" s="230"/>
      <c r="O232" s="230"/>
      <c r="P232" s="230"/>
      <c r="Q232" s="230"/>
      <c r="R232" s="230"/>
      <c r="S232" s="230"/>
      <c r="T232" s="231"/>
      <c r="AT232" s="232" t="s">
        <v>215</v>
      </c>
      <c r="AU232" s="232" t="s">
        <v>83</v>
      </c>
      <c r="AV232" s="15" t="s">
        <v>149</v>
      </c>
      <c r="AW232" s="15" t="s">
        <v>34</v>
      </c>
      <c r="AX232" s="15" t="s">
        <v>81</v>
      </c>
      <c r="AY232" s="232" t="s">
        <v>206</v>
      </c>
    </row>
    <row r="233" spans="1:65" s="2" customFormat="1" ht="21.75" customHeight="1">
      <c r="A233" s="37"/>
      <c r="B233" s="38"/>
      <c r="C233" s="182" t="s">
        <v>455</v>
      </c>
      <c r="D233" s="182" t="s">
        <v>208</v>
      </c>
      <c r="E233" s="183" t="s">
        <v>1762</v>
      </c>
      <c r="F233" s="184" t="s">
        <v>1763</v>
      </c>
      <c r="G233" s="185" t="s">
        <v>211</v>
      </c>
      <c r="H233" s="186">
        <v>123</v>
      </c>
      <c r="I233" s="187"/>
      <c r="J233" s="188">
        <f>ROUND(I233*H233,2)</f>
        <v>0</v>
      </c>
      <c r="K233" s="189"/>
      <c r="L233" s="42"/>
      <c r="M233" s="190" t="s">
        <v>21</v>
      </c>
      <c r="N233" s="191" t="s">
        <v>45</v>
      </c>
      <c r="O233" s="67"/>
      <c r="P233" s="192">
        <f>O233*H233</f>
        <v>0</v>
      </c>
      <c r="Q233" s="192">
        <v>0</v>
      </c>
      <c r="R233" s="192">
        <f>Q233*H233</f>
        <v>0</v>
      </c>
      <c r="S233" s="192">
        <v>0</v>
      </c>
      <c r="T233" s="193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194" t="s">
        <v>149</v>
      </c>
      <c r="AT233" s="194" t="s">
        <v>208</v>
      </c>
      <c r="AU233" s="194" t="s">
        <v>83</v>
      </c>
      <c r="AY233" s="20" t="s">
        <v>206</v>
      </c>
      <c r="BE233" s="195">
        <f>IF(N233="základní",J233,0)</f>
        <v>0</v>
      </c>
      <c r="BF233" s="195">
        <f>IF(N233="snížená",J233,0)</f>
        <v>0</v>
      </c>
      <c r="BG233" s="195">
        <f>IF(N233="zákl. přenesená",J233,0)</f>
        <v>0</v>
      </c>
      <c r="BH233" s="195">
        <f>IF(N233="sníž. přenesená",J233,0)</f>
        <v>0</v>
      </c>
      <c r="BI233" s="195">
        <f>IF(N233="nulová",J233,0)</f>
        <v>0</v>
      </c>
      <c r="BJ233" s="20" t="s">
        <v>81</v>
      </c>
      <c r="BK233" s="195">
        <f>ROUND(I233*H233,2)</f>
        <v>0</v>
      </c>
      <c r="BL233" s="20" t="s">
        <v>149</v>
      </c>
      <c r="BM233" s="194" t="s">
        <v>1764</v>
      </c>
    </row>
    <row r="234" spans="1:65" s="2" customFormat="1" ht="18">
      <c r="A234" s="37"/>
      <c r="B234" s="38"/>
      <c r="C234" s="39"/>
      <c r="D234" s="196" t="s">
        <v>213</v>
      </c>
      <c r="E234" s="39"/>
      <c r="F234" s="197" t="s">
        <v>1765</v>
      </c>
      <c r="G234" s="39"/>
      <c r="H234" s="39"/>
      <c r="I234" s="198"/>
      <c r="J234" s="39"/>
      <c r="K234" s="39"/>
      <c r="L234" s="42"/>
      <c r="M234" s="199"/>
      <c r="N234" s="200"/>
      <c r="O234" s="67"/>
      <c r="P234" s="67"/>
      <c r="Q234" s="67"/>
      <c r="R234" s="67"/>
      <c r="S234" s="67"/>
      <c r="T234" s="68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T234" s="20" t="s">
        <v>213</v>
      </c>
      <c r="AU234" s="20" t="s">
        <v>83</v>
      </c>
    </row>
    <row r="235" spans="1:65" s="2" customFormat="1" ht="18">
      <c r="A235" s="37"/>
      <c r="B235" s="38"/>
      <c r="C235" s="39"/>
      <c r="D235" s="196" t="s">
        <v>275</v>
      </c>
      <c r="E235" s="39"/>
      <c r="F235" s="233" t="s">
        <v>1644</v>
      </c>
      <c r="G235" s="39"/>
      <c r="H235" s="39"/>
      <c r="I235" s="198"/>
      <c r="J235" s="39"/>
      <c r="K235" s="39"/>
      <c r="L235" s="42"/>
      <c r="M235" s="199"/>
      <c r="N235" s="200"/>
      <c r="O235" s="67"/>
      <c r="P235" s="67"/>
      <c r="Q235" s="67"/>
      <c r="R235" s="67"/>
      <c r="S235" s="67"/>
      <c r="T235" s="68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T235" s="20" t="s">
        <v>275</v>
      </c>
      <c r="AU235" s="20" t="s">
        <v>83</v>
      </c>
    </row>
    <row r="236" spans="1:65" s="14" customFormat="1">
      <c r="B236" s="211"/>
      <c r="C236" s="212"/>
      <c r="D236" s="196" t="s">
        <v>215</v>
      </c>
      <c r="E236" s="213" t="s">
        <v>21</v>
      </c>
      <c r="F236" s="214" t="s">
        <v>1766</v>
      </c>
      <c r="G236" s="212"/>
      <c r="H236" s="215">
        <v>85</v>
      </c>
      <c r="I236" s="216"/>
      <c r="J236" s="212"/>
      <c r="K236" s="212"/>
      <c r="L236" s="217"/>
      <c r="M236" s="218"/>
      <c r="N236" s="219"/>
      <c r="O236" s="219"/>
      <c r="P236" s="219"/>
      <c r="Q236" s="219"/>
      <c r="R236" s="219"/>
      <c r="S236" s="219"/>
      <c r="T236" s="220"/>
      <c r="AT236" s="221" t="s">
        <v>215</v>
      </c>
      <c r="AU236" s="221" t="s">
        <v>83</v>
      </c>
      <c r="AV236" s="14" t="s">
        <v>83</v>
      </c>
      <c r="AW236" s="14" t="s">
        <v>34</v>
      </c>
      <c r="AX236" s="14" t="s">
        <v>74</v>
      </c>
      <c r="AY236" s="221" t="s">
        <v>206</v>
      </c>
    </row>
    <row r="237" spans="1:65" s="14" customFormat="1">
      <c r="B237" s="211"/>
      <c r="C237" s="212"/>
      <c r="D237" s="196" t="s">
        <v>215</v>
      </c>
      <c r="E237" s="213" t="s">
        <v>21</v>
      </c>
      <c r="F237" s="214" t="s">
        <v>1767</v>
      </c>
      <c r="G237" s="212"/>
      <c r="H237" s="215">
        <v>38</v>
      </c>
      <c r="I237" s="216"/>
      <c r="J237" s="212"/>
      <c r="K237" s="212"/>
      <c r="L237" s="217"/>
      <c r="M237" s="218"/>
      <c r="N237" s="219"/>
      <c r="O237" s="219"/>
      <c r="P237" s="219"/>
      <c r="Q237" s="219"/>
      <c r="R237" s="219"/>
      <c r="S237" s="219"/>
      <c r="T237" s="220"/>
      <c r="AT237" s="221" t="s">
        <v>215</v>
      </c>
      <c r="AU237" s="221" t="s">
        <v>83</v>
      </c>
      <c r="AV237" s="14" t="s">
        <v>83</v>
      </c>
      <c r="AW237" s="14" t="s">
        <v>34</v>
      </c>
      <c r="AX237" s="14" t="s">
        <v>74</v>
      </c>
      <c r="AY237" s="221" t="s">
        <v>206</v>
      </c>
    </row>
    <row r="238" spans="1:65" s="15" customFormat="1">
      <c r="B238" s="222"/>
      <c r="C238" s="223"/>
      <c r="D238" s="196" t="s">
        <v>215</v>
      </c>
      <c r="E238" s="224" t="s">
        <v>21</v>
      </c>
      <c r="F238" s="225" t="s">
        <v>219</v>
      </c>
      <c r="G238" s="223"/>
      <c r="H238" s="226">
        <v>123</v>
      </c>
      <c r="I238" s="227"/>
      <c r="J238" s="223"/>
      <c r="K238" s="223"/>
      <c r="L238" s="228"/>
      <c r="M238" s="229"/>
      <c r="N238" s="230"/>
      <c r="O238" s="230"/>
      <c r="P238" s="230"/>
      <c r="Q238" s="230"/>
      <c r="R238" s="230"/>
      <c r="S238" s="230"/>
      <c r="T238" s="231"/>
      <c r="AT238" s="232" t="s">
        <v>215</v>
      </c>
      <c r="AU238" s="232" t="s">
        <v>83</v>
      </c>
      <c r="AV238" s="15" t="s">
        <v>149</v>
      </c>
      <c r="AW238" s="15" t="s">
        <v>34</v>
      </c>
      <c r="AX238" s="15" t="s">
        <v>81</v>
      </c>
      <c r="AY238" s="232" t="s">
        <v>206</v>
      </c>
    </row>
    <row r="239" spans="1:65" s="2" customFormat="1" ht="24.15" customHeight="1">
      <c r="A239" s="37"/>
      <c r="B239" s="38"/>
      <c r="C239" s="182" t="s">
        <v>466</v>
      </c>
      <c r="D239" s="182" t="s">
        <v>208</v>
      </c>
      <c r="E239" s="183" t="s">
        <v>1768</v>
      </c>
      <c r="F239" s="184" t="s">
        <v>1769</v>
      </c>
      <c r="G239" s="185" t="s">
        <v>211</v>
      </c>
      <c r="H239" s="186">
        <v>10</v>
      </c>
      <c r="I239" s="187"/>
      <c r="J239" s="188">
        <f>ROUND(I239*H239,2)</f>
        <v>0</v>
      </c>
      <c r="K239" s="189"/>
      <c r="L239" s="42"/>
      <c r="M239" s="190" t="s">
        <v>21</v>
      </c>
      <c r="N239" s="191" t="s">
        <v>45</v>
      </c>
      <c r="O239" s="67"/>
      <c r="P239" s="192">
        <f>O239*H239</f>
        <v>0</v>
      </c>
      <c r="Q239" s="192">
        <v>0</v>
      </c>
      <c r="R239" s="192">
        <f>Q239*H239</f>
        <v>0</v>
      </c>
      <c r="S239" s="192">
        <v>0</v>
      </c>
      <c r="T239" s="193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194" t="s">
        <v>149</v>
      </c>
      <c r="AT239" s="194" t="s">
        <v>208</v>
      </c>
      <c r="AU239" s="194" t="s">
        <v>83</v>
      </c>
      <c r="AY239" s="20" t="s">
        <v>206</v>
      </c>
      <c r="BE239" s="195">
        <f>IF(N239="základní",J239,0)</f>
        <v>0</v>
      </c>
      <c r="BF239" s="195">
        <f>IF(N239="snížená",J239,0)</f>
        <v>0</v>
      </c>
      <c r="BG239" s="195">
        <f>IF(N239="zákl. přenesená",J239,0)</f>
        <v>0</v>
      </c>
      <c r="BH239" s="195">
        <f>IF(N239="sníž. přenesená",J239,0)</f>
        <v>0</v>
      </c>
      <c r="BI239" s="195">
        <f>IF(N239="nulová",J239,0)</f>
        <v>0</v>
      </c>
      <c r="BJ239" s="20" t="s">
        <v>81</v>
      </c>
      <c r="BK239" s="195">
        <f>ROUND(I239*H239,2)</f>
        <v>0</v>
      </c>
      <c r="BL239" s="20" t="s">
        <v>149</v>
      </c>
      <c r="BM239" s="194" t="s">
        <v>1770</v>
      </c>
    </row>
    <row r="240" spans="1:65" s="2" customFormat="1" ht="18">
      <c r="A240" s="37"/>
      <c r="B240" s="38"/>
      <c r="C240" s="39"/>
      <c r="D240" s="196" t="s">
        <v>213</v>
      </c>
      <c r="E240" s="39"/>
      <c r="F240" s="197" t="s">
        <v>1771</v>
      </c>
      <c r="G240" s="39"/>
      <c r="H240" s="39"/>
      <c r="I240" s="198"/>
      <c r="J240" s="39"/>
      <c r="K240" s="39"/>
      <c r="L240" s="42"/>
      <c r="M240" s="199"/>
      <c r="N240" s="200"/>
      <c r="O240" s="67"/>
      <c r="P240" s="67"/>
      <c r="Q240" s="67"/>
      <c r="R240" s="67"/>
      <c r="S240" s="67"/>
      <c r="T240" s="68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T240" s="20" t="s">
        <v>213</v>
      </c>
      <c r="AU240" s="20" t="s">
        <v>83</v>
      </c>
    </row>
    <row r="241" spans="1:65" s="2" customFormat="1" ht="18">
      <c r="A241" s="37"/>
      <c r="B241" s="38"/>
      <c r="C241" s="39"/>
      <c r="D241" s="196" t="s">
        <v>275</v>
      </c>
      <c r="E241" s="39"/>
      <c r="F241" s="233" t="s">
        <v>1644</v>
      </c>
      <c r="G241" s="39"/>
      <c r="H241" s="39"/>
      <c r="I241" s="198"/>
      <c r="J241" s="39"/>
      <c r="K241" s="39"/>
      <c r="L241" s="42"/>
      <c r="M241" s="199"/>
      <c r="N241" s="200"/>
      <c r="O241" s="67"/>
      <c r="P241" s="67"/>
      <c r="Q241" s="67"/>
      <c r="R241" s="67"/>
      <c r="S241" s="67"/>
      <c r="T241" s="68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T241" s="20" t="s">
        <v>275</v>
      </c>
      <c r="AU241" s="20" t="s">
        <v>83</v>
      </c>
    </row>
    <row r="242" spans="1:65" s="14" customFormat="1">
      <c r="B242" s="211"/>
      <c r="C242" s="212"/>
      <c r="D242" s="196" t="s">
        <v>215</v>
      </c>
      <c r="E242" s="213" t="s">
        <v>21</v>
      </c>
      <c r="F242" s="214" t="s">
        <v>1772</v>
      </c>
      <c r="G242" s="212"/>
      <c r="H242" s="215">
        <v>10</v>
      </c>
      <c r="I242" s="216"/>
      <c r="J242" s="212"/>
      <c r="K242" s="212"/>
      <c r="L242" s="217"/>
      <c r="M242" s="218"/>
      <c r="N242" s="219"/>
      <c r="O242" s="219"/>
      <c r="P242" s="219"/>
      <c r="Q242" s="219"/>
      <c r="R242" s="219"/>
      <c r="S242" s="219"/>
      <c r="T242" s="220"/>
      <c r="AT242" s="221" t="s">
        <v>215</v>
      </c>
      <c r="AU242" s="221" t="s">
        <v>83</v>
      </c>
      <c r="AV242" s="14" t="s">
        <v>83</v>
      </c>
      <c r="AW242" s="14" t="s">
        <v>34</v>
      </c>
      <c r="AX242" s="14" t="s">
        <v>81</v>
      </c>
      <c r="AY242" s="221" t="s">
        <v>206</v>
      </c>
    </row>
    <row r="243" spans="1:65" s="2" customFormat="1" ht="16.5" customHeight="1">
      <c r="A243" s="37"/>
      <c r="B243" s="38"/>
      <c r="C243" s="234" t="s">
        <v>473</v>
      </c>
      <c r="D243" s="234" t="s">
        <v>305</v>
      </c>
      <c r="E243" s="235" t="s">
        <v>1773</v>
      </c>
      <c r="F243" s="236" t="s">
        <v>1750</v>
      </c>
      <c r="G243" s="237" t="s">
        <v>257</v>
      </c>
      <c r="H243" s="238">
        <v>4</v>
      </c>
      <c r="I243" s="239"/>
      <c r="J243" s="240">
        <f>ROUND(I243*H243,2)</f>
        <v>0</v>
      </c>
      <c r="K243" s="241"/>
      <c r="L243" s="242"/>
      <c r="M243" s="243" t="s">
        <v>21</v>
      </c>
      <c r="N243" s="244" t="s">
        <v>45</v>
      </c>
      <c r="O243" s="67"/>
      <c r="P243" s="192">
        <f>O243*H243</f>
        <v>0</v>
      </c>
      <c r="Q243" s="192">
        <v>0.22</v>
      </c>
      <c r="R243" s="192">
        <f>Q243*H243</f>
        <v>0.88</v>
      </c>
      <c r="S243" s="192">
        <v>0</v>
      </c>
      <c r="T243" s="193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194" t="s">
        <v>283</v>
      </c>
      <c r="AT243" s="194" t="s">
        <v>305</v>
      </c>
      <c r="AU243" s="194" t="s">
        <v>83</v>
      </c>
      <c r="AY243" s="20" t="s">
        <v>206</v>
      </c>
      <c r="BE243" s="195">
        <f>IF(N243="základní",J243,0)</f>
        <v>0</v>
      </c>
      <c r="BF243" s="195">
        <f>IF(N243="snížená",J243,0)</f>
        <v>0</v>
      </c>
      <c r="BG243" s="195">
        <f>IF(N243="zákl. přenesená",J243,0)</f>
        <v>0</v>
      </c>
      <c r="BH243" s="195">
        <f>IF(N243="sníž. přenesená",J243,0)</f>
        <v>0</v>
      </c>
      <c r="BI243" s="195">
        <f>IF(N243="nulová",J243,0)</f>
        <v>0</v>
      </c>
      <c r="BJ243" s="20" t="s">
        <v>81</v>
      </c>
      <c r="BK243" s="195">
        <f>ROUND(I243*H243,2)</f>
        <v>0</v>
      </c>
      <c r="BL243" s="20" t="s">
        <v>149</v>
      </c>
      <c r="BM243" s="194" t="s">
        <v>1774</v>
      </c>
    </row>
    <row r="244" spans="1:65" s="2" customFormat="1">
      <c r="A244" s="37"/>
      <c r="B244" s="38"/>
      <c r="C244" s="39"/>
      <c r="D244" s="196" t="s">
        <v>213</v>
      </c>
      <c r="E244" s="39"/>
      <c r="F244" s="197" t="s">
        <v>1750</v>
      </c>
      <c r="G244" s="39"/>
      <c r="H244" s="39"/>
      <c r="I244" s="198"/>
      <c r="J244" s="39"/>
      <c r="K244" s="39"/>
      <c r="L244" s="42"/>
      <c r="M244" s="199"/>
      <c r="N244" s="200"/>
      <c r="O244" s="67"/>
      <c r="P244" s="67"/>
      <c r="Q244" s="67"/>
      <c r="R244" s="67"/>
      <c r="S244" s="67"/>
      <c r="T244" s="68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T244" s="20" t="s">
        <v>213</v>
      </c>
      <c r="AU244" s="20" t="s">
        <v>83</v>
      </c>
    </row>
    <row r="245" spans="1:65" s="2" customFormat="1" ht="18">
      <c r="A245" s="37"/>
      <c r="B245" s="38"/>
      <c r="C245" s="39"/>
      <c r="D245" s="196" t="s">
        <v>275</v>
      </c>
      <c r="E245" s="39"/>
      <c r="F245" s="233" t="s">
        <v>1644</v>
      </c>
      <c r="G245" s="39"/>
      <c r="H245" s="39"/>
      <c r="I245" s="198"/>
      <c r="J245" s="39"/>
      <c r="K245" s="39"/>
      <c r="L245" s="42"/>
      <c r="M245" s="199"/>
      <c r="N245" s="200"/>
      <c r="O245" s="67"/>
      <c r="P245" s="67"/>
      <c r="Q245" s="67"/>
      <c r="R245" s="67"/>
      <c r="S245" s="67"/>
      <c r="T245" s="68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T245" s="20" t="s">
        <v>275</v>
      </c>
      <c r="AU245" s="20" t="s">
        <v>83</v>
      </c>
    </row>
    <row r="246" spans="1:65" s="14" customFormat="1">
      <c r="B246" s="211"/>
      <c r="C246" s="212"/>
      <c r="D246" s="196" t="s">
        <v>215</v>
      </c>
      <c r="E246" s="213" t="s">
        <v>21</v>
      </c>
      <c r="F246" s="214" t="s">
        <v>1775</v>
      </c>
      <c r="G246" s="212"/>
      <c r="H246" s="215">
        <v>4</v>
      </c>
      <c r="I246" s="216"/>
      <c r="J246" s="212"/>
      <c r="K246" s="212"/>
      <c r="L246" s="217"/>
      <c r="M246" s="218"/>
      <c r="N246" s="219"/>
      <c r="O246" s="219"/>
      <c r="P246" s="219"/>
      <c r="Q246" s="219"/>
      <c r="R246" s="219"/>
      <c r="S246" s="219"/>
      <c r="T246" s="220"/>
      <c r="AT246" s="221" t="s">
        <v>215</v>
      </c>
      <c r="AU246" s="221" t="s">
        <v>83</v>
      </c>
      <c r="AV246" s="14" t="s">
        <v>83</v>
      </c>
      <c r="AW246" s="14" t="s">
        <v>34</v>
      </c>
      <c r="AX246" s="14" t="s">
        <v>81</v>
      </c>
      <c r="AY246" s="221" t="s">
        <v>206</v>
      </c>
    </row>
    <row r="247" spans="1:65" s="2" customFormat="1" ht="21.75" customHeight="1">
      <c r="A247" s="37"/>
      <c r="B247" s="38"/>
      <c r="C247" s="182" t="s">
        <v>480</v>
      </c>
      <c r="D247" s="182" t="s">
        <v>208</v>
      </c>
      <c r="E247" s="183" t="s">
        <v>1776</v>
      </c>
      <c r="F247" s="184" t="s">
        <v>1777</v>
      </c>
      <c r="G247" s="185" t="s">
        <v>211</v>
      </c>
      <c r="H247" s="186">
        <v>523</v>
      </c>
      <c r="I247" s="187"/>
      <c r="J247" s="188">
        <f>ROUND(I247*H247,2)</f>
        <v>0</v>
      </c>
      <c r="K247" s="189"/>
      <c r="L247" s="42"/>
      <c r="M247" s="190" t="s">
        <v>21</v>
      </c>
      <c r="N247" s="191" t="s">
        <v>45</v>
      </c>
      <c r="O247" s="67"/>
      <c r="P247" s="192">
        <f>O247*H247</f>
        <v>0</v>
      </c>
      <c r="Q247" s="192">
        <v>0</v>
      </c>
      <c r="R247" s="192">
        <f>Q247*H247</f>
        <v>0</v>
      </c>
      <c r="S247" s="192">
        <v>0</v>
      </c>
      <c r="T247" s="193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194" t="s">
        <v>149</v>
      </c>
      <c r="AT247" s="194" t="s">
        <v>208</v>
      </c>
      <c r="AU247" s="194" t="s">
        <v>83</v>
      </c>
      <c r="AY247" s="20" t="s">
        <v>206</v>
      </c>
      <c r="BE247" s="195">
        <f>IF(N247="základní",J247,0)</f>
        <v>0</v>
      </c>
      <c r="BF247" s="195">
        <f>IF(N247="snížená",J247,0)</f>
        <v>0</v>
      </c>
      <c r="BG247" s="195">
        <f>IF(N247="zákl. přenesená",J247,0)</f>
        <v>0</v>
      </c>
      <c r="BH247" s="195">
        <f>IF(N247="sníž. přenesená",J247,0)</f>
        <v>0</v>
      </c>
      <c r="BI247" s="195">
        <f>IF(N247="nulová",J247,0)</f>
        <v>0</v>
      </c>
      <c r="BJ247" s="20" t="s">
        <v>81</v>
      </c>
      <c r="BK247" s="195">
        <f>ROUND(I247*H247,2)</f>
        <v>0</v>
      </c>
      <c r="BL247" s="20" t="s">
        <v>149</v>
      </c>
      <c r="BM247" s="194" t="s">
        <v>1778</v>
      </c>
    </row>
    <row r="248" spans="1:65" s="2" customFormat="1" ht="18">
      <c r="A248" s="37"/>
      <c r="B248" s="38"/>
      <c r="C248" s="39"/>
      <c r="D248" s="196" t="s">
        <v>213</v>
      </c>
      <c r="E248" s="39"/>
      <c r="F248" s="197" t="s">
        <v>1779</v>
      </c>
      <c r="G248" s="39"/>
      <c r="H248" s="39"/>
      <c r="I248" s="198"/>
      <c r="J248" s="39"/>
      <c r="K248" s="39"/>
      <c r="L248" s="42"/>
      <c r="M248" s="199"/>
      <c r="N248" s="200"/>
      <c r="O248" s="67"/>
      <c r="P248" s="67"/>
      <c r="Q248" s="67"/>
      <c r="R248" s="67"/>
      <c r="S248" s="67"/>
      <c r="T248" s="68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T248" s="20" t="s">
        <v>213</v>
      </c>
      <c r="AU248" s="20" t="s">
        <v>83</v>
      </c>
    </row>
    <row r="249" spans="1:65" s="2" customFormat="1" ht="18">
      <c r="A249" s="37"/>
      <c r="B249" s="38"/>
      <c r="C249" s="39"/>
      <c r="D249" s="196" t="s">
        <v>275</v>
      </c>
      <c r="E249" s="39"/>
      <c r="F249" s="233" t="s">
        <v>1644</v>
      </c>
      <c r="G249" s="39"/>
      <c r="H249" s="39"/>
      <c r="I249" s="198"/>
      <c r="J249" s="39"/>
      <c r="K249" s="39"/>
      <c r="L249" s="42"/>
      <c r="M249" s="199"/>
      <c r="N249" s="200"/>
      <c r="O249" s="67"/>
      <c r="P249" s="67"/>
      <c r="Q249" s="67"/>
      <c r="R249" s="67"/>
      <c r="S249" s="67"/>
      <c r="T249" s="68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T249" s="20" t="s">
        <v>275</v>
      </c>
      <c r="AU249" s="20" t="s">
        <v>83</v>
      </c>
    </row>
    <row r="250" spans="1:65" s="14" customFormat="1">
      <c r="B250" s="211"/>
      <c r="C250" s="212"/>
      <c r="D250" s="196" t="s">
        <v>215</v>
      </c>
      <c r="E250" s="213" t="s">
        <v>21</v>
      </c>
      <c r="F250" s="214" t="s">
        <v>1780</v>
      </c>
      <c r="G250" s="212"/>
      <c r="H250" s="215">
        <v>120</v>
      </c>
      <c r="I250" s="216"/>
      <c r="J250" s="212"/>
      <c r="K250" s="212"/>
      <c r="L250" s="217"/>
      <c r="M250" s="218"/>
      <c r="N250" s="219"/>
      <c r="O250" s="219"/>
      <c r="P250" s="219"/>
      <c r="Q250" s="219"/>
      <c r="R250" s="219"/>
      <c r="S250" s="219"/>
      <c r="T250" s="220"/>
      <c r="AT250" s="221" t="s">
        <v>215</v>
      </c>
      <c r="AU250" s="221" t="s">
        <v>83</v>
      </c>
      <c r="AV250" s="14" t="s">
        <v>83</v>
      </c>
      <c r="AW250" s="14" t="s">
        <v>34</v>
      </c>
      <c r="AX250" s="14" t="s">
        <v>74</v>
      </c>
      <c r="AY250" s="221" t="s">
        <v>206</v>
      </c>
    </row>
    <row r="251" spans="1:65" s="14" customFormat="1">
      <c r="B251" s="211"/>
      <c r="C251" s="212"/>
      <c r="D251" s="196" t="s">
        <v>215</v>
      </c>
      <c r="E251" s="213" t="s">
        <v>21</v>
      </c>
      <c r="F251" s="214" t="s">
        <v>1781</v>
      </c>
      <c r="G251" s="212"/>
      <c r="H251" s="215">
        <v>35</v>
      </c>
      <c r="I251" s="216"/>
      <c r="J251" s="212"/>
      <c r="K251" s="212"/>
      <c r="L251" s="217"/>
      <c r="M251" s="218"/>
      <c r="N251" s="219"/>
      <c r="O251" s="219"/>
      <c r="P251" s="219"/>
      <c r="Q251" s="219"/>
      <c r="R251" s="219"/>
      <c r="S251" s="219"/>
      <c r="T251" s="220"/>
      <c r="AT251" s="221" t="s">
        <v>215</v>
      </c>
      <c r="AU251" s="221" t="s">
        <v>83</v>
      </c>
      <c r="AV251" s="14" t="s">
        <v>83</v>
      </c>
      <c r="AW251" s="14" t="s">
        <v>34</v>
      </c>
      <c r="AX251" s="14" t="s">
        <v>74</v>
      </c>
      <c r="AY251" s="221" t="s">
        <v>206</v>
      </c>
    </row>
    <row r="252" spans="1:65" s="14" customFormat="1">
      <c r="B252" s="211"/>
      <c r="C252" s="212"/>
      <c r="D252" s="196" t="s">
        <v>215</v>
      </c>
      <c r="E252" s="213" t="s">
        <v>21</v>
      </c>
      <c r="F252" s="214" t="s">
        <v>1782</v>
      </c>
      <c r="G252" s="212"/>
      <c r="H252" s="215">
        <v>35</v>
      </c>
      <c r="I252" s="216"/>
      <c r="J252" s="212"/>
      <c r="K252" s="212"/>
      <c r="L252" s="217"/>
      <c r="M252" s="218"/>
      <c r="N252" s="219"/>
      <c r="O252" s="219"/>
      <c r="P252" s="219"/>
      <c r="Q252" s="219"/>
      <c r="R252" s="219"/>
      <c r="S252" s="219"/>
      <c r="T252" s="220"/>
      <c r="AT252" s="221" t="s">
        <v>215</v>
      </c>
      <c r="AU252" s="221" t="s">
        <v>83</v>
      </c>
      <c r="AV252" s="14" t="s">
        <v>83</v>
      </c>
      <c r="AW252" s="14" t="s">
        <v>34</v>
      </c>
      <c r="AX252" s="14" t="s">
        <v>74</v>
      </c>
      <c r="AY252" s="221" t="s">
        <v>206</v>
      </c>
    </row>
    <row r="253" spans="1:65" s="14" customFormat="1">
      <c r="B253" s="211"/>
      <c r="C253" s="212"/>
      <c r="D253" s="196" t="s">
        <v>215</v>
      </c>
      <c r="E253" s="213" t="s">
        <v>21</v>
      </c>
      <c r="F253" s="214" t="s">
        <v>1783</v>
      </c>
      <c r="G253" s="212"/>
      <c r="H253" s="215">
        <v>34</v>
      </c>
      <c r="I253" s="216"/>
      <c r="J253" s="212"/>
      <c r="K253" s="212"/>
      <c r="L253" s="217"/>
      <c r="M253" s="218"/>
      <c r="N253" s="219"/>
      <c r="O253" s="219"/>
      <c r="P253" s="219"/>
      <c r="Q253" s="219"/>
      <c r="R253" s="219"/>
      <c r="S253" s="219"/>
      <c r="T253" s="220"/>
      <c r="AT253" s="221" t="s">
        <v>215</v>
      </c>
      <c r="AU253" s="221" t="s">
        <v>83</v>
      </c>
      <c r="AV253" s="14" t="s">
        <v>83</v>
      </c>
      <c r="AW253" s="14" t="s">
        <v>34</v>
      </c>
      <c r="AX253" s="14" t="s">
        <v>74</v>
      </c>
      <c r="AY253" s="221" t="s">
        <v>206</v>
      </c>
    </row>
    <row r="254" spans="1:65" s="14" customFormat="1">
      <c r="B254" s="211"/>
      <c r="C254" s="212"/>
      <c r="D254" s="196" t="s">
        <v>215</v>
      </c>
      <c r="E254" s="213" t="s">
        <v>21</v>
      </c>
      <c r="F254" s="214" t="s">
        <v>1784</v>
      </c>
      <c r="G254" s="212"/>
      <c r="H254" s="215">
        <v>40</v>
      </c>
      <c r="I254" s="216"/>
      <c r="J254" s="212"/>
      <c r="K254" s="212"/>
      <c r="L254" s="217"/>
      <c r="M254" s="218"/>
      <c r="N254" s="219"/>
      <c r="O254" s="219"/>
      <c r="P254" s="219"/>
      <c r="Q254" s="219"/>
      <c r="R254" s="219"/>
      <c r="S254" s="219"/>
      <c r="T254" s="220"/>
      <c r="AT254" s="221" t="s">
        <v>215</v>
      </c>
      <c r="AU254" s="221" t="s">
        <v>83</v>
      </c>
      <c r="AV254" s="14" t="s">
        <v>83</v>
      </c>
      <c r="AW254" s="14" t="s">
        <v>34</v>
      </c>
      <c r="AX254" s="14" t="s">
        <v>74</v>
      </c>
      <c r="AY254" s="221" t="s">
        <v>206</v>
      </c>
    </row>
    <row r="255" spans="1:65" s="14" customFormat="1">
      <c r="B255" s="211"/>
      <c r="C255" s="212"/>
      <c r="D255" s="196" t="s">
        <v>215</v>
      </c>
      <c r="E255" s="213" t="s">
        <v>21</v>
      </c>
      <c r="F255" s="214" t="s">
        <v>1785</v>
      </c>
      <c r="G255" s="212"/>
      <c r="H255" s="215">
        <v>35</v>
      </c>
      <c r="I255" s="216"/>
      <c r="J255" s="212"/>
      <c r="K255" s="212"/>
      <c r="L255" s="217"/>
      <c r="M255" s="218"/>
      <c r="N255" s="219"/>
      <c r="O255" s="219"/>
      <c r="P255" s="219"/>
      <c r="Q255" s="219"/>
      <c r="R255" s="219"/>
      <c r="S255" s="219"/>
      <c r="T255" s="220"/>
      <c r="AT255" s="221" t="s">
        <v>215</v>
      </c>
      <c r="AU255" s="221" t="s">
        <v>83</v>
      </c>
      <c r="AV255" s="14" t="s">
        <v>83</v>
      </c>
      <c r="AW255" s="14" t="s">
        <v>34</v>
      </c>
      <c r="AX255" s="14" t="s">
        <v>74</v>
      </c>
      <c r="AY255" s="221" t="s">
        <v>206</v>
      </c>
    </row>
    <row r="256" spans="1:65" s="14" customFormat="1">
      <c r="B256" s="211"/>
      <c r="C256" s="212"/>
      <c r="D256" s="196" t="s">
        <v>215</v>
      </c>
      <c r="E256" s="213" t="s">
        <v>21</v>
      </c>
      <c r="F256" s="214" t="s">
        <v>1786</v>
      </c>
      <c r="G256" s="212"/>
      <c r="H256" s="215">
        <v>60</v>
      </c>
      <c r="I256" s="216"/>
      <c r="J256" s="212"/>
      <c r="K256" s="212"/>
      <c r="L256" s="217"/>
      <c r="M256" s="218"/>
      <c r="N256" s="219"/>
      <c r="O256" s="219"/>
      <c r="P256" s="219"/>
      <c r="Q256" s="219"/>
      <c r="R256" s="219"/>
      <c r="S256" s="219"/>
      <c r="T256" s="220"/>
      <c r="AT256" s="221" t="s">
        <v>215</v>
      </c>
      <c r="AU256" s="221" t="s">
        <v>83</v>
      </c>
      <c r="AV256" s="14" t="s">
        <v>83</v>
      </c>
      <c r="AW256" s="14" t="s">
        <v>34</v>
      </c>
      <c r="AX256" s="14" t="s">
        <v>74</v>
      </c>
      <c r="AY256" s="221" t="s">
        <v>206</v>
      </c>
    </row>
    <row r="257" spans="1:65" s="14" customFormat="1">
      <c r="B257" s="211"/>
      <c r="C257" s="212"/>
      <c r="D257" s="196" t="s">
        <v>215</v>
      </c>
      <c r="E257" s="213" t="s">
        <v>21</v>
      </c>
      <c r="F257" s="214" t="s">
        <v>1787</v>
      </c>
      <c r="G257" s="212"/>
      <c r="H257" s="215">
        <v>2</v>
      </c>
      <c r="I257" s="216"/>
      <c r="J257" s="212"/>
      <c r="K257" s="212"/>
      <c r="L257" s="217"/>
      <c r="M257" s="218"/>
      <c r="N257" s="219"/>
      <c r="O257" s="219"/>
      <c r="P257" s="219"/>
      <c r="Q257" s="219"/>
      <c r="R257" s="219"/>
      <c r="S257" s="219"/>
      <c r="T257" s="220"/>
      <c r="AT257" s="221" t="s">
        <v>215</v>
      </c>
      <c r="AU257" s="221" t="s">
        <v>83</v>
      </c>
      <c r="AV257" s="14" t="s">
        <v>83</v>
      </c>
      <c r="AW257" s="14" t="s">
        <v>34</v>
      </c>
      <c r="AX257" s="14" t="s">
        <v>74</v>
      </c>
      <c r="AY257" s="221" t="s">
        <v>206</v>
      </c>
    </row>
    <row r="258" spans="1:65" s="14" customFormat="1">
      <c r="B258" s="211"/>
      <c r="C258" s="212"/>
      <c r="D258" s="196" t="s">
        <v>215</v>
      </c>
      <c r="E258" s="213" t="s">
        <v>21</v>
      </c>
      <c r="F258" s="214" t="s">
        <v>1788</v>
      </c>
      <c r="G258" s="212"/>
      <c r="H258" s="215">
        <v>40</v>
      </c>
      <c r="I258" s="216"/>
      <c r="J258" s="212"/>
      <c r="K258" s="212"/>
      <c r="L258" s="217"/>
      <c r="M258" s="218"/>
      <c r="N258" s="219"/>
      <c r="O258" s="219"/>
      <c r="P258" s="219"/>
      <c r="Q258" s="219"/>
      <c r="R258" s="219"/>
      <c r="S258" s="219"/>
      <c r="T258" s="220"/>
      <c r="AT258" s="221" t="s">
        <v>215</v>
      </c>
      <c r="AU258" s="221" t="s">
        <v>83</v>
      </c>
      <c r="AV258" s="14" t="s">
        <v>83</v>
      </c>
      <c r="AW258" s="14" t="s">
        <v>34</v>
      </c>
      <c r="AX258" s="14" t="s">
        <v>74</v>
      </c>
      <c r="AY258" s="221" t="s">
        <v>206</v>
      </c>
    </row>
    <row r="259" spans="1:65" s="14" customFormat="1">
      <c r="B259" s="211"/>
      <c r="C259" s="212"/>
      <c r="D259" s="196" t="s">
        <v>215</v>
      </c>
      <c r="E259" s="213" t="s">
        <v>21</v>
      </c>
      <c r="F259" s="214" t="s">
        <v>1789</v>
      </c>
      <c r="G259" s="212"/>
      <c r="H259" s="215">
        <v>30</v>
      </c>
      <c r="I259" s="216"/>
      <c r="J259" s="212"/>
      <c r="K259" s="212"/>
      <c r="L259" s="217"/>
      <c r="M259" s="218"/>
      <c r="N259" s="219"/>
      <c r="O259" s="219"/>
      <c r="P259" s="219"/>
      <c r="Q259" s="219"/>
      <c r="R259" s="219"/>
      <c r="S259" s="219"/>
      <c r="T259" s="220"/>
      <c r="AT259" s="221" t="s">
        <v>215</v>
      </c>
      <c r="AU259" s="221" t="s">
        <v>83</v>
      </c>
      <c r="AV259" s="14" t="s">
        <v>83</v>
      </c>
      <c r="AW259" s="14" t="s">
        <v>34</v>
      </c>
      <c r="AX259" s="14" t="s">
        <v>74</v>
      </c>
      <c r="AY259" s="221" t="s">
        <v>206</v>
      </c>
    </row>
    <row r="260" spans="1:65" s="14" customFormat="1">
      <c r="B260" s="211"/>
      <c r="C260" s="212"/>
      <c r="D260" s="196" t="s">
        <v>215</v>
      </c>
      <c r="E260" s="213" t="s">
        <v>21</v>
      </c>
      <c r="F260" s="214" t="s">
        <v>1790</v>
      </c>
      <c r="G260" s="212"/>
      <c r="H260" s="215">
        <v>72</v>
      </c>
      <c r="I260" s="216"/>
      <c r="J260" s="212"/>
      <c r="K260" s="212"/>
      <c r="L260" s="217"/>
      <c r="M260" s="218"/>
      <c r="N260" s="219"/>
      <c r="O260" s="219"/>
      <c r="P260" s="219"/>
      <c r="Q260" s="219"/>
      <c r="R260" s="219"/>
      <c r="S260" s="219"/>
      <c r="T260" s="220"/>
      <c r="AT260" s="221" t="s">
        <v>215</v>
      </c>
      <c r="AU260" s="221" t="s">
        <v>83</v>
      </c>
      <c r="AV260" s="14" t="s">
        <v>83</v>
      </c>
      <c r="AW260" s="14" t="s">
        <v>34</v>
      </c>
      <c r="AX260" s="14" t="s">
        <v>74</v>
      </c>
      <c r="AY260" s="221" t="s">
        <v>206</v>
      </c>
    </row>
    <row r="261" spans="1:65" s="14" customFormat="1">
      <c r="B261" s="211"/>
      <c r="C261" s="212"/>
      <c r="D261" s="196" t="s">
        <v>215</v>
      </c>
      <c r="E261" s="213" t="s">
        <v>21</v>
      </c>
      <c r="F261" s="214" t="s">
        <v>1791</v>
      </c>
      <c r="G261" s="212"/>
      <c r="H261" s="215">
        <v>20</v>
      </c>
      <c r="I261" s="216"/>
      <c r="J261" s="212"/>
      <c r="K261" s="212"/>
      <c r="L261" s="217"/>
      <c r="M261" s="218"/>
      <c r="N261" s="219"/>
      <c r="O261" s="219"/>
      <c r="P261" s="219"/>
      <c r="Q261" s="219"/>
      <c r="R261" s="219"/>
      <c r="S261" s="219"/>
      <c r="T261" s="220"/>
      <c r="AT261" s="221" t="s">
        <v>215</v>
      </c>
      <c r="AU261" s="221" t="s">
        <v>83</v>
      </c>
      <c r="AV261" s="14" t="s">
        <v>83</v>
      </c>
      <c r="AW261" s="14" t="s">
        <v>34</v>
      </c>
      <c r="AX261" s="14" t="s">
        <v>74</v>
      </c>
      <c r="AY261" s="221" t="s">
        <v>206</v>
      </c>
    </row>
    <row r="262" spans="1:65" s="15" customFormat="1">
      <c r="B262" s="222"/>
      <c r="C262" s="223"/>
      <c r="D262" s="196" t="s">
        <v>215</v>
      </c>
      <c r="E262" s="224" t="s">
        <v>21</v>
      </c>
      <c r="F262" s="225" t="s">
        <v>219</v>
      </c>
      <c r="G262" s="223"/>
      <c r="H262" s="226">
        <v>523</v>
      </c>
      <c r="I262" s="227"/>
      <c r="J262" s="223"/>
      <c r="K262" s="223"/>
      <c r="L262" s="228"/>
      <c r="M262" s="229"/>
      <c r="N262" s="230"/>
      <c r="O262" s="230"/>
      <c r="P262" s="230"/>
      <c r="Q262" s="230"/>
      <c r="R262" s="230"/>
      <c r="S262" s="230"/>
      <c r="T262" s="231"/>
      <c r="AT262" s="232" t="s">
        <v>215</v>
      </c>
      <c r="AU262" s="232" t="s">
        <v>83</v>
      </c>
      <c r="AV262" s="15" t="s">
        <v>149</v>
      </c>
      <c r="AW262" s="15" t="s">
        <v>34</v>
      </c>
      <c r="AX262" s="15" t="s">
        <v>81</v>
      </c>
      <c r="AY262" s="232" t="s">
        <v>206</v>
      </c>
    </row>
    <row r="263" spans="1:65" s="2" customFormat="1" ht="24.15" customHeight="1">
      <c r="A263" s="37"/>
      <c r="B263" s="38"/>
      <c r="C263" s="182" t="s">
        <v>487</v>
      </c>
      <c r="D263" s="182" t="s">
        <v>208</v>
      </c>
      <c r="E263" s="183" t="s">
        <v>1792</v>
      </c>
      <c r="F263" s="184" t="s">
        <v>1793</v>
      </c>
      <c r="G263" s="185" t="s">
        <v>238</v>
      </c>
      <c r="H263" s="186">
        <v>15.4</v>
      </c>
      <c r="I263" s="187"/>
      <c r="J263" s="188">
        <f>ROUND(I263*H263,2)</f>
        <v>0</v>
      </c>
      <c r="K263" s="189"/>
      <c r="L263" s="42"/>
      <c r="M263" s="190" t="s">
        <v>21</v>
      </c>
      <c r="N263" s="191" t="s">
        <v>45</v>
      </c>
      <c r="O263" s="67"/>
      <c r="P263" s="192">
        <f>O263*H263</f>
        <v>0</v>
      </c>
      <c r="Q263" s="192">
        <v>0</v>
      </c>
      <c r="R263" s="192">
        <f>Q263*H263</f>
        <v>0</v>
      </c>
      <c r="S263" s="192">
        <v>0</v>
      </c>
      <c r="T263" s="193">
        <f>S263*H263</f>
        <v>0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194" t="s">
        <v>149</v>
      </c>
      <c r="AT263" s="194" t="s">
        <v>208</v>
      </c>
      <c r="AU263" s="194" t="s">
        <v>83</v>
      </c>
      <c r="AY263" s="20" t="s">
        <v>206</v>
      </c>
      <c r="BE263" s="195">
        <f>IF(N263="základní",J263,0)</f>
        <v>0</v>
      </c>
      <c r="BF263" s="195">
        <f>IF(N263="snížená",J263,0)</f>
        <v>0</v>
      </c>
      <c r="BG263" s="195">
        <f>IF(N263="zákl. přenesená",J263,0)</f>
        <v>0</v>
      </c>
      <c r="BH263" s="195">
        <f>IF(N263="sníž. přenesená",J263,0)</f>
        <v>0</v>
      </c>
      <c r="BI263" s="195">
        <f>IF(N263="nulová",J263,0)</f>
        <v>0</v>
      </c>
      <c r="BJ263" s="20" t="s">
        <v>81</v>
      </c>
      <c r="BK263" s="195">
        <f>ROUND(I263*H263,2)</f>
        <v>0</v>
      </c>
      <c r="BL263" s="20" t="s">
        <v>149</v>
      </c>
      <c r="BM263" s="194" t="s">
        <v>1794</v>
      </c>
    </row>
    <row r="264" spans="1:65" s="2" customFormat="1" ht="18">
      <c r="A264" s="37"/>
      <c r="B264" s="38"/>
      <c r="C264" s="39"/>
      <c r="D264" s="196" t="s">
        <v>213</v>
      </c>
      <c r="E264" s="39"/>
      <c r="F264" s="197" t="s">
        <v>1795</v>
      </c>
      <c r="G264" s="39"/>
      <c r="H264" s="39"/>
      <c r="I264" s="198"/>
      <c r="J264" s="39"/>
      <c r="K264" s="39"/>
      <c r="L264" s="42"/>
      <c r="M264" s="199"/>
      <c r="N264" s="200"/>
      <c r="O264" s="67"/>
      <c r="P264" s="67"/>
      <c r="Q264" s="67"/>
      <c r="R264" s="67"/>
      <c r="S264" s="67"/>
      <c r="T264" s="68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T264" s="20" t="s">
        <v>213</v>
      </c>
      <c r="AU264" s="20" t="s">
        <v>83</v>
      </c>
    </row>
    <row r="265" spans="1:65" s="2" customFormat="1" ht="18">
      <c r="A265" s="37"/>
      <c r="B265" s="38"/>
      <c r="C265" s="39"/>
      <c r="D265" s="196" t="s">
        <v>275</v>
      </c>
      <c r="E265" s="39"/>
      <c r="F265" s="233" t="s">
        <v>1644</v>
      </c>
      <c r="G265" s="39"/>
      <c r="H265" s="39"/>
      <c r="I265" s="198"/>
      <c r="J265" s="39"/>
      <c r="K265" s="39"/>
      <c r="L265" s="42"/>
      <c r="M265" s="199"/>
      <c r="N265" s="200"/>
      <c r="O265" s="67"/>
      <c r="P265" s="67"/>
      <c r="Q265" s="67"/>
      <c r="R265" s="67"/>
      <c r="S265" s="67"/>
      <c r="T265" s="68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T265" s="20" t="s">
        <v>275</v>
      </c>
      <c r="AU265" s="20" t="s">
        <v>83</v>
      </c>
    </row>
    <row r="266" spans="1:65" s="14" customFormat="1">
      <c r="B266" s="211"/>
      <c r="C266" s="212"/>
      <c r="D266" s="196" t="s">
        <v>215</v>
      </c>
      <c r="E266" s="213" t="s">
        <v>21</v>
      </c>
      <c r="F266" s="214" t="s">
        <v>1796</v>
      </c>
      <c r="G266" s="212"/>
      <c r="H266" s="215">
        <v>15.4</v>
      </c>
      <c r="I266" s="216"/>
      <c r="J266" s="212"/>
      <c r="K266" s="212"/>
      <c r="L266" s="217"/>
      <c r="M266" s="218"/>
      <c r="N266" s="219"/>
      <c r="O266" s="219"/>
      <c r="P266" s="219"/>
      <c r="Q266" s="219"/>
      <c r="R266" s="219"/>
      <c r="S266" s="219"/>
      <c r="T266" s="220"/>
      <c r="AT266" s="221" t="s">
        <v>215</v>
      </c>
      <c r="AU266" s="221" t="s">
        <v>83</v>
      </c>
      <c r="AV266" s="14" t="s">
        <v>83</v>
      </c>
      <c r="AW266" s="14" t="s">
        <v>34</v>
      </c>
      <c r="AX266" s="14" t="s">
        <v>81</v>
      </c>
      <c r="AY266" s="221" t="s">
        <v>206</v>
      </c>
    </row>
    <row r="267" spans="1:65" s="2" customFormat="1" ht="16.5" customHeight="1">
      <c r="A267" s="37"/>
      <c r="B267" s="38"/>
      <c r="C267" s="182" t="s">
        <v>496</v>
      </c>
      <c r="D267" s="182" t="s">
        <v>208</v>
      </c>
      <c r="E267" s="183" t="s">
        <v>1797</v>
      </c>
      <c r="F267" s="184" t="s">
        <v>1798</v>
      </c>
      <c r="G267" s="185" t="s">
        <v>211</v>
      </c>
      <c r="H267" s="186">
        <v>10</v>
      </c>
      <c r="I267" s="187"/>
      <c r="J267" s="188">
        <f>ROUND(I267*H267,2)</f>
        <v>0</v>
      </c>
      <c r="K267" s="189"/>
      <c r="L267" s="42"/>
      <c r="M267" s="190" t="s">
        <v>21</v>
      </c>
      <c r="N267" s="191" t="s">
        <v>45</v>
      </c>
      <c r="O267" s="67"/>
      <c r="P267" s="192">
        <f>O267*H267</f>
        <v>0</v>
      </c>
      <c r="Q267" s="192">
        <v>0</v>
      </c>
      <c r="R267" s="192">
        <f>Q267*H267</f>
        <v>0</v>
      </c>
      <c r="S267" s="192">
        <v>0</v>
      </c>
      <c r="T267" s="193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194" t="s">
        <v>149</v>
      </c>
      <c r="AT267" s="194" t="s">
        <v>208</v>
      </c>
      <c r="AU267" s="194" t="s">
        <v>83</v>
      </c>
      <c r="AY267" s="20" t="s">
        <v>206</v>
      </c>
      <c r="BE267" s="195">
        <f>IF(N267="základní",J267,0)</f>
        <v>0</v>
      </c>
      <c r="BF267" s="195">
        <f>IF(N267="snížená",J267,0)</f>
        <v>0</v>
      </c>
      <c r="BG267" s="195">
        <f>IF(N267="zákl. přenesená",J267,0)</f>
        <v>0</v>
      </c>
      <c r="BH267" s="195">
        <f>IF(N267="sníž. přenesená",J267,0)</f>
        <v>0</v>
      </c>
      <c r="BI267" s="195">
        <f>IF(N267="nulová",J267,0)</f>
        <v>0</v>
      </c>
      <c r="BJ267" s="20" t="s">
        <v>81</v>
      </c>
      <c r="BK267" s="195">
        <f>ROUND(I267*H267,2)</f>
        <v>0</v>
      </c>
      <c r="BL267" s="20" t="s">
        <v>149</v>
      </c>
      <c r="BM267" s="194" t="s">
        <v>1799</v>
      </c>
    </row>
    <row r="268" spans="1:65" s="2" customFormat="1">
      <c r="A268" s="37"/>
      <c r="B268" s="38"/>
      <c r="C268" s="39"/>
      <c r="D268" s="196" t="s">
        <v>213</v>
      </c>
      <c r="E268" s="39"/>
      <c r="F268" s="197" t="s">
        <v>1798</v>
      </c>
      <c r="G268" s="39"/>
      <c r="H268" s="39"/>
      <c r="I268" s="198"/>
      <c r="J268" s="39"/>
      <c r="K268" s="39"/>
      <c r="L268" s="42"/>
      <c r="M268" s="199"/>
      <c r="N268" s="200"/>
      <c r="O268" s="67"/>
      <c r="P268" s="67"/>
      <c r="Q268" s="67"/>
      <c r="R268" s="67"/>
      <c r="S268" s="67"/>
      <c r="T268" s="68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T268" s="20" t="s">
        <v>213</v>
      </c>
      <c r="AU268" s="20" t="s">
        <v>83</v>
      </c>
    </row>
    <row r="269" spans="1:65" s="2" customFormat="1" ht="18">
      <c r="A269" s="37"/>
      <c r="B269" s="38"/>
      <c r="C269" s="39"/>
      <c r="D269" s="196" t="s">
        <v>275</v>
      </c>
      <c r="E269" s="39"/>
      <c r="F269" s="233" t="s">
        <v>1644</v>
      </c>
      <c r="G269" s="39"/>
      <c r="H269" s="39"/>
      <c r="I269" s="198"/>
      <c r="J269" s="39"/>
      <c r="K269" s="39"/>
      <c r="L269" s="42"/>
      <c r="M269" s="199"/>
      <c r="N269" s="200"/>
      <c r="O269" s="67"/>
      <c r="P269" s="67"/>
      <c r="Q269" s="67"/>
      <c r="R269" s="67"/>
      <c r="S269" s="67"/>
      <c r="T269" s="68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T269" s="20" t="s">
        <v>275</v>
      </c>
      <c r="AU269" s="20" t="s">
        <v>83</v>
      </c>
    </row>
    <row r="270" spans="1:65" s="2" customFormat="1" ht="16.5" customHeight="1">
      <c r="A270" s="37"/>
      <c r="B270" s="38"/>
      <c r="C270" s="234" t="s">
        <v>502</v>
      </c>
      <c r="D270" s="234" t="s">
        <v>305</v>
      </c>
      <c r="E270" s="235" t="s">
        <v>1800</v>
      </c>
      <c r="F270" s="236" t="s">
        <v>1801</v>
      </c>
      <c r="G270" s="237" t="s">
        <v>211</v>
      </c>
      <c r="H270" s="238">
        <v>10</v>
      </c>
      <c r="I270" s="239"/>
      <c r="J270" s="240">
        <f>ROUND(I270*H270,2)</f>
        <v>0</v>
      </c>
      <c r="K270" s="241"/>
      <c r="L270" s="242"/>
      <c r="M270" s="243" t="s">
        <v>21</v>
      </c>
      <c r="N270" s="244" t="s">
        <v>45</v>
      </c>
      <c r="O270" s="67"/>
      <c r="P270" s="192">
        <f>O270*H270</f>
        <v>0</v>
      </c>
      <c r="Q270" s="192">
        <v>0</v>
      </c>
      <c r="R270" s="192">
        <f>Q270*H270</f>
        <v>0</v>
      </c>
      <c r="S270" s="192">
        <v>0</v>
      </c>
      <c r="T270" s="193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194" t="s">
        <v>283</v>
      </c>
      <c r="AT270" s="194" t="s">
        <v>305</v>
      </c>
      <c r="AU270" s="194" t="s">
        <v>83</v>
      </c>
      <c r="AY270" s="20" t="s">
        <v>206</v>
      </c>
      <c r="BE270" s="195">
        <f>IF(N270="základní",J270,0)</f>
        <v>0</v>
      </c>
      <c r="BF270" s="195">
        <f>IF(N270="snížená",J270,0)</f>
        <v>0</v>
      </c>
      <c r="BG270" s="195">
        <f>IF(N270="zákl. přenesená",J270,0)</f>
        <v>0</v>
      </c>
      <c r="BH270" s="195">
        <f>IF(N270="sníž. přenesená",J270,0)</f>
        <v>0</v>
      </c>
      <c r="BI270" s="195">
        <f>IF(N270="nulová",J270,0)</f>
        <v>0</v>
      </c>
      <c r="BJ270" s="20" t="s">
        <v>81</v>
      </c>
      <c r="BK270" s="195">
        <f>ROUND(I270*H270,2)</f>
        <v>0</v>
      </c>
      <c r="BL270" s="20" t="s">
        <v>149</v>
      </c>
      <c r="BM270" s="194" t="s">
        <v>1802</v>
      </c>
    </row>
    <row r="271" spans="1:65" s="2" customFormat="1">
      <c r="A271" s="37"/>
      <c r="B271" s="38"/>
      <c r="C271" s="39"/>
      <c r="D271" s="196" t="s">
        <v>213</v>
      </c>
      <c r="E271" s="39"/>
      <c r="F271" s="197" t="s">
        <v>1801</v>
      </c>
      <c r="G271" s="39"/>
      <c r="H271" s="39"/>
      <c r="I271" s="198"/>
      <c r="J271" s="39"/>
      <c r="K271" s="39"/>
      <c r="L271" s="42"/>
      <c r="M271" s="199"/>
      <c r="N271" s="200"/>
      <c r="O271" s="67"/>
      <c r="P271" s="67"/>
      <c r="Q271" s="67"/>
      <c r="R271" s="67"/>
      <c r="S271" s="67"/>
      <c r="T271" s="68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T271" s="20" t="s">
        <v>213</v>
      </c>
      <c r="AU271" s="20" t="s">
        <v>83</v>
      </c>
    </row>
    <row r="272" spans="1:65" s="2" customFormat="1" ht="18">
      <c r="A272" s="37"/>
      <c r="B272" s="38"/>
      <c r="C272" s="39"/>
      <c r="D272" s="196" t="s">
        <v>275</v>
      </c>
      <c r="E272" s="39"/>
      <c r="F272" s="233" t="s">
        <v>1644</v>
      </c>
      <c r="G272" s="39"/>
      <c r="H272" s="39"/>
      <c r="I272" s="198"/>
      <c r="J272" s="39"/>
      <c r="K272" s="39"/>
      <c r="L272" s="42"/>
      <c r="M272" s="199"/>
      <c r="N272" s="200"/>
      <c r="O272" s="67"/>
      <c r="P272" s="67"/>
      <c r="Q272" s="67"/>
      <c r="R272" s="67"/>
      <c r="S272" s="67"/>
      <c r="T272" s="68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T272" s="20" t="s">
        <v>275</v>
      </c>
      <c r="AU272" s="20" t="s">
        <v>83</v>
      </c>
    </row>
    <row r="273" spans="1:65" s="2" customFormat="1" ht="16.5" customHeight="1">
      <c r="A273" s="37"/>
      <c r="B273" s="38"/>
      <c r="C273" s="182" t="s">
        <v>508</v>
      </c>
      <c r="D273" s="182" t="s">
        <v>208</v>
      </c>
      <c r="E273" s="183" t="s">
        <v>1803</v>
      </c>
      <c r="F273" s="184" t="s">
        <v>1804</v>
      </c>
      <c r="G273" s="185" t="s">
        <v>238</v>
      </c>
      <c r="H273" s="186">
        <v>4739</v>
      </c>
      <c r="I273" s="187"/>
      <c r="J273" s="188">
        <f>ROUND(I273*H273,2)</f>
        <v>0</v>
      </c>
      <c r="K273" s="189"/>
      <c r="L273" s="42"/>
      <c r="M273" s="190" t="s">
        <v>21</v>
      </c>
      <c r="N273" s="191" t="s">
        <v>45</v>
      </c>
      <c r="O273" s="67"/>
      <c r="P273" s="192">
        <f>O273*H273</f>
        <v>0</v>
      </c>
      <c r="Q273" s="192">
        <v>1.2700000000000001E-3</v>
      </c>
      <c r="R273" s="192">
        <f>Q273*H273</f>
        <v>6.0185300000000002</v>
      </c>
      <c r="S273" s="192">
        <v>0</v>
      </c>
      <c r="T273" s="193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194" t="s">
        <v>149</v>
      </c>
      <c r="AT273" s="194" t="s">
        <v>208</v>
      </c>
      <c r="AU273" s="194" t="s">
        <v>83</v>
      </c>
      <c r="AY273" s="20" t="s">
        <v>206</v>
      </c>
      <c r="BE273" s="195">
        <f>IF(N273="základní",J273,0)</f>
        <v>0</v>
      </c>
      <c r="BF273" s="195">
        <f>IF(N273="snížená",J273,0)</f>
        <v>0</v>
      </c>
      <c r="BG273" s="195">
        <f>IF(N273="zákl. přenesená",J273,0)</f>
        <v>0</v>
      </c>
      <c r="BH273" s="195">
        <f>IF(N273="sníž. přenesená",J273,0)</f>
        <v>0</v>
      </c>
      <c r="BI273" s="195">
        <f>IF(N273="nulová",J273,0)</f>
        <v>0</v>
      </c>
      <c r="BJ273" s="20" t="s">
        <v>81</v>
      </c>
      <c r="BK273" s="195">
        <f>ROUND(I273*H273,2)</f>
        <v>0</v>
      </c>
      <c r="BL273" s="20" t="s">
        <v>149</v>
      </c>
      <c r="BM273" s="194" t="s">
        <v>1805</v>
      </c>
    </row>
    <row r="274" spans="1:65" s="2" customFormat="1">
      <c r="A274" s="37"/>
      <c r="B274" s="38"/>
      <c r="C274" s="39"/>
      <c r="D274" s="196" t="s">
        <v>213</v>
      </c>
      <c r="E274" s="39"/>
      <c r="F274" s="197" t="s">
        <v>1804</v>
      </c>
      <c r="G274" s="39"/>
      <c r="H274" s="39"/>
      <c r="I274" s="198"/>
      <c r="J274" s="39"/>
      <c r="K274" s="39"/>
      <c r="L274" s="42"/>
      <c r="M274" s="199"/>
      <c r="N274" s="200"/>
      <c r="O274" s="67"/>
      <c r="P274" s="67"/>
      <c r="Q274" s="67"/>
      <c r="R274" s="67"/>
      <c r="S274" s="67"/>
      <c r="T274" s="68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T274" s="20" t="s">
        <v>213</v>
      </c>
      <c r="AU274" s="20" t="s">
        <v>83</v>
      </c>
    </row>
    <row r="275" spans="1:65" s="2" customFormat="1" ht="18">
      <c r="A275" s="37"/>
      <c r="B275" s="38"/>
      <c r="C275" s="39"/>
      <c r="D275" s="196" t="s">
        <v>275</v>
      </c>
      <c r="E275" s="39"/>
      <c r="F275" s="233" t="s">
        <v>1644</v>
      </c>
      <c r="G275" s="39"/>
      <c r="H275" s="39"/>
      <c r="I275" s="198"/>
      <c r="J275" s="39"/>
      <c r="K275" s="39"/>
      <c r="L275" s="42"/>
      <c r="M275" s="199"/>
      <c r="N275" s="200"/>
      <c r="O275" s="67"/>
      <c r="P275" s="67"/>
      <c r="Q275" s="67"/>
      <c r="R275" s="67"/>
      <c r="S275" s="67"/>
      <c r="T275" s="68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T275" s="20" t="s">
        <v>275</v>
      </c>
      <c r="AU275" s="20" t="s">
        <v>83</v>
      </c>
    </row>
    <row r="276" spans="1:65" s="14" customFormat="1">
      <c r="B276" s="211"/>
      <c r="C276" s="212"/>
      <c r="D276" s="196" t="s">
        <v>215</v>
      </c>
      <c r="E276" s="213" t="s">
        <v>21</v>
      </c>
      <c r="F276" s="214" t="s">
        <v>1806</v>
      </c>
      <c r="G276" s="212"/>
      <c r="H276" s="215">
        <v>4739</v>
      </c>
      <c r="I276" s="216"/>
      <c r="J276" s="212"/>
      <c r="K276" s="212"/>
      <c r="L276" s="217"/>
      <c r="M276" s="218"/>
      <c r="N276" s="219"/>
      <c r="O276" s="219"/>
      <c r="P276" s="219"/>
      <c r="Q276" s="219"/>
      <c r="R276" s="219"/>
      <c r="S276" s="219"/>
      <c r="T276" s="220"/>
      <c r="AT276" s="221" t="s">
        <v>215</v>
      </c>
      <c r="AU276" s="221" t="s">
        <v>83</v>
      </c>
      <c r="AV276" s="14" t="s">
        <v>83</v>
      </c>
      <c r="AW276" s="14" t="s">
        <v>34</v>
      </c>
      <c r="AX276" s="14" t="s">
        <v>81</v>
      </c>
      <c r="AY276" s="221" t="s">
        <v>206</v>
      </c>
    </row>
    <row r="277" spans="1:65" s="2" customFormat="1" ht="16.5" customHeight="1">
      <c r="A277" s="37"/>
      <c r="B277" s="38"/>
      <c r="C277" s="234" t="s">
        <v>514</v>
      </c>
      <c r="D277" s="234" t="s">
        <v>305</v>
      </c>
      <c r="E277" s="235" t="s">
        <v>1807</v>
      </c>
      <c r="F277" s="236" t="s">
        <v>1808</v>
      </c>
      <c r="G277" s="237" t="s">
        <v>342</v>
      </c>
      <c r="H277" s="238">
        <v>118.47499999999999</v>
      </c>
      <c r="I277" s="239"/>
      <c r="J277" s="240">
        <f>ROUND(I277*H277,2)</f>
        <v>0</v>
      </c>
      <c r="K277" s="241"/>
      <c r="L277" s="242"/>
      <c r="M277" s="243" t="s">
        <v>21</v>
      </c>
      <c r="N277" s="244" t="s">
        <v>45</v>
      </c>
      <c r="O277" s="67"/>
      <c r="P277" s="192">
        <f>O277*H277</f>
        <v>0</v>
      </c>
      <c r="Q277" s="192">
        <v>1E-3</v>
      </c>
      <c r="R277" s="192">
        <f>Q277*H277</f>
        <v>0.118475</v>
      </c>
      <c r="S277" s="192">
        <v>0</v>
      </c>
      <c r="T277" s="193">
        <f>S277*H277</f>
        <v>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R277" s="194" t="s">
        <v>283</v>
      </c>
      <c r="AT277" s="194" t="s">
        <v>305</v>
      </c>
      <c r="AU277" s="194" t="s">
        <v>83</v>
      </c>
      <c r="AY277" s="20" t="s">
        <v>206</v>
      </c>
      <c r="BE277" s="195">
        <f>IF(N277="základní",J277,0)</f>
        <v>0</v>
      </c>
      <c r="BF277" s="195">
        <f>IF(N277="snížená",J277,0)</f>
        <v>0</v>
      </c>
      <c r="BG277" s="195">
        <f>IF(N277="zákl. přenesená",J277,0)</f>
        <v>0</v>
      </c>
      <c r="BH277" s="195">
        <f>IF(N277="sníž. přenesená",J277,0)</f>
        <v>0</v>
      </c>
      <c r="BI277" s="195">
        <f>IF(N277="nulová",J277,0)</f>
        <v>0</v>
      </c>
      <c r="BJ277" s="20" t="s">
        <v>81</v>
      </c>
      <c r="BK277" s="195">
        <f>ROUND(I277*H277,2)</f>
        <v>0</v>
      </c>
      <c r="BL277" s="20" t="s">
        <v>149</v>
      </c>
      <c r="BM277" s="194" t="s">
        <v>1809</v>
      </c>
    </row>
    <row r="278" spans="1:65" s="2" customFormat="1">
      <c r="A278" s="37"/>
      <c r="B278" s="38"/>
      <c r="C278" s="39"/>
      <c r="D278" s="196" t="s">
        <v>213</v>
      </c>
      <c r="E278" s="39"/>
      <c r="F278" s="197" t="s">
        <v>1808</v>
      </c>
      <c r="G278" s="39"/>
      <c r="H278" s="39"/>
      <c r="I278" s="198"/>
      <c r="J278" s="39"/>
      <c r="K278" s="39"/>
      <c r="L278" s="42"/>
      <c r="M278" s="199"/>
      <c r="N278" s="200"/>
      <c r="O278" s="67"/>
      <c r="P278" s="67"/>
      <c r="Q278" s="67"/>
      <c r="R278" s="67"/>
      <c r="S278" s="67"/>
      <c r="T278" s="68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T278" s="20" t="s">
        <v>213</v>
      </c>
      <c r="AU278" s="20" t="s">
        <v>83</v>
      </c>
    </row>
    <row r="279" spans="1:65" s="2" customFormat="1" ht="27">
      <c r="A279" s="37"/>
      <c r="B279" s="38"/>
      <c r="C279" s="39"/>
      <c r="D279" s="196" t="s">
        <v>275</v>
      </c>
      <c r="E279" s="39"/>
      <c r="F279" s="233" t="s">
        <v>1810</v>
      </c>
      <c r="G279" s="39"/>
      <c r="H279" s="39"/>
      <c r="I279" s="198"/>
      <c r="J279" s="39"/>
      <c r="K279" s="39"/>
      <c r="L279" s="42"/>
      <c r="M279" s="199"/>
      <c r="N279" s="200"/>
      <c r="O279" s="67"/>
      <c r="P279" s="67"/>
      <c r="Q279" s="67"/>
      <c r="R279" s="67"/>
      <c r="S279" s="67"/>
      <c r="T279" s="68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T279" s="20" t="s">
        <v>275</v>
      </c>
      <c r="AU279" s="20" t="s">
        <v>83</v>
      </c>
    </row>
    <row r="280" spans="1:65" s="14" customFormat="1">
      <c r="B280" s="211"/>
      <c r="C280" s="212"/>
      <c r="D280" s="196" t="s">
        <v>215</v>
      </c>
      <c r="E280" s="213" t="s">
        <v>21</v>
      </c>
      <c r="F280" s="214" t="s">
        <v>1811</v>
      </c>
      <c r="G280" s="212"/>
      <c r="H280" s="215">
        <v>118.47499999999999</v>
      </c>
      <c r="I280" s="216"/>
      <c r="J280" s="212"/>
      <c r="K280" s="212"/>
      <c r="L280" s="217"/>
      <c r="M280" s="218"/>
      <c r="N280" s="219"/>
      <c r="O280" s="219"/>
      <c r="P280" s="219"/>
      <c r="Q280" s="219"/>
      <c r="R280" s="219"/>
      <c r="S280" s="219"/>
      <c r="T280" s="220"/>
      <c r="AT280" s="221" t="s">
        <v>215</v>
      </c>
      <c r="AU280" s="221" t="s">
        <v>83</v>
      </c>
      <c r="AV280" s="14" t="s">
        <v>83</v>
      </c>
      <c r="AW280" s="14" t="s">
        <v>34</v>
      </c>
      <c r="AX280" s="14" t="s">
        <v>81</v>
      </c>
      <c r="AY280" s="221" t="s">
        <v>206</v>
      </c>
    </row>
    <row r="281" spans="1:65" s="2" customFormat="1" ht="16.5" customHeight="1">
      <c r="A281" s="37"/>
      <c r="B281" s="38"/>
      <c r="C281" s="182" t="s">
        <v>522</v>
      </c>
      <c r="D281" s="182" t="s">
        <v>208</v>
      </c>
      <c r="E281" s="183" t="s">
        <v>1812</v>
      </c>
      <c r="F281" s="184" t="s">
        <v>1813</v>
      </c>
      <c r="G281" s="185" t="s">
        <v>211</v>
      </c>
      <c r="H281" s="186">
        <v>54</v>
      </c>
      <c r="I281" s="187"/>
      <c r="J281" s="188">
        <f>ROUND(I281*H281,2)</f>
        <v>0</v>
      </c>
      <c r="K281" s="189"/>
      <c r="L281" s="42"/>
      <c r="M281" s="190" t="s">
        <v>21</v>
      </c>
      <c r="N281" s="191" t="s">
        <v>45</v>
      </c>
      <c r="O281" s="67"/>
      <c r="P281" s="192">
        <f>O281*H281</f>
        <v>0</v>
      </c>
      <c r="Q281" s="192">
        <v>0</v>
      </c>
      <c r="R281" s="192">
        <f>Q281*H281</f>
        <v>0</v>
      </c>
      <c r="S281" s="192">
        <v>0</v>
      </c>
      <c r="T281" s="193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194" t="s">
        <v>149</v>
      </c>
      <c r="AT281" s="194" t="s">
        <v>208</v>
      </c>
      <c r="AU281" s="194" t="s">
        <v>83</v>
      </c>
      <c r="AY281" s="20" t="s">
        <v>206</v>
      </c>
      <c r="BE281" s="195">
        <f>IF(N281="základní",J281,0)</f>
        <v>0</v>
      </c>
      <c r="BF281" s="195">
        <f>IF(N281="snížená",J281,0)</f>
        <v>0</v>
      </c>
      <c r="BG281" s="195">
        <f>IF(N281="zákl. přenesená",J281,0)</f>
        <v>0</v>
      </c>
      <c r="BH281" s="195">
        <f>IF(N281="sníž. přenesená",J281,0)</f>
        <v>0</v>
      </c>
      <c r="BI281" s="195">
        <f>IF(N281="nulová",J281,0)</f>
        <v>0</v>
      </c>
      <c r="BJ281" s="20" t="s">
        <v>81</v>
      </c>
      <c r="BK281" s="195">
        <f>ROUND(I281*H281,2)</f>
        <v>0</v>
      </c>
      <c r="BL281" s="20" t="s">
        <v>149</v>
      </c>
      <c r="BM281" s="194" t="s">
        <v>1814</v>
      </c>
    </row>
    <row r="282" spans="1:65" s="2" customFormat="1">
      <c r="A282" s="37"/>
      <c r="B282" s="38"/>
      <c r="C282" s="39"/>
      <c r="D282" s="196" t="s">
        <v>213</v>
      </c>
      <c r="E282" s="39"/>
      <c r="F282" s="197" t="s">
        <v>1815</v>
      </c>
      <c r="G282" s="39"/>
      <c r="H282" s="39"/>
      <c r="I282" s="198"/>
      <c r="J282" s="39"/>
      <c r="K282" s="39"/>
      <c r="L282" s="42"/>
      <c r="M282" s="199"/>
      <c r="N282" s="200"/>
      <c r="O282" s="67"/>
      <c r="P282" s="67"/>
      <c r="Q282" s="67"/>
      <c r="R282" s="67"/>
      <c r="S282" s="67"/>
      <c r="T282" s="68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T282" s="20" t="s">
        <v>213</v>
      </c>
      <c r="AU282" s="20" t="s">
        <v>83</v>
      </c>
    </row>
    <row r="283" spans="1:65" s="2" customFormat="1" ht="18">
      <c r="A283" s="37"/>
      <c r="B283" s="38"/>
      <c r="C283" s="39"/>
      <c r="D283" s="196" t="s">
        <v>275</v>
      </c>
      <c r="E283" s="39"/>
      <c r="F283" s="233" t="s">
        <v>1644</v>
      </c>
      <c r="G283" s="39"/>
      <c r="H283" s="39"/>
      <c r="I283" s="198"/>
      <c r="J283" s="39"/>
      <c r="K283" s="39"/>
      <c r="L283" s="42"/>
      <c r="M283" s="199"/>
      <c r="N283" s="200"/>
      <c r="O283" s="67"/>
      <c r="P283" s="67"/>
      <c r="Q283" s="67"/>
      <c r="R283" s="67"/>
      <c r="S283" s="67"/>
      <c r="T283" s="68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T283" s="20" t="s">
        <v>275</v>
      </c>
      <c r="AU283" s="20" t="s">
        <v>83</v>
      </c>
    </row>
    <row r="284" spans="1:65" s="14" customFormat="1">
      <c r="B284" s="211"/>
      <c r="C284" s="212"/>
      <c r="D284" s="196" t="s">
        <v>215</v>
      </c>
      <c r="E284" s="213" t="s">
        <v>21</v>
      </c>
      <c r="F284" s="214" t="s">
        <v>1816</v>
      </c>
      <c r="G284" s="212"/>
      <c r="H284" s="215">
        <v>54</v>
      </c>
      <c r="I284" s="216"/>
      <c r="J284" s="212"/>
      <c r="K284" s="212"/>
      <c r="L284" s="217"/>
      <c r="M284" s="218"/>
      <c r="N284" s="219"/>
      <c r="O284" s="219"/>
      <c r="P284" s="219"/>
      <c r="Q284" s="219"/>
      <c r="R284" s="219"/>
      <c r="S284" s="219"/>
      <c r="T284" s="220"/>
      <c r="AT284" s="221" t="s">
        <v>215</v>
      </c>
      <c r="AU284" s="221" t="s">
        <v>83</v>
      </c>
      <c r="AV284" s="14" t="s">
        <v>83</v>
      </c>
      <c r="AW284" s="14" t="s">
        <v>34</v>
      </c>
      <c r="AX284" s="14" t="s">
        <v>81</v>
      </c>
      <c r="AY284" s="221" t="s">
        <v>206</v>
      </c>
    </row>
    <row r="285" spans="1:65" s="2" customFormat="1" ht="24.15" customHeight="1">
      <c r="A285" s="37"/>
      <c r="B285" s="38"/>
      <c r="C285" s="182" t="s">
        <v>527</v>
      </c>
      <c r="D285" s="182" t="s">
        <v>208</v>
      </c>
      <c r="E285" s="183" t="s">
        <v>1817</v>
      </c>
      <c r="F285" s="184" t="s">
        <v>1818</v>
      </c>
      <c r="G285" s="185" t="s">
        <v>211</v>
      </c>
      <c r="H285" s="186">
        <v>10</v>
      </c>
      <c r="I285" s="187"/>
      <c r="J285" s="188">
        <f>ROUND(I285*H285,2)</f>
        <v>0</v>
      </c>
      <c r="K285" s="189"/>
      <c r="L285" s="42"/>
      <c r="M285" s="190" t="s">
        <v>21</v>
      </c>
      <c r="N285" s="191" t="s">
        <v>45</v>
      </c>
      <c r="O285" s="67"/>
      <c r="P285" s="192">
        <f>O285*H285</f>
        <v>0</v>
      </c>
      <c r="Q285" s="192">
        <v>0</v>
      </c>
      <c r="R285" s="192">
        <f>Q285*H285</f>
        <v>0</v>
      </c>
      <c r="S285" s="192">
        <v>0</v>
      </c>
      <c r="T285" s="193">
        <f>S285*H285</f>
        <v>0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R285" s="194" t="s">
        <v>149</v>
      </c>
      <c r="AT285" s="194" t="s">
        <v>208</v>
      </c>
      <c r="AU285" s="194" t="s">
        <v>83</v>
      </c>
      <c r="AY285" s="20" t="s">
        <v>206</v>
      </c>
      <c r="BE285" s="195">
        <f>IF(N285="základní",J285,0)</f>
        <v>0</v>
      </c>
      <c r="BF285" s="195">
        <f>IF(N285="snížená",J285,0)</f>
        <v>0</v>
      </c>
      <c r="BG285" s="195">
        <f>IF(N285="zákl. přenesená",J285,0)</f>
        <v>0</v>
      </c>
      <c r="BH285" s="195">
        <f>IF(N285="sníž. přenesená",J285,0)</f>
        <v>0</v>
      </c>
      <c r="BI285" s="195">
        <f>IF(N285="nulová",J285,0)</f>
        <v>0</v>
      </c>
      <c r="BJ285" s="20" t="s">
        <v>81</v>
      </c>
      <c r="BK285" s="195">
        <f>ROUND(I285*H285,2)</f>
        <v>0</v>
      </c>
      <c r="BL285" s="20" t="s">
        <v>149</v>
      </c>
      <c r="BM285" s="194" t="s">
        <v>1819</v>
      </c>
    </row>
    <row r="286" spans="1:65" s="2" customFormat="1">
      <c r="A286" s="37"/>
      <c r="B286" s="38"/>
      <c r="C286" s="39"/>
      <c r="D286" s="196" t="s">
        <v>213</v>
      </c>
      <c r="E286" s="39"/>
      <c r="F286" s="197" t="s">
        <v>1818</v>
      </c>
      <c r="G286" s="39"/>
      <c r="H286" s="39"/>
      <c r="I286" s="198"/>
      <c r="J286" s="39"/>
      <c r="K286" s="39"/>
      <c r="L286" s="42"/>
      <c r="M286" s="199"/>
      <c r="N286" s="200"/>
      <c r="O286" s="67"/>
      <c r="P286" s="67"/>
      <c r="Q286" s="67"/>
      <c r="R286" s="67"/>
      <c r="S286" s="67"/>
      <c r="T286" s="68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T286" s="20" t="s">
        <v>213</v>
      </c>
      <c r="AU286" s="20" t="s">
        <v>83</v>
      </c>
    </row>
    <row r="287" spans="1:65" s="2" customFormat="1" ht="18">
      <c r="A287" s="37"/>
      <c r="B287" s="38"/>
      <c r="C287" s="39"/>
      <c r="D287" s="196" t="s">
        <v>275</v>
      </c>
      <c r="E287" s="39"/>
      <c r="F287" s="233" t="s">
        <v>1644</v>
      </c>
      <c r="G287" s="39"/>
      <c r="H287" s="39"/>
      <c r="I287" s="198"/>
      <c r="J287" s="39"/>
      <c r="K287" s="39"/>
      <c r="L287" s="42"/>
      <c r="M287" s="199"/>
      <c r="N287" s="200"/>
      <c r="O287" s="67"/>
      <c r="P287" s="67"/>
      <c r="Q287" s="67"/>
      <c r="R287" s="67"/>
      <c r="S287" s="67"/>
      <c r="T287" s="68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T287" s="20" t="s">
        <v>275</v>
      </c>
      <c r="AU287" s="20" t="s">
        <v>83</v>
      </c>
    </row>
    <row r="288" spans="1:65" s="14" customFormat="1">
      <c r="B288" s="211"/>
      <c r="C288" s="212"/>
      <c r="D288" s="196" t="s">
        <v>215</v>
      </c>
      <c r="E288" s="213" t="s">
        <v>21</v>
      </c>
      <c r="F288" s="214" t="s">
        <v>1820</v>
      </c>
      <c r="G288" s="212"/>
      <c r="H288" s="215">
        <v>10</v>
      </c>
      <c r="I288" s="216"/>
      <c r="J288" s="212"/>
      <c r="K288" s="212"/>
      <c r="L288" s="217"/>
      <c r="M288" s="218"/>
      <c r="N288" s="219"/>
      <c r="O288" s="219"/>
      <c r="P288" s="219"/>
      <c r="Q288" s="219"/>
      <c r="R288" s="219"/>
      <c r="S288" s="219"/>
      <c r="T288" s="220"/>
      <c r="AT288" s="221" t="s">
        <v>215</v>
      </c>
      <c r="AU288" s="221" t="s">
        <v>83</v>
      </c>
      <c r="AV288" s="14" t="s">
        <v>83</v>
      </c>
      <c r="AW288" s="14" t="s">
        <v>34</v>
      </c>
      <c r="AX288" s="14" t="s">
        <v>81</v>
      </c>
      <c r="AY288" s="221" t="s">
        <v>206</v>
      </c>
    </row>
    <row r="289" spans="1:65" s="2" customFormat="1" ht="16.5" customHeight="1">
      <c r="A289" s="37"/>
      <c r="B289" s="38"/>
      <c r="C289" s="182" t="s">
        <v>540</v>
      </c>
      <c r="D289" s="182" t="s">
        <v>208</v>
      </c>
      <c r="E289" s="183" t="s">
        <v>1821</v>
      </c>
      <c r="F289" s="184" t="s">
        <v>1822</v>
      </c>
      <c r="G289" s="185" t="s">
        <v>211</v>
      </c>
      <c r="H289" s="186">
        <v>122</v>
      </c>
      <c r="I289" s="187"/>
      <c r="J289" s="188">
        <f>ROUND(I289*H289,2)</f>
        <v>0</v>
      </c>
      <c r="K289" s="189"/>
      <c r="L289" s="42"/>
      <c r="M289" s="190" t="s">
        <v>21</v>
      </c>
      <c r="N289" s="191" t="s">
        <v>45</v>
      </c>
      <c r="O289" s="67"/>
      <c r="P289" s="192">
        <f>O289*H289</f>
        <v>0</v>
      </c>
      <c r="Q289" s="192">
        <v>0</v>
      </c>
      <c r="R289" s="192">
        <f>Q289*H289</f>
        <v>0</v>
      </c>
      <c r="S289" s="192">
        <v>0</v>
      </c>
      <c r="T289" s="193">
        <f>S289*H289</f>
        <v>0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R289" s="194" t="s">
        <v>149</v>
      </c>
      <c r="AT289" s="194" t="s">
        <v>208</v>
      </c>
      <c r="AU289" s="194" t="s">
        <v>83</v>
      </c>
      <c r="AY289" s="20" t="s">
        <v>206</v>
      </c>
      <c r="BE289" s="195">
        <f>IF(N289="základní",J289,0)</f>
        <v>0</v>
      </c>
      <c r="BF289" s="195">
        <f>IF(N289="snížená",J289,0)</f>
        <v>0</v>
      </c>
      <c r="BG289" s="195">
        <f>IF(N289="zákl. přenesená",J289,0)</f>
        <v>0</v>
      </c>
      <c r="BH289" s="195">
        <f>IF(N289="sníž. přenesená",J289,0)</f>
        <v>0</v>
      </c>
      <c r="BI289" s="195">
        <f>IF(N289="nulová",J289,0)</f>
        <v>0</v>
      </c>
      <c r="BJ289" s="20" t="s">
        <v>81</v>
      </c>
      <c r="BK289" s="195">
        <f>ROUND(I289*H289,2)</f>
        <v>0</v>
      </c>
      <c r="BL289" s="20" t="s">
        <v>149</v>
      </c>
      <c r="BM289" s="194" t="s">
        <v>1823</v>
      </c>
    </row>
    <row r="290" spans="1:65" s="2" customFormat="1">
      <c r="A290" s="37"/>
      <c r="B290" s="38"/>
      <c r="C290" s="39"/>
      <c r="D290" s="196" t="s">
        <v>213</v>
      </c>
      <c r="E290" s="39"/>
      <c r="F290" s="197" t="s">
        <v>1824</v>
      </c>
      <c r="G290" s="39"/>
      <c r="H290" s="39"/>
      <c r="I290" s="198"/>
      <c r="J290" s="39"/>
      <c r="K290" s="39"/>
      <c r="L290" s="42"/>
      <c r="M290" s="199"/>
      <c r="N290" s="200"/>
      <c r="O290" s="67"/>
      <c r="P290" s="67"/>
      <c r="Q290" s="67"/>
      <c r="R290" s="67"/>
      <c r="S290" s="67"/>
      <c r="T290" s="68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T290" s="20" t="s">
        <v>213</v>
      </c>
      <c r="AU290" s="20" t="s">
        <v>83</v>
      </c>
    </row>
    <row r="291" spans="1:65" s="2" customFormat="1" ht="18">
      <c r="A291" s="37"/>
      <c r="B291" s="38"/>
      <c r="C291" s="39"/>
      <c r="D291" s="196" t="s">
        <v>275</v>
      </c>
      <c r="E291" s="39"/>
      <c r="F291" s="233" t="s">
        <v>1644</v>
      </c>
      <c r="G291" s="39"/>
      <c r="H291" s="39"/>
      <c r="I291" s="198"/>
      <c r="J291" s="39"/>
      <c r="K291" s="39"/>
      <c r="L291" s="42"/>
      <c r="M291" s="199"/>
      <c r="N291" s="200"/>
      <c r="O291" s="67"/>
      <c r="P291" s="67"/>
      <c r="Q291" s="67"/>
      <c r="R291" s="67"/>
      <c r="S291" s="67"/>
      <c r="T291" s="68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T291" s="20" t="s">
        <v>275</v>
      </c>
      <c r="AU291" s="20" t="s">
        <v>83</v>
      </c>
    </row>
    <row r="292" spans="1:65" s="14" customFormat="1">
      <c r="B292" s="211"/>
      <c r="C292" s="212"/>
      <c r="D292" s="196" t="s">
        <v>215</v>
      </c>
      <c r="E292" s="213" t="s">
        <v>21</v>
      </c>
      <c r="F292" s="214" t="s">
        <v>1825</v>
      </c>
      <c r="G292" s="212"/>
      <c r="H292" s="215">
        <v>122</v>
      </c>
      <c r="I292" s="216"/>
      <c r="J292" s="212"/>
      <c r="K292" s="212"/>
      <c r="L292" s="217"/>
      <c r="M292" s="218"/>
      <c r="N292" s="219"/>
      <c r="O292" s="219"/>
      <c r="P292" s="219"/>
      <c r="Q292" s="219"/>
      <c r="R292" s="219"/>
      <c r="S292" s="219"/>
      <c r="T292" s="220"/>
      <c r="AT292" s="221" t="s">
        <v>215</v>
      </c>
      <c r="AU292" s="221" t="s">
        <v>83</v>
      </c>
      <c r="AV292" s="14" t="s">
        <v>83</v>
      </c>
      <c r="AW292" s="14" t="s">
        <v>34</v>
      </c>
      <c r="AX292" s="14" t="s">
        <v>81</v>
      </c>
      <c r="AY292" s="221" t="s">
        <v>206</v>
      </c>
    </row>
    <row r="293" spans="1:65" s="2" customFormat="1" ht="16.5" customHeight="1">
      <c r="A293" s="37"/>
      <c r="B293" s="38"/>
      <c r="C293" s="182" t="s">
        <v>551</v>
      </c>
      <c r="D293" s="182" t="s">
        <v>208</v>
      </c>
      <c r="E293" s="183" t="s">
        <v>1826</v>
      </c>
      <c r="F293" s="184" t="s">
        <v>1827</v>
      </c>
      <c r="G293" s="185" t="s">
        <v>211</v>
      </c>
      <c r="H293" s="186">
        <v>130</v>
      </c>
      <c r="I293" s="187"/>
      <c r="J293" s="188">
        <f>ROUND(I293*H293,2)</f>
        <v>0</v>
      </c>
      <c r="K293" s="189"/>
      <c r="L293" s="42"/>
      <c r="M293" s="190" t="s">
        <v>21</v>
      </c>
      <c r="N293" s="191" t="s">
        <v>45</v>
      </c>
      <c r="O293" s="67"/>
      <c r="P293" s="192">
        <f>O293*H293</f>
        <v>0</v>
      </c>
      <c r="Q293" s="192">
        <v>0</v>
      </c>
      <c r="R293" s="192">
        <f>Q293*H293</f>
        <v>0</v>
      </c>
      <c r="S293" s="192">
        <v>0</v>
      </c>
      <c r="T293" s="193">
        <f>S293*H293</f>
        <v>0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R293" s="194" t="s">
        <v>149</v>
      </c>
      <c r="AT293" s="194" t="s">
        <v>208</v>
      </c>
      <c r="AU293" s="194" t="s">
        <v>83</v>
      </c>
      <c r="AY293" s="20" t="s">
        <v>206</v>
      </c>
      <c r="BE293" s="195">
        <f>IF(N293="základní",J293,0)</f>
        <v>0</v>
      </c>
      <c r="BF293" s="195">
        <f>IF(N293="snížená",J293,0)</f>
        <v>0</v>
      </c>
      <c r="BG293" s="195">
        <f>IF(N293="zákl. přenesená",J293,0)</f>
        <v>0</v>
      </c>
      <c r="BH293" s="195">
        <f>IF(N293="sníž. přenesená",J293,0)</f>
        <v>0</v>
      </c>
      <c r="BI293" s="195">
        <f>IF(N293="nulová",J293,0)</f>
        <v>0</v>
      </c>
      <c r="BJ293" s="20" t="s">
        <v>81</v>
      </c>
      <c r="BK293" s="195">
        <f>ROUND(I293*H293,2)</f>
        <v>0</v>
      </c>
      <c r="BL293" s="20" t="s">
        <v>149</v>
      </c>
      <c r="BM293" s="194" t="s">
        <v>1828</v>
      </c>
    </row>
    <row r="294" spans="1:65" s="2" customFormat="1">
      <c r="A294" s="37"/>
      <c r="B294" s="38"/>
      <c r="C294" s="39"/>
      <c r="D294" s="196" t="s">
        <v>213</v>
      </c>
      <c r="E294" s="39"/>
      <c r="F294" s="197" t="s">
        <v>1829</v>
      </c>
      <c r="G294" s="39"/>
      <c r="H294" s="39"/>
      <c r="I294" s="198"/>
      <c r="J294" s="39"/>
      <c r="K294" s="39"/>
      <c r="L294" s="42"/>
      <c r="M294" s="199"/>
      <c r="N294" s="200"/>
      <c r="O294" s="67"/>
      <c r="P294" s="67"/>
      <c r="Q294" s="67"/>
      <c r="R294" s="67"/>
      <c r="S294" s="67"/>
      <c r="T294" s="68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T294" s="20" t="s">
        <v>213</v>
      </c>
      <c r="AU294" s="20" t="s">
        <v>83</v>
      </c>
    </row>
    <row r="295" spans="1:65" s="2" customFormat="1" ht="18">
      <c r="A295" s="37"/>
      <c r="B295" s="38"/>
      <c r="C295" s="39"/>
      <c r="D295" s="196" t="s">
        <v>275</v>
      </c>
      <c r="E295" s="39"/>
      <c r="F295" s="233" t="s">
        <v>1644</v>
      </c>
      <c r="G295" s="39"/>
      <c r="H295" s="39"/>
      <c r="I295" s="198"/>
      <c r="J295" s="39"/>
      <c r="K295" s="39"/>
      <c r="L295" s="42"/>
      <c r="M295" s="199"/>
      <c r="N295" s="200"/>
      <c r="O295" s="67"/>
      <c r="P295" s="67"/>
      <c r="Q295" s="67"/>
      <c r="R295" s="67"/>
      <c r="S295" s="67"/>
      <c r="T295" s="68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T295" s="20" t="s">
        <v>275</v>
      </c>
      <c r="AU295" s="20" t="s">
        <v>83</v>
      </c>
    </row>
    <row r="296" spans="1:65" s="14" customFormat="1">
      <c r="B296" s="211"/>
      <c r="C296" s="212"/>
      <c r="D296" s="196" t="s">
        <v>215</v>
      </c>
      <c r="E296" s="213" t="s">
        <v>21</v>
      </c>
      <c r="F296" s="214" t="s">
        <v>1830</v>
      </c>
      <c r="G296" s="212"/>
      <c r="H296" s="215">
        <v>7</v>
      </c>
      <c r="I296" s="216"/>
      <c r="J296" s="212"/>
      <c r="K296" s="212"/>
      <c r="L296" s="217"/>
      <c r="M296" s="218"/>
      <c r="N296" s="219"/>
      <c r="O296" s="219"/>
      <c r="P296" s="219"/>
      <c r="Q296" s="219"/>
      <c r="R296" s="219"/>
      <c r="S296" s="219"/>
      <c r="T296" s="220"/>
      <c r="AT296" s="221" t="s">
        <v>215</v>
      </c>
      <c r="AU296" s="221" t="s">
        <v>83</v>
      </c>
      <c r="AV296" s="14" t="s">
        <v>83</v>
      </c>
      <c r="AW296" s="14" t="s">
        <v>34</v>
      </c>
      <c r="AX296" s="14" t="s">
        <v>74</v>
      </c>
      <c r="AY296" s="221" t="s">
        <v>206</v>
      </c>
    </row>
    <row r="297" spans="1:65" s="14" customFormat="1">
      <c r="B297" s="211"/>
      <c r="C297" s="212"/>
      <c r="D297" s="196" t="s">
        <v>215</v>
      </c>
      <c r="E297" s="213" t="s">
        <v>21</v>
      </c>
      <c r="F297" s="214" t="s">
        <v>1831</v>
      </c>
      <c r="G297" s="212"/>
      <c r="H297" s="215">
        <v>85</v>
      </c>
      <c r="I297" s="216"/>
      <c r="J297" s="212"/>
      <c r="K297" s="212"/>
      <c r="L297" s="217"/>
      <c r="M297" s="218"/>
      <c r="N297" s="219"/>
      <c r="O297" s="219"/>
      <c r="P297" s="219"/>
      <c r="Q297" s="219"/>
      <c r="R297" s="219"/>
      <c r="S297" s="219"/>
      <c r="T297" s="220"/>
      <c r="AT297" s="221" t="s">
        <v>215</v>
      </c>
      <c r="AU297" s="221" t="s">
        <v>83</v>
      </c>
      <c r="AV297" s="14" t="s">
        <v>83</v>
      </c>
      <c r="AW297" s="14" t="s">
        <v>34</v>
      </c>
      <c r="AX297" s="14" t="s">
        <v>74</v>
      </c>
      <c r="AY297" s="221" t="s">
        <v>206</v>
      </c>
    </row>
    <row r="298" spans="1:65" s="14" customFormat="1">
      <c r="B298" s="211"/>
      <c r="C298" s="212"/>
      <c r="D298" s="196" t="s">
        <v>215</v>
      </c>
      <c r="E298" s="213" t="s">
        <v>21</v>
      </c>
      <c r="F298" s="214" t="s">
        <v>1832</v>
      </c>
      <c r="G298" s="212"/>
      <c r="H298" s="215">
        <v>38</v>
      </c>
      <c r="I298" s="216"/>
      <c r="J298" s="212"/>
      <c r="K298" s="212"/>
      <c r="L298" s="217"/>
      <c r="M298" s="218"/>
      <c r="N298" s="219"/>
      <c r="O298" s="219"/>
      <c r="P298" s="219"/>
      <c r="Q298" s="219"/>
      <c r="R298" s="219"/>
      <c r="S298" s="219"/>
      <c r="T298" s="220"/>
      <c r="AT298" s="221" t="s">
        <v>215</v>
      </c>
      <c r="AU298" s="221" t="s">
        <v>83</v>
      </c>
      <c r="AV298" s="14" t="s">
        <v>83</v>
      </c>
      <c r="AW298" s="14" t="s">
        <v>34</v>
      </c>
      <c r="AX298" s="14" t="s">
        <v>74</v>
      </c>
      <c r="AY298" s="221" t="s">
        <v>206</v>
      </c>
    </row>
    <row r="299" spans="1:65" s="15" customFormat="1">
      <c r="B299" s="222"/>
      <c r="C299" s="223"/>
      <c r="D299" s="196" t="s">
        <v>215</v>
      </c>
      <c r="E299" s="224" t="s">
        <v>21</v>
      </c>
      <c r="F299" s="225" t="s">
        <v>219</v>
      </c>
      <c r="G299" s="223"/>
      <c r="H299" s="226">
        <v>130</v>
      </c>
      <c r="I299" s="227"/>
      <c r="J299" s="223"/>
      <c r="K299" s="223"/>
      <c r="L299" s="228"/>
      <c r="M299" s="229"/>
      <c r="N299" s="230"/>
      <c r="O299" s="230"/>
      <c r="P299" s="230"/>
      <c r="Q299" s="230"/>
      <c r="R299" s="230"/>
      <c r="S299" s="230"/>
      <c r="T299" s="231"/>
      <c r="AT299" s="232" t="s">
        <v>215</v>
      </c>
      <c r="AU299" s="232" t="s">
        <v>83</v>
      </c>
      <c r="AV299" s="15" t="s">
        <v>149</v>
      </c>
      <c r="AW299" s="15" t="s">
        <v>34</v>
      </c>
      <c r="AX299" s="15" t="s">
        <v>81</v>
      </c>
      <c r="AY299" s="232" t="s">
        <v>206</v>
      </c>
    </row>
    <row r="300" spans="1:65" s="2" customFormat="1" ht="16.5" customHeight="1">
      <c r="A300" s="37"/>
      <c r="B300" s="38"/>
      <c r="C300" s="182" t="s">
        <v>557</v>
      </c>
      <c r="D300" s="182" t="s">
        <v>208</v>
      </c>
      <c r="E300" s="183" t="s">
        <v>1833</v>
      </c>
      <c r="F300" s="184" t="s">
        <v>1834</v>
      </c>
      <c r="G300" s="185" t="s">
        <v>211</v>
      </c>
      <c r="H300" s="186">
        <v>523</v>
      </c>
      <c r="I300" s="187"/>
      <c r="J300" s="188">
        <f>ROUND(I300*H300,2)</f>
        <v>0</v>
      </c>
      <c r="K300" s="189"/>
      <c r="L300" s="42"/>
      <c r="M300" s="190" t="s">
        <v>21</v>
      </c>
      <c r="N300" s="191" t="s">
        <v>45</v>
      </c>
      <c r="O300" s="67"/>
      <c r="P300" s="192">
        <f>O300*H300</f>
        <v>0</v>
      </c>
      <c r="Q300" s="192">
        <v>0</v>
      </c>
      <c r="R300" s="192">
        <f>Q300*H300</f>
        <v>0</v>
      </c>
      <c r="S300" s="192">
        <v>0</v>
      </c>
      <c r="T300" s="193">
        <f>S300*H300</f>
        <v>0</v>
      </c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R300" s="194" t="s">
        <v>149</v>
      </c>
      <c r="AT300" s="194" t="s">
        <v>208</v>
      </c>
      <c r="AU300" s="194" t="s">
        <v>83</v>
      </c>
      <c r="AY300" s="20" t="s">
        <v>206</v>
      </c>
      <c r="BE300" s="195">
        <f>IF(N300="základní",J300,0)</f>
        <v>0</v>
      </c>
      <c r="BF300" s="195">
        <f>IF(N300="snížená",J300,0)</f>
        <v>0</v>
      </c>
      <c r="BG300" s="195">
        <f>IF(N300="zákl. přenesená",J300,0)</f>
        <v>0</v>
      </c>
      <c r="BH300" s="195">
        <f>IF(N300="sníž. přenesená",J300,0)</f>
        <v>0</v>
      </c>
      <c r="BI300" s="195">
        <f>IF(N300="nulová",J300,0)</f>
        <v>0</v>
      </c>
      <c r="BJ300" s="20" t="s">
        <v>81</v>
      </c>
      <c r="BK300" s="195">
        <f>ROUND(I300*H300,2)</f>
        <v>0</v>
      </c>
      <c r="BL300" s="20" t="s">
        <v>149</v>
      </c>
      <c r="BM300" s="194" t="s">
        <v>1835</v>
      </c>
    </row>
    <row r="301" spans="1:65" s="2" customFormat="1">
      <c r="A301" s="37"/>
      <c r="B301" s="38"/>
      <c r="C301" s="39"/>
      <c r="D301" s="196" t="s">
        <v>213</v>
      </c>
      <c r="E301" s="39"/>
      <c r="F301" s="197" t="s">
        <v>1836</v>
      </c>
      <c r="G301" s="39"/>
      <c r="H301" s="39"/>
      <c r="I301" s="198"/>
      <c r="J301" s="39"/>
      <c r="K301" s="39"/>
      <c r="L301" s="42"/>
      <c r="M301" s="199"/>
      <c r="N301" s="200"/>
      <c r="O301" s="67"/>
      <c r="P301" s="67"/>
      <c r="Q301" s="67"/>
      <c r="R301" s="67"/>
      <c r="S301" s="67"/>
      <c r="T301" s="68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T301" s="20" t="s">
        <v>213</v>
      </c>
      <c r="AU301" s="20" t="s">
        <v>83</v>
      </c>
    </row>
    <row r="302" spans="1:65" s="2" customFormat="1" ht="18">
      <c r="A302" s="37"/>
      <c r="B302" s="38"/>
      <c r="C302" s="39"/>
      <c r="D302" s="196" t="s">
        <v>275</v>
      </c>
      <c r="E302" s="39"/>
      <c r="F302" s="233" t="s">
        <v>1644</v>
      </c>
      <c r="G302" s="39"/>
      <c r="H302" s="39"/>
      <c r="I302" s="198"/>
      <c r="J302" s="39"/>
      <c r="K302" s="39"/>
      <c r="L302" s="42"/>
      <c r="M302" s="199"/>
      <c r="N302" s="200"/>
      <c r="O302" s="67"/>
      <c r="P302" s="67"/>
      <c r="Q302" s="67"/>
      <c r="R302" s="67"/>
      <c r="S302" s="67"/>
      <c r="T302" s="68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T302" s="20" t="s">
        <v>275</v>
      </c>
      <c r="AU302" s="20" t="s">
        <v>83</v>
      </c>
    </row>
    <row r="303" spans="1:65" s="14" customFormat="1">
      <c r="B303" s="211"/>
      <c r="C303" s="212"/>
      <c r="D303" s="196" t="s">
        <v>215</v>
      </c>
      <c r="E303" s="213" t="s">
        <v>21</v>
      </c>
      <c r="F303" s="214" t="s">
        <v>1780</v>
      </c>
      <c r="G303" s="212"/>
      <c r="H303" s="215">
        <v>120</v>
      </c>
      <c r="I303" s="216"/>
      <c r="J303" s="212"/>
      <c r="K303" s="212"/>
      <c r="L303" s="217"/>
      <c r="M303" s="218"/>
      <c r="N303" s="219"/>
      <c r="O303" s="219"/>
      <c r="P303" s="219"/>
      <c r="Q303" s="219"/>
      <c r="R303" s="219"/>
      <c r="S303" s="219"/>
      <c r="T303" s="220"/>
      <c r="AT303" s="221" t="s">
        <v>215</v>
      </c>
      <c r="AU303" s="221" t="s">
        <v>83</v>
      </c>
      <c r="AV303" s="14" t="s">
        <v>83</v>
      </c>
      <c r="AW303" s="14" t="s">
        <v>34</v>
      </c>
      <c r="AX303" s="14" t="s">
        <v>74</v>
      </c>
      <c r="AY303" s="221" t="s">
        <v>206</v>
      </c>
    </row>
    <row r="304" spans="1:65" s="14" customFormat="1">
      <c r="B304" s="211"/>
      <c r="C304" s="212"/>
      <c r="D304" s="196" t="s">
        <v>215</v>
      </c>
      <c r="E304" s="213" t="s">
        <v>21</v>
      </c>
      <c r="F304" s="214" t="s">
        <v>1781</v>
      </c>
      <c r="G304" s="212"/>
      <c r="H304" s="215">
        <v>35</v>
      </c>
      <c r="I304" s="216"/>
      <c r="J304" s="212"/>
      <c r="K304" s="212"/>
      <c r="L304" s="217"/>
      <c r="M304" s="218"/>
      <c r="N304" s="219"/>
      <c r="O304" s="219"/>
      <c r="P304" s="219"/>
      <c r="Q304" s="219"/>
      <c r="R304" s="219"/>
      <c r="S304" s="219"/>
      <c r="T304" s="220"/>
      <c r="AT304" s="221" t="s">
        <v>215</v>
      </c>
      <c r="AU304" s="221" t="s">
        <v>83</v>
      </c>
      <c r="AV304" s="14" t="s">
        <v>83</v>
      </c>
      <c r="AW304" s="14" t="s">
        <v>34</v>
      </c>
      <c r="AX304" s="14" t="s">
        <v>74</v>
      </c>
      <c r="AY304" s="221" t="s">
        <v>206</v>
      </c>
    </row>
    <row r="305" spans="1:65" s="14" customFormat="1">
      <c r="B305" s="211"/>
      <c r="C305" s="212"/>
      <c r="D305" s="196" t="s">
        <v>215</v>
      </c>
      <c r="E305" s="213" t="s">
        <v>21</v>
      </c>
      <c r="F305" s="214" t="s">
        <v>1782</v>
      </c>
      <c r="G305" s="212"/>
      <c r="H305" s="215">
        <v>35</v>
      </c>
      <c r="I305" s="216"/>
      <c r="J305" s="212"/>
      <c r="K305" s="212"/>
      <c r="L305" s="217"/>
      <c r="M305" s="218"/>
      <c r="N305" s="219"/>
      <c r="O305" s="219"/>
      <c r="P305" s="219"/>
      <c r="Q305" s="219"/>
      <c r="R305" s="219"/>
      <c r="S305" s="219"/>
      <c r="T305" s="220"/>
      <c r="AT305" s="221" t="s">
        <v>215</v>
      </c>
      <c r="AU305" s="221" t="s">
        <v>83</v>
      </c>
      <c r="AV305" s="14" t="s">
        <v>83</v>
      </c>
      <c r="AW305" s="14" t="s">
        <v>34</v>
      </c>
      <c r="AX305" s="14" t="s">
        <v>74</v>
      </c>
      <c r="AY305" s="221" t="s">
        <v>206</v>
      </c>
    </row>
    <row r="306" spans="1:65" s="14" customFormat="1">
      <c r="B306" s="211"/>
      <c r="C306" s="212"/>
      <c r="D306" s="196" t="s">
        <v>215</v>
      </c>
      <c r="E306" s="213" t="s">
        <v>21</v>
      </c>
      <c r="F306" s="214" t="s">
        <v>1783</v>
      </c>
      <c r="G306" s="212"/>
      <c r="H306" s="215">
        <v>34</v>
      </c>
      <c r="I306" s="216"/>
      <c r="J306" s="212"/>
      <c r="K306" s="212"/>
      <c r="L306" s="217"/>
      <c r="M306" s="218"/>
      <c r="N306" s="219"/>
      <c r="O306" s="219"/>
      <c r="P306" s="219"/>
      <c r="Q306" s="219"/>
      <c r="R306" s="219"/>
      <c r="S306" s="219"/>
      <c r="T306" s="220"/>
      <c r="AT306" s="221" t="s">
        <v>215</v>
      </c>
      <c r="AU306" s="221" t="s">
        <v>83</v>
      </c>
      <c r="AV306" s="14" t="s">
        <v>83</v>
      </c>
      <c r="AW306" s="14" t="s">
        <v>34</v>
      </c>
      <c r="AX306" s="14" t="s">
        <v>74</v>
      </c>
      <c r="AY306" s="221" t="s">
        <v>206</v>
      </c>
    </row>
    <row r="307" spans="1:65" s="14" customFormat="1">
      <c r="B307" s="211"/>
      <c r="C307" s="212"/>
      <c r="D307" s="196" t="s">
        <v>215</v>
      </c>
      <c r="E307" s="213" t="s">
        <v>21</v>
      </c>
      <c r="F307" s="214" t="s">
        <v>1784</v>
      </c>
      <c r="G307" s="212"/>
      <c r="H307" s="215">
        <v>40</v>
      </c>
      <c r="I307" s="216"/>
      <c r="J307" s="212"/>
      <c r="K307" s="212"/>
      <c r="L307" s="217"/>
      <c r="M307" s="218"/>
      <c r="N307" s="219"/>
      <c r="O307" s="219"/>
      <c r="P307" s="219"/>
      <c r="Q307" s="219"/>
      <c r="R307" s="219"/>
      <c r="S307" s="219"/>
      <c r="T307" s="220"/>
      <c r="AT307" s="221" t="s">
        <v>215</v>
      </c>
      <c r="AU307" s="221" t="s">
        <v>83</v>
      </c>
      <c r="AV307" s="14" t="s">
        <v>83</v>
      </c>
      <c r="AW307" s="14" t="s">
        <v>34</v>
      </c>
      <c r="AX307" s="14" t="s">
        <v>74</v>
      </c>
      <c r="AY307" s="221" t="s">
        <v>206</v>
      </c>
    </row>
    <row r="308" spans="1:65" s="14" customFormat="1">
      <c r="B308" s="211"/>
      <c r="C308" s="212"/>
      <c r="D308" s="196" t="s">
        <v>215</v>
      </c>
      <c r="E308" s="213" t="s">
        <v>21</v>
      </c>
      <c r="F308" s="214" t="s">
        <v>1785</v>
      </c>
      <c r="G308" s="212"/>
      <c r="H308" s="215">
        <v>35</v>
      </c>
      <c r="I308" s="216"/>
      <c r="J308" s="212"/>
      <c r="K308" s="212"/>
      <c r="L308" s="217"/>
      <c r="M308" s="218"/>
      <c r="N308" s="219"/>
      <c r="O308" s="219"/>
      <c r="P308" s="219"/>
      <c r="Q308" s="219"/>
      <c r="R308" s="219"/>
      <c r="S308" s="219"/>
      <c r="T308" s="220"/>
      <c r="AT308" s="221" t="s">
        <v>215</v>
      </c>
      <c r="AU308" s="221" t="s">
        <v>83</v>
      </c>
      <c r="AV308" s="14" t="s">
        <v>83</v>
      </c>
      <c r="AW308" s="14" t="s">
        <v>34</v>
      </c>
      <c r="AX308" s="14" t="s">
        <v>74</v>
      </c>
      <c r="AY308" s="221" t="s">
        <v>206</v>
      </c>
    </row>
    <row r="309" spans="1:65" s="14" customFormat="1">
      <c r="B309" s="211"/>
      <c r="C309" s="212"/>
      <c r="D309" s="196" t="s">
        <v>215</v>
      </c>
      <c r="E309" s="213" t="s">
        <v>21</v>
      </c>
      <c r="F309" s="214" t="s">
        <v>1786</v>
      </c>
      <c r="G309" s="212"/>
      <c r="H309" s="215">
        <v>60</v>
      </c>
      <c r="I309" s="216"/>
      <c r="J309" s="212"/>
      <c r="K309" s="212"/>
      <c r="L309" s="217"/>
      <c r="M309" s="218"/>
      <c r="N309" s="219"/>
      <c r="O309" s="219"/>
      <c r="P309" s="219"/>
      <c r="Q309" s="219"/>
      <c r="R309" s="219"/>
      <c r="S309" s="219"/>
      <c r="T309" s="220"/>
      <c r="AT309" s="221" t="s">
        <v>215</v>
      </c>
      <c r="AU309" s="221" t="s">
        <v>83</v>
      </c>
      <c r="AV309" s="14" t="s">
        <v>83</v>
      </c>
      <c r="AW309" s="14" t="s">
        <v>34</v>
      </c>
      <c r="AX309" s="14" t="s">
        <v>74</v>
      </c>
      <c r="AY309" s="221" t="s">
        <v>206</v>
      </c>
    </row>
    <row r="310" spans="1:65" s="14" customFormat="1">
      <c r="B310" s="211"/>
      <c r="C310" s="212"/>
      <c r="D310" s="196" t="s">
        <v>215</v>
      </c>
      <c r="E310" s="213" t="s">
        <v>21</v>
      </c>
      <c r="F310" s="214" t="s">
        <v>1787</v>
      </c>
      <c r="G310" s="212"/>
      <c r="H310" s="215">
        <v>2</v>
      </c>
      <c r="I310" s="216"/>
      <c r="J310" s="212"/>
      <c r="K310" s="212"/>
      <c r="L310" s="217"/>
      <c r="M310" s="218"/>
      <c r="N310" s="219"/>
      <c r="O310" s="219"/>
      <c r="P310" s="219"/>
      <c r="Q310" s="219"/>
      <c r="R310" s="219"/>
      <c r="S310" s="219"/>
      <c r="T310" s="220"/>
      <c r="AT310" s="221" t="s">
        <v>215</v>
      </c>
      <c r="AU310" s="221" t="s">
        <v>83</v>
      </c>
      <c r="AV310" s="14" t="s">
        <v>83</v>
      </c>
      <c r="AW310" s="14" t="s">
        <v>34</v>
      </c>
      <c r="AX310" s="14" t="s">
        <v>74</v>
      </c>
      <c r="AY310" s="221" t="s">
        <v>206</v>
      </c>
    </row>
    <row r="311" spans="1:65" s="14" customFormat="1">
      <c r="B311" s="211"/>
      <c r="C311" s="212"/>
      <c r="D311" s="196" t="s">
        <v>215</v>
      </c>
      <c r="E311" s="213" t="s">
        <v>21</v>
      </c>
      <c r="F311" s="214" t="s">
        <v>1788</v>
      </c>
      <c r="G311" s="212"/>
      <c r="H311" s="215">
        <v>40</v>
      </c>
      <c r="I311" s="216"/>
      <c r="J311" s="212"/>
      <c r="K311" s="212"/>
      <c r="L311" s="217"/>
      <c r="M311" s="218"/>
      <c r="N311" s="219"/>
      <c r="O311" s="219"/>
      <c r="P311" s="219"/>
      <c r="Q311" s="219"/>
      <c r="R311" s="219"/>
      <c r="S311" s="219"/>
      <c r="T311" s="220"/>
      <c r="AT311" s="221" t="s">
        <v>215</v>
      </c>
      <c r="AU311" s="221" t="s">
        <v>83</v>
      </c>
      <c r="AV311" s="14" t="s">
        <v>83</v>
      </c>
      <c r="AW311" s="14" t="s">
        <v>34</v>
      </c>
      <c r="AX311" s="14" t="s">
        <v>74</v>
      </c>
      <c r="AY311" s="221" t="s">
        <v>206</v>
      </c>
    </row>
    <row r="312" spans="1:65" s="14" customFormat="1">
      <c r="B312" s="211"/>
      <c r="C312" s="212"/>
      <c r="D312" s="196" t="s">
        <v>215</v>
      </c>
      <c r="E312" s="213" t="s">
        <v>21</v>
      </c>
      <c r="F312" s="214" t="s">
        <v>1789</v>
      </c>
      <c r="G312" s="212"/>
      <c r="H312" s="215">
        <v>30</v>
      </c>
      <c r="I312" s="216"/>
      <c r="J312" s="212"/>
      <c r="K312" s="212"/>
      <c r="L312" s="217"/>
      <c r="M312" s="218"/>
      <c r="N312" s="219"/>
      <c r="O312" s="219"/>
      <c r="P312" s="219"/>
      <c r="Q312" s="219"/>
      <c r="R312" s="219"/>
      <c r="S312" s="219"/>
      <c r="T312" s="220"/>
      <c r="AT312" s="221" t="s">
        <v>215</v>
      </c>
      <c r="AU312" s="221" t="s">
        <v>83</v>
      </c>
      <c r="AV312" s="14" t="s">
        <v>83</v>
      </c>
      <c r="AW312" s="14" t="s">
        <v>34</v>
      </c>
      <c r="AX312" s="14" t="s">
        <v>74</v>
      </c>
      <c r="AY312" s="221" t="s">
        <v>206</v>
      </c>
    </row>
    <row r="313" spans="1:65" s="14" customFormat="1">
      <c r="B313" s="211"/>
      <c r="C313" s="212"/>
      <c r="D313" s="196" t="s">
        <v>215</v>
      </c>
      <c r="E313" s="213" t="s">
        <v>21</v>
      </c>
      <c r="F313" s="214" t="s">
        <v>1790</v>
      </c>
      <c r="G313" s="212"/>
      <c r="H313" s="215">
        <v>72</v>
      </c>
      <c r="I313" s="216"/>
      <c r="J313" s="212"/>
      <c r="K313" s="212"/>
      <c r="L313" s="217"/>
      <c r="M313" s="218"/>
      <c r="N313" s="219"/>
      <c r="O313" s="219"/>
      <c r="P313" s="219"/>
      <c r="Q313" s="219"/>
      <c r="R313" s="219"/>
      <c r="S313" s="219"/>
      <c r="T313" s="220"/>
      <c r="AT313" s="221" t="s">
        <v>215</v>
      </c>
      <c r="AU313" s="221" t="s">
        <v>83</v>
      </c>
      <c r="AV313" s="14" t="s">
        <v>83</v>
      </c>
      <c r="AW313" s="14" t="s">
        <v>34</v>
      </c>
      <c r="AX313" s="14" t="s">
        <v>74</v>
      </c>
      <c r="AY313" s="221" t="s">
        <v>206</v>
      </c>
    </row>
    <row r="314" spans="1:65" s="14" customFormat="1">
      <c r="B314" s="211"/>
      <c r="C314" s="212"/>
      <c r="D314" s="196" t="s">
        <v>215</v>
      </c>
      <c r="E314" s="213" t="s">
        <v>21</v>
      </c>
      <c r="F314" s="214" t="s">
        <v>1791</v>
      </c>
      <c r="G314" s="212"/>
      <c r="H314" s="215">
        <v>20</v>
      </c>
      <c r="I314" s="216"/>
      <c r="J314" s="212"/>
      <c r="K314" s="212"/>
      <c r="L314" s="217"/>
      <c r="M314" s="218"/>
      <c r="N314" s="219"/>
      <c r="O314" s="219"/>
      <c r="P314" s="219"/>
      <c r="Q314" s="219"/>
      <c r="R314" s="219"/>
      <c r="S314" s="219"/>
      <c r="T314" s="220"/>
      <c r="AT314" s="221" t="s">
        <v>215</v>
      </c>
      <c r="AU314" s="221" t="s">
        <v>83</v>
      </c>
      <c r="AV314" s="14" t="s">
        <v>83</v>
      </c>
      <c r="AW314" s="14" t="s">
        <v>34</v>
      </c>
      <c r="AX314" s="14" t="s">
        <v>74</v>
      </c>
      <c r="AY314" s="221" t="s">
        <v>206</v>
      </c>
    </row>
    <row r="315" spans="1:65" s="15" customFormat="1">
      <c r="B315" s="222"/>
      <c r="C315" s="223"/>
      <c r="D315" s="196" t="s">
        <v>215</v>
      </c>
      <c r="E315" s="224" t="s">
        <v>21</v>
      </c>
      <c r="F315" s="225" t="s">
        <v>219</v>
      </c>
      <c r="G315" s="223"/>
      <c r="H315" s="226">
        <v>523</v>
      </c>
      <c r="I315" s="227"/>
      <c r="J315" s="223"/>
      <c r="K315" s="223"/>
      <c r="L315" s="228"/>
      <c r="M315" s="229"/>
      <c r="N315" s="230"/>
      <c r="O315" s="230"/>
      <c r="P315" s="230"/>
      <c r="Q315" s="230"/>
      <c r="R315" s="230"/>
      <c r="S315" s="230"/>
      <c r="T315" s="231"/>
      <c r="AT315" s="232" t="s">
        <v>215</v>
      </c>
      <c r="AU315" s="232" t="s">
        <v>83</v>
      </c>
      <c r="AV315" s="15" t="s">
        <v>149</v>
      </c>
      <c r="AW315" s="15" t="s">
        <v>34</v>
      </c>
      <c r="AX315" s="15" t="s">
        <v>81</v>
      </c>
      <c r="AY315" s="232" t="s">
        <v>206</v>
      </c>
    </row>
    <row r="316" spans="1:65" s="2" customFormat="1" ht="16.5" customHeight="1">
      <c r="A316" s="37"/>
      <c r="B316" s="38"/>
      <c r="C316" s="234" t="s">
        <v>564</v>
      </c>
      <c r="D316" s="234" t="s">
        <v>305</v>
      </c>
      <c r="E316" s="235" t="s">
        <v>1837</v>
      </c>
      <c r="F316" s="236" t="s">
        <v>1838</v>
      </c>
      <c r="G316" s="237" t="s">
        <v>211</v>
      </c>
      <c r="H316" s="238">
        <v>60</v>
      </c>
      <c r="I316" s="239"/>
      <c r="J316" s="240">
        <f>ROUND(I316*H316,2)</f>
        <v>0</v>
      </c>
      <c r="K316" s="241"/>
      <c r="L316" s="242"/>
      <c r="M316" s="243" t="s">
        <v>21</v>
      </c>
      <c r="N316" s="244" t="s">
        <v>45</v>
      </c>
      <c r="O316" s="67"/>
      <c r="P316" s="192">
        <f>O316*H316</f>
        <v>0</v>
      </c>
      <c r="Q316" s="192">
        <v>0</v>
      </c>
      <c r="R316" s="192">
        <f>Q316*H316</f>
        <v>0</v>
      </c>
      <c r="S316" s="192">
        <v>0</v>
      </c>
      <c r="T316" s="193">
        <f>S316*H316</f>
        <v>0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R316" s="194" t="s">
        <v>283</v>
      </c>
      <c r="AT316" s="194" t="s">
        <v>305</v>
      </c>
      <c r="AU316" s="194" t="s">
        <v>83</v>
      </c>
      <c r="AY316" s="20" t="s">
        <v>206</v>
      </c>
      <c r="BE316" s="195">
        <f>IF(N316="základní",J316,0)</f>
        <v>0</v>
      </c>
      <c r="BF316" s="195">
        <f>IF(N316="snížená",J316,0)</f>
        <v>0</v>
      </c>
      <c r="BG316" s="195">
        <f>IF(N316="zákl. přenesená",J316,0)</f>
        <v>0</v>
      </c>
      <c r="BH316" s="195">
        <f>IF(N316="sníž. přenesená",J316,0)</f>
        <v>0</v>
      </c>
      <c r="BI316" s="195">
        <f>IF(N316="nulová",J316,0)</f>
        <v>0</v>
      </c>
      <c r="BJ316" s="20" t="s">
        <v>81</v>
      </c>
      <c r="BK316" s="195">
        <f>ROUND(I316*H316,2)</f>
        <v>0</v>
      </c>
      <c r="BL316" s="20" t="s">
        <v>149</v>
      </c>
      <c r="BM316" s="194" t="s">
        <v>1839</v>
      </c>
    </row>
    <row r="317" spans="1:65" s="2" customFormat="1">
      <c r="A317" s="37"/>
      <c r="B317" s="38"/>
      <c r="C317" s="39"/>
      <c r="D317" s="196" t="s">
        <v>213</v>
      </c>
      <c r="E317" s="39"/>
      <c r="F317" s="197" t="s">
        <v>1838</v>
      </c>
      <c r="G317" s="39"/>
      <c r="H317" s="39"/>
      <c r="I317" s="198"/>
      <c r="J317" s="39"/>
      <c r="K317" s="39"/>
      <c r="L317" s="42"/>
      <c r="M317" s="199"/>
      <c r="N317" s="200"/>
      <c r="O317" s="67"/>
      <c r="P317" s="67"/>
      <c r="Q317" s="67"/>
      <c r="R317" s="67"/>
      <c r="S317" s="67"/>
      <c r="T317" s="68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T317" s="20" t="s">
        <v>213</v>
      </c>
      <c r="AU317" s="20" t="s">
        <v>83</v>
      </c>
    </row>
    <row r="318" spans="1:65" s="2" customFormat="1" ht="18">
      <c r="A318" s="37"/>
      <c r="B318" s="38"/>
      <c r="C318" s="39"/>
      <c r="D318" s="196" t="s">
        <v>275</v>
      </c>
      <c r="E318" s="39"/>
      <c r="F318" s="233" t="s">
        <v>1644</v>
      </c>
      <c r="G318" s="39"/>
      <c r="H318" s="39"/>
      <c r="I318" s="198"/>
      <c r="J318" s="39"/>
      <c r="K318" s="39"/>
      <c r="L318" s="42"/>
      <c r="M318" s="199"/>
      <c r="N318" s="200"/>
      <c r="O318" s="67"/>
      <c r="P318" s="67"/>
      <c r="Q318" s="67"/>
      <c r="R318" s="67"/>
      <c r="S318" s="67"/>
      <c r="T318" s="68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T318" s="20" t="s">
        <v>275</v>
      </c>
      <c r="AU318" s="20" t="s">
        <v>83</v>
      </c>
    </row>
    <row r="319" spans="1:65" s="14" customFormat="1">
      <c r="B319" s="211"/>
      <c r="C319" s="212"/>
      <c r="D319" s="196" t="s">
        <v>215</v>
      </c>
      <c r="E319" s="213" t="s">
        <v>21</v>
      </c>
      <c r="F319" s="214" t="s">
        <v>678</v>
      </c>
      <c r="G319" s="212"/>
      <c r="H319" s="215">
        <v>60</v>
      </c>
      <c r="I319" s="216"/>
      <c r="J319" s="212"/>
      <c r="K319" s="212"/>
      <c r="L319" s="217"/>
      <c r="M319" s="218"/>
      <c r="N319" s="219"/>
      <c r="O319" s="219"/>
      <c r="P319" s="219"/>
      <c r="Q319" s="219"/>
      <c r="R319" s="219"/>
      <c r="S319" s="219"/>
      <c r="T319" s="220"/>
      <c r="AT319" s="221" t="s">
        <v>215</v>
      </c>
      <c r="AU319" s="221" t="s">
        <v>83</v>
      </c>
      <c r="AV319" s="14" t="s">
        <v>83</v>
      </c>
      <c r="AW319" s="14" t="s">
        <v>34</v>
      </c>
      <c r="AX319" s="14" t="s">
        <v>81</v>
      </c>
      <c r="AY319" s="221" t="s">
        <v>206</v>
      </c>
    </row>
    <row r="320" spans="1:65" s="2" customFormat="1" ht="16.5" customHeight="1">
      <c r="A320" s="37"/>
      <c r="B320" s="38"/>
      <c r="C320" s="234" t="s">
        <v>569</v>
      </c>
      <c r="D320" s="234" t="s">
        <v>305</v>
      </c>
      <c r="E320" s="235" t="s">
        <v>1840</v>
      </c>
      <c r="F320" s="236" t="s">
        <v>1841</v>
      </c>
      <c r="G320" s="237" t="s">
        <v>211</v>
      </c>
      <c r="H320" s="238">
        <v>75</v>
      </c>
      <c r="I320" s="239"/>
      <c r="J320" s="240">
        <f>ROUND(I320*H320,2)</f>
        <v>0</v>
      </c>
      <c r="K320" s="241"/>
      <c r="L320" s="242"/>
      <c r="M320" s="243" t="s">
        <v>21</v>
      </c>
      <c r="N320" s="244" t="s">
        <v>45</v>
      </c>
      <c r="O320" s="67"/>
      <c r="P320" s="192">
        <f>O320*H320</f>
        <v>0</v>
      </c>
      <c r="Q320" s="192">
        <v>0</v>
      </c>
      <c r="R320" s="192">
        <f>Q320*H320</f>
        <v>0</v>
      </c>
      <c r="S320" s="192">
        <v>0</v>
      </c>
      <c r="T320" s="193">
        <f>S320*H320</f>
        <v>0</v>
      </c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R320" s="194" t="s">
        <v>283</v>
      </c>
      <c r="AT320" s="194" t="s">
        <v>305</v>
      </c>
      <c r="AU320" s="194" t="s">
        <v>83</v>
      </c>
      <c r="AY320" s="20" t="s">
        <v>206</v>
      </c>
      <c r="BE320" s="195">
        <f>IF(N320="základní",J320,0)</f>
        <v>0</v>
      </c>
      <c r="BF320" s="195">
        <f>IF(N320="snížená",J320,0)</f>
        <v>0</v>
      </c>
      <c r="BG320" s="195">
        <f>IF(N320="zákl. přenesená",J320,0)</f>
        <v>0</v>
      </c>
      <c r="BH320" s="195">
        <f>IF(N320="sníž. přenesená",J320,0)</f>
        <v>0</v>
      </c>
      <c r="BI320" s="195">
        <f>IF(N320="nulová",J320,0)</f>
        <v>0</v>
      </c>
      <c r="BJ320" s="20" t="s">
        <v>81</v>
      </c>
      <c r="BK320" s="195">
        <f>ROUND(I320*H320,2)</f>
        <v>0</v>
      </c>
      <c r="BL320" s="20" t="s">
        <v>149</v>
      </c>
      <c r="BM320" s="194" t="s">
        <v>1842</v>
      </c>
    </row>
    <row r="321" spans="1:65" s="2" customFormat="1">
      <c r="A321" s="37"/>
      <c r="B321" s="38"/>
      <c r="C321" s="39"/>
      <c r="D321" s="196" t="s">
        <v>213</v>
      </c>
      <c r="E321" s="39"/>
      <c r="F321" s="197" t="s">
        <v>1841</v>
      </c>
      <c r="G321" s="39"/>
      <c r="H321" s="39"/>
      <c r="I321" s="198"/>
      <c r="J321" s="39"/>
      <c r="K321" s="39"/>
      <c r="L321" s="42"/>
      <c r="M321" s="199"/>
      <c r="N321" s="200"/>
      <c r="O321" s="67"/>
      <c r="P321" s="67"/>
      <c r="Q321" s="67"/>
      <c r="R321" s="67"/>
      <c r="S321" s="67"/>
      <c r="T321" s="68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T321" s="20" t="s">
        <v>213</v>
      </c>
      <c r="AU321" s="20" t="s">
        <v>83</v>
      </c>
    </row>
    <row r="322" spans="1:65" s="2" customFormat="1" ht="18">
      <c r="A322" s="37"/>
      <c r="B322" s="38"/>
      <c r="C322" s="39"/>
      <c r="D322" s="196" t="s">
        <v>275</v>
      </c>
      <c r="E322" s="39"/>
      <c r="F322" s="233" t="s">
        <v>1644</v>
      </c>
      <c r="G322" s="39"/>
      <c r="H322" s="39"/>
      <c r="I322" s="198"/>
      <c r="J322" s="39"/>
      <c r="K322" s="39"/>
      <c r="L322" s="42"/>
      <c r="M322" s="199"/>
      <c r="N322" s="200"/>
      <c r="O322" s="67"/>
      <c r="P322" s="67"/>
      <c r="Q322" s="67"/>
      <c r="R322" s="67"/>
      <c r="S322" s="67"/>
      <c r="T322" s="68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T322" s="20" t="s">
        <v>275</v>
      </c>
      <c r="AU322" s="20" t="s">
        <v>83</v>
      </c>
    </row>
    <row r="323" spans="1:65" s="14" customFormat="1">
      <c r="B323" s="211"/>
      <c r="C323" s="212"/>
      <c r="D323" s="196" t="s">
        <v>215</v>
      </c>
      <c r="E323" s="213" t="s">
        <v>21</v>
      </c>
      <c r="F323" s="214" t="s">
        <v>774</v>
      </c>
      <c r="G323" s="212"/>
      <c r="H323" s="215">
        <v>75</v>
      </c>
      <c r="I323" s="216"/>
      <c r="J323" s="212"/>
      <c r="K323" s="212"/>
      <c r="L323" s="217"/>
      <c r="M323" s="218"/>
      <c r="N323" s="219"/>
      <c r="O323" s="219"/>
      <c r="P323" s="219"/>
      <c r="Q323" s="219"/>
      <c r="R323" s="219"/>
      <c r="S323" s="219"/>
      <c r="T323" s="220"/>
      <c r="AT323" s="221" t="s">
        <v>215</v>
      </c>
      <c r="AU323" s="221" t="s">
        <v>83</v>
      </c>
      <c r="AV323" s="14" t="s">
        <v>83</v>
      </c>
      <c r="AW323" s="14" t="s">
        <v>34</v>
      </c>
      <c r="AX323" s="14" t="s">
        <v>81</v>
      </c>
      <c r="AY323" s="221" t="s">
        <v>206</v>
      </c>
    </row>
    <row r="324" spans="1:65" s="2" customFormat="1" ht="16.5" customHeight="1">
      <c r="A324" s="37"/>
      <c r="B324" s="38"/>
      <c r="C324" s="234" t="s">
        <v>576</v>
      </c>
      <c r="D324" s="234" t="s">
        <v>305</v>
      </c>
      <c r="E324" s="235" t="s">
        <v>1843</v>
      </c>
      <c r="F324" s="236" t="s">
        <v>1844</v>
      </c>
      <c r="G324" s="237" t="s">
        <v>211</v>
      </c>
      <c r="H324" s="238">
        <v>72</v>
      </c>
      <c r="I324" s="239"/>
      <c r="J324" s="240">
        <f>ROUND(I324*H324,2)</f>
        <v>0</v>
      </c>
      <c r="K324" s="241"/>
      <c r="L324" s="242"/>
      <c r="M324" s="243" t="s">
        <v>21</v>
      </c>
      <c r="N324" s="244" t="s">
        <v>45</v>
      </c>
      <c r="O324" s="67"/>
      <c r="P324" s="192">
        <f>O324*H324</f>
        <v>0</v>
      </c>
      <c r="Q324" s="192">
        <v>0</v>
      </c>
      <c r="R324" s="192">
        <f>Q324*H324</f>
        <v>0</v>
      </c>
      <c r="S324" s="192">
        <v>0</v>
      </c>
      <c r="T324" s="193">
        <f>S324*H324</f>
        <v>0</v>
      </c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R324" s="194" t="s">
        <v>283</v>
      </c>
      <c r="AT324" s="194" t="s">
        <v>305</v>
      </c>
      <c r="AU324" s="194" t="s">
        <v>83</v>
      </c>
      <c r="AY324" s="20" t="s">
        <v>206</v>
      </c>
      <c r="BE324" s="195">
        <f>IF(N324="základní",J324,0)</f>
        <v>0</v>
      </c>
      <c r="BF324" s="195">
        <f>IF(N324="snížená",J324,0)</f>
        <v>0</v>
      </c>
      <c r="BG324" s="195">
        <f>IF(N324="zákl. přenesená",J324,0)</f>
        <v>0</v>
      </c>
      <c r="BH324" s="195">
        <f>IF(N324="sníž. přenesená",J324,0)</f>
        <v>0</v>
      </c>
      <c r="BI324" s="195">
        <f>IF(N324="nulová",J324,0)</f>
        <v>0</v>
      </c>
      <c r="BJ324" s="20" t="s">
        <v>81</v>
      </c>
      <c r="BK324" s="195">
        <f>ROUND(I324*H324,2)</f>
        <v>0</v>
      </c>
      <c r="BL324" s="20" t="s">
        <v>149</v>
      </c>
      <c r="BM324" s="194" t="s">
        <v>1845</v>
      </c>
    </row>
    <row r="325" spans="1:65" s="2" customFormat="1">
      <c r="A325" s="37"/>
      <c r="B325" s="38"/>
      <c r="C325" s="39"/>
      <c r="D325" s="196" t="s">
        <v>213</v>
      </c>
      <c r="E325" s="39"/>
      <c r="F325" s="197" t="s">
        <v>1844</v>
      </c>
      <c r="G325" s="39"/>
      <c r="H325" s="39"/>
      <c r="I325" s="198"/>
      <c r="J325" s="39"/>
      <c r="K325" s="39"/>
      <c r="L325" s="42"/>
      <c r="M325" s="199"/>
      <c r="N325" s="200"/>
      <c r="O325" s="67"/>
      <c r="P325" s="67"/>
      <c r="Q325" s="67"/>
      <c r="R325" s="67"/>
      <c r="S325" s="67"/>
      <c r="T325" s="68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T325" s="20" t="s">
        <v>213</v>
      </c>
      <c r="AU325" s="20" t="s">
        <v>83</v>
      </c>
    </row>
    <row r="326" spans="1:65" s="2" customFormat="1" ht="18">
      <c r="A326" s="37"/>
      <c r="B326" s="38"/>
      <c r="C326" s="39"/>
      <c r="D326" s="196" t="s">
        <v>275</v>
      </c>
      <c r="E326" s="39"/>
      <c r="F326" s="233" t="s">
        <v>1644</v>
      </c>
      <c r="G326" s="39"/>
      <c r="H326" s="39"/>
      <c r="I326" s="198"/>
      <c r="J326" s="39"/>
      <c r="K326" s="39"/>
      <c r="L326" s="42"/>
      <c r="M326" s="199"/>
      <c r="N326" s="200"/>
      <c r="O326" s="67"/>
      <c r="P326" s="67"/>
      <c r="Q326" s="67"/>
      <c r="R326" s="67"/>
      <c r="S326" s="67"/>
      <c r="T326" s="68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T326" s="20" t="s">
        <v>275</v>
      </c>
      <c r="AU326" s="20" t="s">
        <v>83</v>
      </c>
    </row>
    <row r="327" spans="1:65" s="14" customFormat="1">
      <c r="B327" s="211"/>
      <c r="C327" s="212"/>
      <c r="D327" s="196" t="s">
        <v>215</v>
      </c>
      <c r="E327" s="213" t="s">
        <v>21</v>
      </c>
      <c r="F327" s="214" t="s">
        <v>750</v>
      </c>
      <c r="G327" s="212"/>
      <c r="H327" s="215">
        <v>72</v>
      </c>
      <c r="I327" s="216"/>
      <c r="J327" s="212"/>
      <c r="K327" s="212"/>
      <c r="L327" s="217"/>
      <c r="M327" s="218"/>
      <c r="N327" s="219"/>
      <c r="O327" s="219"/>
      <c r="P327" s="219"/>
      <c r="Q327" s="219"/>
      <c r="R327" s="219"/>
      <c r="S327" s="219"/>
      <c r="T327" s="220"/>
      <c r="AT327" s="221" t="s">
        <v>215</v>
      </c>
      <c r="AU327" s="221" t="s">
        <v>83</v>
      </c>
      <c r="AV327" s="14" t="s">
        <v>83</v>
      </c>
      <c r="AW327" s="14" t="s">
        <v>34</v>
      </c>
      <c r="AX327" s="14" t="s">
        <v>81</v>
      </c>
      <c r="AY327" s="221" t="s">
        <v>206</v>
      </c>
    </row>
    <row r="328" spans="1:65" s="2" customFormat="1" ht="16.5" customHeight="1">
      <c r="A328" s="37"/>
      <c r="B328" s="38"/>
      <c r="C328" s="234" t="s">
        <v>581</v>
      </c>
      <c r="D328" s="234" t="s">
        <v>305</v>
      </c>
      <c r="E328" s="235" t="s">
        <v>1846</v>
      </c>
      <c r="F328" s="236" t="s">
        <v>1847</v>
      </c>
      <c r="G328" s="237" t="s">
        <v>211</v>
      </c>
      <c r="H328" s="238">
        <v>24</v>
      </c>
      <c r="I328" s="239"/>
      <c r="J328" s="240">
        <f>ROUND(I328*H328,2)</f>
        <v>0</v>
      </c>
      <c r="K328" s="241"/>
      <c r="L328" s="242"/>
      <c r="M328" s="243" t="s">
        <v>21</v>
      </c>
      <c r="N328" s="244" t="s">
        <v>45</v>
      </c>
      <c r="O328" s="67"/>
      <c r="P328" s="192">
        <f>O328*H328</f>
        <v>0</v>
      </c>
      <c r="Q328" s="192">
        <v>0</v>
      </c>
      <c r="R328" s="192">
        <f>Q328*H328</f>
        <v>0</v>
      </c>
      <c r="S328" s="192">
        <v>0</v>
      </c>
      <c r="T328" s="193">
        <f>S328*H328</f>
        <v>0</v>
      </c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R328" s="194" t="s">
        <v>283</v>
      </c>
      <c r="AT328" s="194" t="s">
        <v>305</v>
      </c>
      <c r="AU328" s="194" t="s">
        <v>83</v>
      </c>
      <c r="AY328" s="20" t="s">
        <v>206</v>
      </c>
      <c r="BE328" s="195">
        <f>IF(N328="základní",J328,0)</f>
        <v>0</v>
      </c>
      <c r="BF328" s="195">
        <f>IF(N328="snížená",J328,0)</f>
        <v>0</v>
      </c>
      <c r="BG328" s="195">
        <f>IF(N328="zákl. přenesená",J328,0)</f>
        <v>0</v>
      </c>
      <c r="BH328" s="195">
        <f>IF(N328="sníž. přenesená",J328,0)</f>
        <v>0</v>
      </c>
      <c r="BI328" s="195">
        <f>IF(N328="nulová",J328,0)</f>
        <v>0</v>
      </c>
      <c r="BJ328" s="20" t="s">
        <v>81</v>
      </c>
      <c r="BK328" s="195">
        <f>ROUND(I328*H328,2)</f>
        <v>0</v>
      </c>
      <c r="BL328" s="20" t="s">
        <v>149</v>
      </c>
      <c r="BM328" s="194" t="s">
        <v>1848</v>
      </c>
    </row>
    <row r="329" spans="1:65" s="2" customFormat="1">
      <c r="A329" s="37"/>
      <c r="B329" s="38"/>
      <c r="C329" s="39"/>
      <c r="D329" s="196" t="s">
        <v>213</v>
      </c>
      <c r="E329" s="39"/>
      <c r="F329" s="197" t="s">
        <v>1847</v>
      </c>
      <c r="G329" s="39"/>
      <c r="H329" s="39"/>
      <c r="I329" s="198"/>
      <c r="J329" s="39"/>
      <c r="K329" s="39"/>
      <c r="L329" s="42"/>
      <c r="M329" s="199"/>
      <c r="N329" s="200"/>
      <c r="O329" s="67"/>
      <c r="P329" s="67"/>
      <c r="Q329" s="67"/>
      <c r="R329" s="67"/>
      <c r="S329" s="67"/>
      <c r="T329" s="68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T329" s="20" t="s">
        <v>213</v>
      </c>
      <c r="AU329" s="20" t="s">
        <v>83</v>
      </c>
    </row>
    <row r="330" spans="1:65" s="2" customFormat="1" ht="18">
      <c r="A330" s="37"/>
      <c r="B330" s="38"/>
      <c r="C330" s="39"/>
      <c r="D330" s="196" t="s">
        <v>275</v>
      </c>
      <c r="E330" s="39"/>
      <c r="F330" s="233" t="s">
        <v>1644</v>
      </c>
      <c r="G330" s="39"/>
      <c r="H330" s="39"/>
      <c r="I330" s="198"/>
      <c r="J330" s="39"/>
      <c r="K330" s="39"/>
      <c r="L330" s="42"/>
      <c r="M330" s="199"/>
      <c r="N330" s="200"/>
      <c r="O330" s="67"/>
      <c r="P330" s="67"/>
      <c r="Q330" s="67"/>
      <c r="R330" s="67"/>
      <c r="S330" s="67"/>
      <c r="T330" s="68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T330" s="20" t="s">
        <v>275</v>
      </c>
      <c r="AU330" s="20" t="s">
        <v>83</v>
      </c>
    </row>
    <row r="331" spans="1:65" s="14" customFormat="1">
      <c r="B331" s="211"/>
      <c r="C331" s="212"/>
      <c r="D331" s="196" t="s">
        <v>215</v>
      </c>
      <c r="E331" s="213" t="s">
        <v>21</v>
      </c>
      <c r="F331" s="214" t="s">
        <v>420</v>
      </c>
      <c r="G331" s="212"/>
      <c r="H331" s="215">
        <v>24</v>
      </c>
      <c r="I331" s="216"/>
      <c r="J331" s="212"/>
      <c r="K331" s="212"/>
      <c r="L331" s="217"/>
      <c r="M331" s="218"/>
      <c r="N331" s="219"/>
      <c r="O331" s="219"/>
      <c r="P331" s="219"/>
      <c r="Q331" s="219"/>
      <c r="R331" s="219"/>
      <c r="S331" s="219"/>
      <c r="T331" s="220"/>
      <c r="AT331" s="221" t="s">
        <v>215</v>
      </c>
      <c r="AU331" s="221" t="s">
        <v>83</v>
      </c>
      <c r="AV331" s="14" t="s">
        <v>83</v>
      </c>
      <c r="AW331" s="14" t="s">
        <v>34</v>
      </c>
      <c r="AX331" s="14" t="s">
        <v>81</v>
      </c>
      <c r="AY331" s="221" t="s">
        <v>206</v>
      </c>
    </row>
    <row r="332" spans="1:65" s="2" customFormat="1" ht="16.5" customHeight="1">
      <c r="A332" s="37"/>
      <c r="B332" s="38"/>
      <c r="C332" s="234" t="s">
        <v>588</v>
      </c>
      <c r="D332" s="234" t="s">
        <v>305</v>
      </c>
      <c r="E332" s="235" t="s">
        <v>1849</v>
      </c>
      <c r="F332" s="236" t="s">
        <v>1850</v>
      </c>
      <c r="G332" s="237" t="s">
        <v>211</v>
      </c>
      <c r="H332" s="238">
        <v>60</v>
      </c>
      <c r="I332" s="239"/>
      <c r="J332" s="240">
        <f>ROUND(I332*H332,2)</f>
        <v>0</v>
      </c>
      <c r="K332" s="241"/>
      <c r="L332" s="242"/>
      <c r="M332" s="243" t="s">
        <v>21</v>
      </c>
      <c r="N332" s="244" t="s">
        <v>45</v>
      </c>
      <c r="O332" s="67"/>
      <c r="P332" s="192">
        <f>O332*H332</f>
        <v>0</v>
      </c>
      <c r="Q332" s="192">
        <v>0</v>
      </c>
      <c r="R332" s="192">
        <f>Q332*H332</f>
        <v>0</v>
      </c>
      <c r="S332" s="192">
        <v>0</v>
      </c>
      <c r="T332" s="193">
        <f>S332*H332</f>
        <v>0</v>
      </c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R332" s="194" t="s">
        <v>283</v>
      </c>
      <c r="AT332" s="194" t="s">
        <v>305</v>
      </c>
      <c r="AU332" s="194" t="s">
        <v>83</v>
      </c>
      <c r="AY332" s="20" t="s">
        <v>206</v>
      </c>
      <c r="BE332" s="195">
        <f>IF(N332="základní",J332,0)</f>
        <v>0</v>
      </c>
      <c r="BF332" s="195">
        <f>IF(N332="snížená",J332,0)</f>
        <v>0</v>
      </c>
      <c r="BG332" s="195">
        <f>IF(N332="zákl. přenesená",J332,0)</f>
        <v>0</v>
      </c>
      <c r="BH332" s="195">
        <f>IF(N332="sníž. přenesená",J332,0)</f>
        <v>0</v>
      </c>
      <c r="BI332" s="195">
        <f>IF(N332="nulová",J332,0)</f>
        <v>0</v>
      </c>
      <c r="BJ332" s="20" t="s">
        <v>81</v>
      </c>
      <c r="BK332" s="195">
        <f>ROUND(I332*H332,2)</f>
        <v>0</v>
      </c>
      <c r="BL332" s="20" t="s">
        <v>149</v>
      </c>
      <c r="BM332" s="194" t="s">
        <v>1851</v>
      </c>
    </row>
    <row r="333" spans="1:65" s="2" customFormat="1">
      <c r="A333" s="37"/>
      <c r="B333" s="38"/>
      <c r="C333" s="39"/>
      <c r="D333" s="196" t="s">
        <v>213</v>
      </c>
      <c r="E333" s="39"/>
      <c r="F333" s="197" t="s">
        <v>1850</v>
      </c>
      <c r="G333" s="39"/>
      <c r="H333" s="39"/>
      <c r="I333" s="198"/>
      <c r="J333" s="39"/>
      <c r="K333" s="39"/>
      <c r="L333" s="42"/>
      <c r="M333" s="199"/>
      <c r="N333" s="200"/>
      <c r="O333" s="67"/>
      <c r="P333" s="67"/>
      <c r="Q333" s="67"/>
      <c r="R333" s="67"/>
      <c r="S333" s="67"/>
      <c r="T333" s="68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T333" s="20" t="s">
        <v>213</v>
      </c>
      <c r="AU333" s="20" t="s">
        <v>83</v>
      </c>
    </row>
    <row r="334" spans="1:65" s="2" customFormat="1" ht="18">
      <c r="A334" s="37"/>
      <c r="B334" s="38"/>
      <c r="C334" s="39"/>
      <c r="D334" s="196" t="s">
        <v>275</v>
      </c>
      <c r="E334" s="39"/>
      <c r="F334" s="233" t="s">
        <v>1644</v>
      </c>
      <c r="G334" s="39"/>
      <c r="H334" s="39"/>
      <c r="I334" s="198"/>
      <c r="J334" s="39"/>
      <c r="K334" s="39"/>
      <c r="L334" s="42"/>
      <c r="M334" s="199"/>
      <c r="N334" s="200"/>
      <c r="O334" s="67"/>
      <c r="P334" s="67"/>
      <c r="Q334" s="67"/>
      <c r="R334" s="67"/>
      <c r="S334" s="67"/>
      <c r="T334" s="68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T334" s="20" t="s">
        <v>275</v>
      </c>
      <c r="AU334" s="20" t="s">
        <v>83</v>
      </c>
    </row>
    <row r="335" spans="1:65" s="14" customFormat="1">
      <c r="B335" s="211"/>
      <c r="C335" s="212"/>
      <c r="D335" s="196" t="s">
        <v>215</v>
      </c>
      <c r="E335" s="213" t="s">
        <v>21</v>
      </c>
      <c r="F335" s="214" t="s">
        <v>678</v>
      </c>
      <c r="G335" s="212"/>
      <c r="H335" s="215">
        <v>60</v>
      </c>
      <c r="I335" s="216"/>
      <c r="J335" s="212"/>
      <c r="K335" s="212"/>
      <c r="L335" s="217"/>
      <c r="M335" s="218"/>
      <c r="N335" s="219"/>
      <c r="O335" s="219"/>
      <c r="P335" s="219"/>
      <c r="Q335" s="219"/>
      <c r="R335" s="219"/>
      <c r="S335" s="219"/>
      <c r="T335" s="220"/>
      <c r="AT335" s="221" t="s">
        <v>215</v>
      </c>
      <c r="AU335" s="221" t="s">
        <v>83</v>
      </c>
      <c r="AV335" s="14" t="s">
        <v>83</v>
      </c>
      <c r="AW335" s="14" t="s">
        <v>34</v>
      </c>
      <c r="AX335" s="14" t="s">
        <v>81</v>
      </c>
      <c r="AY335" s="221" t="s">
        <v>206</v>
      </c>
    </row>
    <row r="336" spans="1:65" s="2" customFormat="1" ht="16.5" customHeight="1">
      <c r="A336" s="37"/>
      <c r="B336" s="38"/>
      <c r="C336" s="234" t="s">
        <v>593</v>
      </c>
      <c r="D336" s="234" t="s">
        <v>305</v>
      </c>
      <c r="E336" s="235" t="s">
        <v>1852</v>
      </c>
      <c r="F336" s="236" t="s">
        <v>1853</v>
      </c>
      <c r="G336" s="237" t="s">
        <v>211</v>
      </c>
      <c r="H336" s="238">
        <v>40</v>
      </c>
      <c r="I336" s="239"/>
      <c r="J336" s="240">
        <f>ROUND(I336*H336,2)</f>
        <v>0</v>
      </c>
      <c r="K336" s="241"/>
      <c r="L336" s="242"/>
      <c r="M336" s="243" t="s">
        <v>21</v>
      </c>
      <c r="N336" s="244" t="s">
        <v>45</v>
      </c>
      <c r="O336" s="67"/>
      <c r="P336" s="192">
        <f>O336*H336</f>
        <v>0</v>
      </c>
      <c r="Q336" s="192">
        <v>0</v>
      </c>
      <c r="R336" s="192">
        <f>Q336*H336</f>
        <v>0</v>
      </c>
      <c r="S336" s="192">
        <v>0</v>
      </c>
      <c r="T336" s="193">
        <f>S336*H336</f>
        <v>0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R336" s="194" t="s">
        <v>283</v>
      </c>
      <c r="AT336" s="194" t="s">
        <v>305</v>
      </c>
      <c r="AU336" s="194" t="s">
        <v>83</v>
      </c>
      <c r="AY336" s="20" t="s">
        <v>206</v>
      </c>
      <c r="BE336" s="195">
        <f>IF(N336="základní",J336,0)</f>
        <v>0</v>
      </c>
      <c r="BF336" s="195">
        <f>IF(N336="snížená",J336,0)</f>
        <v>0</v>
      </c>
      <c r="BG336" s="195">
        <f>IF(N336="zákl. přenesená",J336,0)</f>
        <v>0</v>
      </c>
      <c r="BH336" s="195">
        <f>IF(N336="sníž. přenesená",J336,0)</f>
        <v>0</v>
      </c>
      <c r="BI336" s="195">
        <f>IF(N336="nulová",J336,0)</f>
        <v>0</v>
      </c>
      <c r="BJ336" s="20" t="s">
        <v>81</v>
      </c>
      <c r="BK336" s="195">
        <f>ROUND(I336*H336,2)</f>
        <v>0</v>
      </c>
      <c r="BL336" s="20" t="s">
        <v>149</v>
      </c>
      <c r="BM336" s="194" t="s">
        <v>1854</v>
      </c>
    </row>
    <row r="337" spans="1:65" s="2" customFormat="1">
      <c r="A337" s="37"/>
      <c r="B337" s="38"/>
      <c r="C337" s="39"/>
      <c r="D337" s="196" t="s">
        <v>213</v>
      </c>
      <c r="E337" s="39"/>
      <c r="F337" s="197" t="s">
        <v>1853</v>
      </c>
      <c r="G337" s="39"/>
      <c r="H337" s="39"/>
      <c r="I337" s="198"/>
      <c r="J337" s="39"/>
      <c r="K337" s="39"/>
      <c r="L337" s="42"/>
      <c r="M337" s="199"/>
      <c r="N337" s="200"/>
      <c r="O337" s="67"/>
      <c r="P337" s="67"/>
      <c r="Q337" s="67"/>
      <c r="R337" s="67"/>
      <c r="S337" s="67"/>
      <c r="T337" s="68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T337" s="20" t="s">
        <v>213</v>
      </c>
      <c r="AU337" s="20" t="s">
        <v>83</v>
      </c>
    </row>
    <row r="338" spans="1:65" s="2" customFormat="1" ht="18">
      <c r="A338" s="37"/>
      <c r="B338" s="38"/>
      <c r="C338" s="39"/>
      <c r="D338" s="196" t="s">
        <v>275</v>
      </c>
      <c r="E338" s="39"/>
      <c r="F338" s="233" t="s">
        <v>1644</v>
      </c>
      <c r="G338" s="39"/>
      <c r="H338" s="39"/>
      <c r="I338" s="198"/>
      <c r="J338" s="39"/>
      <c r="K338" s="39"/>
      <c r="L338" s="42"/>
      <c r="M338" s="199"/>
      <c r="N338" s="200"/>
      <c r="O338" s="67"/>
      <c r="P338" s="67"/>
      <c r="Q338" s="67"/>
      <c r="R338" s="67"/>
      <c r="S338" s="67"/>
      <c r="T338" s="68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T338" s="20" t="s">
        <v>275</v>
      </c>
      <c r="AU338" s="20" t="s">
        <v>83</v>
      </c>
    </row>
    <row r="339" spans="1:65" s="14" customFormat="1">
      <c r="B339" s="211"/>
      <c r="C339" s="212"/>
      <c r="D339" s="196" t="s">
        <v>215</v>
      </c>
      <c r="E339" s="213" t="s">
        <v>21</v>
      </c>
      <c r="F339" s="214" t="s">
        <v>551</v>
      </c>
      <c r="G339" s="212"/>
      <c r="H339" s="215">
        <v>40</v>
      </c>
      <c r="I339" s="216"/>
      <c r="J339" s="212"/>
      <c r="K339" s="212"/>
      <c r="L339" s="217"/>
      <c r="M339" s="218"/>
      <c r="N339" s="219"/>
      <c r="O339" s="219"/>
      <c r="P339" s="219"/>
      <c r="Q339" s="219"/>
      <c r="R339" s="219"/>
      <c r="S339" s="219"/>
      <c r="T339" s="220"/>
      <c r="AT339" s="221" t="s">
        <v>215</v>
      </c>
      <c r="AU339" s="221" t="s">
        <v>83</v>
      </c>
      <c r="AV339" s="14" t="s">
        <v>83</v>
      </c>
      <c r="AW339" s="14" t="s">
        <v>34</v>
      </c>
      <c r="AX339" s="14" t="s">
        <v>81</v>
      </c>
      <c r="AY339" s="221" t="s">
        <v>206</v>
      </c>
    </row>
    <row r="340" spans="1:65" s="2" customFormat="1" ht="16.5" customHeight="1">
      <c r="A340" s="37"/>
      <c r="B340" s="38"/>
      <c r="C340" s="234" t="s">
        <v>601</v>
      </c>
      <c r="D340" s="234" t="s">
        <v>305</v>
      </c>
      <c r="E340" s="235" t="s">
        <v>1855</v>
      </c>
      <c r="F340" s="236" t="s">
        <v>1856</v>
      </c>
      <c r="G340" s="237" t="s">
        <v>211</v>
      </c>
      <c r="H340" s="238">
        <v>32</v>
      </c>
      <c r="I340" s="239"/>
      <c r="J340" s="240">
        <f>ROUND(I340*H340,2)</f>
        <v>0</v>
      </c>
      <c r="K340" s="241"/>
      <c r="L340" s="242"/>
      <c r="M340" s="243" t="s">
        <v>21</v>
      </c>
      <c r="N340" s="244" t="s">
        <v>45</v>
      </c>
      <c r="O340" s="67"/>
      <c r="P340" s="192">
        <f>O340*H340</f>
        <v>0</v>
      </c>
      <c r="Q340" s="192">
        <v>0</v>
      </c>
      <c r="R340" s="192">
        <f>Q340*H340</f>
        <v>0</v>
      </c>
      <c r="S340" s="192">
        <v>0</v>
      </c>
      <c r="T340" s="193">
        <f>S340*H340</f>
        <v>0</v>
      </c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R340" s="194" t="s">
        <v>283</v>
      </c>
      <c r="AT340" s="194" t="s">
        <v>305</v>
      </c>
      <c r="AU340" s="194" t="s">
        <v>83</v>
      </c>
      <c r="AY340" s="20" t="s">
        <v>206</v>
      </c>
      <c r="BE340" s="195">
        <f>IF(N340="základní",J340,0)</f>
        <v>0</v>
      </c>
      <c r="BF340" s="195">
        <f>IF(N340="snížená",J340,0)</f>
        <v>0</v>
      </c>
      <c r="BG340" s="195">
        <f>IF(N340="zákl. přenesená",J340,0)</f>
        <v>0</v>
      </c>
      <c r="BH340" s="195">
        <f>IF(N340="sníž. přenesená",J340,0)</f>
        <v>0</v>
      </c>
      <c r="BI340" s="195">
        <f>IF(N340="nulová",J340,0)</f>
        <v>0</v>
      </c>
      <c r="BJ340" s="20" t="s">
        <v>81</v>
      </c>
      <c r="BK340" s="195">
        <f>ROUND(I340*H340,2)</f>
        <v>0</v>
      </c>
      <c r="BL340" s="20" t="s">
        <v>149</v>
      </c>
      <c r="BM340" s="194" t="s">
        <v>1857</v>
      </c>
    </row>
    <row r="341" spans="1:65" s="2" customFormat="1">
      <c r="A341" s="37"/>
      <c r="B341" s="38"/>
      <c r="C341" s="39"/>
      <c r="D341" s="196" t="s">
        <v>213</v>
      </c>
      <c r="E341" s="39"/>
      <c r="F341" s="197" t="s">
        <v>1856</v>
      </c>
      <c r="G341" s="39"/>
      <c r="H341" s="39"/>
      <c r="I341" s="198"/>
      <c r="J341" s="39"/>
      <c r="K341" s="39"/>
      <c r="L341" s="42"/>
      <c r="M341" s="199"/>
      <c r="N341" s="200"/>
      <c r="O341" s="67"/>
      <c r="P341" s="67"/>
      <c r="Q341" s="67"/>
      <c r="R341" s="67"/>
      <c r="S341" s="67"/>
      <c r="T341" s="68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T341" s="20" t="s">
        <v>213</v>
      </c>
      <c r="AU341" s="20" t="s">
        <v>83</v>
      </c>
    </row>
    <row r="342" spans="1:65" s="2" customFormat="1" ht="18">
      <c r="A342" s="37"/>
      <c r="B342" s="38"/>
      <c r="C342" s="39"/>
      <c r="D342" s="196" t="s">
        <v>275</v>
      </c>
      <c r="E342" s="39"/>
      <c r="F342" s="233" t="s">
        <v>1644</v>
      </c>
      <c r="G342" s="39"/>
      <c r="H342" s="39"/>
      <c r="I342" s="198"/>
      <c r="J342" s="39"/>
      <c r="K342" s="39"/>
      <c r="L342" s="42"/>
      <c r="M342" s="199"/>
      <c r="N342" s="200"/>
      <c r="O342" s="67"/>
      <c r="P342" s="67"/>
      <c r="Q342" s="67"/>
      <c r="R342" s="67"/>
      <c r="S342" s="67"/>
      <c r="T342" s="68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T342" s="20" t="s">
        <v>275</v>
      </c>
      <c r="AU342" s="20" t="s">
        <v>83</v>
      </c>
    </row>
    <row r="343" spans="1:65" s="14" customFormat="1">
      <c r="B343" s="211"/>
      <c r="C343" s="212"/>
      <c r="D343" s="196" t="s">
        <v>215</v>
      </c>
      <c r="E343" s="213" t="s">
        <v>21</v>
      </c>
      <c r="F343" s="214" t="s">
        <v>487</v>
      </c>
      <c r="G343" s="212"/>
      <c r="H343" s="215">
        <v>32</v>
      </c>
      <c r="I343" s="216"/>
      <c r="J343" s="212"/>
      <c r="K343" s="212"/>
      <c r="L343" s="217"/>
      <c r="M343" s="218"/>
      <c r="N343" s="219"/>
      <c r="O343" s="219"/>
      <c r="P343" s="219"/>
      <c r="Q343" s="219"/>
      <c r="R343" s="219"/>
      <c r="S343" s="219"/>
      <c r="T343" s="220"/>
      <c r="AT343" s="221" t="s">
        <v>215</v>
      </c>
      <c r="AU343" s="221" t="s">
        <v>83</v>
      </c>
      <c r="AV343" s="14" t="s">
        <v>83</v>
      </c>
      <c r="AW343" s="14" t="s">
        <v>34</v>
      </c>
      <c r="AX343" s="14" t="s">
        <v>81</v>
      </c>
      <c r="AY343" s="221" t="s">
        <v>206</v>
      </c>
    </row>
    <row r="344" spans="1:65" s="2" customFormat="1" ht="16.5" customHeight="1">
      <c r="A344" s="37"/>
      <c r="B344" s="38"/>
      <c r="C344" s="234" t="s">
        <v>613</v>
      </c>
      <c r="D344" s="234" t="s">
        <v>305</v>
      </c>
      <c r="E344" s="235" t="s">
        <v>1858</v>
      </c>
      <c r="F344" s="236" t="s">
        <v>1859</v>
      </c>
      <c r="G344" s="237" t="s">
        <v>211</v>
      </c>
      <c r="H344" s="238">
        <v>58</v>
      </c>
      <c r="I344" s="239"/>
      <c r="J344" s="240">
        <f>ROUND(I344*H344,2)</f>
        <v>0</v>
      </c>
      <c r="K344" s="241"/>
      <c r="L344" s="242"/>
      <c r="M344" s="243" t="s">
        <v>21</v>
      </c>
      <c r="N344" s="244" t="s">
        <v>45</v>
      </c>
      <c r="O344" s="67"/>
      <c r="P344" s="192">
        <f>O344*H344</f>
        <v>0</v>
      </c>
      <c r="Q344" s="192">
        <v>0</v>
      </c>
      <c r="R344" s="192">
        <f>Q344*H344</f>
        <v>0</v>
      </c>
      <c r="S344" s="192">
        <v>0</v>
      </c>
      <c r="T344" s="193">
        <f>S344*H344</f>
        <v>0</v>
      </c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R344" s="194" t="s">
        <v>283</v>
      </c>
      <c r="AT344" s="194" t="s">
        <v>305</v>
      </c>
      <c r="AU344" s="194" t="s">
        <v>83</v>
      </c>
      <c r="AY344" s="20" t="s">
        <v>206</v>
      </c>
      <c r="BE344" s="195">
        <f>IF(N344="základní",J344,0)</f>
        <v>0</v>
      </c>
      <c r="BF344" s="195">
        <f>IF(N344="snížená",J344,0)</f>
        <v>0</v>
      </c>
      <c r="BG344" s="195">
        <f>IF(N344="zákl. přenesená",J344,0)</f>
        <v>0</v>
      </c>
      <c r="BH344" s="195">
        <f>IF(N344="sníž. přenesená",J344,0)</f>
        <v>0</v>
      </c>
      <c r="BI344" s="195">
        <f>IF(N344="nulová",J344,0)</f>
        <v>0</v>
      </c>
      <c r="BJ344" s="20" t="s">
        <v>81</v>
      </c>
      <c r="BK344" s="195">
        <f>ROUND(I344*H344,2)</f>
        <v>0</v>
      </c>
      <c r="BL344" s="20" t="s">
        <v>149</v>
      </c>
      <c r="BM344" s="194" t="s">
        <v>1860</v>
      </c>
    </row>
    <row r="345" spans="1:65" s="2" customFormat="1">
      <c r="A345" s="37"/>
      <c r="B345" s="38"/>
      <c r="C345" s="39"/>
      <c r="D345" s="196" t="s">
        <v>213</v>
      </c>
      <c r="E345" s="39"/>
      <c r="F345" s="197" t="s">
        <v>1859</v>
      </c>
      <c r="G345" s="39"/>
      <c r="H345" s="39"/>
      <c r="I345" s="198"/>
      <c r="J345" s="39"/>
      <c r="K345" s="39"/>
      <c r="L345" s="42"/>
      <c r="M345" s="199"/>
      <c r="N345" s="200"/>
      <c r="O345" s="67"/>
      <c r="P345" s="67"/>
      <c r="Q345" s="67"/>
      <c r="R345" s="67"/>
      <c r="S345" s="67"/>
      <c r="T345" s="68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T345" s="20" t="s">
        <v>213</v>
      </c>
      <c r="AU345" s="20" t="s">
        <v>83</v>
      </c>
    </row>
    <row r="346" spans="1:65" s="2" customFormat="1" ht="18">
      <c r="A346" s="37"/>
      <c r="B346" s="38"/>
      <c r="C346" s="39"/>
      <c r="D346" s="196" t="s">
        <v>275</v>
      </c>
      <c r="E346" s="39"/>
      <c r="F346" s="233" t="s">
        <v>1644</v>
      </c>
      <c r="G346" s="39"/>
      <c r="H346" s="39"/>
      <c r="I346" s="198"/>
      <c r="J346" s="39"/>
      <c r="K346" s="39"/>
      <c r="L346" s="42"/>
      <c r="M346" s="199"/>
      <c r="N346" s="200"/>
      <c r="O346" s="67"/>
      <c r="P346" s="67"/>
      <c r="Q346" s="67"/>
      <c r="R346" s="67"/>
      <c r="S346" s="67"/>
      <c r="T346" s="68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T346" s="20" t="s">
        <v>275</v>
      </c>
      <c r="AU346" s="20" t="s">
        <v>83</v>
      </c>
    </row>
    <row r="347" spans="1:65" s="14" customFormat="1">
      <c r="B347" s="211"/>
      <c r="C347" s="212"/>
      <c r="D347" s="196" t="s">
        <v>215</v>
      </c>
      <c r="E347" s="213" t="s">
        <v>21</v>
      </c>
      <c r="F347" s="214" t="s">
        <v>659</v>
      </c>
      <c r="G347" s="212"/>
      <c r="H347" s="215">
        <v>58</v>
      </c>
      <c r="I347" s="216"/>
      <c r="J347" s="212"/>
      <c r="K347" s="212"/>
      <c r="L347" s="217"/>
      <c r="M347" s="218"/>
      <c r="N347" s="219"/>
      <c r="O347" s="219"/>
      <c r="P347" s="219"/>
      <c r="Q347" s="219"/>
      <c r="R347" s="219"/>
      <c r="S347" s="219"/>
      <c r="T347" s="220"/>
      <c r="AT347" s="221" t="s">
        <v>215</v>
      </c>
      <c r="AU347" s="221" t="s">
        <v>83</v>
      </c>
      <c r="AV347" s="14" t="s">
        <v>83</v>
      </c>
      <c r="AW347" s="14" t="s">
        <v>34</v>
      </c>
      <c r="AX347" s="14" t="s">
        <v>81</v>
      </c>
      <c r="AY347" s="221" t="s">
        <v>206</v>
      </c>
    </row>
    <row r="348" spans="1:65" s="2" customFormat="1" ht="16.5" customHeight="1">
      <c r="A348" s="37"/>
      <c r="B348" s="38"/>
      <c r="C348" s="234" t="s">
        <v>619</v>
      </c>
      <c r="D348" s="234" t="s">
        <v>305</v>
      </c>
      <c r="E348" s="235" t="s">
        <v>1861</v>
      </c>
      <c r="F348" s="236" t="s">
        <v>1862</v>
      </c>
      <c r="G348" s="237" t="s">
        <v>211</v>
      </c>
      <c r="H348" s="238">
        <v>2</v>
      </c>
      <c r="I348" s="239"/>
      <c r="J348" s="240">
        <f>ROUND(I348*H348,2)</f>
        <v>0</v>
      </c>
      <c r="K348" s="241"/>
      <c r="L348" s="242"/>
      <c r="M348" s="243" t="s">
        <v>21</v>
      </c>
      <c r="N348" s="244" t="s">
        <v>45</v>
      </c>
      <c r="O348" s="67"/>
      <c r="P348" s="192">
        <f>O348*H348</f>
        <v>0</v>
      </c>
      <c r="Q348" s="192">
        <v>0</v>
      </c>
      <c r="R348" s="192">
        <f>Q348*H348</f>
        <v>0</v>
      </c>
      <c r="S348" s="192">
        <v>0</v>
      </c>
      <c r="T348" s="193">
        <f>S348*H348</f>
        <v>0</v>
      </c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R348" s="194" t="s">
        <v>283</v>
      </c>
      <c r="AT348" s="194" t="s">
        <v>305</v>
      </c>
      <c r="AU348" s="194" t="s">
        <v>83</v>
      </c>
      <c r="AY348" s="20" t="s">
        <v>206</v>
      </c>
      <c r="BE348" s="195">
        <f>IF(N348="základní",J348,0)</f>
        <v>0</v>
      </c>
      <c r="BF348" s="195">
        <f>IF(N348="snížená",J348,0)</f>
        <v>0</v>
      </c>
      <c r="BG348" s="195">
        <f>IF(N348="zákl. přenesená",J348,0)</f>
        <v>0</v>
      </c>
      <c r="BH348" s="195">
        <f>IF(N348="sníž. přenesená",J348,0)</f>
        <v>0</v>
      </c>
      <c r="BI348" s="195">
        <f>IF(N348="nulová",J348,0)</f>
        <v>0</v>
      </c>
      <c r="BJ348" s="20" t="s">
        <v>81</v>
      </c>
      <c r="BK348" s="195">
        <f>ROUND(I348*H348,2)</f>
        <v>0</v>
      </c>
      <c r="BL348" s="20" t="s">
        <v>149</v>
      </c>
      <c r="BM348" s="194" t="s">
        <v>1863</v>
      </c>
    </row>
    <row r="349" spans="1:65" s="2" customFormat="1">
      <c r="A349" s="37"/>
      <c r="B349" s="38"/>
      <c r="C349" s="39"/>
      <c r="D349" s="196" t="s">
        <v>213</v>
      </c>
      <c r="E349" s="39"/>
      <c r="F349" s="197" t="s">
        <v>1862</v>
      </c>
      <c r="G349" s="39"/>
      <c r="H349" s="39"/>
      <c r="I349" s="198"/>
      <c r="J349" s="39"/>
      <c r="K349" s="39"/>
      <c r="L349" s="42"/>
      <c r="M349" s="199"/>
      <c r="N349" s="200"/>
      <c r="O349" s="67"/>
      <c r="P349" s="67"/>
      <c r="Q349" s="67"/>
      <c r="R349" s="67"/>
      <c r="S349" s="67"/>
      <c r="T349" s="68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T349" s="20" t="s">
        <v>213</v>
      </c>
      <c r="AU349" s="20" t="s">
        <v>83</v>
      </c>
    </row>
    <row r="350" spans="1:65" s="2" customFormat="1" ht="18">
      <c r="A350" s="37"/>
      <c r="B350" s="38"/>
      <c r="C350" s="39"/>
      <c r="D350" s="196" t="s">
        <v>275</v>
      </c>
      <c r="E350" s="39"/>
      <c r="F350" s="233" t="s">
        <v>1644</v>
      </c>
      <c r="G350" s="39"/>
      <c r="H350" s="39"/>
      <c r="I350" s="198"/>
      <c r="J350" s="39"/>
      <c r="K350" s="39"/>
      <c r="L350" s="42"/>
      <c r="M350" s="199"/>
      <c r="N350" s="200"/>
      <c r="O350" s="67"/>
      <c r="P350" s="67"/>
      <c r="Q350" s="67"/>
      <c r="R350" s="67"/>
      <c r="S350" s="67"/>
      <c r="T350" s="68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T350" s="20" t="s">
        <v>275</v>
      </c>
      <c r="AU350" s="20" t="s">
        <v>83</v>
      </c>
    </row>
    <row r="351" spans="1:65" s="14" customFormat="1">
      <c r="B351" s="211"/>
      <c r="C351" s="212"/>
      <c r="D351" s="196" t="s">
        <v>215</v>
      </c>
      <c r="E351" s="213" t="s">
        <v>21</v>
      </c>
      <c r="F351" s="214" t="s">
        <v>83</v>
      </c>
      <c r="G351" s="212"/>
      <c r="H351" s="215">
        <v>2</v>
      </c>
      <c r="I351" s="216"/>
      <c r="J351" s="212"/>
      <c r="K351" s="212"/>
      <c r="L351" s="217"/>
      <c r="M351" s="218"/>
      <c r="N351" s="219"/>
      <c r="O351" s="219"/>
      <c r="P351" s="219"/>
      <c r="Q351" s="219"/>
      <c r="R351" s="219"/>
      <c r="S351" s="219"/>
      <c r="T351" s="220"/>
      <c r="AT351" s="221" t="s">
        <v>215</v>
      </c>
      <c r="AU351" s="221" t="s">
        <v>83</v>
      </c>
      <c r="AV351" s="14" t="s">
        <v>83</v>
      </c>
      <c r="AW351" s="14" t="s">
        <v>34</v>
      </c>
      <c r="AX351" s="14" t="s">
        <v>81</v>
      </c>
      <c r="AY351" s="221" t="s">
        <v>206</v>
      </c>
    </row>
    <row r="352" spans="1:65" s="2" customFormat="1" ht="16.5" customHeight="1">
      <c r="A352" s="37"/>
      <c r="B352" s="38"/>
      <c r="C352" s="234" t="s">
        <v>623</v>
      </c>
      <c r="D352" s="234" t="s">
        <v>305</v>
      </c>
      <c r="E352" s="235" t="s">
        <v>1864</v>
      </c>
      <c r="F352" s="236" t="s">
        <v>1865</v>
      </c>
      <c r="G352" s="237" t="s">
        <v>211</v>
      </c>
      <c r="H352" s="238">
        <v>60</v>
      </c>
      <c r="I352" s="239"/>
      <c r="J352" s="240">
        <f>ROUND(I352*H352,2)</f>
        <v>0</v>
      </c>
      <c r="K352" s="241"/>
      <c r="L352" s="242"/>
      <c r="M352" s="243" t="s">
        <v>21</v>
      </c>
      <c r="N352" s="244" t="s">
        <v>45</v>
      </c>
      <c r="O352" s="67"/>
      <c r="P352" s="192">
        <f>O352*H352</f>
        <v>0</v>
      </c>
      <c r="Q352" s="192">
        <v>0</v>
      </c>
      <c r="R352" s="192">
        <f>Q352*H352</f>
        <v>0</v>
      </c>
      <c r="S352" s="192">
        <v>0</v>
      </c>
      <c r="T352" s="193">
        <f>S352*H352</f>
        <v>0</v>
      </c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R352" s="194" t="s">
        <v>283</v>
      </c>
      <c r="AT352" s="194" t="s">
        <v>305</v>
      </c>
      <c r="AU352" s="194" t="s">
        <v>83</v>
      </c>
      <c r="AY352" s="20" t="s">
        <v>206</v>
      </c>
      <c r="BE352" s="195">
        <f>IF(N352="základní",J352,0)</f>
        <v>0</v>
      </c>
      <c r="BF352" s="195">
        <f>IF(N352="snížená",J352,0)</f>
        <v>0</v>
      </c>
      <c r="BG352" s="195">
        <f>IF(N352="zákl. přenesená",J352,0)</f>
        <v>0</v>
      </c>
      <c r="BH352" s="195">
        <f>IF(N352="sníž. přenesená",J352,0)</f>
        <v>0</v>
      </c>
      <c r="BI352" s="195">
        <f>IF(N352="nulová",J352,0)</f>
        <v>0</v>
      </c>
      <c r="BJ352" s="20" t="s">
        <v>81</v>
      </c>
      <c r="BK352" s="195">
        <f>ROUND(I352*H352,2)</f>
        <v>0</v>
      </c>
      <c r="BL352" s="20" t="s">
        <v>149</v>
      </c>
      <c r="BM352" s="194" t="s">
        <v>1866</v>
      </c>
    </row>
    <row r="353" spans="1:65" s="2" customFormat="1">
      <c r="A353" s="37"/>
      <c r="B353" s="38"/>
      <c r="C353" s="39"/>
      <c r="D353" s="196" t="s">
        <v>213</v>
      </c>
      <c r="E353" s="39"/>
      <c r="F353" s="197" t="s">
        <v>1865</v>
      </c>
      <c r="G353" s="39"/>
      <c r="H353" s="39"/>
      <c r="I353" s="198"/>
      <c r="J353" s="39"/>
      <c r="K353" s="39"/>
      <c r="L353" s="42"/>
      <c r="M353" s="199"/>
      <c r="N353" s="200"/>
      <c r="O353" s="67"/>
      <c r="P353" s="67"/>
      <c r="Q353" s="67"/>
      <c r="R353" s="67"/>
      <c r="S353" s="67"/>
      <c r="T353" s="68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T353" s="20" t="s">
        <v>213</v>
      </c>
      <c r="AU353" s="20" t="s">
        <v>83</v>
      </c>
    </row>
    <row r="354" spans="1:65" s="2" customFormat="1" ht="18">
      <c r="A354" s="37"/>
      <c r="B354" s="38"/>
      <c r="C354" s="39"/>
      <c r="D354" s="196" t="s">
        <v>275</v>
      </c>
      <c r="E354" s="39"/>
      <c r="F354" s="233" t="s">
        <v>1644</v>
      </c>
      <c r="G354" s="39"/>
      <c r="H354" s="39"/>
      <c r="I354" s="198"/>
      <c r="J354" s="39"/>
      <c r="K354" s="39"/>
      <c r="L354" s="42"/>
      <c r="M354" s="199"/>
      <c r="N354" s="200"/>
      <c r="O354" s="67"/>
      <c r="P354" s="67"/>
      <c r="Q354" s="67"/>
      <c r="R354" s="67"/>
      <c r="S354" s="67"/>
      <c r="T354" s="68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T354" s="20" t="s">
        <v>275</v>
      </c>
      <c r="AU354" s="20" t="s">
        <v>83</v>
      </c>
    </row>
    <row r="355" spans="1:65" s="14" customFormat="1">
      <c r="B355" s="211"/>
      <c r="C355" s="212"/>
      <c r="D355" s="196" t="s">
        <v>215</v>
      </c>
      <c r="E355" s="213" t="s">
        <v>21</v>
      </c>
      <c r="F355" s="214" t="s">
        <v>678</v>
      </c>
      <c r="G355" s="212"/>
      <c r="H355" s="215">
        <v>60</v>
      </c>
      <c r="I355" s="216"/>
      <c r="J355" s="212"/>
      <c r="K355" s="212"/>
      <c r="L355" s="217"/>
      <c r="M355" s="218"/>
      <c r="N355" s="219"/>
      <c r="O355" s="219"/>
      <c r="P355" s="219"/>
      <c r="Q355" s="219"/>
      <c r="R355" s="219"/>
      <c r="S355" s="219"/>
      <c r="T355" s="220"/>
      <c r="AT355" s="221" t="s">
        <v>215</v>
      </c>
      <c r="AU355" s="221" t="s">
        <v>83</v>
      </c>
      <c r="AV355" s="14" t="s">
        <v>83</v>
      </c>
      <c r="AW355" s="14" t="s">
        <v>34</v>
      </c>
      <c r="AX355" s="14" t="s">
        <v>81</v>
      </c>
      <c r="AY355" s="221" t="s">
        <v>206</v>
      </c>
    </row>
    <row r="356" spans="1:65" s="2" customFormat="1" ht="16.5" customHeight="1">
      <c r="A356" s="37"/>
      <c r="B356" s="38"/>
      <c r="C356" s="234" t="s">
        <v>627</v>
      </c>
      <c r="D356" s="234" t="s">
        <v>305</v>
      </c>
      <c r="E356" s="235" t="s">
        <v>1867</v>
      </c>
      <c r="F356" s="236" t="s">
        <v>1868</v>
      </c>
      <c r="G356" s="237" t="s">
        <v>211</v>
      </c>
      <c r="H356" s="238">
        <v>20</v>
      </c>
      <c r="I356" s="239"/>
      <c r="J356" s="240">
        <f>ROUND(I356*H356,2)</f>
        <v>0</v>
      </c>
      <c r="K356" s="241"/>
      <c r="L356" s="242"/>
      <c r="M356" s="243" t="s">
        <v>21</v>
      </c>
      <c r="N356" s="244" t="s">
        <v>45</v>
      </c>
      <c r="O356" s="67"/>
      <c r="P356" s="192">
        <f>O356*H356</f>
        <v>0</v>
      </c>
      <c r="Q356" s="192">
        <v>0</v>
      </c>
      <c r="R356" s="192">
        <f>Q356*H356</f>
        <v>0</v>
      </c>
      <c r="S356" s="192">
        <v>0</v>
      </c>
      <c r="T356" s="193">
        <f>S356*H356</f>
        <v>0</v>
      </c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R356" s="194" t="s">
        <v>283</v>
      </c>
      <c r="AT356" s="194" t="s">
        <v>305</v>
      </c>
      <c r="AU356" s="194" t="s">
        <v>83</v>
      </c>
      <c r="AY356" s="20" t="s">
        <v>206</v>
      </c>
      <c r="BE356" s="195">
        <f>IF(N356="základní",J356,0)</f>
        <v>0</v>
      </c>
      <c r="BF356" s="195">
        <f>IF(N356="snížená",J356,0)</f>
        <v>0</v>
      </c>
      <c r="BG356" s="195">
        <f>IF(N356="zákl. přenesená",J356,0)</f>
        <v>0</v>
      </c>
      <c r="BH356" s="195">
        <f>IF(N356="sníž. přenesená",J356,0)</f>
        <v>0</v>
      </c>
      <c r="BI356" s="195">
        <f>IF(N356="nulová",J356,0)</f>
        <v>0</v>
      </c>
      <c r="BJ356" s="20" t="s">
        <v>81</v>
      </c>
      <c r="BK356" s="195">
        <f>ROUND(I356*H356,2)</f>
        <v>0</v>
      </c>
      <c r="BL356" s="20" t="s">
        <v>149</v>
      </c>
      <c r="BM356" s="194" t="s">
        <v>1869</v>
      </c>
    </row>
    <row r="357" spans="1:65" s="2" customFormat="1">
      <c r="A357" s="37"/>
      <c r="B357" s="38"/>
      <c r="C357" s="39"/>
      <c r="D357" s="196" t="s">
        <v>213</v>
      </c>
      <c r="E357" s="39"/>
      <c r="F357" s="197" t="s">
        <v>1868</v>
      </c>
      <c r="G357" s="39"/>
      <c r="H357" s="39"/>
      <c r="I357" s="198"/>
      <c r="J357" s="39"/>
      <c r="K357" s="39"/>
      <c r="L357" s="42"/>
      <c r="M357" s="199"/>
      <c r="N357" s="200"/>
      <c r="O357" s="67"/>
      <c r="P357" s="67"/>
      <c r="Q357" s="67"/>
      <c r="R357" s="67"/>
      <c r="S357" s="67"/>
      <c r="T357" s="68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T357" s="20" t="s">
        <v>213</v>
      </c>
      <c r="AU357" s="20" t="s">
        <v>83</v>
      </c>
    </row>
    <row r="358" spans="1:65" s="2" customFormat="1" ht="18">
      <c r="A358" s="37"/>
      <c r="B358" s="38"/>
      <c r="C358" s="39"/>
      <c r="D358" s="196" t="s">
        <v>275</v>
      </c>
      <c r="E358" s="39"/>
      <c r="F358" s="233" t="s">
        <v>1644</v>
      </c>
      <c r="G358" s="39"/>
      <c r="H358" s="39"/>
      <c r="I358" s="198"/>
      <c r="J358" s="39"/>
      <c r="K358" s="39"/>
      <c r="L358" s="42"/>
      <c r="M358" s="199"/>
      <c r="N358" s="200"/>
      <c r="O358" s="67"/>
      <c r="P358" s="67"/>
      <c r="Q358" s="67"/>
      <c r="R358" s="67"/>
      <c r="S358" s="67"/>
      <c r="T358" s="68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T358" s="20" t="s">
        <v>275</v>
      </c>
      <c r="AU358" s="20" t="s">
        <v>83</v>
      </c>
    </row>
    <row r="359" spans="1:65" s="14" customFormat="1">
      <c r="B359" s="211"/>
      <c r="C359" s="212"/>
      <c r="D359" s="196" t="s">
        <v>215</v>
      </c>
      <c r="E359" s="213" t="s">
        <v>21</v>
      </c>
      <c r="F359" s="214" t="s">
        <v>386</v>
      </c>
      <c r="G359" s="212"/>
      <c r="H359" s="215">
        <v>20</v>
      </c>
      <c r="I359" s="216"/>
      <c r="J359" s="212"/>
      <c r="K359" s="212"/>
      <c r="L359" s="217"/>
      <c r="M359" s="218"/>
      <c r="N359" s="219"/>
      <c r="O359" s="219"/>
      <c r="P359" s="219"/>
      <c r="Q359" s="219"/>
      <c r="R359" s="219"/>
      <c r="S359" s="219"/>
      <c r="T359" s="220"/>
      <c r="AT359" s="221" t="s">
        <v>215</v>
      </c>
      <c r="AU359" s="221" t="s">
        <v>83</v>
      </c>
      <c r="AV359" s="14" t="s">
        <v>83</v>
      </c>
      <c r="AW359" s="14" t="s">
        <v>34</v>
      </c>
      <c r="AX359" s="14" t="s">
        <v>81</v>
      </c>
      <c r="AY359" s="221" t="s">
        <v>206</v>
      </c>
    </row>
    <row r="360" spans="1:65" s="2" customFormat="1" ht="16.5" customHeight="1">
      <c r="A360" s="37"/>
      <c r="B360" s="38"/>
      <c r="C360" s="234" t="s">
        <v>631</v>
      </c>
      <c r="D360" s="234" t="s">
        <v>305</v>
      </c>
      <c r="E360" s="235" t="s">
        <v>1870</v>
      </c>
      <c r="F360" s="236" t="s">
        <v>1871</v>
      </c>
      <c r="G360" s="237" t="s">
        <v>211</v>
      </c>
      <c r="H360" s="238">
        <v>20</v>
      </c>
      <c r="I360" s="239"/>
      <c r="J360" s="240">
        <f>ROUND(I360*H360,2)</f>
        <v>0</v>
      </c>
      <c r="K360" s="241"/>
      <c r="L360" s="242"/>
      <c r="M360" s="243" t="s">
        <v>21</v>
      </c>
      <c r="N360" s="244" t="s">
        <v>45</v>
      </c>
      <c r="O360" s="67"/>
      <c r="P360" s="192">
        <f>O360*H360</f>
        <v>0</v>
      </c>
      <c r="Q360" s="192">
        <v>0</v>
      </c>
      <c r="R360" s="192">
        <f>Q360*H360</f>
        <v>0</v>
      </c>
      <c r="S360" s="192">
        <v>0</v>
      </c>
      <c r="T360" s="193">
        <f>S360*H360</f>
        <v>0</v>
      </c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R360" s="194" t="s">
        <v>283</v>
      </c>
      <c r="AT360" s="194" t="s">
        <v>305</v>
      </c>
      <c r="AU360" s="194" t="s">
        <v>83</v>
      </c>
      <c r="AY360" s="20" t="s">
        <v>206</v>
      </c>
      <c r="BE360" s="195">
        <f>IF(N360="základní",J360,0)</f>
        <v>0</v>
      </c>
      <c r="BF360" s="195">
        <f>IF(N360="snížená",J360,0)</f>
        <v>0</v>
      </c>
      <c r="BG360" s="195">
        <f>IF(N360="zákl. přenesená",J360,0)</f>
        <v>0</v>
      </c>
      <c r="BH360" s="195">
        <f>IF(N360="sníž. přenesená",J360,0)</f>
        <v>0</v>
      </c>
      <c r="BI360" s="195">
        <f>IF(N360="nulová",J360,0)</f>
        <v>0</v>
      </c>
      <c r="BJ360" s="20" t="s">
        <v>81</v>
      </c>
      <c r="BK360" s="195">
        <f>ROUND(I360*H360,2)</f>
        <v>0</v>
      </c>
      <c r="BL360" s="20" t="s">
        <v>149</v>
      </c>
      <c r="BM360" s="194" t="s">
        <v>1872</v>
      </c>
    </row>
    <row r="361" spans="1:65" s="2" customFormat="1">
      <c r="A361" s="37"/>
      <c r="B361" s="38"/>
      <c r="C361" s="39"/>
      <c r="D361" s="196" t="s">
        <v>213</v>
      </c>
      <c r="E361" s="39"/>
      <c r="F361" s="197" t="s">
        <v>1871</v>
      </c>
      <c r="G361" s="39"/>
      <c r="H361" s="39"/>
      <c r="I361" s="198"/>
      <c r="J361" s="39"/>
      <c r="K361" s="39"/>
      <c r="L361" s="42"/>
      <c r="M361" s="199"/>
      <c r="N361" s="200"/>
      <c r="O361" s="67"/>
      <c r="P361" s="67"/>
      <c r="Q361" s="67"/>
      <c r="R361" s="67"/>
      <c r="S361" s="67"/>
      <c r="T361" s="68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T361" s="20" t="s">
        <v>213</v>
      </c>
      <c r="AU361" s="20" t="s">
        <v>83</v>
      </c>
    </row>
    <row r="362" spans="1:65" s="2" customFormat="1" ht="18">
      <c r="A362" s="37"/>
      <c r="B362" s="38"/>
      <c r="C362" s="39"/>
      <c r="D362" s="196" t="s">
        <v>275</v>
      </c>
      <c r="E362" s="39"/>
      <c r="F362" s="233" t="s">
        <v>1644</v>
      </c>
      <c r="G362" s="39"/>
      <c r="H362" s="39"/>
      <c r="I362" s="198"/>
      <c r="J362" s="39"/>
      <c r="K362" s="39"/>
      <c r="L362" s="42"/>
      <c r="M362" s="199"/>
      <c r="N362" s="200"/>
      <c r="O362" s="67"/>
      <c r="P362" s="67"/>
      <c r="Q362" s="67"/>
      <c r="R362" s="67"/>
      <c r="S362" s="67"/>
      <c r="T362" s="68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T362" s="20" t="s">
        <v>275</v>
      </c>
      <c r="AU362" s="20" t="s">
        <v>83</v>
      </c>
    </row>
    <row r="363" spans="1:65" s="14" customFormat="1">
      <c r="B363" s="211"/>
      <c r="C363" s="212"/>
      <c r="D363" s="196" t="s">
        <v>215</v>
      </c>
      <c r="E363" s="213" t="s">
        <v>21</v>
      </c>
      <c r="F363" s="214" t="s">
        <v>386</v>
      </c>
      <c r="G363" s="212"/>
      <c r="H363" s="215">
        <v>20</v>
      </c>
      <c r="I363" s="216"/>
      <c r="J363" s="212"/>
      <c r="K363" s="212"/>
      <c r="L363" s="217"/>
      <c r="M363" s="218"/>
      <c r="N363" s="219"/>
      <c r="O363" s="219"/>
      <c r="P363" s="219"/>
      <c r="Q363" s="219"/>
      <c r="R363" s="219"/>
      <c r="S363" s="219"/>
      <c r="T363" s="220"/>
      <c r="AT363" s="221" t="s">
        <v>215</v>
      </c>
      <c r="AU363" s="221" t="s">
        <v>83</v>
      </c>
      <c r="AV363" s="14" t="s">
        <v>83</v>
      </c>
      <c r="AW363" s="14" t="s">
        <v>34</v>
      </c>
      <c r="AX363" s="14" t="s">
        <v>81</v>
      </c>
      <c r="AY363" s="221" t="s">
        <v>206</v>
      </c>
    </row>
    <row r="364" spans="1:65" s="2" customFormat="1" ht="16.5" customHeight="1">
      <c r="A364" s="37"/>
      <c r="B364" s="38"/>
      <c r="C364" s="182" t="s">
        <v>635</v>
      </c>
      <c r="D364" s="182" t="s">
        <v>208</v>
      </c>
      <c r="E364" s="183" t="s">
        <v>1873</v>
      </c>
      <c r="F364" s="184" t="s">
        <v>1874</v>
      </c>
      <c r="G364" s="185" t="s">
        <v>211</v>
      </c>
      <c r="H364" s="186">
        <v>15</v>
      </c>
      <c r="I364" s="187"/>
      <c r="J364" s="188">
        <f>ROUND(I364*H364,2)</f>
        <v>0</v>
      </c>
      <c r="K364" s="189"/>
      <c r="L364" s="42"/>
      <c r="M364" s="190" t="s">
        <v>21</v>
      </c>
      <c r="N364" s="191" t="s">
        <v>45</v>
      </c>
      <c r="O364" s="67"/>
      <c r="P364" s="192">
        <f>O364*H364</f>
        <v>0</v>
      </c>
      <c r="Q364" s="192">
        <v>0</v>
      </c>
      <c r="R364" s="192">
        <f>Q364*H364</f>
        <v>0</v>
      </c>
      <c r="S364" s="192">
        <v>0</v>
      </c>
      <c r="T364" s="193">
        <f>S364*H364</f>
        <v>0</v>
      </c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R364" s="194" t="s">
        <v>149</v>
      </c>
      <c r="AT364" s="194" t="s">
        <v>208</v>
      </c>
      <c r="AU364" s="194" t="s">
        <v>83</v>
      </c>
      <c r="AY364" s="20" t="s">
        <v>206</v>
      </c>
      <c r="BE364" s="195">
        <f>IF(N364="základní",J364,0)</f>
        <v>0</v>
      </c>
      <c r="BF364" s="195">
        <f>IF(N364="snížená",J364,0)</f>
        <v>0</v>
      </c>
      <c r="BG364" s="195">
        <f>IF(N364="zákl. přenesená",J364,0)</f>
        <v>0</v>
      </c>
      <c r="BH364" s="195">
        <f>IF(N364="sníž. přenesená",J364,0)</f>
        <v>0</v>
      </c>
      <c r="BI364" s="195">
        <f>IF(N364="nulová",J364,0)</f>
        <v>0</v>
      </c>
      <c r="BJ364" s="20" t="s">
        <v>81</v>
      </c>
      <c r="BK364" s="195">
        <f>ROUND(I364*H364,2)</f>
        <v>0</v>
      </c>
      <c r="BL364" s="20" t="s">
        <v>149</v>
      </c>
      <c r="BM364" s="194" t="s">
        <v>1875</v>
      </c>
    </row>
    <row r="365" spans="1:65" s="2" customFormat="1">
      <c r="A365" s="37"/>
      <c r="B365" s="38"/>
      <c r="C365" s="39"/>
      <c r="D365" s="196" t="s">
        <v>213</v>
      </c>
      <c r="E365" s="39"/>
      <c r="F365" s="197" t="s">
        <v>1876</v>
      </c>
      <c r="G365" s="39"/>
      <c r="H365" s="39"/>
      <c r="I365" s="198"/>
      <c r="J365" s="39"/>
      <c r="K365" s="39"/>
      <c r="L365" s="42"/>
      <c r="M365" s="199"/>
      <c r="N365" s="200"/>
      <c r="O365" s="67"/>
      <c r="P365" s="67"/>
      <c r="Q365" s="67"/>
      <c r="R365" s="67"/>
      <c r="S365" s="67"/>
      <c r="T365" s="68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T365" s="20" t="s">
        <v>213</v>
      </c>
      <c r="AU365" s="20" t="s">
        <v>83</v>
      </c>
    </row>
    <row r="366" spans="1:65" s="2" customFormat="1" ht="18">
      <c r="A366" s="37"/>
      <c r="B366" s="38"/>
      <c r="C366" s="39"/>
      <c r="D366" s="196" t="s">
        <v>275</v>
      </c>
      <c r="E366" s="39"/>
      <c r="F366" s="233" t="s">
        <v>1644</v>
      </c>
      <c r="G366" s="39"/>
      <c r="H366" s="39"/>
      <c r="I366" s="198"/>
      <c r="J366" s="39"/>
      <c r="K366" s="39"/>
      <c r="L366" s="42"/>
      <c r="M366" s="199"/>
      <c r="N366" s="200"/>
      <c r="O366" s="67"/>
      <c r="P366" s="67"/>
      <c r="Q366" s="67"/>
      <c r="R366" s="67"/>
      <c r="S366" s="67"/>
      <c r="T366" s="68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T366" s="20" t="s">
        <v>275</v>
      </c>
      <c r="AU366" s="20" t="s">
        <v>83</v>
      </c>
    </row>
    <row r="367" spans="1:65" s="14" customFormat="1">
      <c r="B367" s="211"/>
      <c r="C367" s="212"/>
      <c r="D367" s="196" t="s">
        <v>215</v>
      </c>
      <c r="E367" s="213" t="s">
        <v>21</v>
      </c>
      <c r="F367" s="214" t="s">
        <v>1877</v>
      </c>
      <c r="G367" s="212"/>
      <c r="H367" s="215">
        <v>15</v>
      </c>
      <c r="I367" s="216"/>
      <c r="J367" s="212"/>
      <c r="K367" s="212"/>
      <c r="L367" s="217"/>
      <c r="M367" s="218"/>
      <c r="N367" s="219"/>
      <c r="O367" s="219"/>
      <c r="P367" s="219"/>
      <c r="Q367" s="219"/>
      <c r="R367" s="219"/>
      <c r="S367" s="219"/>
      <c r="T367" s="220"/>
      <c r="AT367" s="221" t="s">
        <v>215</v>
      </c>
      <c r="AU367" s="221" t="s">
        <v>83</v>
      </c>
      <c r="AV367" s="14" t="s">
        <v>83</v>
      </c>
      <c r="AW367" s="14" t="s">
        <v>34</v>
      </c>
      <c r="AX367" s="14" t="s">
        <v>81</v>
      </c>
      <c r="AY367" s="221" t="s">
        <v>206</v>
      </c>
    </row>
    <row r="368" spans="1:65" s="2" customFormat="1" ht="21.75" customHeight="1">
      <c r="A368" s="37"/>
      <c r="B368" s="38"/>
      <c r="C368" s="182" t="s">
        <v>642</v>
      </c>
      <c r="D368" s="182" t="s">
        <v>208</v>
      </c>
      <c r="E368" s="183" t="s">
        <v>1878</v>
      </c>
      <c r="F368" s="184" t="s">
        <v>1879</v>
      </c>
      <c r="G368" s="185" t="s">
        <v>211</v>
      </c>
      <c r="H368" s="186">
        <v>114</v>
      </c>
      <c r="I368" s="187"/>
      <c r="J368" s="188">
        <f>ROUND(I368*H368,2)</f>
        <v>0</v>
      </c>
      <c r="K368" s="189"/>
      <c r="L368" s="42"/>
      <c r="M368" s="190" t="s">
        <v>21</v>
      </c>
      <c r="N368" s="191" t="s">
        <v>45</v>
      </c>
      <c r="O368" s="67"/>
      <c r="P368" s="192">
        <f>O368*H368</f>
        <v>0</v>
      </c>
      <c r="Q368" s="192">
        <v>5.0000000000000002E-5</v>
      </c>
      <c r="R368" s="192">
        <f>Q368*H368</f>
        <v>5.7000000000000002E-3</v>
      </c>
      <c r="S368" s="192">
        <v>0</v>
      </c>
      <c r="T368" s="193">
        <f>S368*H368</f>
        <v>0</v>
      </c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R368" s="194" t="s">
        <v>149</v>
      </c>
      <c r="AT368" s="194" t="s">
        <v>208</v>
      </c>
      <c r="AU368" s="194" t="s">
        <v>83</v>
      </c>
      <c r="AY368" s="20" t="s">
        <v>206</v>
      </c>
      <c r="BE368" s="195">
        <f>IF(N368="základní",J368,0)</f>
        <v>0</v>
      </c>
      <c r="BF368" s="195">
        <f>IF(N368="snížená",J368,0)</f>
        <v>0</v>
      </c>
      <c r="BG368" s="195">
        <f>IF(N368="zákl. přenesená",J368,0)</f>
        <v>0</v>
      </c>
      <c r="BH368" s="195">
        <f>IF(N368="sníž. přenesená",J368,0)</f>
        <v>0</v>
      </c>
      <c r="BI368" s="195">
        <f>IF(N368="nulová",J368,0)</f>
        <v>0</v>
      </c>
      <c r="BJ368" s="20" t="s">
        <v>81</v>
      </c>
      <c r="BK368" s="195">
        <f>ROUND(I368*H368,2)</f>
        <v>0</v>
      </c>
      <c r="BL368" s="20" t="s">
        <v>149</v>
      </c>
      <c r="BM368" s="194" t="s">
        <v>1880</v>
      </c>
    </row>
    <row r="369" spans="1:65" s="2" customFormat="1">
      <c r="A369" s="37"/>
      <c r="B369" s="38"/>
      <c r="C369" s="39"/>
      <c r="D369" s="196" t="s">
        <v>213</v>
      </c>
      <c r="E369" s="39"/>
      <c r="F369" s="197" t="s">
        <v>1881</v>
      </c>
      <c r="G369" s="39"/>
      <c r="H369" s="39"/>
      <c r="I369" s="198"/>
      <c r="J369" s="39"/>
      <c r="K369" s="39"/>
      <c r="L369" s="42"/>
      <c r="M369" s="199"/>
      <c r="N369" s="200"/>
      <c r="O369" s="67"/>
      <c r="P369" s="67"/>
      <c r="Q369" s="67"/>
      <c r="R369" s="67"/>
      <c r="S369" s="67"/>
      <c r="T369" s="68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T369" s="20" t="s">
        <v>213</v>
      </c>
      <c r="AU369" s="20" t="s">
        <v>83</v>
      </c>
    </row>
    <row r="370" spans="1:65" s="2" customFormat="1" ht="18">
      <c r="A370" s="37"/>
      <c r="B370" s="38"/>
      <c r="C370" s="39"/>
      <c r="D370" s="196" t="s">
        <v>275</v>
      </c>
      <c r="E370" s="39"/>
      <c r="F370" s="233" t="s">
        <v>1644</v>
      </c>
      <c r="G370" s="39"/>
      <c r="H370" s="39"/>
      <c r="I370" s="198"/>
      <c r="J370" s="39"/>
      <c r="K370" s="39"/>
      <c r="L370" s="42"/>
      <c r="M370" s="199"/>
      <c r="N370" s="200"/>
      <c r="O370" s="67"/>
      <c r="P370" s="67"/>
      <c r="Q370" s="67"/>
      <c r="R370" s="67"/>
      <c r="S370" s="67"/>
      <c r="T370" s="68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T370" s="20" t="s">
        <v>275</v>
      </c>
      <c r="AU370" s="20" t="s">
        <v>83</v>
      </c>
    </row>
    <row r="371" spans="1:65" s="14" customFormat="1">
      <c r="B371" s="211"/>
      <c r="C371" s="212"/>
      <c r="D371" s="196" t="s">
        <v>215</v>
      </c>
      <c r="E371" s="213" t="s">
        <v>21</v>
      </c>
      <c r="F371" s="214" t="s">
        <v>1882</v>
      </c>
      <c r="G371" s="212"/>
      <c r="H371" s="215">
        <v>22</v>
      </c>
      <c r="I371" s="216"/>
      <c r="J371" s="212"/>
      <c r="K371" s="212"/>
      <c r="L371" s="217"/>
      <c r="M371" s="218"/>
      <c r="N371" s="219"/>
      <c r="O371" s="219"/>
      <c r="P371" s="219"/>
      <c r="Q371" s="219"/>
      <c r="R371" s="219"/>
      <c r="S371" s="219"/>
      <c r="T371" s="220"/>
      <c r="AT371" s="221" t="s">
        <v>215</v>
      </c>
      <c r="AU371" s="221" t="s">
        <v>83</v>
      </c>
      <c r="AV371" s="14" t="s">
        <v>83</v>
      </c>
      <c r="AW371" s="14" t="s">
        <v>34</v>
      </c>
      <c r="AX371" s="14" t="s">
        <v>74</v>
      </c>
      <c r="AY371" s="221" t="s">
        <v>206</v>
      </c>
    </row>
    <row r="372" spans="1:65" s="14" customFormat="1">
      <c r="B372" s="211"/>
      <c r="C372" s="212"/>
      <c r="D372" s="196" t="s">
        <v>215</v>
      </c>
      <c r="E372" s="213" t="s">
        <v>21</v>
      </c>
      <c r="F372" s="214" t="s">
        <v>1816</v>
      </c>
      <c r="G372" s="212"/>
      <c r="H372" s="215">
        <v>54</v>
      </c>
      <c r="I372" s="216"/>
      <c r="J372" s="212"/>
      <c r="K372" s="212"/>
      <c r="L372" s="217"/>
      <c r="M372" s="218"/>
      <c r="N372" s="219"/>
      <c r="O372" s="219"/>
      <c r="P372" s="219"/>
      <c r="Q372" s="219"/>
      <c r="R372" s="219"/>
      <c r="S372" s="219"/>
      <c r="T372" s="220"/>
      <c r="AT372" s="221" t="s">
        <v>215</v>
      </c>
      <c r="AU372" s="221" t="s">
        <v>83</v>
      </c>
      <c r="AV372" s="14" t="s">
        <v>83</v>
      </c>
      <c r="AW372" s="14" t="s">
        <v>34</v>
      </c>
      <c r="AX372" s="14" t="s">
        <v>74</v>
      </c>
      <c r="AY372" s="221" t="s">
        <v>206</v>
      </c>
    </row>
    <row r="373" spans="1:65" s="14" customFormat="1">
      <c r="B373" s="211"/>
      <c r="C373" s="212"/>
      <c r="D373" s="196" t="s">
        <v>215</v>
      </c>
      <c r="E373" s="213" t="s">
        <v>21</v>
      </c>
      <c r="F373" s="214" t="s">
        <v>1832</v>
      </c>
      <c r="G373" s="212"/>
      <c r="H373" s="215">
        <v>38</v>
      </c>
      <c r="I373" s="216"/>
      <c r="J373" s="212"/>
      <c r="K373" s="212"/>
      <c r="L373" s="217"/>
      <c r="M373" s="218"/>
      <c r="N373" s="219"/>
      <c r="O373" s="219"/>
      <c r="P373" s="219"/>
      <c r="Q373" s="219"/>
      <c r="R373" s="219"/>
      <c r="S373" s="219"/>
      <c r="T373" s="220"/>
      <c r="AT373" s="221" t="s">
        <v>215</v>
      </c>
      <c r="AU373" s="221" t="s">
        <v>83</v>
      </c>
      <c r="AV373" s="14" t="s">
        <v>83</v>
      </c>
      <c r="AW373" s="14" t="s">
        <v>34</v>
      </c>
      <c r="AX373" s="14" t="s">
        <v>74</v>
      </c>
      <c r="AY373" s="221" t="s">
        <v>206</v>
      </c>
    </row>
    <row r="374" spans="1:65" s="15" customFormat="1">
      <c r="B374" s="222"/>
      <c r="C374" s="223"/>
      <c r="D374" s="196" t="s">
        <v>215</v>
      </c>
      <c r="E374" s="224" t="s">
        <v>21</v>
      </c>
      <c r="F374" s="225" t="s">
        <v>219</v>
      </c>
      <c r="G374" s="223"/>
      <c r="H374" s="226">
        <v>114</v>
      </c>
      <c r="I374" s="227"/>
      <c r="J374" s="223"/>
      <c r="K374" s="223"/>
      <c r="L374" s="228"/>
      <c r="M374" s="229"/>
      <c r="N374" s="230"/>
      <c r="O374" s="230"/>
      <c r="P374" s="230"/>
      <c r="Q374" s="230"/>
      <c r="R374" s="230"/>
      <c r="S374" s="230"/>
      <c r="T374" s="231"/>
      <c r="AT374" s="232" t="s">
        <v>215</v>
      </c>
      <c r="AU374" s="232" t="s">
        <v>83</v>
      </c>
      <c r="AV374" s="15" t="s">
        <v>149</v>
      </c>
      <c r="AW374" s="15" t="s">
        <v>34</v>
      </c>
      <c r="AX374" s="15" t="s">
        <v>81</v>
      </c>
      <c r="AY374" s="232" t="s">
        <v>206</v>
      </c>
    </row>
    <row r="375" spans="1:65" s="2" customFormat="1" ht="16.5" customHeight="1">
      <c r="A375" s="37"/>
      <c r="B375" s="38"/>
      <c r="C375" s="234" t="s">
        <v>646</v>
      </c>
      <c r="D375" s="234" t="s">
        <v>305</v>
      </c>
      <c r="E375" s="235" t="s">
        <v>1883</v>
      </c>
      <c r="F375" s="236" t="s">
        <v>1884</v>
      </c>
      <c r="G375" s="237" t="s">
        <v>226</v>
      </c>
      <c r="H375" s="238">
        <v>321</v>
      </c>
      <c r="I375" s="239"/>
      <c r="J375" s="240">
        <f>ROUND(I375*H375,2)</f>
        <v>0</v>
      </c>
      <c r="K375" s="241"/>
      <c r="L375" s="242"/>
      <c r="M375" s="243" t="s">
        <v>21</v>
      </c>
      <c r="N375" s="244" t="s">
        <v>45</v>
      </c>
      <c r="O375" s="67"/>
      <c r="P375" s="192">
        <f>O375*H375</f>
        <v>0</v>
      </c>
      <c r="Q375" s="192">
        <v>2.0000000000000002E-5</v>
      </c>
      <c r="R375" s="192">
        <f>Q375*H375</f>
        <v>6.4200000000000004E-3</v>
      </c>
      <c r="S375" s="192">
        <v>0</v>
      </c>
      <c r="T375" s="193">
        <f>S375*H375</f>
        <v>0</v>
      </c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R375" s="194" t="s">
        <v>283</v>
      </c>
      <c r="AT375" s="194" t="s">
        <v>305</v>
      </c>
      <c r="AU375" s="194" t="s">
        <v>83</v>
      </c>
      <c r="AY375" s="20" t="s">
        <v>206</v>
      </c>
      <c r="BE375" s="195">
        <f>IF(N375="základní",J375,0)</f>
        <v>0</v>
      </c>
      <c r="BF375" s="195">
        <f>IF(N375="snížená",J375,0)</f>
        <v>0</v>
      </c>
      <c r="BG375" s="195">
        <f>IF(N375="zákl. přenesená",J375,0)</f>
        <v>0</v>
      </c>
      <c r="BH375" s="195">
        <f>IF(N375="sníž. přenesená",J375,0)</f>
        <v>0</v>
      </c>
      <c r="BI375" s="195">
        <f>IF(N375="nulová",J375,0)</f>
        <v>0</v>
      </c>
      <c r="BJ375" s="20" t="s">
        <v>81</v>
      </c>
      <c r="BK375" s="195">
        <f>ROUND(I375*H375,2)</f>
        <v>0</v>
      </c>
      <c r="BL375" s="20" t="s">
        <v>149</v>
      </c>
      <c r="BM375" s="194" t="s">
        <v>1885</v>
      </c>
    </row>
    <row r="376" spans="1:65" s="2" customFormat="1">
      <c r="A376" s="37"/>
      <c r="B376" s="38"/>
      <c r="C376" s="39"/>
      <c r="D376" s="196" t="s">
        <v>213</v>
      </c>
      <c r="E376" s="39"/>
      <c r="F376" s="197" t="s">
        <v>1884</v>
      </c>
      <c r="G376" s="39"/>
      <c r="H376" s="39"/>
      <c r="I376" s="198"/>
      <c r="J376" s="39"/>
      <c r="K376" s="39"/>
      <c r="L376" s="42"/>
      <c r="M376" s="199"/>
      <c r="N376" s="200"/>
      <c r="O376" s="67"/>
      <c r="P376" s="67"/>
      <c r="Q376" s="67"/>
      <c r="R376" s="67"/>
      <c r="S376" s="67"/>
      <c r="T376" s="68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T376" s="20" t="s">
        <v>213</v>
      </c>
      <c r="AU376" s="20" t="s">
        <v>83</v>
      </c>
    </row>
    <row r="377" spans="1:65" s="2" customFormat="1" ht="18">
      <c r="A377" s="37"/>
      <c r="B377" s="38"/>
      <c r="C377" s="39"/>
      <c r="D377" s="196" t="s">
        <v>275</v>
      </c>
      <c r="E377" s="39"/>
      <c r="F377" s="233" t="s">
        <v>1644</v>
      </c>
      <c r="G377" s="39"/>
      <c r="H377" s="39"/>
      <c r="I377" s="198"/>
      <c r="J377" s="39"/>
      <c r="K377" s="39"/>
      <c r="L377" s="42"/>
      <c r="M377" s="199"/>
      <c r="N377" s="200"/>
      <c r="O377" s="67"/>
      <c r="P377" s="67"/>
      <c r="Q377" s="67"/>
      <c r="R377" s="67"/>
      <c r="S377" s="67"/>
      <c r="T377" s="68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T377" s="20" t="s">
        <v>275</v>
      </c>
      <c r="AU377" s="20" t="s">
        <v>83</v>
      </c>
    </row>
    <row r="378" spans="1:65" s="14" customFormat="1">
      <c r="B378" s="211"/>
      <c r="C378" s="212"/>
      <c r="D378" s="196" t="s">
        <v>215</v>
      </c>
      <c r="E378" s="213" t="s">
        <v>21</v>
      </c>
      <c r="F378" s="214" t="s">
        <v>1886</v>
      </c>
      <c r="G378" s="212"/>
      <c r="H378" s="215">
        <v>283</v>
      </c>
      <c r="I378" s="216"/>
      <c r="J378" s="212"/>
      <c r="K378" s="212"/>
      <c r="L378" s="217"/>
      <c r="M378" s="218"/>
      <c r="N378" s="219"/>
      <c r="O378" s="219"/>
      <c r="P378" s="219"/>
      <c r="Q378" s="219"/>
      <c r="R378" s="219"/>
      <c r="S378" s="219"/>
      <c r="T378" s="220"/>
      <c r="AT378" s="221" t="s">
        <v>215</v>
      </c>
      <c r="AU378" s="221" t="s">
        <v>83</v>
      </c>
      <c r="AV378" s="14" t="s">
        <v>83</v>
      </c>
      <c r="AW378" s="14" t="s">
        <v>34</v>
      </c>
      <c r="AX378" s="14" t="s">
        <v>74</v>
      </c>
      <c r="AY378" s="221" t="s">
        <v>206</v>
      </c>
    </row>
    <row r="379" spans="1:65" s="14" customFormat="1">
      <c r="B379" s="211"/>
      <c r="C379" s="212"/>
      <c r="D379" s="196" t="s">
        <v>215</v>
      </c>
      <c r="E379" s="213" t="s">
        <v>21</v>
      </c>
      <c r="F379" s="214" t="s">
        <v>1887</v>
      </c>
      <c r="G379" s="212"/>
      <c r="H379" s="215">
        <v>38</v>
      </c>
      <c r="I379" s="216"/>
      <c r="J379" s="212"/>
      <c r="K379" s="212"/>
      <c r="L379" s="217"/>
      <c r="M379" s="218"/>
      <c r="N379" s="219"/>
      <c r="O379" s="219"/>
      <c r="P379" s="219"/>
      <c r="Q379" s="219"/>
      <c r="R379" s="219"/>
      <c r="S379" s="219"/>
      <c r="T379" s="220"/>
      <c r="AT379" s="221" t="s">
        <v>215</v>
      </c>
      <c r="AU379" s="221" t="s">
        <v>83</v>
      </c>
      <c r="AV379" s="14" t="s">
        <v>83</v>
      </c>
      <c r="AW379" s="14" t="s">
        <v>34</v>
      </c>
      <c r="AX379" s="14" t="s">
        <v>74</v>
      </c>
      <c r="AY379" s="221" t="s">
        <v>206</v>
      </c>
    </row>
    <row r="380" spans="1:65" s="15" customFormat="1">
      <c r="B380" s="222"/>
      <c r="C380" s="223"/>
      <c r="D380" s="196" t="s">
        <v>215</v>
      </c>
      <c r="E380" s="224" t="s">
        <v>21</v>
      </c>
      <c r="F380" s="225" t="s">
        <v>219</v>
      </c>
      <c r="G380" s="223"/>
      <c r="H380" s="226">
        <v>321</v>
      </c>
      <c r="I380" s="227"/>
      <c r="J380" s="223"/>
      <c r="K380" s="223"/>
      <c r="L380" s="228"/>
      <c r="M380" s="229"/>
      <c r="N380" s="230"/>
      <c r="O380" s="230"/>
      <c r="P380" s="230"/>
      <c r="Q380" s="230"/>
      <c r="R380" s="230"/>
      <c r="S380" s="230"/>
      <c r="T380" s="231"/>
      <c r="AT380" s="232" t="s">
        <v>215</v>
      </c>
      <c r="AU380" s="232" t="s">
        <v>83</v>
      </c>
      <c r="AV380" s="15" t="s">
        <v>149</v>
      </c>
      <c r="AW380" s="15" t="s">
        <v>34</v>
      </c>
      <c r="AX380" s="15" t="s">
        <v>81</v>
      </c>
      <c r="AY380" s="232" t="s">
        <v>206</v>
      </c>
    </row>
    <row r="381" spans="1:65" s="2" customFormat="1" ht="16.5" customHeight="1">
      <c r="A381" s="37"/>
      <c r="B381" s="38"/>
      <c r="C381" s="234" t="s">
        <v>653</v>
      </c>
      <c r="D381" s="234" t="s">
        <v>305</v>
      </c>
      <c r="E381" s="235" t="s">
        <v>1888</v>
      </c>
      <c r="F381" s="236" t="s">
        <v>1889</v>
      </c>
      <c r="G381" s="237" t="s">
        <v>211</v>
      </c>
      <c r="H381" s="238">
        <v>3836</v>
      </c>
      <c r="I381" s="239"/>
      <c r="J381" s="240">
        <f>ROUND(I381*H381,2)</f>
        <v>0</v>
      </c>
      <c r="K381" s="241"/>
      <c r="L381" s="242"/>
      <c r="M381" s="243" t="s">
        <v>21</v>
      </c>
      <c r="N381" s="244" t="s">
        <v>45</v>
      </c>
      <c r="O381" s="67"/>
      <c r="P381" s="192">
        <f>O381*H381</f>
        <v>0</v>
      </c>
      <c r="Q381" s="192">
        <v>0</v>
      </c>
      <c r="R381" s="192">
        <f>Q381*H381</f>
        <v>0</v>
      </c>
      <c r="S381" s="192">
        <v>0</v>
      </c>
      <c r="T381" s="193">
        <f>S381*H381</f>
        <v>0</v>
      </c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R381" s="194" t="s">
        <v>283</v>
      </c>
      <c r="AT381" s="194" t="s">
        <v>305</v>
      </c>
      <c r="AU381" s="194" t="s">
        <v>83</v>
      </c>
      <c r="AY381" s="20" t="s">
        <v>206</v>
      </c>
      <c r="BE381" s="195">
        <f>IF(N381="základní",J381,0)</f>
        <v>0</v>
      </c>
      <c r="BF381" s="195">
        <f>IF(N381="snížená",J381,0)</f>
        <v>0</v>
      </c>
      <c r="BG381" s="195">
        <f>IF(N381="zákl. přenesená",J381,0)</f>
        <v>0</v>
      </c>
      <c r="BH381" s="195">
        <f>IF(N381="sníž. přenesená",J381,0)</f>
        <v>0</v>
      </c>
      <c r="BI381" s="195">
        <f>IF(N381="nulová",J381,0)</f>
        <v>0</v>
      </c>
      <c r="BJ381" s="20" t="s">
        <v>81</v>
      </c>
      <c r="BK381" s="195">
        <f>ROUND(I381*H381,2)</f>
        <v>0</v>
      </c>
      <c r="BL381" s="20" t="s">
        <v>149</v>
      </c>
      <c r="BM381" s="194" t="s">
        <v>1890</v>
      </c>
    </row>
    <row r="382" spans="1:65" s="2" customFormat="1">
      <c r="A382" s="37"/>
      <c r="B382" s="38"/>
      <c r="C382" s="39"/>
      <c r="D382" s="196" t="s">
        <v>213</v>
      </c>
      <c r="E382" s="39"/>
      <c r="F382" s="197" t="s">
        <v>1889</v>
      </c>
      <c r="G382" s="39"/>
      <c r="H382" s="39"/>
      <c r="I382" s="198"/>
      <c r="J382" s="39"/>
      <c r="K382" s="39"/>
      <c r="L382" s="42"/>
      <c r="M382" s="199"/>
      <c r="N382" s="200"/>
      <c r="O382" s="67"/>
      <c r="P382" s="67"/>
      <c r="Q382" s="67"/>
      <c r="R382" s="67"/>
      <c r="S382" s="67"/>
      <c r="T382" s="68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T382" s="20" t="s">
        <v>213</v>
      </c>
      <c r="AU382" s="20" t="s">
        <v>83</v>
      </c>
    </row>
    <row r="383" spans="1:65" s="2" customFormat="1" ht="18">
      <c r="A383" s="37"/>
      <c r="B383" s="38"/>
      <c r="C383" s="39"/>
      <c r="D383" s="196" t="s">
        <v>275</v>
      </c>
      <c r="E383" s="39"/>
      <c r="F383" s="233" t="s">
        <v>1644</v>
      </c>
      <c r="G383" s="39"/>
      <c r="H383" s="39"/>
      <c r="I383" s="198"/>
      <c r="J383" s="39"/>
      <c r="K383" s="39"/>
      <c r="L383" s="42"/>
      <c r="M383" s="199"/>
      <c r="N383" s="200"/>
      <c r="O383" s="67"/>
      <c r="P383" s="67"/>
      <c r="Q383" s="67"/>
      <c r="R383" s="67"/>
      <c r="S383" s="67"/>
      <c r="T383" s="68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T383" s="20" t="s">
        <v>275</v>
      </c>
      <c r="AU383" s="20" t="s">
        <v>83</v>
      </c>
    </row>
    <row r="384" spans="1:65" s="13" customFormat="1">
      <c r="B384" s="201"/>
      <c r="C384" s="202"/>
      <c r="D384" s="196" t="s">
        <v>215</v>
      </c>
      <c r="E384" s="203" t="s">
        <v>21</v>
      </c>
      <c r="F384" s="204" t="s">
        <v>1891</v>
      </c>
      <c r="G384" s="202"/>
      <c r="H384" s="203" t="s">
        <v>21</v>
      </c>
      <c r="I384" s="205"/>
      <c r="J384" s="202"/>
      <c r="K384" s="202"/>
      <c r="L384" s="206"/>
      <c r="M384" s="207"/>
      <c r="N384" s="208"/>
      <c r="O384" s="208"/>
      <c r="P384" s="208"/>
      <c r="Q384" s="208"/>
      <c r="R384" s="208"/>
      <c r="S384" s="208"/>
      <c r="T384" s="209"/>
      <c r="AT384" s="210" t="s">
        <v>215</v>
      </c>
      <c r="AU384" s="210" t="s">
        <v>83</v>
      </c>
      <c r="AV384" s="13" t="s">
        <v>81</v>
      </c>
      <c r="AW384" s="13" t="s">
        <v>34</v>
      </c>
      <c r="AX384" s="13" t="s">
        <v>74</v>
      </c>
      <c r="AY384" s="210" t="s">
        <v>206</v>
      </c>
    </row>
    <row r="385" spans="1:65" s="13" customFormat="1">
      <c r="B385" s="201"/>
      <c r="C385" s="202"/>
      <c r="D385" s="196" t="s">
        <v>215</v>
      </c>
      <c r="E385" s="203" t="s">
        <v>21</v>
      </c>
      <c r="F385" s="204" t="s">
        <v>1892</v>
      </c>
      <c r="G385" s="202"/>
      <c r="H385" s="203" t="s">
        <v>21</v>
      </c>
      <c r="I385" s="205"/>
      <c r="J385" s="202"/>
      <c r="K385" s="202"/>
      <c r="L385" s="206"/>
      <c r="M385" s="207"/>
      <c r="N385" s="208"/>
      <c r="O385" s="208"/>
      <c r="P385" s="208"/>
      <c r="Q385" s="208"/>
      <c r="R385" s="208"/>
      <c r="S385" s="208"/>
      <c r="T385" s="209"/>
      <c r="AT385" s="210" t="s">
        <v>215</v>
      </c>
      <c r="AU385" s="210" t="s">
        <v>83</v>
      </c>
      <c r="AV385" s="13" t="s">
        <v>81</v>
      </c>
      <c r="AW385" s="13" t="s">
        <v>34</v>
      </c>
      <c r="AX385" s="13" t="s">
        <v>74</v>
      </c>
      <c r="AY385" s="210" t="s">
        <v>206</v>
      </c>
    </row>
    <row r="386" spans="1:65" s="14" customFormat="1">
      <c r="B386" s="211"/>
      <c r="C386" s="212"/>
      <c r="D386" s="196" t="s">
        <v>215</v>
      </c>
      <c r="E386" s="213" t="s">
        <v>21</v>
      </c>
      <c r="F386" s="214" t="s">
        <v>1893</v>
      </c>
      <c r="G386" s="212"/>
      <c r="H386" s="215">
        <v>1464</v>
      </c>
      <c r="I386" s="216"/>
      <c r="J386" s="212"/>
      <c r="K386" s="212"/>
      <c r="L386" s="217"/>
      <c r="M386" s="218"/>
      <c r="N386" s="219"/>
      <c r="O386" s="219"/>
      <c r="P386" s="219"/>
      <c r="Q386" s="219"/>
      <c r="R386" s="219"/>
      <c r="S386" s="219"/>
      <c r="T386" s="220"/>
      <c r="AT386" s="221" t="s">
        <v>215</v>
      </c>
      <c r="AU386" s="221" t="s">
        <v>83</v>
      </c>
      <c r="AV386" s="14" t="s">
        <v>83</v>
      </c>
      <c r="AW386" s="14" t="s">
        <v>34</v>
      </c>
      <c r="AX386" s="14" t="s">
        <v>74</v>
      </c>
      <c r="AY386" s="221" t="s">
        <v>206</v>
      </c>
    </row>
    <row r="387" spans="1:65" s="14" customFormat="1">
      <c r="B387" s="211"/>
      <c r="C387" s="212"/>
      <c r="D387" s="196" t="s">
        <v>215</v>
      </c>
      <c r="E387" s="213" t="s">
        <v>21</v>
      </c>
      <c r="F387" s="214" t="s">
        <v>1894</v>
      </c>
      <c r="G387" s="212"/>
      <c r="H387" s="215">
        <v>2220</v>
      </c>
      <c r="I387" s="216"/>
      <c r="J387" s="212"/>
      <c r="K387" s="212"/>
      <c r="L387" s="217"/>
      <c r="M387" s="218"/>
      <c r="N387" s="219"/>
      <c r="O387" s="219"/>
      <c r="P387" s="219"/>
      <c r="Q387" s="219"/>
      <c r="R387" s="219"/>
      <c r="S387" s="219"/>
      <c r="T387" s="220"/>
      <c r="AT387" s="221" t="s">
        <v>215</v>
      </c>
      <c r="AU387" s="221" t="s">
        <v>83</v>
      </c>
      <c r="AV387" s="14" t="s">
        <v>83</v>
      </c>
      <c r="AW387" s="14" t="s">
        <v>34</v>
      </c>
      <c r="AX387" s="14" t="s">
        <v>74</v>
      </c>
      <c r="AY387" s="221" t="s">
        <v>206</v>
      </c>
    </row>
    <row r="388" spans="1:65" s="14" customFormat="1">
      <c r="B388" s="211"/>
      <c r="C388" s="212"/>
      <c r="D388" s="196" t="s">
        <v>215</v>
      </c>
      <c r="E388" s="213" t="s">
        <v>21</v>
      </c>
      <c r="F388" s="214" t="s">
        <v>1895</v>
      </c>
      <c r="G388" s="212"/>
      <c r="H388" s="215">
        <v>152</v>
      </c>
      <c r="I388" s="216"/>
      <c r="J388" s="212"/>
      <c r="K388" s="212"/>
      <c r="L388" s="217"/>
      <c r="M388" s="218"/>
      <c r="N388" s="219"/>
      <c r="O388" s="219"/>
      <c r="P388" s="219"/>
      <c r="Q388" s="219"/>
      <c r="R388" s="219"/>
      <c r="S388" s="219"/>
      <c r="T388" s="220"/>
      <c r="AT388" s="221" t="s">
        <v>215</v>
      </c>
      <c r="AU388" s="221" t="s">
        <v>83</v>
      </c>
      <c r="AV388" s="14" t="s">
        <v>83</v>
      </c>
      <c r="AW388" s="14" t="s">
        <v>34</v>
      </c>
      <c r="AX388" s="14" t="s">
        <v>74</v>
      </c>
      <c r="AY388" s="221" t="s">
        <v>206</v>
      </c>
    </row>
    <row r="389" spans="1:65" s="15" customFormat="1">
      <c r="B389" s="222"/>
      <c r="C389" s="223"/>
      <c r="D389" s="196" t="s">
        <v>215</v>
      </c>
      <c r="E389" s="224" t="s">
        <v>21</v>
      </c>
      <c r="F389" s="225" t="s">
        <v>219</v>
      </c>
      <c r="G389" s="223"/>
      <c r="H389" s="226">
        <v>3836</v>
      </c>
      <c r="I389" s="227"/>
      <c r="J389" s="223"/>
      <c r="K389" s="223"/>
      <c r="L389" s="228"/>
      <c r="M389" s="229"/>
      <c r="N389" s="230"/>
      <c r="O389" s="230"/>
      <c r="P389" s="230"/>
      <c r="Q389" s="230"/>
      <c r="R389" s="230"/>
      <c r="S389" s="230"/>
      <c r="T389" s="231"/>
      <c r="AT389" s="232" t="s">
        <v>215</v>
      </c>
      <c r="AU389" s="232" t="s">
        <v>83</v>
      </c>
      <c r="AV389" s="15" t="s">
        <v>149</v>
      </c>
      <c r="AW389" s="15" t="s">
        <v>34</v>
      </c>
      <c r="AX389" s="15" t="s">
        <v>81</v>
      </c>
      <c r="AY389" s="232" t="s">
        <v>206</v>
      </c>
    </row>
    <row r="390" spans="1:65" s="2" customFormat="1" ht="24.15" customHeight="1">
      <c r="A390" s="37"/>
      <c r="B390" s="38"/>
      <c r="C390" s="182" t="s">
        <v>659</v>
      </c>
      <c r="D390" s="182" t="s">
        <v>208</v>
      </c>
      <c r="E390" s="183" t="s">
        <v>1896</v>
      </c>
      <c r="F390" s="184" t="s">
        <v>1897</v>
      </c>
      <c r="G390" s="185" t="s">
        <v>21</v>
      </c>
      <c r="H390" s="186">
        <v>38</v>
      </c>
      <c r="I390" s="187"/>
      <c r="J390" s="188">
        <f>ROUND(I390*H390,2)</f>
        <v>0</v>
      </c>
      <c r="K390" s="189"/>
      <c r="L390" s="42"/>
      <c r="M390" s="190" t="s">
        <v>21</v>
      </c>
      <c r="N390" s="191" t="s">
        <v>45</v>
      </c>
      <c r="O390" s="67"/>
      <c r="P390" s="192">
        <f>O390*H390</f>
        <v>0</v>
      </c>
      <c r="Q390" s="192">
        <v>0</v>
      </c>
      <c r="R390" s="192">
        <f>Q390*H390</f>
        <v>0</v>
      </c>
      <c r="S390" s="192">
        <v>0</v>
      </c>
      <c r="T390" s="193">
        <f>S390*H390</f>
        <v>0</v>
      </c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R390" s="194" t="s">
        <v>149</v>
      </c>
      <c r="AT390" s="194" t="s">
        <v>208</v>
      </c>
      <c r="AU390" s="194" t="s">
        <v>83</v>
      </c>
      <c r="AY390" s="20" t="s">
        <v>206</v>
      </c>
      <c r="BE390" s="195">
        <f>IF(N390="základní",J390,0)</f>
        <v>0</v>
      </c>
      <c r="BF390" s="195">
        <f>IF(N390="snížená",J390,0)</f>
        <v>0</v>
      </c>
      <c r="BG390" s="195">
        <f>IF(N390="zákl. přenesená",J390,0)</f>
        <v>0</v>
      </c>
      <c r="BH390" s="195">
        <f>IF(N390="sníž. přenesená",J390,0)</f>
        <v>0</v>
      </c>
      <c r="BI390" s="195">
        <f>IF(N390="nulová",J390,0)</f>
        <v>0</v>
      </c>
      <c r="BJ390" s="20" t="s">
        <v>81</v>
      </c>
      <c r="BK390" s="195">
        <f>ROUND(I390*H390,2)</f>
        <v>0</v>
      </c>
      <c r="BL390" s="20" t="s">
        <v>149</v>
      </c>
      <c r="BM390" s="194" t="s">
        <v>1898</v>
      </c>
    </row>
    <row r="391" spans="1:65" s="2" customFormat="1">
      <c r="A391" s="37"/>
      <c r="B391" s="38"/>
      <c r="C391" s="39"/>
      <c r="D391" s="196" t="s">
        <v>213</v>
      </c>
      <c r="E391" s="39"/>
      <c r="F391" s="197" t="s">
        <v>1897</v>
      </c>
      <c r="G391" s="39"/>
      <c r="H391" s="39"/>
      <c r="I391" s="198"/>
      <c r="J391" s="39"/>
      <c r="K391" s="39"/>
      <c r="L391" s="42"/>
      <c r="M391" s="199"/>
      <c r="N391" s="200"/>
      <c r="O391" s="67"/>
      <c r="P391" s="67"/>
      <c r="Q391" s="67"/>
      <c r="R391" s="67"/>
      <c r="S391" s="67"/>
      <c r="T391" s="68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T391" s="20" t="s">
        <v>213</v>
      </c>
      <c r="AU391" s="20" t="s">
        <v>83</v>
      </c>
    </row>
    <row r="392" spans="1:65" s="2" customFormat="1" ht="18">
      <c r="A392" s="37"/>
      <c r="B392" s="38"/>
      <c r="C392" s="39"/>
      <c r="D392" s="196" t="s">
        <v>275</v>
      </c>
      <c r="E392" s="39"/>
      <c r="F392" s="233" t="s">
        <v>1644</v>
      </c>
      <c r="G392" s="39"/>
      <c r="H392" s="39"/>
      <c r="I392" s="198"/>
      <c r="J392" s="39"/>
      <c r="K392" s="39"/>
      <c r="L392" s="42"/>
      <c r="M392" s="199"/>
      <c r="N392" s="200"/>
      <c r="O392" s="67"/>
      <c r="P392" s="67"/>
      <c r="Q392" s="67"/>
      <c r="R392" s="67"/>
      <c r="S392" s="67"/>
      <c r="T392" s="68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T392" s="20" t="s">
        <v>275</v>
      </c>
      <c r="AU392" s="20" t="s">
        <v>83</v>
      </c>
    </row>
    <row r="393" spans="1:65" s="14" customFormat="1">
      <c r="B393" s="211"/>
      <c r="C393" s="212"/>
      <c r="D393" s="196" t="s">
        <v>215</v>
      </c>
      <c r="E393" s="213" t="s">
        <v>21</v>
      </c>
      <c r="F393" s="214" t="s">
        <v>1832</v>
      </c>
      <c r="G393" s="212"/>
      <c r="H393" s="215">
        <v>38</v>
      </c>
      <c r="I393" s="216"/>
      <c r="J393" s="212"/>
      <c r="K393" s="212"/>
      <c r="L393" s="217"/>
      <c r="M393" s="218"/>
      <c r="N393" s="219"/>
      <c r="O393" s="219"/>
      <c r="P393" s="219"/>
      <c r="Q393" s="219"/>
      <c r="R393" s="219"/>
      <c r="S393" s="219"/>
      <c r="T393" s="220"/>
      <c r="AT393" s="221" t="s">
        <v>215</v>
      </c>
      <c r="AU393" s="221" t="s">
        <v>83</v>
      </c>
      <c r="AV393" s="14" t="s">
        <v>83</v>
      </c>
      <c r="AW393" s="14" t="s">
        <v>34</v>
      </c>
      <c r="AX393" s="14" t="s">
        <v>81</v>
      </c>
      <c r="AY393" s="221" t="s">
        <v>206</v>
      </c>
    </row>
    <row r="394" spans="1:65" s="2" customFormat="1" ht="16.5" customHeight="1">
      <c r="A394" s="37"/>
      <c r="B394" s="38"/>
      <c r="C394" s="234" t="s">
        <v>665</v>
      </c>
      <c r="D394" s="234" t="s">
        <v>305</v>
      </c>
      <c r="E394" s="235" t="s">
        <v>1899</v>
      </c>
      <c r="F394" s="236" t="s">
        <v>1900</v>
      </c>
      <c r="G394" s="237" t="s">
        <v>211</v>
      </c>
      <c r="H394" s="238">
        <v>152</v>
      </c>
      <c r="I394" s="239"/>
      <c r="J394" s="240">
        <f>ROUND(I394*H394,2)</f>
        <v>0</v>
      </c>
      <c r="K394" s="241"/>
      <c r="L394" s="242"/>
      <c r="M394" s="243" t="s">
        <v>21</v>
      </c>
      <c r="N394" s="244" t="s">
        <v>45</v>
      </c>
      <c r="O394" s="67"/>
      <c r="P394" s="192">
        <f>O394*H394</f>
        <v>0</v>
      </c>
      <c r="Q394" s="192">
        <v>3.5400000000000002E-3</v>
      </c>
      <c r="R394" s="192">
        <f>Q394*H394</f>
        <v>0.53808</v>
      </c>
      <c r="S394" s="192">
        <v>0</v>
      </c>
      <c r="T394" s="193">
        <f>S394*H394</f>
        <v>0</v>
      </c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R394" s="194" t="s">
        <v>283</v>
      </c>
      <c r="AT394" s="194" t="s">
        <v>305</v>
      </c>
      <c r="AU394" s="194" t="s">
        <v>83</v>
      </c>
      <c r="AY394" s="20" t="s">
        <v>206</v>
      </c>
      <c r="BE394" s="195">
        <f>IF(N394="základní",J394,0)</f>
        <v>0</v>
      </c>
      <c r="BF394" s="195">
        <f>IF(N394="snížená",J394,0)</f>
        <v>0</v>
      </c>
      <c r="BG394" s="195">
        <f>IF(N394="zákl. přenesená",J394,0)</f>
        <v>0</v>
      </c>
      <c r="BH394" s="195">
        <f>IF(N394="sníž. přenesená",J394,0)</f>
        <v>0</v>
      </c>
      <c r="BI394" s="195">
        <f>IF(N394="nulová",J394,0)</f>
        <v>0</v>
      </c>
      <c r="BJ394" s="20" t="s">
        <v>81</v>
      </c>
      <c r="BK394" s="195">
        <f>ROUND(I394*H394,2)</f>
        <v>0</v>
      </c>
      <c r="BL394" s="20" t="s">
        <v>149</v>
      </c>
      <c r="BM394" s="194" t="s">
        <v>1901</v>
      </c>
    </row>
    <row r="395" spans="1:65" s="2" customFormat="1">
      <c r="A395" s="37"/>
      <c r="B395" s="38"/>
      <c r="C395" s="39"/>
      <c r="D395" s="196" t="s">
        <v>213</v>
      </c>
      <c r="E395" s="39"/>
      <c r="F395" s="197" t="s">
        <v>1900</v>
      </c>
      <c r="G395" s="39"/>
      <c r="H395" s="39"/>
      <c r="I395" s="198"/>
      <c r="J395" s="39"/>
      <c r="K395" s="39"/>
      <c r="L395" s="42"/>
      <c r="M395" s="199"/>
      <c r="N395" s="200"/>
      <c r="O395" s="67"/>
      <c r="P395" s="67"/>
      <c r="Q395" s="67"/>
      <c r="R395" s="67"/>
      <c r="S395" s="67"/>
      <c r="T395" s="68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T395" s="20" t="s">
        <v>213</v>
      </c>
      <c r="AU395" s="20" t="s">
        <v>83</v>
      </c>
    </row>
    <row r="396" spans="1:65" s="2" customFormat="1" ht="18">
      <c r="A396" s="37"/>
      <c r="B396" s="38"/>
      <c r="C396" s="39"/>
      <c r="D396" s="196" t="s">
        <v>275</v>
      </c>
      <c r="E396" s="39"/>
      <c r="F396" s="233" t="s">
        <v>1644</v>
      </c>
      <c r="G396" s="39"/>
      <c r="H396" s="39"/>
      <c r="I396" s="198"/>
      <c r="J396" s="39"/>
      <c r="K396" s="39"/>
      <c r="L396" s="42"/>
      <c r="M396" s="199"/>
      <c r="N396" s="200"/>
      <c r="O396" s="67"/>
      <c r="P396" s="67"/>
      <c r="Q396" s="67"/>
      <c r="R396" s="67"/>
      <c r="S396" s="67"/>
      <c r="T396" s="68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T396" s="20" t="s">
        <v>275</v>
      </c>
      <c r="AU396" s="20" t="s">
        <v>83</v>
      </c>
    </row>
    <row r="397" spans="1:65" s="14" customFormat="1">
      <c r="B397" s="211"/>
      <c r="C397" s="212"/>
      <c r="D397" s="196" t="s">
        <v>215</v>
      </c>
      <c r="E397" s="213" t="s">
        <v>21</v>
      </c>
      <c r="F397" s="214" t="s">
        <v>1902</v>
      </c>
      <c r="G397" s="212"/>
      <c r="H397" s="215">
        <v>152</v>
      </c>
      <c r="I397" s="216"/>
      <c r="J397" s="212"/>
      <c r="K397" s="212"/>
      <c r="L397" s="217"/>
      <c r="M397" s="218"/>
      <c r="N397" s="219"/>
      <c r="O397" s="219"/>
      <c r="P397" s="219"/>
      <c r="Q397" s="219"/>
      <c r="R397" s="219"/>
      <c r="S397" s="219"/>
      <c r="T397" s="220"/>
      <c r="AT397" s="221" t="s">
        <v>215</v>
      </c>
      <c r="AU397" s="221" t="s">
        <v>83</v>
      </c>
      <c r="AV397" s="14" t="s">
        <v>83</v>
      </c>
      <c r="AW397" s="14" t="s">
        <v>34</v>
      </c>
      <c r="AX397" s="14" t="s">
        <v>81</v>
      </c>
      <c r="AY397" s="221" t="s">
        <v>206</v>
      </c>
    </row>
    <row r="398" spans="1:65" s="2" customFormat="1" ht="21.75" customHeight="1">
      <c r="A398" s="37"/>
      <c r="B398" s="38"/>
      <c r="C398" s="182" t="s">
        <v>678</v>
      </c>
      <c r="D398" s="182" t="s">
        <v>208</v>
      </c>
      <c r="E398" s="183" t="s">
        <v>1903</v>
      </c>
      <c r="F398" s="184" t="s">
        <v>1904</v>
      </c>
      <c r="G398" s="185" t="s">
        <v>211</v>
      </c>
      <c r="H398" s="186">
        <v>207</v>
      </c>
      <c r="I398" s="187"/>
      <c r="J398" s="188">
        <f>ROUND(I398*H398,2)</f>
        <v>0</v>
      </c>
      <c r="K398" s="189"/>
      <c r="L398" s="42"/>
      <c r="M398" s="190" t="s">
        <v>21</v>
      </c>
      <c r="N398" s="191" t="s">
        <v>45</v>
      </c>
      <c r="O398" s="67"/>
      <c r="P398" s="192">
        <f>O398*H398</f>
        <v>0</v>
      </c>
      <c r="Q398" s="192">
        <v>6.0000000000000002E-5</v>
      </c>
      <c r="R398" s="192">
        <f>Q398*H398</f>
        <v>1.242E-2</v>
      </c>
      <c r="S398" s="192">
        <v>0</v>
      </c>
      <c r="T398" s="193">
        <f>S398*H398</f>
        <v>0</v>
      </c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R398" s="194" t="s">
        <v>149</v>
      </c>
      <c r="AT398" s="194" t="s">
        <v>208</v>
      </c>
      <c r="AU398" s="194" t="s">
        <v>83</v>
      </c>
      <c r="AY398" s="20" t="s">
        <v>206</v>
      </c>
      <c r="BE398" s="195">
        <f>IF(N398="základní",J398,0)</f>
        <v>0</v>
      </c>
      <c r="BF398" s="195">
        <f>IF(N398="snížená",J398,0)</f>
        <v>0</v>
      </c>
      <c r="BG398" s="195">
        <f>IF(N398="zákl. přenesená",J398,0)</f>
        <v>0</v>
      </c>
      <c r="BH398" s="195">
        <f>IF(N398="sníž. přenesená",J398,0)</f>
        <v>0</v>
      </c>
      <c r="BI398" s="195">
        <f>IF(N398="nulová",J398,0)</f>
        <v>0</v>
      </c>
      <c r="BJ398" s="20" t="s">
        <v>81</v>
      </c>
      <c r="BK398" s="195">
        <f>ROUND(I398*H398,2)</f>
        <v>0</v>
      </c>
      <c r="BL398" s="20" t="s">
        <v>149</v>
      </c>
      <c r="BM398" s="194" t="s">
        <v>1905</v>
      </c>
    </row>
    <row r="399" spans="1:65" s="2" customFormat="1">
      <c r="A399" s="37"/>
      <c r="B399" s="38"/>
      <c r="C399" s="39"/>
      <c r="D399" s="196" t="s">
        <v>213</v>
      </c>
      <c r="E399" s="39"/>
      <c r="F399" s="197" t="s">
        <v>1906</v>
      </c>
      <c r="G399" s="39"/>
      <c r="H399" s="39"/>
      <c r="I399" s="198"/>
      <c r="J399" s="39"/>
      <c r="K399" s="39"/>
      <c r="L399" s="42"/>
      <c r="M399" s="199"/>
      <c r="N399" s="200"/>
      <c r="O399" s="67"/>
      <c r="P399" s="67"/>
      <c r="Q399" s="67"/>
      <c r="R399" s="67"/>
      <c r="S399" s="67"/>
      <c r="T399" s="68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T399" s="20" t="s">
        <v>213</v>
      </c>
      <c r="AU399" s="20" t="s">
        <v>83</v>
      </c>
    </row>
    <row r="400" spans="1:65" s="2" customFormat="1" ht="18">
      <c r="A400" s="37"/>
      <c r="B400" s="38"/>
      <c r="C400" s="39"/>
      <c r="D400" s="196" t="s">
        <v>275</v>
      </c>
      <c r="E400" s="39"/>
      <c r="F400" s="233" t="s">
        <v>1644</v>
      </c>
      <c r="G400" s="39"/>
      <c r="H400" s="39"/>
      <c r="I400" s="198"/>
      <c r="J400" s="39"/>
      <c r="K400" s="39"/>
      <c r="L400" s="42"/>
      <c r="M400" s="199"/>
      <c r="N400" s="200"/>
      <c r="O400" s="67"/>
      <c r="P400" s="67"/>
      <c r="Q400" s="67"/>
      <c r="R400" s="67"/>
      <c r="S400" s="67"/>
      <c r="T400" s="68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T400" s="20" t="s">
        <v>275</v>
      </c>
      <c r="AU400" s="20" t="s">
        <v>83</v>
      </c>
    </row>
    <row r="401" spans="1:65" s="14" customFormat="1">
      <c r="B401" s="211"/>
      <c r="C401" s="212"/>
      <c r="D401" s="196" t="s">
        <v>215</v>
      </c>
      <c r="E401" s="213" t="s">
        <v>21</v>
      </c>
      <c r="F401" s="214" t="s">
        <v>1825</v>
      </c>
      <c r="G401" s="212"/>
      <c r="H401" s="215">
        <v>122</v>
      </c>
      <c r="I401" s="216"/>
      <c r="J401" s="212"/>
      <c r="K401" s="212"/>
      <c r="L401" s="217"/>
      <c r="M401" s="218"/>
      <c r="N401" s="219"/>
      <c r="O401" s="219"/>
      <c r="P401" s="219"/>
      <c r="Q401" s="219"/>
      <c r="R401" s="219"/>
      <c r="S401" s="219"/>
      <c r="T401" s="220"/>
      <c r="AT401" s="221" t="s">
        <v>215</v>
      </c>
      <c r="AU401" s="221" t="s">
        <v>83</v>
      </c>
      <c r="AV401" s="14" t="s">
        <v>83</v>
      </c>
      <c r="AW401" s="14" t="s">
        <v>34</v>
      </c>
      <c r="AX401" s="14" t="s">
        <v>74</v>
      </c>
      <c r="AY401" s="221" t="s">
        <v>206</v>
      </c>
    </row>
    <row r="402" spans="1:65" s="14" customFormat="1">
      <c r="B402" s="211"/>
      <c r="C402" s="212"/>
      <c r="D402" s="196" t="s">
        <v>215</v>
      </c>
      <c r="E402" s="213" t="s">
        <v>21</v>
      </c>
      <c r="F402" s="214" t="s">
        <v>1831</v>
      </c>
      <c r="G402" s="212"/>
      <c r="H402" s="215">
        <v>85</v>
      </c>
      <c r="I402" s="216"/>
      <c r="J402" s="212"/>
      <c r="K402" s="212"/>
      <c r="L402" s="217"/>
      <c r="M402" s="218"/>
      <c r="N402" s="219"/>
      <c r="O402" s="219"/>
      <c r="P402" s="219"/>
      <c r="Q402" s="219"/>
      <c r="R402" s="219"/>
      <c r="S402" s="219"/>
      <c r="T402" s="220"/>
      <c r="AT402" s="221" t="s">
        <v>215</v>
      </c>
      <c r="AU402" s="221" t="s">
        <v>83</v>
      </c>
      <c r="AV402" s="14" t="s">
        <v>83</v>
      </c>
      <c r="AW402" s="14" t="s">
        <v>34</v>
      </c>
      <c r="AX402" s="14" t="s">
        <v>74</v>
      </c>
      <c r="AY402" s="221" t="s">
        <v>206</v>
      </c>
    </row>
    <row r="403" spans="1:65" s="15" customFormat="1">
      <c r="B403" s="222"/>
      <c r="C403" s="223"/>
      <c r="D403" s="196" t="s">
        <v>215</v>
      </c>
      <c r="E403" s="224" t="s">
        <v>21</v>
      </c>
      <c r="F403" s="225" t="s">
        <v>219</v>
      </c>
      <c r="G403" s="223"/>
      <c r="H403" s="226">
        <v>207</v>
      </c>
      <c r="I403" s="227"/>
      <c r="J403" s="223"/>
      <c r="K403" s="223"/>
      <c r="L403" s="228"/>
      <c r="M403" s="229"/>
      <c r="N403" s="230"/>
      <c r="O403" s="230"/>
      <c r="P403" s="230"/>
      <c r="Q403" s="230"/>
      <c r="R403" s="230"/>
      <c r="S403" s="230"/>
      <c r="T403" s="231"/>
      <c r="AT403" s="232" t="s">
        <v>215</v>
      </c>
      <c r="AU403" s="232" t="s">
        <v>83</v>
      </c>
      <c r="AV403" s="15" t="s">
        <v>149</v>
      </c>
      <c r="AW403" s="15" t="s">
        <v>34</v>
      </c>
      <c r="AX403" s="15" t="s">
        <v>81</v>
      </c>
      <c r="AY403" s="232" t="s">
        <v>206</v>
      </c>
    </row>
    <row r="404" spans="1:65" s="2" customFormat="1" ht="16.5" customHeight="1">
      <c r="A404" s="37"/>
      <c r="B404" s="38"/>
      <c r="C404" s="234" t="s">
        <v>681</v>
      </c>
      <c r="D404" s="234" t="s">
        <v>305</v>
      </c>
      <c r="E404" s="235" t="s">
        <v>1907</v>
      </c>
      <c r="F404" s="236" t="s">
        <v>1908</v>
      </c>
      <c r="G404" s="237" t="s">
        <v>211</v>
      </c>
      <c r="H404" s="238">
        <v>1035</v>
      </c>
      <c r="I404" s="239"/>
      <c r="J404" s="240">
        <f>ROUND(I404*H404,2)</f>
        <v>0</v>
      </c>
      <c r="K404" s="241"/>
      <c r="L404" s="242"/>
      <c r="M404" s="243" t="s">
        <v>21</v>
      </c>
      <c r="N404" s="244" t="s">
        <v>45</v>
      </c>
      <c r="O404" s="67"/>
      <c r="P404" s="192">
        <f>O404*H404</f>
        <v>0</v>
      </c>
      <c r="Q404" s="192">
        <v>7.0899999999999999E-3</v>
      </c>
      <c r="R404" s="192">
        <f>Q404*H404</f>
        <v>7.3381499999999997</v>
      </c>
      <c r="S404" s="192">
        <v>0</v>
      </c>
      <c r="T404" s="193">
        <f>S404*H404</f>
        <v>0</v>
      </c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R404" s="194" t="s">
        <v>283</v>
      </c>
      <c r="AT404" s="194" t="s">
        <v>305</v>
      </c>
      <c r="AU404" s="194" t="s">
        <v>83</v>
      </c>
      <c r="AY404" s="20" t="s">
        <v>206</v>
      </c>
      <c r="BE404" s="195">
        <f>IF(N404="základní",J404,0)</f>
        <v>0</v>
      </c>
      <c r="BF404" s="195">
        <f>IF(N404="snížená",J404,0)</f>
        <v>0</v>
      </c>
      <c r="BG404" s="195">
        <f>IF(N404="zákl. přenesená",J404,0)</f>
        <v>0</v>
      </c>
      <c r="BH404" s="195">
        <f>IF(N404="sníž. přenesená",J404,0)</f>
        <v>0</v>
      </c>
      <c r="BI404" s="195">
        <f>IF(N404="nulová",J404,0)</f>
        <v>0</v>
      </c>
      <c r="BJ404" s="20" t="s">
        <v>81</v>
      </c>
      <c r="BK404" s="195">
        <f>ROUND(I404*H404,2)</f>
        <v>0</v>
      </c>
      <c r="BL404" s="20" t="s">
        <v>149</v>
      </c>
      <c r="BM404" s="194" t="s">
        <v>1909</v>
      </c>
    </row>
    <row r="405" spans="1:65" s="2" customFormat="1">
      <c r="A405" s="37"/>
      <c r="B405" s="38"/>
      <c r="C405" s="39"/>
      <c r="D405" s="196" t="s">
        <v>213</v>
      </c>
      <c r="E405" s="39"/>
      <c r="F405" s="197" t="s">
        <v>1908</v>
      </c>
      <c r="G405" s="39"/>
      <c r="H405" s="39"/>
      <c r="I405" s="198"/>
      <c r="J405" s="39"/>
      <c r="K405" s="39"/>
      <c r="L405" s="42"/>
      <c r="M405" s="199"/>
      <c r="N405" s="200"/>
      <c r="O405" s="67"/>
      <c r="P405" s="67"/>
      <c r="Q405" s="67"/>
      <c r="R405" s="67"/>
      <c r="S405" s="67"/>
      <c r="T405" s="68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T405" s="20" t="s">
        <v>213</v>
      </c>
      <c r="AU405" s="20" t="s">
        <v>83</v>
      </c>
    </row>
    <row r="406" spans="1:65" s="2" customFormat="1" ht="18">
      <c r="A406" s="37"/>
      <c r="B406" s="38"/>
      <c r="C406" s="39"/>
      <c r="D406" s="196" t="s">
        <v>275</v>
      </c>
      <c r="E406" s="39"/>
      <c r="F406" s="233" t="s">
        <v>1644</v>
      </c>
      <c r="G406" s="39"/>
      <c r="H406" s="39"/>
      <c r="I406" s="198"/>
      <c r="J406" s="39"/>
      <c r="K406" s="39"/>
      <c r="L406" s="42"/>
      <c r="M406" s="199"/>
      <c r="N406" s="200"/>
      <c r="O406" s="67"/>
      <c r="P406" s="67"/>
      <c r="Q406" s="67"/>
      <c r="R406" s="67"/>
      <c r="S406" s="67"/>
      <c r="T406" s="68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T406" s="20" t="s">
        <v>275</v>
      </c>
      <c r="AU406" s="20" t="s">
        <v>83</v>
      </c>
    </row>
    <row r="407" spans="1:65" s="14" customFormat="1">
      <c r="B407" s="211"/>
      <c r="C407" s="212"/>
      <c r="D407" s="196" t="s">
        <v>215</v>
      </c>
      <c r="E407" s="213" t="s">
        <v>21</v>
      </c>
      <c r="F407" s="214" t="s">
        <v>1910</v>
      </c>
      <c r="G407" s="212"/>
      <c r="H407" s="215">
        <v>366</v>
      </c>
      <c r="I407" s="216"/>
      <c r="J407" s="212"/>
      <c r="K407" s="212"/>
      <c r="L407" s="217"/>
      <c r="M407" s="218"/>
      <c r="N407" s="219"/>
      <c r="O407" s="219"/>
      <c r="P407" s="219"/>
      <c r="Q407" s="219"/>
      <c r="R407" s="219"/>
      <c r="S407" s="219"/>
      <c r="T407" s="220"/>
      <c r="AT407" s="221" t="s">
        <v>215</v>
      </c>
      <c r="AU407" s="221" t="s">
        <v>83</v>
      </c>
      <c r="AV407" s="14" t="s">
        <v>83</v>
      </c>
      <c r="AW407" s="14" t="s">
        <v>34</v>
      </c>
      <c r="AX407" s="14" t="s">
        <v>74</v>
      </c>
      <c r="AY407" s="221" t="s">
        <v>206</v>
      </c>
    </row>
    <row r="408" spans="1:65" s="14" customFormat="1">
      <c r="B408" s="211"/>
      <c r="C408" s="212"/>
      <c r="D408" s="196" t="s">
        <v>215</v>
      </c>
      <c r="E408" s="213" t="s">
        <v>21</v>
      </c>
      <c r="F408" s="214" t="s">
        <v>1911</v>
      </c>
      <c r="G408" s="212"/>
      <c r="H408" s="215">
        <v>555</v>
      </c>
      <c r="I408" s="216"/>
      <c r="J408" s="212"/>
      <c r="K408" s="212"/>
      <c r="L408" s="217"/>
      <c r="M408" s="218"/>
      <c r="N408" s="219"/>
      <c r="O408" s="219"/>
      <c r="P408" s="219"/>
      <c r="Q408" s="219"/>
      <c r="R408" s="219"/>
      <c r="S408" s="219"/>
      <c r="T408" s="220"/>
      <c r="AT408" s="221" t="s">
        <v>215</v>
      </c>
      <c r="AU408" s="221" t="s">
        <v>83</v>
      </c>
      <c r="AV408" s="14" t="s">
        <v>83</v>
      </c>
      <c r="AW408" s="14" t="s">
        <v>34</v>
      </c>
      <c r="AX408" s="14" t="s">
        <v>74</v>
      </c>
      <c r="AY408" s="221" t="s">
        <v>206</v>
      </c>
    </row>
    <row r="409" spans="1:65" s="14" customFormat="1">
      <c r="B409" s="211"/>
      <c r="C409" s="212"/>
      <c r="D409" s="196" t="s">
        <v>215</v>
      </c>
      <c r="E409" s="213" t="s">
        <v>21</v>
      </c>
      <c r="F409" s="214" t="s">
        <v>1882</v>
      </c>
      <c r="G409" s="212"/>
      <c r="H409" s="215">
        <v>22</v>
      </c>
      <c r="I409" s="216"/>
      <c r="J409" s="212"/>
      <c r="K409" s="212"/>
      <c r="L409" s="217"/>
      <c r="M409" s="218"/>
      <c r="N409" s="219"/>
      <c r="O409" s="219"/>
      <c r="P409" s="219"/>
      <c r="Q409" s="219"/>
      <c r="R409" s="219"/>
      <c r="S409" s="219"/>
      <c r="T409" s="220"/>
      <c r="AT409" s="221" t="s">
        <v>215</v>
      </c>
      <c r="AU409" s="221" t="s">
        <v>83</v>
      </c>
      <c r="AV409" s="14" t="s">
        <v>83</v>
      </c>
      <c r="AW409" s="14" t="s">
        <v>34</v>
      </c>
      <c r="AX409" s="14" t="s">
        <v>74</v>
      </c>
      <c r="AY409" s="221" t="s">
        <v>206</v>
      </c>
    </row>
    <row r="410" spans="1:65" s="14" customFormat="1">
      <c r="B410" s="211"/>
      <c r="C410" s="212"/>
      <c r="D410" s="196" t="s">
        <v>215</v>
      </c>
      <c r="E410" s="213" t="s">
        <v>21</v>
      </c>
      <c r="F410" s="214" t="s">
        <v>1816</v>
      </c>
      <c r="G410" s="212"/>
      <c r="H410" s="215">
        <v>54</v>
      </c>
      <c r="I410" s="216"/>
      <c r="J410" s="212"/>
      <c r="K410" s="212"/>
      <c r="L410" s="217"/>
      <c r="M410" s="218"/>
      <c r="N410" s="219"/>
      <c r="O410" s="219"/>
      <c r="P410" s="219"/>
      <c r="Q410" s="219"/>
      <c r="R410" s="219"/>
      <c r="S410" s="219"/>
      <c r="T410" s="220"/>
      <c r="AT410" s="221" t="s">
        <v>215</v>
      </c>
      <c r="AU410" s="221" t="s">
        <v>83</v>
      </c>
      <c r="AV410" s="14" t="s">
        <v>83</v>
      </c>
      <c r="AW410" s="14" t="s">
        <v>34</v>
      </c>
      <c r="AX410" s="14" t="s">
        <v>74</v>
      </c>
      <c r="AY410" s="221" t="s">
        <v>206</v>
      </c>
    </row>
    <row r="411" spans="1:65" s="14" customFormat="1">
      <c r="B411" s="211"/>
      <c r="C411" s="212"/>
      <c r="D411" s="196" t="s">
        <v>215</v>
      </c>
      <c r="E411" s="213" t="s">
        <v>21</v>
      </c>
      <c r="F411" s="214" t="s">
        <v>1832</v>
      </c>
      <c r="G411" s="212"/>
      <c r="H411" s="215">
        <v>38</v>
      </c>
      <c r="I411" s="216"/>
      <c r="J411" s="212"/>
      <c r="K411" s="212"/>
      <c r="L411" s="217"/>
      <c r="M411" s="218"/>
      <c r="N411" s="219"/>
      <c r="O411" s="219"/>
      <c r="P411" s="219"/>
      <c r="Q411" s="219"/>
      <c r="R411" s="219"/>
      <c r="S411" s="219"/>
      <c r="T411" s="220"/>
      <c r="AT411" s="221" t="s">
        <v>215</v>
      </c>
      <c r="AU411" s="221" t="s">
        <v>83</v>
      </c>
      <c r="AV411" s="14" t="s">
        <v>83</v>
      </c>
      <c r="AW411" s="14" t="s">
        <v>34</v>
      </c>
      <c r="AX411" s="14" t="s">
        <v>74</v>
      </c>
      <c r="AY411" s="221" t="s">
        <v>206</v>
      </c>
    </row>
    <row r="412" spans="1:65" s="15" customFormat="1">
      <c r="B412" s="222"/>
      <c r="C412" s="223"/>
      <c r="D412" s="196" t="s">
        <v>215</v>
      </c>
      <c r="E412" s="224" t="s">
        <v>21</v>
      </c>
      <c r="F412" s="225" t="s">
        <v>219</v>
      </c>
      <c r="G412" s="223"/>
      <c r="H412" s="226">
        <v>1035</v>
      </c>
      <c r="I412" s="227"/>
      <c r="J412" s="223"/>
      <c r="K412" s="223"/>
      <c r="L412" s="228"/>
      <c r="M412" s="229"/>
      <c r="N412" s="230"/>
      <c r="O412" s="230"/>
      <c r="P412" s="230"/>
      <c r="Q412" s="230"/>
      <c r="R412" s="230"/>
      <c r="S412" s="230"/>
      <c r="T412" s="231"/>
      <c r="AT412" s="232" t="s">
        <v>215</v>
      </c>
      <c r="AU412" s="232" t="s">
        <v>83</v>
      </c>
      <c r="AV412" s="15" t="s">
        <v>149</v>
      </c>
      <c r="AW412" s="15" t="s">
        <v>34</v>
      </c>
      <c r="AX412" s="15" t="s">
        <v>81</v>
      </c>
      <c r="AY412" s="232" t="s">
        <v>206</v>
      </c>
    </row>
    <row r="413" spans="1:65" s="2" customFormat="1" ht="16.5" customHeight="1">
      <c r="A413" s="37"/>
      <c r="B413" s="38"/>
      <c r="C413" s="182" t="s">
        <v>692</v>
      </c>
      <c r="D413" s="182" t="s">
        <v>208</v>
      </c>
      <c r="E413" s="183" t="s">
        <v>1912</v>
      </c>
      <c r="F413" s="184" t="s">
        <v>1913</v>
      </c>
      <c r="G413" s="185" t="s">
        <v>211</v>
      </c>
      <c r="H413" s="186">
        <v>76</v>
      </c>
      <c r="I413" s="187"/>
      <c r="J413" s="188">
        <f>ROUND(I413*H413,2)</f>
        <v>0</v>
      </c>
      <c r="K413" s="189"/>
      <c r="L413" s="42"/>
      <c r="M413" s="190" t="s">
        <v>21</v>
      </c>
      <c r="N413" s="191" t="s">
        <v>45</v>
      </c>
      <c r="O413" s="67"/>
      <c r="P413" s="192">
        <f>O413*H413</f>
        <v>0</v>
      </c>
      <c r="Q413" s="192">
        <v>0</v>
      </c>
      <c r="R413" s="192">
        <f>Q413*H413</f>
        <v>0</v>
      </c>
      <c r="S413" s="192">
        <v>0</v>
      </c>
      <c r="T413" s="193">
        <f>S413*H413</f>
        <v>0</v>
      </c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R413" s="194" t="s">
        <v>149</v>
      </c>
      <c r="AT413" s="194" t="s">
        <v>208</v>
      </c>
      <c r="AU413" s="194" t="s">
        <v>83</v>
      </c>
      <c r="AY413" s="20" t="s">
        <v>206</v>
      </c>
      <c r="BE413" s="195">
        <f>IF(N413="základní",J413,0)</f>
        <v>0</v>
      </c>
      <c r="BF413" s="195">
        <f>IF(N413="snížená",J413,0)</f>
        <v>0</v>
      </c>
      <c r="BG413" s="195">
        <f>IF(N413="zákl. přenesená",J413,0)</f>
        <v>0</v>
      </c>
      <c r="BH413" s="195">
        <f>IF(N413="sníž. přenesená",J413,0)</f>
        <v>0</v>
      </c>
      <c r="BI413" s="195">
        <f>IF(N413="nulová",J413,0)</f>
        <v>0</v>
      </c>
      <c r="BJ413" s="20" t="s">
        <v>81</v>
      </c>
      <c r="BK413" s="195">
        <f>ROUND(I413*H413,2)</f>
        <v>0</v>
      </c>
      <c r="BL413" s="20" t="s">
        <v>149</v>
      </c>
      <c r="BM413" s="194" t="s">
        <v>1914</v>
      </c>
    </row>
    <row r="414" spans="1:65" s="2" customFormat="1">
      <c r="A414" s="37"/>
      <c r="B414" s="38"/>
      <c r="C414" s="39"/>
      <c r="D414" s="196" t="s">
        <v>213</v>
      </c>
      <c r="E414" s="39"/>
      <c r="F414" s="197" t="s">
        <v>1915</v>
      </c>
      <c r="G414" s="39"/>
      <c r="H414" s="39"/>
      <c r="I414" s="198"/>
      <c r="J414" s="39"/>
      <c r="K414" s="39"/>
      <c r="L414" s="42"/>
      <c r="M414" s="199"/>
      <c r="N414" s="200"/>
      <c r="O414" s="67"/>
      <c r="P414" s="67"/>
      <c r="Q414" s="67"/>
      <c r="R414" s="67"/>
      <c r="S414" s="67"/>
      <c r="T414" s="68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T414" s="20" t="s">
        <v>213</v>
      </c>
      <c r="AU414" s="20" t="s">
        <v>83</v>
      </c>
    </row>
    <row r="415" spans="1:65" s="2" customFormat="1" ht="18">
      <c r="A415" s="37"/>
      <c r="B415" s="38"/>
      <c r="C415" s="39"/>
      <c r="D415" s="196" t="s">
        <v>275</v>
      </c>
      <c r="E415" s="39"/>
      <c r="F415" s="233" t="s">
        <v>1644</v>
      </c>
      <c r="G415" s="39"/>
      <c r="H415" s="39"/>
      <c r="I415" s="198"/>
      <c r="J415" s="39"/>
      <c r="K415" s="39"/>
      <c r="L415" s="42"/>
      <c r="M415" s="199"/>
      <c r="N415" s="200"/>
      <c r="O415" s="67"/>
      <c r="P415" s="67"/>
      <c r="Q415" s="67"/>
      <c r="R415" s="67"/>
      <c r="S415" s="67"/>
      <c r="T415" s="68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T415" s="20" t="s">
        <v>275</v>
      </c>
      <c r="AU415" s="20" t="s">
        <v>83</v>
      </c>
    </row>
    <row r="416" spans="1:65" s="14" customFormat="1">
      <c r="B416" s="211"/>
      <c r="C416" s="212"/>
      <c r="D416" s="196" t="s">
        <v>215</v>
      </c>
      <c r="E416" s="213" t="s">
        <v>21</v>
      </c>
      <c r="F416" s="214" t="s">
        <v>1759</v>
      </c>
      <c r="G416" s="212"/>
      <c r="H416" s="215">
        <v>22</v>
      </c>
      <c r="I416" s="216"/>
      <c r="J416" s="212"/>
      <c r="K416" s="212"/>
      <c r="L416" s="217"/>
      <c r="M416" s="218"/>
      <c r="N416" s="219"/>
      <c r="O416" s="219"/>
      <c r="P416" s="219"/>
      <c r="Q416" s="219"/>
      <c r="R416" s="219"/>
      <c r="S416" s="219"/>
      <c r="T416" s="220"/>
      <c r="AT416" s="221" t="s">
        <v>215</v>
      </c>
      <c r="AU416" s="221" t="s">
        <v>83</v>
      </c>
      <c r="AV416" s="14" t="s">
        <v>83</v>
      </c>
      <c r="AW416" s="14" t="s">
        <v>34</v>
      </c>
      <c r="AX416" s="14" t="s">
        <v>74</v>
      </c>
      <c r="AY416" s="221" t="s">
        <v>206</v>
      </c>
    </row>
    <row r="417" spans="1:65" s="14" customFormat="1">
      <c r="B417" s="211"/>
      <c r="C417" s="212"/>
      <c r="D417" s="196" t="s">
        <v>215</v>
      </c>
      <c r="E417" s="213" t="s">
        <v>21</v>
      </c>
      <c r="F417" s="214" t="s">
        <v>1761</v>
      </c>
      <c r="G417" s="212"/>
      <c r="H417" s="215">
        <v>54</v>
      </c>
      <c r="I417" s="216"/>
      <c r="J417" s="212"/>
      <c r="K417" s="212"/>
      <c r="L417" s="217"/>
      <c r="M417" s="218"/>
      <c r="N417" s="219"/>
      <c r="O417" s="219"/>
      <c r="P417" s="219"/>
      <c r="Q417" s="219"/>
      <c r="R417" s="219"/>
      <c r="S417" s="219"/>
      <c r="T417" s="220"/>
      <c r="AT417" s="221" t="s">
        <v>215</v>
      </c>
      <c r="AU417" s="221" t="s">
        <v>83</v>
      </c>
      <c r="AV417" s="14" t="s">
        <v>83</v>
      </c>
      <c r="AW417" s="14" t="s">
        <v>34</v>
      </c>
      <c r="AX417" s="14" t="s">
        <v>74</v>
      </c>
      <c r="AY417" s="221" t="s">
        <v>206</v>
      </c>
    </row>
    <row r="418" spans="1:65" s="15" customFormat="1">
      <c r="B418" s="222"/>
      <c r="C418" s="223"/>
      <c r="D418" s="196" t="s">
        <v>215</v>
      </c>
      <c r="E418" s="224" t="s">
        <v>21</v>
      </c>
      <c r="F418" s="225" t="s">
        <v>219</v>
      </c>
      <c r="G418" s="223"/>
      <c r="H418" s="226">
        <v>76</v>
      </c>
      <c r="I418" s="227"/>
      <c r="J418" s="223"/>
      <c r="K418" s="223"/>
      <c r="L418" s="228"/>
      <c r="M418" s="229"/>
      <c r="N418" s="230"/>
      <c r="O418" s="230"/>
      <c r="P418" s="230"/>
      <c r="Q418" s="230"/>
      <c r="R418" s="230"/>
      <c r="S418" s="230"/>
      <c r="T418" s="231"/>
      <c r="AT418" s="232" t="s">
        <v>215</v>
      </c>
      <c r="AU418" s="232" t="s">
        <v>83</v>
      </c>
      <c r="AV418" s="15" t="s">
        <v>149</v>
      </c>
      <c r="AW418" s="15" t="s">
        <v>34</v>
      </c>
      <c r="AX418" s="15" t="s">
        <v>81</v>
      </c>
      <c r="AY418" s="232" t="s">
        <v>206</v>
      </c>
    </row>
    <row r="419" spans="1:65" s="2" customFormat="1" ht="16.5" customHeight="1">
      <c r="A419" s="37"/>
      <c r="B419" s="38"/>
      <c r="C419" s="182" t="s">
        <v>697</v>
      </c>
      <c r="D419" s="182" t="s">
        <v>208</v>
      </c>
      <c r="E419" s="183" t="s">
        <v>1916</v>
      </c>
      <c r="F419" s="184" t="s">
        <v>1917</v>
      </c>
      <c r="G419" s="185" t="s">
        <v>211</v>
      </c>
      <c r="H419" s="186">
        <v>245</v>
      </c>
      <c r="I419" s="187"/>
      <c r="J419" s="188">
        <f>ROUND(I419*H419,2)</f>
        <v>0</v>
      </c>
      <c r="K419" s="189"/>
      <c r="L419" s="42"/>
      <c r="M419" s="190" t="s">
        <v>21</v>
      </c>
      <c r="N419" s="191" t="s">
        <v>45</v>
      </c>
      <c r="O419" s="67"/>
      <c r="P419" s="192">
        <f>O419*H419</f>
        <v>0</v>
      </c>
      <c r="Q419" s="192">
        <v>0</v>
      </c>
      <c r="R419" s="192">
        <f>Q419*H419</f>
        <v>0</v>
      </c>
      <c r="S419" s="192">
        <v>0</v>
      </c>
      <c r="T419" s="193">
        <f>S419*H419</f>
        <v>0</v>
      </c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R419" s="194" t="s">
        <v>149</v>
      </c>
      <c r="AT419" s="194" t="s">
        <v>208</v>
      </c>
      <c r="AU419" s="194" t="s">
        <v>83</v>
      </c>
      <c r="AY419" s="20" t="s">
        <v>206</v>
      </c>
      <c r="BE419" s="195">
        <f>IF(N419="základní",J419,0)</f>
        <v>0</v>
      </c>
      <c r="BF419" s="195">
        <f>IF(N419="snížená",J419,0)</f>
        <v>0</v>
      </c>
      <c r="BG419" s="195">
        <f>IF(N419="zákl. přenesená",J419,0)</f>
        <v>0</v>
      </c>
      <c r="BH419" s="195">
        <f>IF(N419="sníž. přenesená",J419,0)</f>
        <v>0</v>
      </c>
      <c r="BI419" s="195">
        <f>IF(N419="nulová",J419,0)</f>
        <v>0</v>
      </c>
      <c r="BJ419" s="20" t="s">
        <v>81</v>
      </c>
      <c r="BK419" s="195">
        <f>ROUND(I419*H419,2)</f>
        <v>0</v>
      </c>
      <c r="BL419" s="20" t="s">
        <v>149</v>
      </c>
      <c r="BM419" s="194" t="s">
        <v>1918</v>
      </c>
    </row>
    <row r="420" spans="1:65" s="2" customFormat="1">
      <c r="A420" s="37"/>
      <c r="B420" s="38"/>
      <c r="C420" s="39"/>
      <c r="D420" s="196" t="s">
        <v>213</v>
      </c>
      <c r="E420" s="39"/>
      <c r="F420" s="197" t="s">
        <v>1919</v>
      </c>
      <c r="G420" s="39"/>
      <c r="H420" s="39"/>
      <c r="I420" s="198"/>
      <c r="J420" s="39"/>
      <c r="K420" s="39"/>
      <c r="L420" s="42"/>
      <c r="M420" s="199"/>
      <c r="N420" s="200"/>
      <c r="O420" s="67"/>
      <c r="P420" s="67"/>
      <c r="Q420" s="67"/>
      <c r="R420" s="67"/>
      <c r="S420" s="67"/>
      <c r="T420" s="68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T420" s="20" t="s">
        <v>213</v>
      </c>
      <c r="AU420" s="20" t="s">
        <v>83</v>
      </c>
    </row>
    <row r="421" spans="1:65" s="2" customFormat="1" ht="18">
      <c r="A421" s="37"/>
      <c r="B421" s="38"/>
      <c r="C421" s="39"/>
      <c r="D421" s="196" t="s">
        <v>275</v>
      </c>
      <c r="E421" s="39"/>
      <c r="F421" s="233" t="s">
        <v>1644</v>
      </c>
      <c r="G421" s="39"/>
      <c r="H421" s="39"/>
      <c r="I421" s="198"/>
      <c r="J421" s="39"/>
      <c r="K421" s="39"/>
      <c r="L421" s="42"/>
      <c r="M421" s="199"/>
      <c r="N421" s="200"/>
      <c r="O421" s="67"/>
      <c r="P421" s="67"/>
      <c r="Q421" s="67"/>
      <c r="R421" s="67"/>
      <c r="S421" s="67"/>
      <c r="T421" s="68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T421" s="20" t="s">
        <v>275</v>
      </c>
      <c r="AU421" s="20" t="s">
        <v>83</v>
      </c>
    </row>
    <row r="422" spans="1:65" s="14" customFormat="1">
      <c r="B422" s="211"/>
      <c r="C422" s="212"/>
      <c r="D422" s="196" t="s">
        <v>215</v>
      </c>
      <c r="E422" s="213" t="s">
        <v>21</v>
      </c>
      <c r="F422" s="214" t="s">
        <v>1766</v>
      </c>
      <c r="G422" s="212"/>
      <c r="H422" s="215">
        <v>85</v>
      </c>
      <c r="I422" s="216"/>
      <c r="J422" s="212"/>
      <c r="K422" s="212"/>
      <c r="L422" s="217"/>
      <c r="M422" s="218"/>
      <c r="N422" s="219"/>
      <c r="O422" s="219"/>
      <c r="P422" s="219"/>
      <c r="Q422" s="219"/>
      <c r="R422" s="219"/>
      <c r="S422" s="219"/>
      <c r="T422" s="220"/>
      <c r="AT422" s="221" t="s">
        <v>215</v>
      </c>
      <c r="AU422" s="221" t="s">
        <v>83</v>
      </c>
      <c r="AV422" s="14" t="s">
        <v>83</v>
      </c>
      <c r="AW422" s="14" t="s">
        <v>34</v>
      </c>
      <c r="AX422" s="14" t="s">
        <v>74</v>
      </c>
      <c r="AY422" s="221" t="s">
        <v>206</v>
      </c>
    </row>
    <row r="423" spans="1:65" s="14" customFormat="1">
      <c r="B423" s="211"/>
      <c r="C423" s="212"/>
      <c r="D423" s="196" t="s">
        <v>215</v>
      </c>
      <c r="E423" s="213" t="s">
        <v>21</v>
      </c>
      <c r="F423" s="214" t="s">
        <v>1767</v>
      </c>
      <c r="G423" s="212"/>
      <c r="H423" s="215">
        <v>38</v>
      </c>
      <c r="I423" s="216"/>
      <c r="J423" s="212"/>
      <c r="K423" s="212"/>
      <c r="L423" s="217"/>
      <c r="M423" s="218"/>
      <c r="N423" s="219"/>
      <c r="O423" s="219"/>
      <c r="P423" s="219"/>
      <c r="Q423" s="219"/>
      <c r="R423" s="219"/>
      <c r="S423" s="219"/>
      <c r="T423" s="220"/>
      <c r="AT423" s="221" t="s">
        <v>215</v>
      </c>
      <c r="AU423" s="221" t="s">
        <v>83</v>
      </c>
      <c r="AV423" s="14" t="s">
        <v>83</v>
      </c>
      <c r="AW423" s="14" t="s">
        <v>34</v>
      </c>
      <c r="AX423" s="14" t="s">
        <v>74</v>
      </c>
      <c r="AY423" s="221" t="s">
        <v>206</v>
      </c>
    </row>
    <row r="424" spans="1:65" s="14" customFormat="1">
      <c r="B424" s="211"/>
      <c r="C424" s="212"/>
      <c r="D424" s="196" t="s">
        <v>215</v>
      </c>
      <c r="E424" s="213" t="s">
        <v>21</v>
      </c>
      <c r="F424" s="214" t="s">
        <v>1760</v>
      </c>
      <c r="G424" s="212"/>
      <c r="H424" s="215">
        <v>122</v>
      </c>
      <c r="I424" s="216"/>
      <c r="J424" s="212"/>
      <c r="K424" s="212"/>
      <c r="L424" s="217"/>
      <c r="M424" s="218"/>
      <c r="N424" s="219"/>
      <c r="O424" s="219"/>
      <c r="P424" s="219"/>
      <c r="Q424" s="219"/>
      <c r="R424" s="219"/>
      <c r="S424" s="219"/>
      <c r="T424" s="220"/>
      <c r="AT424" s="221" t="s">
        <v>215</v>
      </c>
      <c r="AU424" s="221" t="s">
        <v>83</v>
      </c>
      <c r="AV424" s="14" t="s">
        <v>83</v>
      </c>
      <c r="AW424" s="14" t="s">
        <v>34</v>
      </c>
      <c r="AX424" s="14" t="s">
        <v>74</v>
      </c>
      <c r="AY424" s="221" t="s">
        <v>206</v>
      </c>
    </row>
    <row r="425" spans="1:65" s="15" customFormat="1">
      <c r="B425" s="222"/>
      <c r="C425" s="223"/>
      <c r="D425" s="196" t="s">
        <v>215</v>
      </c>
      <c r="E425" s="224" t="s">
        <v>21</v>
      </c>
      <c r="F425" s="225" t="s">
        <v>219</v>
      </c>
      <c r="G425" s="223"/>
      <c r="H425" s="226">
        <v>245</v>
      </c>
      <c r="I425" s="227"/>
      <c r="J425" s="223"/>
      <c r="K425" s="223"/>
      <c r="L425" s="228"/>
      <c r="M425" s="229"/>
      <c r="N425" s="230"/>
      <c r="O425" s="230"/>
      <c r="P425" s="230"/>
      <c r="Q425" s="230"/>
      <c r="R425" s="230"/>
      <c r="S425" s="230"/>
      <c r="T425" s="231"/>
      <c r="AT425" s="232" t="s">
        <v>215</v>
      </c>
      <c r="AU425" s="232" t="s">
        <v>83</v>
      </c>
      <c r="AV425" s="15" t="s">
        <v>149</v>
      </c>
      <c r="AW425" s="15" t="s">
        <v>34</v>
      </c>
      <c r="AX425" s="15" t="s">
        <v>81</v>
      </c>
      <c r="AY425" s="232" t="s">
        <v>206</v>
      </c>
    </row>
    <row r="426" spans="1:65" s="2" customFormat="1" ht="16.5" customHeight="1">
      <c r="A426" s="37"/>
      <c r="B426" s="38"/>
      <c r="C426" s="182" t="s">
        <v>702</v>
      </c>
      <c r="D426" s="182" t="s">
        <v>208</v>
      </c>
      <c r="E426" s="183" t="s">
        <v>1920</v>
      </c>
      <c r="F426" s="184" t="s">
        <v>1921</v>
      </c>
      <c r="G426" s="185" t="s">
        <v>238</v>
      </c>
      <c r="H426" s="186">
        <v>219.84</v>
      </c>
      <c r="I426" s="187"/>
      <c r="J426" s="188">
        <f>ROUND(I426*H426,2)</f>
        <v>0</v>
      </c>
      <c r="K426" s="189"/>
      <c r="L426" s="42"/>
      <c r="M426" s="190" t="s">
        <v>21</v>
      </c>
      <c r="N426" s="191" t="s">
        <v>45</v>
      </c>
      <c r="O426" s="67"/>
      <c r="P426" s="192">
        <f>O426*H426</f>
        <v>0</v>
      </c>
      <c r="Q426" s="192">
        <v>3.0000000000000001E-5</v>
      </c>
      <c r="R426" s="192">
        <f>Q426*H426</f>
        <v>6.5951999999999998E-3</v>
      </c>
      <c r="S426" s="192">
        <v>0</v>
      </c>
      <c r="T426" s="193">
        <f>S426*H426</f>
        <v>0</v>
      </c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R426" s="194" t="s">
        <v>149</v>
      </c>
      <c r="AT426" s="194" t="s">
        <v>208</v>
      </c>
      <c r="AU426" s="194" t="s">
        <v>83</v>
      </c>
      <c r="AY426" s="20" t="s">
        <v>206</v>
      </c>
      <c r="BE426" s="195">
        <f>IF(N426="základní",J426,0)</f>
        <v>0</v>
      </c>
      <c r="BF426" s="195">
        <f>IF(N426="snížená",J426,0)</f>
        <v>0</v>
      </c>
      <c r="BG426" s="195">
        <f>IF(N426="zákl. přenesená",J426,0)</f>
        <v>0</v>
      </c>
      <c r="BH426" s="195">
        <f>IF(N426="sníž. přenesená",J426,0)</f>
        <v>0</v>
      </c>
      <c r="BI426" s="195">
        <f>IF(N426="nulová",J426,0)</f>
        <v>0</v>
      </c>
      <c r="BJ426" s="20" t="s">
        <v>81</v>
      </c>
      <c r="BK426" s="195">
        <f>ROUND(I426*H426,2)</f>
        <v>0</v>
      </c>
      <c r="BL426" s="20" t="s">
        <v>149</v>
      </c>
      <c r="BM426" s="194" t="s">
        <v>1922</v>
      </c>
    </row>
    <row r="427" spans="1:65" s="2" customFormat="1">
      <c r="A427" s="37"/>
      <c r="B427" s="38"/>
      <c r="C427" s="39"/>
      <c r="D427" s="196" t="s">
        <v>213</v>
      </c>
      <c r="E427" s="39"/>
      <c r="F427" s="197" t="s">
        <v>1923</v>
      </c>
      <c r="G427" s="39"/>
      <c r="H427" s="39"/>
      <c r="I427" s="198"/>
      <c r="J427" s="39"/>
      <c r="K427" s="39"/>
      <c r="L427" s="42"/>
      <c r="M427" s="199"/>
      <c r="N427" s="200"/>
      <c r="O427" s="67"/>
      <c r="P427" s="67"/>
      <c r="Q427" s="67"/>
      <c r="R427" s="67"/>
      <c r="S427" s="67"/>
      <c r="T427" s="68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T427" s="20" t="s">
        <v>213</v>
      </c>
      <c r="AU427" s="20" t="s">
        <v>83</v>
      </c>
    </row>
    <row r="428" spans="1:65" s="2" customFormat="1" ht="18">
      <c r="A428" s="37"/>
      <c r="B428" s="38"/>
      <c r="C428" s="39"/>
      <c r="D428" s="196" t="s">
        <v>275</v>
      </c>
      <c r="E428" s="39"/>
      <c r="F428" s="233" t="s">
        <v>1644</v>
      </c>
      <c r="G428" s="39"/>
      <c r="H428" s="39"/>
      <c r="I428" s="198"/>
      <c r="J428" s="39"/>
      <c r="K428" s="39"/>
      <c r="L428" s="42"/>
      <c r="M428" s="199"/>
      <c r="N428" s="200"/>
      <c r="O428" s="67"/>
      <c r="P428" s="67"/>
      <c r="Q428" s="67"/>
      <c r="R428" s="67"/>
      <c r="S428" s="67"/>
      <c r="T428" s="68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T428" s="20" t="s">
        <v>275</v>
      </c>
      <c r="AU428" s="20" t="s">
        <v>83</v>
      </c>
    </row>
    <row r="429" spans="1:65" s="14" customFormat="1">
      <c r="B429" s="211"/>
      <c r="C429" s="212"/>
      <c r="D429" s="196" t="s">
        <v>215</v>
      </c>
      <c r="E429" s="213" t="s">
        <v>21</v>
      </c>
      <c r="F429" s="214" t="s">
        <v>1924</v>
      </c>
      <c r="G429" s="212"/>
      <c r="H429" s="215">
        <v>21.12</v>
      </c>
      <c r="I429" s="216"/>
      <c r="J429" s="212"/>
      <c r="K429" s="212"/>
      <c r="L429" s="217"/>
      <c r="M429" s="218"/>
      <c r="N429" s="219"/>
      <c r="O429" s="219"/>
      <c r="P429" s="219"/>
      <c r="Q429" s="219"/>
      <c r="R429" s="219"/>
      <c r="S429" s="219"/>
      <c r="T429" s="220"/>
      <c r="AT429" s="221" t="s">
        <v>215</v>
      </c>
      <c r="AU429" s="221" t="s">
        <v>83</v>
      </c>
      <c r="AV429" s="14" t="s">
        <v>83</v>
      </c>
      <c r="AW429" s="14" t="s">
        <v>34</v>
      </c>
      <c r="AX429" s="14" t="s">
        <v>74</v>
      </c>
      <c r="AY429" s="221" t="s">
        <v>206</v>
      </c>
    </row>
    <row r="430" spans="1:65" s="14" customFormat="1">
      <c r="B430" s="211"/>
      <c r="C430" s="212"/>
      <c r="D430" s="196" t="s">
        <v>215</v>
      </c>
      <c r="E430" s="213" t="s">
        <v>21</v>
      </c>
      <c r="F430" s="214" t="s">
        <v>1925</v>
      </c>
      <c r="G430" s="212"/>
      <c r="H430" s="215">
        <v>117.12</v>
      </c>
      <c r="I430" s="216"/>
      <c r="J430" s="212"/>
      <c r="K430" s="212"/>
      <c r="L430" s="217"/>
      <c r="M430" s="218"/>
      <c r="N430" s="219"/>
      <c r="O430" s="219"/>
      <c r="P430" s="219"/>
      <c r="Q430" s="219"/>
      <c r="R430" s="219"/>
      <c r="S430" s="219"/>
      <c r="T430" s="220"/>
      <c r="AT430" s="221" t="s">
        <v>215</v>
      </c>
      <c r="AU430" s="221" t="s">
        <v>83</v>
      </c>
      <c r="AV430" s="14" t="s">
        <v>83</v>
      </c>
      <c r="AW430" s="14" t="s">
        <v>34</v>
      </c>
      <c r="AX430" s="14" t="s">
        <v>74</v>
      </c>
      <c r="AY430" s="221" t="s">
        <v>206</v>
      </c>
    </row>
    <row r="431" spans="1:65" s="14" customFormat="1">
      <c r="B431" s="211"/>
      <c r="C431" s="212"/>
      <c r="D431" s="196" t="s">
        <v>215</v>
      </c>
      <c r="E431" s="213" t="s">
        <v>21</v>
      </c>
      <c r="F431" s="214" t="s">
        <v>1926</v>
      </c>
      <c r="G431" s="212"/>
      <c r="H431" s="215">
        <v>81.599999999999994</v>
      </c>
      <c r="I431" s="216"/>
      <c r="J431" s="212"/>
      <c r="K431" s="212"/>
      <c r="L431" s="217"/>
      <c r="M431" s="218"/>
      <c r="N431" s="219"/>
      <c r="O431" s="219"/>
      <c r="P431" s="219"/>
      <c r="Q431" s="219"/>
      <c r="R431" s="219"/>
      <c r="S431" s="219"/>
      <c r="T431" s="220"/>
      <c r="AT431" s="221" t="s">
        <v>215</v>
      </c>
      <c r="AU431" s="221" t="s">
        <v>83</v>
      </c>
      <c r="AV431" s="14" t="s">
        <v>83</v>
      </c>
      <c r="AW431" s="14" t="s">
        <v>34</v>
      </c>
      <c r="AX431" s="14" t="s">
        <v>74</v>
      </c>
      <c r="AY431" s="221" t="s">
        <v>206</v>
      </c>
    </row>
    <row r="432" spans="1:65" s="15" customFormat="1">
      <c r="B432" s="222"/>
      <c r="C432" s="223"/>
      <c r="D432" s="196" t="s">
        <v>215</v>
      </c>
      <c r="E432" s="224" t="s">
        <v>21</v>
      </c>
      <c r="F432" s="225" t="s">
        <v>219</v>
      </c>
      <c r="G432" s="223"/>
      <c r="H432" s="226">
        <v>219.84</v>
      </c>
      <c r="I432" s="227"/>
      <c r="J432" s="223"/>
      <c r="K432" s="223"/>
      <c r="L432" s="228"/>
      <c r="M432" s="229"/>
      <c r="N432" s="230"/>
      <c r="O432" s="230"/>
      <c r="P432" s="230"/>
      <c r="Q432" s="230"/>
      <c r="R432" s="230"/>
      <c r="S432" s="230"/>
      <c r="T432" s="231"/>
      <c r="AT432" s="232" t="s">
        <v>215</v>
      </c>
      <c r="AU432" s="232" t="s">
        <v>83</v>
      </c>
      <c r="AV432" s="15" t="s">
        <v>149</v>
      </c>
      <c r="AW432" s="15" t="s">
        <v>34</v>
      </c>
      <c r="AX432" s="15" t="s">
        <v>81</v>
      </c>
      <c r="AY432" s="232" t="s">
        <v>206</v>
      </c>
    </row>
    <row r="433" spans="1:65" s="2" customFormat="1" ht="16.5" customHeight="1">
      <c r="A433" s="37"/>
      <c r="B433" s="38"/>
      <c r="C433" s="234" t="s">
        <v>706</v>
      </c>
      <c r="D433" s="234" t="s">
        <v>305</v>
      </c>
      <c r="E433" s="235" t="s">
        <v>1927</v>
      </c>
      <c r="F433" s="236" t="s">
        <v>1928</v>
      </c>
      <c r="G433" s="237" t="s">
        <v>238</v>
      </c>
      <c r="H433" s="238">
        <v>241.82400000000001</v>
      </c>
      <c r="I433" s="239"/>
      <c r="J433" s="240">
        <f>ROUND(I433*H433,2)</f>
        <v>0</v>
      </c>
      <c r="K433" s="241"/>
      <c r="L433" s="242"/>
      <c r="M433" s="243" t="s">
        <v>21</v>
      </c>
      <c r="N433" s="244" t="s">
        <v>45</v>
      </c>
      <c r="O433" s="67"/>
      <c r="P433" s="192">
        <f>O433*H433</f>
        <v>0</v>
      </c>
      <c r="Q433" s="192">
        <v>5.0000000000000001E-4</v>
      </c>
      <c r="R433" s="192">
        <f>Q433*H433</f>
        <v>0.12091200000000001</v>
      </c>
      <c r="S433" s="192">
        <v>0</v>
      </c>
      <c r="T433" s="193">
        <f>S433*H433</f>
        <v>0</v>
      </c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R433" s="194" t="s">
        <v>283</v>
      </c>
      <c r="AT433" s="194" t="s">
        <v>305</v>
      </c>
      <c r="AU433" s="194" t="s">
        <v>83</v>
      </c>
      <c r="AY433" s="20" t="s">
        <v>206</v>
      </c>
      <c r="BE433" s="195">
        <f>IF(N433="základní",J433,0)</f>
        <v>0</v>
      </c>
      <c r="BF433" s="195">
        <f>IF(N433="snížená",J433,0)</f>
        <v>0</v>
      </c>
      <c r="BG433" s="195">
        <f>IF(N433="zákl. přenesená",J433,0)</f>
        <v>0</v>
      </c>
      <c r="BH433" s="195">
        <f>IF(N433="sníž. přenesená",J433,0)</f>
        <v>0</v>
      </c>
      <c r="BI433" s="195">
        <f>IF(N433="nulová",J433,0)</f>
        <v>0</v>
      </c>
      <c r="BJ433" s="20" t="s">
        <v>81</v>
      </c>
      <c r="BK433" s="195">
        <f>ROUND(I433*H433,2)</f>
        <v>0</v>
      </c>
      <c r="BL433" s="20" t="s">
        <v>149</v>
      </c>
      <c r="BM433" s="194" t="s">
        <v>1929</v>
      </c>
    </row>
    <row r="434" spans="1:65" s="2" customFormat="1">
      <c r="A434" s="37"/>
      <c r="B434" s="38"/>
      <c r="C434" s="39"/>
      <c r="D434" s="196" t="s">
        <v>213</v>
      </c>
      <c r="E434" s="39"/>
      <c r="F434" s="197" t="s">
        <v>1930</v>
      </c>
      <c r="G434" s="39"/>
      <c r="H434" s="39"/>
      <c r="I434" s="198"/>
      <c r="J434" s="39"/>
      <c r="K434" s="39"/>
      <c r="L434" s="42"/>
      <c r="M434" s="199"/>
      <c r="N434" s="200"/>
      <c r="O434" s="67"/>
      <c r="P434" s="67"/>
      <c r="Q434" s="67"/>
      <c r="R434" s="67"/>
      <c r="S434" s="67"/>
      <c r="T434" s="68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T434" s="20" t="s">
        <v>213</v>
      </c>
      <c r="AU434" s="20" t="s">
        <v>83</v>
      </c>
    </row>
    <row r="435" spans="1:65" s="2" customFormat="1" ht="18">
      <c r="A435" s="37"/>
      <c r="B435" s="38"/>
      <c r="C435" s="39"/>
      <c r="D435" s="196" t="s">
        <v>275</v>
      </c>
      <c r="E435" s="39"/>
      <c r="F435" s="233" t="s">
        <v>1644</v>
      </c>
      <c r="G435" s="39"/>
      <c r="H435" s="39"/>
      <c r="I435" s="198"/>
      <c r="J435" s="39"/>
      <c r="K435" s="39"/>
      <c r="L435" s="42"/>
      <c r="M435" s="199"/>
      <c r="N435" s="200"/>
      <c r="O435" s="67"/>
      <c r="P435" s="67"/>
      <c r="Q435" s="67"/>
      <c r="R435" s="67"/>
      <c r="S435" s="67"/>
      <c r="T435" s="68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T435" s="20" t="s">
        <v>275</v>
      </c>
      <c r="AU435" s="20" t="s">
        <v>83</v>
      </c>
    </row>
    <row r="436" spans="1:65" s="14" customFormat="1">
      <c r="B436" s="211"/>
      <c r="C436" s="212"/>
      <c r="D436" s="196" t="s">
        <v>215</v>
      </c>
      <c r="E436" s="213" t="s">
        <v>21</v>
      </c>
      <c r="F436" s="214" t="s">
        <v>1924</v>
      </c>
      <c r="G436" s="212"/>
      <c r="H436" s="215">
        <v>21.12</v>
      </c>
      <c r="I436" s="216"/>
      <c r="J436" s="212"/>
      <c r="K436" s="212"/>
      <c r="L436" s="217"/>
      <c r="M436" s="218"/>
      <c r="N436" s="219"/>
      <c r="O436" s="219"/>
      <c r="P436" s="219"/>
      <c r="Q436" s="219"/>
      <c r="R436" s="219"/>
      <c r="S436" s="219"/>
      <c r="T436" s="220"/>
      <c r="AT436" s="221" t="s">
        <v>215</v>
      </c>
      <c r="AU436" s="221" t="s">
        <v>83</v>
      </c>
      <c r="AV436" s="14" t="s">
        <v>83</v>
      </c>
      <c r="AW436" s="14" t="s">
        <v>34</v>
      </c>
      <c r="AX436" s="14" t="s">
        <v>74</v>
      </c>
      <c r="AY436" s="221" t="s">
        <v>206</v>
      </c>
    </row>
    <row r="437" spans="1:65" s="14" customFormat="1">
      <c r="B437" s="211"/>
      <c r="C437" s="212"/>
      <c r="D437" s="196" t="s">
        <v>215</v>
      </c>
      <c r="E437" s="213" t="s">
        <v>21</v>
      </c>
      <c r="F437" s="214" t="s">
        <v>1925</v>
      </c>
      <c r="G437" s="212"/>
      <c r="H437" s="215">
        <v>117.12</v>
      </c>
      <c r="I437" s="216"/>
      <c r="J437" s="212"/>
      <c r="K437" s="212"/>
      <c r="L437" s="217"/>
      <c r="M437" s="218"/>
      <c r="N437" s="219"/>
      <c r="O437" s="219"/>
      <c r="P437" s="219"/>
      <c r="Q437" s="219"/>
      <c r="R437" s="219"/>
      <c r="S437" s="219"/>
      <c r="T437" s="220"/>
      <c r="AT437" s="221" t="s">
        <v>215</v>
      </c>
      <c r="AU437" s="221" t="s">
        <v>83</v>
      </c>
      <c r="AV437" s="14" t="s">
        <v>83</v>
      </c>
      <c r="AW437" s="14" t="s">
        <v>34</v>
      </c>
      <c r="AX437" s="14" t="s">
        <v>74</v>
      </c>
      <c r="AY437" s="221" t="s">
        <v>206</v>
      </c>
    </row>
    <row r="438" spans="1:65" s="14" customFormat="1">
      <c r="B438" s="211"/>
      <c r="C438" s="212"/>
      <c r="D438" s="196" t="s">
        <v>215</v>
      </c>
      <c r="E438" s="213" t="s">
        <v>21</v>
      </c>
      <c r="F438" s="214" t="s">
        <v>1926</v>
      </c>
      <c r="G438" s="212"/>
      <c r="H438" s="215">
        <v>81.599999999999994</v>
      </c>
      <c r="I438" s="216"/>
      <c r="J438" s="212"/>
      <c r="K438" s="212"/>
      <c r="L438" s="217"/>
      <c r="M438" s="218"/>
      <c r="N438" s="219"/>
      <c r="O438" s="219"/>
      <c r="P438" s="219"/>
      <c r="Q438" s="219"/>
      <c r="R438" s="219"/>
      <c r="S438" s="219"/>
      <c r="T438" s="220"/>
      <c r="AT438" s="221" t="s">
        <v>215</v>
      </c>
      <c r="AU438" s="221" t="s">
        <v>83</v>
      </c>
      <c r="AV438" s="14" t="s">
        <v>83</v>
      </c>
      <c r="AW438" s="14" t="s">
        <v>34</v>
      </c>
      <c r="AX438" s="14" t="s">
        <v>74</v>
      </c>
      <c r="AY438" s="221" t="s">
        <v>206</v>
      </c>
    </row>
    <row r="439" spans="1:65" s="15" customFormat="1">
      <c r="B439" s="222"/>
      <c r="C439" s="223"/>
      <c r="D439" s="196" t="s">
        <v>215</v>
      </c>
      <c r="E439" s="224" t="s">
        <v>21</v>
      </c>
      <c r="F439" s="225" t="s">
        <v>219</v>
      </c>
      <c r="G439" s="223"/>
      <c r="H439" s="226">
        <v>219.84</v>
      </c>
      <c r="I439" s="227"/>
      <c r="J439" s="223"/>
      <c r="K439" s="223"/>
      <c r="L439" s="228"/>
      <c r="M439" s="229"/>
      <c r="N439" s="230"/>
      <c r="O439" s="230"/>
      <c r="P439" s="230"/>
      <c r="Q439" s="230"/>
      <c r="R439" s="230"/>
      <c r="S439" s="230"/>
      <c r="T439" s="231"/>
      <c r="AT439" s="232" t="s">
        <v>215</v>
      </c>
      <c r="AU439" s="232" t="s">
        <v>83</v>
      </c>
      <c r="AV439" s="15" t="s">
        <v>149</v>
      </c>
      <c r="AW439" s="15" t="s">
        <v>34</v>
      </c>
      <c r="AX439" s="15" t="s">
        <v>74</v>
      </c>
      <c r="AY439" s="232" t="s">
        <v>206</v>
      </c>
    </row>
    <row r="440" spans="1:65" s="14" customFormat="1">
      <c r="B440" s="211"/>
      <c r="C440" s="212"/>
      <c r="D440" s="196" t="s">
        <v>215</v>
      </c>
      <c r="E440" s="213" t="s">
        <v>21</v>
      </c>
      <c r="F440" s="214" t="s">
        <v>1931</v>
      </c>
      <c r="G440" s="212"/>
      <c r="H440" s="215">
        <v>241.82400000000001</v>
      </c>
      <c r="I440" s="216"/>
      <c r="J440" s="212"/>
      <c r="K440" s="212"/>
      <c r="L440" s="217"/>
      <c r="M440" s="218"/>
      <c r="N440" s="219"/>
      <c r="O440" s="219"/>
      <c r="P440" s="219"/>
      <c r="Q440" s="219"/>
      <c r="R440" s="219"/>
      <c r="S440" s="219"/>
      <c r="T440" s="220"/>
      <c r="AT440" s="221" t="s">
        <v>215</v>
      </c>
      <c r="AU440" s="221" t="s">
        <v>83</v>
      </c>
      <c r="AV440" s="14" t="s">
        <v>83</v>
      </c>
      <c r="AW440" s="14" t="s">
        <v>34</v>
      </c>
      <c r="AX440" s="14" t="s">
        <v>81</v>
      </c>
      <c r="AY440" s="221" t="s">
        <v>206</v>
      </c>
    </row>
    <row r="441" spans="1:65" s="2" customFormat="1" ht="16.5" customHeight="1">
      <c r="A441" s="37"/>
      <c r="B441" s="38"/>
      <c r="C441" s="182" t="s">
        <v>713</v>
      </c>
      <c r="D441" s="182" t="s">
        <v>208</v>
      </c>
      <c r="E441" s="183" t="s">
        <v>1932</v>
      </c>
      <c r="F441" s="184" t="s">
        <v>1933</v>
      </c>
      <c r="G441" s="185" t="s">
        <v>211</v>
      </c>
      <c r="H441" s="186">
        <v>321</v>
      </c>
      <c r="I441" s="187"/>
      <c r="J441" s="188">
        <f>ROUND(I441*H441,2)</f>
        <v>0</v>
      </c>
      <c r="K441" s="189"/>
      <c r="L441" s="42"/>
      <c r="M441" s="190" t="s">
        <v>21</v>
      </c>
      <c r="N441" s="191" t="s">
        <v>45</v>
      </c>
      <c r="O441" s="67"/>
      <c r="P441" s="192">
        <f>O441*H441</f>
        <v>0</v>
      </c>
      <c r="Q441" s="192">
        <v>0</v>
      </c>
      <c r="R441" s="192">
        <f>Q441*H441</f>
        <v>0</v>
      </c>
      <c r="S441" s="192">
        <v>0</v>
      </c>
      <c r="T441" s="193">
        <f>S441*H441</f>
        <v>0</v>
      </c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R441" s="194" t="s">
        <v>149</v>
      </c>
      <c r="AT441" s="194" t="s">
        <v>208</v>
      </c>
      <c r="AU441" s="194" t="s">
        <v>83</v>
      </c>
      <c r="AY441" s="20" t="s">
        <v>206</v>
      </c>
      <c r="BE441" s="195">
        <f>IF(N441="základní",J441,0)</f>
        <v>0</v>
      </c>
      <c r="BF441" s="195">
        <f>IF(N441="snížená",J441,0)</f>
        <v>0</v>
      </c>
      <c r="BG441" s="195">
        <f>IF(N441="zákl. přenesená",J441,0)</f>
        <v>0</v>
      </c>
      <c r="BH441" s="195">
        <f>IF(N441="sníž. přenesená",J441,0)</f>
        <v>0</v>
      </c>
      <c r="BI441" s="195">
        <f>IF(N441="nulová",J441,0)</f>
        <v>0</v>
      </c>
      <c r="BJ441" s="20" t="s">
        <v>81</v>
      </c>
      <c r="BK441" s="195">
        <f>ROUND(I441*H441,2)</f>
        <v>0</v>
      </c>
      <c r="BL441" s="20" t="s">
        <v>149</v>
      </c>
      <c r="BM441" s="194" t="s">
        <v>1934</v>
      </c>
    </row>
    <row r="442" spans="1:65" s="2" customFormat="1">
      <c r="A442" s="37"/>
      <c r="B442" s="38"/>
      <c r="C442" s="39"/>
      <c r="D442" s="196" t="s">
        <v>213</v>
      </c>
      <c r="E442" s="39"/>
      <c r="F442" s="197" t="s">
        <v>1933</v>
      </c>
      <c r="G442" s="39"/>
      <c r="H442" s="39"/>
      <c r="I442" s="198"/>
      <c r="J442" s="39"/>
      <c r="K442" s="39"/>
      <c r="L442" s="42"/>
      <c r="M442" s="199"/>
      <c r="N442" s="200"/>
      <c r="O442" s="67"/>
      <c r="P442" s="67"/>
      <c r="Q442" s="67"/>
      <c r="R442" s="67"/>
      <c r="S442" s="67"/>
      <c r="T442" s="68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T442" s="20" t="s">
        <v>213</v>
      </c>
      <c r="AU442" s="20" t="s">
        <v>83</v>
      </c>
    </row>
    <row r="443" spans="1:65" s="2" customFormat="1" ht="18">
      <c r="A443" s="37"/>
      <c r="B443" s="38"/>
      <c r="C443" s="39"/>
      <c r="D443" s="196" t="s">
        <v>275</v>
      </c>
      <c r="E443" s="39"/>
      <c r="F443" s="233" t="s">
        <v>1644</v>
      </c>
      <c r="G443" s="39"/>
      <c r="H443" s="39"/>
      <c r="I443" s="198"/>
      <c r="J443" s="39"/>
      <c r="K443" s="39"/>
      <c r="L443" s="42"/>
      <c r="M443" s="199"/>
      <c r="N443" s="200"/>
      <c r="O443" s="67"/>
      <c r="P443" s="67"/>
      <c r="Q443" s="67"/>
      <c r="R443" s="67"/>
      <c r="S443" s="67"/>
      <c r="T443" s="68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T443" s="20" t="s">
        <v>275</v>
      </c>
      <c r="AU443" s="20" t="s">
        <v>83</v>
      </c>
    </row>
    <row r="444" spans="1:65" s="14" customFormat="1">
      <c r="B444" s="211"/>
      <c r="C444" s="212"/>
      <c r="D444" s="196" t="s">
        <v>215</v>
      </c>
      <c r="E444" s="213" t="s">
        <v>21</v>
      </c>
      <c r="F444" s="214" t="s">
        <v>1662</v>
      </c>
      <c r="G444" s="212"/>
      <c r="H444" s="215">
        <v>321</v>
      </c>
      <c r="I444" s="216"/>
      <c r="J444" s="212"/>
      <c r="K444" s="212"/>
      <c r="L444" s="217"/>
      <c r="M444" s="218"/>
      <c r="N444" s="219"/>
      <c r="O444" s="219"/>
      <c r="P444" s="219"/>
      <c r="Q444" s="219"/>
      <c r="R444" s="219"/>
      <c r="S444" s="219"/>
      <c r="T444" s="220"/>
      <c r="AT444" s="221" t="s">
        <v>215</v>
      </c>
      <c r="AU444" s="221" t="s">
        <v>83</v>
      </c>
      <c r="AV444" s="14" t="s">
        <v>83</v>
      </c>
      <c r="AW444" s="14" t="s">
        <v>34</v>
      </c>
      <c r="AX444" s="14" t="s">
        <v>81</v>
      </c>
      <c r="AY444" s="221" t="s">
        <v>206</v>
      </c>
    </row>
    <row r="445" spans="1:65" s="2" customFormat="1" ht="16.5" customHeight="1">
      <c r="A445" s="37"/>
      <c r="B445" s="38"/>
      <c r="C445" s="182" t="s">
        <v>718</v>
      </c>
      <c r="D445" s="182" t="s">
        <v>208</v>
      </c>
      <c r="E445" s="183" t="s">
        <v>1935</v>
      </c>
      <c r="F445" s="184" t="s">
        <v>1936</v>
      </c>
      <c r="G445" s="185" t="s">
        <v>211</v>
      </c>
      <c r="H445" s="186">
        <v>523</v>
      </c>
      <c r="I445" s="187"/>
      <c r="J445" s="188">
        <f>ROUND(I445*H445,2)</f>
        <v>0</v>
      </c>
      <c r="K445" s="189"/>
      <c r="L445" s="42"/>
      <c r="M445" s="190" t="s">
        <v>21</v>
      </c>
      <c r="N445" s="191" t="s">
        <v>45</v>
      </c>
      <c r="O445" s="67"/>
      <c r="P445" s="192">
        <f>O445*H445</f>
        <v>0</v>
      </c>
      <c r="Q445" s="192">
        <v>0</v>
      </c>
      <c r="R445" s="192">
        <f>Q445*H445</f>
        <v>0</v>
      </c>
      <c r="S445" s="192">
        <v>0</v>
      </c>
      <c r="T445" s="193">
        <f>S445*H445</f>
        <v>0</v>
      </c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R445" s="194" t="s">
        <v>149</v>
      </c>
      <c r="AT445" s="194" t="s">
        <v>208</v>
      </c>
      <c r="AU445" s="194" t="s">
        <v>83</v>
      </c>
      <c r="AY445" s="20" t="s">
        <v>206</v>
      </c>
      <c r="BE445" s="195">
        <f>IF(N445="základní",J445,0)</f>
        <v>0</v>
      </c>
      <c r="BF445" s="195">
        <f>IF(N445="snížená",J445,0)</f>
        <v>0</v>
      </c>
      <c r="BG445" s="195">
        <f>IF(N445="zákl. přenesená",J445,0)</f>
        <v>0</v>
      </c>
      <c r="BH445" s="195">
        <f>IF(N445="sníž. přenesená",J445,0)</f>
        <v>0</v>
      </c>
      <c r="BI445" s="195">
        <f>IF(N445="nulová",J445,0)</f>
        <v>0</v>
      </c>
      <c r="BJ445" s="20" t="s">
        <v>81</v>
      </c>
      <c r="BK445" s="195">
        <f>ROUND(I445*H445,2)</f>
        <v>0</v>
      </c>
      <c r="BL445" s="20" t="s">
        <v>149</v>
      </c>
      <c r="BM445" s="194" t="s">
        <v>1937</v>
      </c>
    </row>
    <row r="446" spans="1:65" s="2" customFormat="1">
      <c r="A446" s="37"/>
      <c r="B446" s="38"/>
      <c r="C446" s="39"/>
      <c r="D446" s="196" t="s">
        <v>213</v>
      </c>
      <c r="E446" s="39"/>
      <c r="F446" s="197" t="s">
        <v>1936</v>
      </c>
      <c r="G446" s="39"/>
      <c r="H446" s="39"/>
      <c r="I446" s="198"/>
      <c r="J446" s="39"/>
      <c r="K446" s="39"/>
      <c r="L446" s="42"/>
      <c r="M446" s="199"/>
      <c r="N446" s="200"/>
      <c r="O446" s="67"/>
      <c r="P446" s="67"/>
      <c r="Q446" s="67"/>
      <c r="R446" s="67"/>
      <c r="S446" s="67"/>
      <c r="T446" s="68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T446" s="20" t="s">
        <v>213</v>
      </c>
      <c r="AU446" s="20" t="s">
        <v>83</v>
      </c>
    </row>
    <row r="447" spans="1:65" s="2" customFormat="1" ht="18">
      <c r="A447" s="37"/>
      <c r="B447" s="38"/>
      <c r="C447" s="39"/>
      <c r="D447" s="196" t="s">
        <v>275</v>
      </c>
      <c r="E447" s="39"/>
      <c r="F447" s="233" t="s">
        <v>1644</v>
      </c>
      <c r="G447" s="39"/>
      <c r="H447" s="39"/>
      <c r="I447" s="198"/>
      <c r="J447" s="39"/>
      <c r="K447" s="39"/>
      <c r="L447" s="42"/>
      <c r="M447" s="199"/>
      <c r="N447" s="200"/>
      <c r="O447" s="67"/>
      <c r="P447" s="67"/>
      <c r="Q447" s="67"/>
      <c r="R447" s="67"/>
      <c r="S447" s="67"/>
      <c r="T447" s="68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T447" s="20" t="s">
        <v>275</v>
      </c>
      <c r="AU447" s="20" t="s">
        <v>83</v>
      </c>
    </row>
    <row r="448" spans="1:65" s="14" customFormat="1">
      <c r="B448" s="211"/>
      <c r="C448" s="212"/>
      <c r="D448" s="196" t="s">
        <v>215</v>
      </c>
      <c r="E448" s="213" t="s">
        <v>21</v>
      </c>
      <c r="F448" s="214" t="s">
        <v>1938</v>
      </c>
      <c r="G448" s="212"/>
      <c r="H448" s="215">
        <v>421</v>
      </c>
      <c r="I448" s="216"/>
      <c r="J448" s="212"/>
      <c r="K448" s="212"/>
      <c r="L448" s="217"/>
      <c r="M448" s="218"/>
      <c r="N448" s="219"/>
      <c r="O448" s="219"/>
      <c r="P448" s="219"/>
      <c r="Q448" s="219"/>
      <c r="R448" s="219"/>
      <c r="S448" s="219"/>
      <c r="T448" s="220"/>
      <c r="AT448" s="221" t="s">
        <v>215</v>
      </c>
      <c r="AU448" s="221" t="s">
        <v>83</v>
      </c>
      <c r="AV448" s="14" t="s">
        <v>83</v>
      </c>
      <c r="AW448" s="14" t="s">
        <v>34</v>
      </c>
      <c r="AX448" s="14" t="s">
        <v>74</v>
      </c>
      <c r="AY448" s="221" t="s">
        <v>206</v>
      </c>
    </row>
    <row r="449" spans="1:65" s="14" customFormat="1">
      <c r="B449" s="211"/>
      <c r="C449" s="212"/>
      <c r="D449" s="196" t="s">
        <v>215</v>
      </c>
      <c r="E449" s="213" t="s">
        <v>21</v>
      </c>
      <c r="F449" s="214" t="s">
        <v>1939</v>
      </c>
      <c r="G449" s="212"/>
      <c r="H449" s="215">
        <v>60</v>
      </c>
      <c r="I449" s="216"/>
      <c r="J449" s="212"/>
      <c r="K449" s="212"/>
      <c r="L449" s="217"/>
      <c r="M449" s="218"/>
      <c r="N449" s="219"/>
      <c r="O449" s="219"/>
      <c r="P449" s="219"/>
      <c r="Q449" s="219"/>
      <c r="R449" s="219"/>
      <c r="S449" s="219"/>
      <c r="T449" s="220"/>
      <c r="AT449" s="221" t="s">
        <v>215</v>
      </c>
      <c r="AU449" s="221" t="s">
        <v>83</v>
      </c>
      <c r="AV449" s="14" t="s">
        <v>83</v>
      </c>
      <c r="AW449" s="14" t="s">
        <v>34</v>
      </c>
      <c r="AX449" s="14" t="s">
        <v>74</v>
      </c>
      <c r="AY449" s="221" t="s">
        <v>206</v>
      </c>
    </row>
    <row r="450" spans="1:65" s="14" customFormat="1">
      <c r="B450" s="211"/>
      <c r="C450" s="212"/>
      <c r="D450" s="196" t="s">
        <v>215</v>
      </c>
      <c r="E450" s="213" t="s">
        <v>21</v>
      </c>
      <c r="F450" s="214" t="s">
        <v>1940</v>
      </c>
      <c r="G450" s="212"/>
      <c r="H450" s="215">
        <v>20</v>
      </c>
      <c r="I450" s="216"/>
      <c r="J450" s="212"/>
      <c r="K450" s="212"/>
      <c r="L450" s="217"/>
      <c r="M450" s="218"/>
      <c r="N450" s="219"/>
      <c r="O450" s="219"/>
      <c r="P450" s="219"/>
      <c r="Q450" s="219"/>
      <c r="R450" s="219"/>
      <c r="S450" s="219"/>
      <c r="T450" s="220"/>
      <c r="AT450" s="221" t="s">
        <v>215</v>
      </c>
      <c r="AU450" s="221" t="s">
        <v>83</v>
      </c>
      <c r="AV450" s="14" t="s">
        <v>83</v>
      </c>
      <c r="AW450" s="14" t="s">
        <v>34</v>
      </c>
      <c r="AX450" s="14" t="s">
        <v>74</v>
      </c>
      <c r="AY450" s="221" t="s">
        <v>206</v>
      </c>
    </row>
    <row r="451" spans="1:65" s="14" customFormat="1">
      <c r="B451" s="211"/>
      <c r="C451" s="212"/>
      <c r="D451" s="196" t="s">
        <v>215</v>
      </c>
      <c r="E451" s="213" t="s">
        <v>21</v>
      </c>
      <c r="F451" s="214" t="s">
        <v>1941</v>
      </c>
      <c r="G451" s="212"/>
      <c r="H451" s="215">
        <v>22</v>
      </c>
      <c r="I451" s="216"/>
      <c r="J451" s="212"/>
      <c r="K451" s="212"/>
      <c r="L451" s="217"/>
      <c r="M451" s="218"/>
      <c r="N451" s="219"/>
      <c r="O451" s="219"/>
      <c r="P451" s="219"/>
      <c r="Q451" s="219"/>
      <c r="R451" s="219"/>
      <c r="S451" s="219"/>
      <c r="T451" s="220"/>
      <c r="AT451" s="221" t="s">
        <v>215</v>
      </c>
      <c r="AU451" s="221" t="s">
        <v>83</v>
      </c>
      <c r="AV451" s="14" t="s">
        <v>83</v>
      </c>
      <c r="AW451" s="14" t="s">
        <v>34</v>
      </c>
      <c r="AX451" s="14" t="s">
        <v>74</v>
      </c>
      <c r="AY451" s="221" t="s">
        <v>206</v>
      </c>
    </row>
    <row r="452" spans="1:65" s="15" customFormat="1">
      <c r="B452" s="222"/>
      <c r="C452" s="223"/>
      <c r="D452" s="196" t="s">
        <v>215</v>
      </c>
      <c r="E452" s="224" t="s">
        <v>21</v>
      </c>
      <c r="F452" s="225" t="s">
        <v>219</v>
      </c>
      <c r="G452" s="223"/>
      <c r="H452" s="226">
        <v>523</v>
      </c>
      <c r="I452" s="227"/>
      <c r="J452" s="223"/>
      <c r="K452" s="223"/>
      <c r="L452" s="228"/>
      <c r="M452" s="229"/>
      <c r="N452" s="230"/>
      <c r="O452" s="230"/>
      <c r="P452" s="230"/>
      <c r="Q452" s="230"/>
      <c r="R452" s="230"/>
      <c r="S452" s="230"/>
      <c r="T452" s="231"/>
      <c r="AT452" s="232" t="s">
        <v>215</v>
      </c>
      <c r="AU452" s="232" t="s">
        <v>83</v>
      </c>
      <c r="AV452" s="15" t="s">
        <v>149</v>
      </c>
      <c r="AW452" s="15" t="s">
        <v>34</v>
      </c>
      <c r="AX452" s="15" t="s">
        <v>81</v>
      </c>
      <c r="AY452" s="232" t="s">
        <v>206</v>
      </c>
    </row>
    <row r="453" spans="1:65" s="2" customFormat="1" ht="16.5" customHeight="1">
      <c r="A453" s="37"/>
      <c r="B453" s="38"/>
      <c r="C453" s="182" t="s">
        <v>725</v>
      </c>
      <c r="D453" s="182" t="s">
        <v>208</v>
      </c>
      <c r="E453" s="183" t="s">
        <v>1942</v>
      </c>
      <c r="F453" s="184" t="s">
        <v>1943</v>
      </c>
      <c r="G453" s="185" t="s">
        <v>211</v>
      </c>
      <c r="H453" s="186">
        <v>54</v>
      </c>
      <c r="I453" s="187"/>
      <c r="J453" s="188">
        <f>ROUND(I453*H453,2)</f>
        <v>0</v>
      </c>
      <c r="K453" s="189"/>
      <c r="L453" s="42"/>
      <c r="M453" s="190" t="s">
        <v>21</v>
      </c>
      <c r="N453" s="191" t="s">
        <v>45</v>
      </c>
      <c r="O453" s="67"/>
      <c r="P453" s="192">
        <f>O453*H453</f>
        <v>0</v>
      </c>
      <c r="Q453" s="192">
        <v>0</v>
      </c>
      <c r="R453" s="192">
        <f>Q453*H453</f>
        <v>0</v>
      </c>
      <c r="S453" s="192">
        <v>0</v>
      </c>
      <c r="T453" s="193">
        <f>S453*H453</f>
        <v>0</v>
      </c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R453" s="194" t="s">
        <v>149</v>
      </c>
      <c r="AT453" s="194" t="s">
        <v>208</v>
      </c>
      <c r="AU453" s="194" t="s">
        <v>83</v>
      </c>
      <c r="AY453" s="20" t="s">
        <v>206</v>
      </c>
      <c r="BE453" s="195">
        <f>IF(N453="základní",J453,0)</f>
        <v>0</v>
      </c>
      <c r="BF453" s="195">
        <f>IF(N453="snížená",J453,0)</f>
        <v>0</v>
      </c>
      <c r="BG453" s="195">
        <f>IF(N453="zákl. přenesená",J453,0)</f>
        <v>0</v>
      </c>
      <c r="BH453" s="195">
        <f>IF(N453="sníž. přenesená",J453,0)</f>
        <v>0</v>
      </c>
      <c r="BI453" s="195">
        <f>IF(N453="nulová",J453,0)</f>
        <v>0</v>
      </c>
      <c r="BJ453" s="20" t="s">
        <v>81</v>
      </c>
      <c r="BK453" s="195">
        <f>ROUND(I453*H453,2)</f>
        <v>0</v>
      </c>
      <c r="BL453" s="20" t="s">
        <v>149</v>
      </c>
      <c r="BM453" s="194" t="s">
        <v>1944</v>
      </c>
    </row>
    <row r="454" spans="1:65" s="2" customFormat="1">
      <c r="A454" s="37"/>
      <c r="B454" s="38"/>
      <c r="C454" s="39"/>
      <c r="D454" s="196" t="s">
        <v>213</v>
      </c>
      <c r="E454" s="39"/>
      <c r="F454" s="197" t="s">
        <v>1945</v>
      </c>
      <c r="G454" s="39"/>
      <c r="H454" s="39"/>
      <c r="I454" s="198"/>
      <c r="J454" s="39"/>
      <c r="K454" s="39"/>
      <c r="L454" s="42"/>
      <c r="M454" s="199"/>
      <c r="N454" s="200"/>
      <c r="O454" s="67"/>
      <c r="P454" s="67"/>
      <c r="Q454" s="67"/>
      <c r="R454" s="67"/>
      <c r="S454" s="67"/>
      <c r="T454" s="68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T454" s="20" t="s">
        <v>213</v>
      </c>
      <c r="AU454" s="20" t="s">
        <v>83</v>
      </c>
    </row>
    <row r="455" spans="1:65" s="2" customFormat="1" ht="18">
      <c r="A455" s="37"/>
      <c r="B455" s="38"/>
      <c r="C455" s="39"/>
      <c r="D455" s="196" t="s">
        <v>275</v>
      </c>
      <c r="E455" s="39"/>
      <c r="F455" s="233" t="s">
        <v>1644</v>
      </c>
      <c r="G455" s="39"/>
      <c r="H455" s="39"/>
      <c r="I455" s="198"/>
      <c r="J455" s="39"/>
      <c r="K455" s="39"/>
      <c r="L455" s="42"/>
      <c r="M455" s="199"/>
      <c r="N455" s="200"/>
      <c r="O455" s="67"/>
      <c r="P455" s="67"/>
      <c r="Q455" s="67"/>
      <c r="R455" s="67"/>
      <c r="S455" s="67"/>
      <c r="T455" s="68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T455" s="20" t="s">
        <v>275</v>
      </c>
      <c r="AU455" s="20" t="s">
        <v>83</v>
      </c>
    </row>
    <row r="456" spans="1:65" s="14" customFormat="1">
      <c r="B456" s="211"/>
      <c r="C456" s="212"/>
      <c r="D456" s="196" t="s">
        <v>215</v>
      </c>
      <c r="E456" s="213" t="s">
        <v>21</v>
      </c>
      <c r="F456" s="214" t="s">
        <v>1816</v>
      </c>
      <c r="G456" s="212"/>
      <c r="H456" s="215">
        <v>54</v>
      </c>
      <c r="I456" s="216"/>
      <c r="J456" s="212"/>
      <c r="K456" s="212"/>
      <c r="L456" s="217"/>
      <c r="M456" s="218"/>
      <c r="N456" s="219"/>
      <c r="O456" s="219"/>
      <c r="P456" s="219"/>
      <c r="Q456" s="219"/>
      <c r="R456" s="219"/>
      <c r="S456" s="219"/>
      <c r="T456" s="220"/>
      <c r="AT456" s="221" t="s">
        <v>215</v>
      </c>
      <c r="AU456" s="221" t="s">
        <v>83</v>
      </c>
      <c r="AV456" s="14" t="s">
        <v>83</v>
      </c>
      <c r="AW456" s="14" t="s">
        <v>34</v>
      </c>
      <c r="AX456" s="14" t="s">
        <v>81</v>
      </c>
      <c r="AY456" s="221" t="s">
        <v>206</v>
      </c>
    </row>
    <row r="457" spans="1:65" s="2" customFormat="1" ht="16.5" customHeight="1">
      <c r="A457" s="37"/>
      <c r="B457" s="38"/>
      <c r="C457" s="234" t="s">
        <v>730</v>
      </c>
      <c r="D457" s="234" t="s">
        <v>305</v>
      </c>
      <c r="E457" s="235" t="s">
        <v>1946</v>
      </c>
      <c r="F457" s="236" t="s">
        <v>1947</v>
      </c>
      <c r="G457" s="237" t="s">
        <v>342</v>
      </c>
      <c r="H457" s="238">
        <v>7.5</v>
      </c>
      <c r="I457" s="239"/>
      <c r="J457" s="240">
        <f>ROUND(I457*H457,2)</f>
        <v>0</v>
      </c>
      <c r="K457" s="241"/>
      <c r="L457" s="242"/>
      <c r="M457" s="243" t="s">
        <v>21</v>
      </c>
      <c r="N457" s="244" t="s">
        <v>45</v>
      </c>
      <c r="O457" s="67"/>
      <c r="P457" s="192">
        <f>O457*H457</f>
        <v>0</v>
      </c>
      <c r="Q457" s="192">
        <v>1</v>
      </c>
      <c r="R457" s="192">
        <f>Q457*H457</f>
        <v>7.5</v>
      </c>
      <c r="S457" s="192">
        <v>0</v>
      </c>
      <c r="T457" s="193">
        <f>S457*H457</f>
        <v>0</v>
      </c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R457" s="194" t="s">
        <v>283</v>
      </c>
      <c r="AT457" s="194" t="s">
        <v>305</v>
      </c>
      <c r="AU457" s="194" t="s">
        <v>83</v>
      </c>
      <c r="AY457" s="20" t="s">
        <v>206</v>
      </c>
      <c r="BE457" s="195">
        <f>IF(N457="základní",J457,0)</f>
        <v>0</v>
      </c>
      <c r="BF457" s="195">
        <f>IF(N457="snížená",J457,0)</f>
        <v>0</v>
      </c>
      <c r="BG457" s="195">
        <f>IF(N457="zákl. přenesená",J457,0)</f>
        <v>0</v>
      </c>
      <c r="BH457" s="195">
        <f>IF(N457="sníž. přenesená",J457,0)</f>
        <v>0</v>
      </c>
      <c r="BI457" s="195">
        <f>IF(N457="nulová",J457,0)</f>
        <v>0</v>
      </c>
      <c r="BJ457" s="20" t="s">
        <v>81</v>
      </c>
      <c r="BK457" s="195">
        <f>ROUND(I457*H457,2)</f>
        <v>0</v>
      </c>
      <c r="BL457" s="20" t="s">
        <v>149</v>
      </c>
      <c r="BM457" s="194" t="s">
        <v>1948</v>
      </c>
    </row>
    <row r="458" spans="1:65" s="2" customFormat="1">
      <c r="A458" s="37"/>
      <c r="B458" s="38"/>
      <c r="C458" s="39"/>
      <c r="D458" s="196" t="s">
        <v>213</v>
      </c>
      <c r="E458" s="39"/>
      <c r="F458" s="197" t="s">
        <v>1947</v>
      </c>
      <c r="G458" s="39"/>
      <c r="H458" s="39"/>
      <c r="I458" s="198"/>
      <c r="J458" s="39"/>
      <c r="K458" s="39"/>
      <c r="L458" s="42"/>
      <c r="M458" s="199"/>
      <c r="N458" s="200"/>
      <c r="O458" s="67"/>
      <c r="P458" s="67"/>
      <c r="Q458" s="67"/>
      <c r="R458" s="67"/>
      <c r="S458" s="67"/>
      <c r="T458" s="68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T458" s="20" t="s">
        <v>213</v>
      </c>
      <c r="AU458" s="20" t="s">
        <v>83</v>
      </c>
    </row>
    <row r="459" spans="1:65" s="2" customFormat="1" ht="18">
      <c r="A459" s="37"/>
      <c r="B459" s="38"/>
      <c r="C459" s="39"/>
      <c r="D459" s="196" t="s">
        <v>275</v>
      </c>
      <c r="E459" s="39"/>
      <c r="F459" s="233" t="s">
        <v>1644</v>
      </c>
      <c r="G459" s="39"/>
      <c r="H459" s="39"/>
      <c r="I459" s="198"/>
      <c r="J459" s="39"/>
      <c r="K459" s="39"/>
      <c r="L459" s="42"/>
      <c r="M459" s="199"/>
      <c r="N459" s="200"/>
      <c r="O459" s="67"/>
      <c r="P459" s="67"/>
      <c r="Q459" s="67"/>
      <c r="R459" s="67"/>
      <c r="S459" s="67"/>
      <c r="T459" s="68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T459" s="20" t="s">
        <v>275</v>
      </c>
      <c r="AU459" s="20" t="s">
        <v>83</v>
      </c>
    </row>
    <row r="460" spans="1:65" s="14" customFormat="1">
      <c r="B460" s="211"/>
      <c r="C460" s="212"/>
      <c r="D460" s="196" t="s">
        <v>215</v>
      </c>
      <c r="E460" s="213" t="s">
        <v>21</v>
      </c>
      <c r="F460" s="214" t="s">
        <v>1949</v>
      </c>
      <c r="G460" s="212"/>
      <c r="H460" s="215">
        <v>7.5</v>
      </c>
      <c r="I460" s="216"/>
      <c r="J460" s="212"/>
      <c r="K460" s="212"/>
      <c r="L460" s="217"/>
      <c r="M460" s="218"/>
      <c r="N460" s="219"/>
      <c r="O460" s="219"/>
      <c r="P460" s="219"/>
      <c r="Q460" s="219"/>
      <c r="R460" s="219"/>
      <c r="S460" s="219"/>
      <c r="T460" s="220"/>
      <c r="AT460" s="221" t="s">
        <v>215</v>
      </c>
      <c r="AU460" s="221" t="s">
        <v>83</v>
      </c>
      <c r="AV460" s="14" t="s">
        <v>83</v>
      </c>
      <c r="AW460" s="14" t="s">
        <v>34</v>
      </c>
      <c r="AX460" s="14" t="s">
        <v>81</v>
      </c>
      <c r="AY460" s="221" t="s">
        <v>206</v>
      </c>
    </row>
    <row r="461" spans="1:65" s="2" customFormat="1" ht="16.5" customHeight="1">
      <c r="A461" s="37"/>
      <c r="B461" s="38"/>
      <c r="C461" s="182" t="s">
        <v>738</v>
      </c>
      <c r="D461" s="182" t="s">
        <v>208</v>
      </c>
      <c r="E461" s="183" t="s">
        <v>1950</v>
      </c>
      <c r="F461" s="184" t="s">
        <v>1951</v>
      </c>
      <c r="G461" s="185" t="s">
        <v>211</v>
      </c>
      <c r="H461" s="186">
        <v>321</v>
      </c>
      <c r="I461" s="187"/>
      <c r="J461" s="188">
        <f>ROUND(I461*H461,2)</f>
        <v>0</v>
      </c>
      <c r="K461" s="189"/>
      <c r="L461" s="42"/>
      <c r="M461" s="190" t="s">
        <v>21</v>
      </c>
      <c r="N461" s="191" t="s">
        <v>45</v>
      </c>
      <c r="O461" s="67"/>
      <c r="P461" s="192">
        <f>O461*H461</f>
        <v>0</v>
      </c>
      <c r="Q461" s="192">
        <v>0</v>
      </c>
      <c r="R461" s="192">
        <f>Q461*H461</f>
        <v>0</v>
      </c>
      <c r="S461" s="192">
        <v>0</v>
      </c>
      <c r="T461" s="193">
        <f>S461*H461</f>
        <v>0</v>
      </c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R461" s="194" t="s">
        <v>149</v>
      </c>
      <c r="AT461" s="194" t="s">
        <v>208</v>
      </c>
      <c r="AU461" s="194" t="s">
        <v>83</v>
      </c>
      <c r="AY461" s="20" t="s">
        <v>206</v>
      </c>
      <c r="BE461" s="195">
        <f>IF(N461="základní",J461,0)</f>
        <v>0</v>
      </c>
      <c r="BF461" s="195">
        <f>IF(N461="snížená",J461,0)</f>
        <v>0</v>
      </c>
      <c r="BG461" s="195">
        <f>IF(N461="zákl. přenesená",J461,0)</f>
        <v>0</v>
      </c>
      <c r="BH461" s="195">
        <f>IF(N461="sníž. přenesená",J461,0)</f>
        <v>0</v>
      </c>
      <c r="BI461" s="195">
        <f>IF(N461="nulová",J461,0)</f>
        <v>0</v>
      </c>
      <c r="BJ461" s="20" t="s">
        <v>81</v>
      </c>
      <c r="BK461" s="195">
        <f>ROUND(I461*H461,2)</f>
        <v>0</v>
      </c>
      <c r="BL461" s="20" t="s">
        <v>149</v>
      </c>
      <c r="BM461" s="194" t="s">
        <v>1952</v>
      </c>
    </row>
    <row r="462" spans="1:65" s="2" customFormat="1">
      <c r="A462" s="37"/>
      <c r="B462" s="38"/>
      <c r="C462" s="39"/>
      <c r="D462" s="196" t="s">
        <v>213</v>
      </c>
      <c r="E462" s="39"/>
      <c r="F462" s="197" t="s">
        <v>1951</v>
      </c>
      <c r="G462" s="39"/>
      <c r="H462" s="39"/>
      <c r="I462" s="198"/>
      <c r="J462" s="39"/>
      <c r="K462" s="39"/>
      <c r="L462" s="42"/>
      <c r="M462" s="199"/>
      <c r="N462" s="200"/>
      <c r="O462" s="67"/>
      <c r="P462" s="67"/>
      <c r="Q462" s="67"/>
      <c r="R462" s="67"/>
      <c r="S462" s="67"/>
      <c r="T462" s="68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T462" s="20" t="s">
        <v>213</v>
      </c>
      <c r="AU462" s="20" t="s">
        <v>83</v>
      </c>
    </row>
    <row r="463" spans="1:65" s="2" customFormat="1" ht="18">
      <c r="A463" s="37"/>
      <c r="B463" s="38"/>
      <c r="C463" s="39"/>
      <c r="D463" s="196" t="s">
        <v>275</v>
      </c>
      <c r="E463" s="39"/>
      <c r="F463" s="233" t="s">
        <v>1644</v>
      </c>
      <c r="G463" s="39"/>
      <c r="H463" s="39"/>
      <c r="I463" s="198"/>
      <c r="J463" s="39"/>
      <c r="K463" s="39"/>
      <c r="L463" s="42"/>
      <c r="M463" s="199"/>
      <c r="N463" s="200"/>
      <c r="O463" s="67"/>
      <c r="P463" s="67"/>
      <c r="Q463" s="67"/>
      <c r="R463" s="67"/>
      <c r="S463" s="67"/>
      <c r="T463" s="68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T463" s="20" t="s">
        <v>275</v>
      </c>
      <c r="AU463" s="20" t="s">
        <v>83</v>
      </c>
    </row>
    <row r="464" spans="1:65" s="14" customFormat="1">
      <c r="B464" s="211"/>
      <c r="C464" s="212"/>
      <c r="D464" s="196" t="s">
        <v>215</v>
      </c>
      <c r="E464" s="213" t="s">
        <v>21</v>
      </c>
      <c r="F464" s="214" t="s">
        <v>1953</v>
      </c>
      <c r="G464" s="212"/>
      <c r="H464" s="215">
        <v>321</v>
      </c>
      <c r="I464" s="216"/>
      <c r="J464" s="212"/>
      <c r="K464" s="212"/>
      <c r="L464" s="217"/>
      <c r="M464" s="218"/>
      <c r="N464" s="219"/>
      <c r="O464" s="219"/>
      <c r="P464" s="219"/>
      <c r="Q464" s="219"/>
      <c r="R464" s="219"/>
      <c r="S464" s="219"/>
      <c r="T464" s="220"/>
      <c r="AT464" s="221" t="s">
        <v>215</v>
      </c>
      <c r="AU464" s="221" t="s">
        <v>83</v>
      </c>
      <c r="AV464" s="14" t="s">
        <v>83</v>
      </c>
      <c r="AW464" s="14" t="s">
        <v>34</v>
      </c>
      <c r="AX464" s="14" t="s">
        <v>81</v>
      </c>
      <c r="AY464" s="221" t="s">
        <v>206</v>
      </c>
    </row>
    <row r="465" spans="1:65" s="2" customFormat="1" ht="21.75" customHeight="1">
      <c r="A465" s="37"/>
      <c r="B465" s="38"/>
      <c r="C465" s="234" t="s">
        <v>743</v>
      </c>
      <c r="D465" s="234" t="s">
        <v>305</v>
      </c>
      <c r="E465" s="235" t="s">
        <v>1954</v>
      </c>
      <c r="F465" s="236" t="s">
        <v>1955</v>
      </c>
      <c r="G465" s="237" t="s">
        <v>211</v>
      </c>
      <c r="H465" s="238">
        <v>321</v>
      </c>
      <c r="I465" s="239"/>
      <c r="J465" s="240">
        <f>ROUND(I465*H465,2)</f>
        <v>0</v>
      </c>
      <c r="K465" s="241"/>
      <c r="L465" s="242"/>
      <c r="M465" s="243" t="s">
        <v>21</v>
      </c>
      <c r="N465" s="244" t="s">
        <v>45</v>
      </c>
      <c r="O465" s="67"/>
      <c r="P465" s="192">
        <f>O465*H465</f>
        <v>0</v>
      </c>
      <c r="Q465" s="192">
        <v>6.9999999999999999E-4</v>
      </c>
      <c r="R465" s="192">
        <f>Q465*H465</f>
        <v>0.22470000000000001</v>
      </c>
      <c r="S465" s="192">
        <v>0</v>
      </c>
      <c r="T465" s="193">
        <f>S465*H465</f>
        <v>0</v>
      </c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R465" s="194" t="s">
        <v>283</v>
      </c>
      <c r="AT465" s="194" t="s">
        <v>305</v>
      </c>
      <c r="AU465" s="194" t="s">
        <v>83</v>
      </c>
      <c r="AY465" s="20" t="s">
        <v>206</v>
      </c>
      <c r="BE465" s="195">
        <f>IF(N465="základní",J465,0)</f>
        <v>0</v>
      </c>
      <c r="BF465" s="195">
        <f>IF(N465="snížená",J465,0)</f>
        <v>0</v>
      </c>
      <c r="BG465" s="195">
        <f>IF(N465="zákl. přenesená",J465,0)</f>
        <v>0</v>
      </c>
      <c r="BH465" s="195">
        <f>IF(N465="sníž. přenesená",J465,0)</f>
        <v>0</v>
      </c>
      <c r="BI465" s="195">
        <f>IF(N465="nulová",J465,0)</f>
        <v>0</v>
      </c>
      <c r="BJ465" s="20" t="s">
        <v>81</v>
      </c>
      <c r="BK465" s="195">
        <f>ROUND(I465*H465,2)</f>
        <v>0</v>
      </c>
      <c r="BL465" s="20" t="s">
        <v>149</v>
      </c>
      <c r="BM465" s="194" t="s">
        <v>1956</v>
      </c>
    </row>
    <row r="466" spans="1:65" s="2" customFormat="1">
      <c r="A466" s="37"/>
      <c r="B466" s="38"/>
      <c r="C466" s="39"/>
      <c r="D466" s="196" t="s">
        <v>213</v>
      </c>
      <c r="E466" s="39"/>
      <c r="F466" s="197" t="s">
        <v>1955</v>
      </c>
      <c r="G466" s="39"/>
      <c r="H466" s="39"/>
      <c r="I466" s="198"/>
      <c r="J466" s="39"/>
      <c r="K466" s="39"/>
      <c r="L466" s="42"/>
      <c r="M466" s="199"/>
      <c r="N466" s="200"/>
      <c r="O466" s="67"/>
      <c r="P466" s="67"/>
      <c r="Q466" s="67"/>
      <c r="R466" s="67"/>
      <c r="S466" s="67"/>
      <c r="T466" s="68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T466" s="20" t="s">
        <v>213</v>
      </c>
      <c r="AU466" s="20" t="s">
        <v>83</v>
      </c>
    </row>
    <row r="467" spans="1:65" s="2" customFormat="1" ht="18">
      <c r="A467" s="37"/>
      <c r="B467" s="38"/>
      <c r="C467" s="39"/>
      <c r="D467" s="196" t="s">
        <v>275</v>
      </c>
      <c r="E467" s="39"/>
      <c r="F467" s="233" t="s">
        <v>1644</v>
      </c>
      <c r="G467" s="39"/>
      <c r="H467" s="39"/>
      <c r="I467" s="198"/>
      <c r="J467" s="39"/>
      <c r="K467" s="39"/>
      <c r="L467" s="42"/>
      <c r="M467" s="199"/>
      <c r="N467" s="200"/>
      <c r="O467" s="67"/>
      <c r="P467" s="67"/>
      <c r="Q467" s="67"/>
      <c r="R467" s="67"/>
      <c r="S467" s="67"/>
      <c r="T467" s="68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T467" s="20" t="s">
        <v>275</v>
      </c>
      <c r="AU467" s="20" t="s">
        <v>83</v>
      </c>
    </row>
    <row r="468" spans="1:65" s="14" customFormat="1">
      <c r="B468" s="211"/>
      <c r="C468" s="212"/>
      <c r="D468" s="196" t="s">
        <v>215</v>
      </c>
      <c r="E468" s="213" t="s">
        <v>21</v>
      </c>
      <c r="F468" s="214" t="s">
        <v>1662</v>
      </c>
      <c r="G468" s="212"/>
      <c r="H468" s="215">
        <v>321</v>
      </c>
      <c r="I468" s="216"/>
      <c r="J468" s="212"/>
      <c r="K468" s="212"/>
      <c r="L468" s="217"/>
      <c r="M468" s="218"/>
      <c r="N468" s="219"/>
      <c r="O468" s="219"/>
      <c r="P468" s="219"/>
      <c r="Q468" s="219"/>
      <c r="R468" s="219"/>
      <c r="S468" s="219"/>
      <c r="T468" s="220"/>
      <c r="AT468" s="221" t="s">
        <v>215</v>
      </c>
      <c r="AU468" s="221" t="s">
        <v>83</v>
      </c>
      <c r="AV468" s="14" t="s">
        <v>83</v>
      </c>
      <c r="AW468" s="14" t="s">
        <v>34</v>
      </c>
      <c r="AX468" s="14" t="s">
        <v>74</v>
      </c>
      <c r="AY468" s="221" t="s">
        <v>206</v>
      </c>
    </row>
    <row r="469" spans="1:65" s="15" customFormat="1">
      <c r="B469" s="222"/>
      <c r="C469" s="223"/>
      <c r="D469" s="196" t="s">
        <v>215</v>
      </c>
      <c r="E469" s="224" t="s">
        <v>21</v>
      </c>
      <c r="F469" s="225" t="s">
        <v>219</v>
      </c>
      <c r="G469" s="223"/>
      <c r="H469" s="226">
        <v>321</v>
      </c>
      <c r="I469" s="227"/>
      <c r="J469" s="223"/>
      <c r="K469" s="223"/>
      <c r="L469" s="228"/>
      <c r="M469" s="229"/>
      <c r="N469" s="230"/>
      <c r="O469" s="230"/>
      <c r="P469" s="230"/>
      <c r="Q469" s="230"/>
      <c r="R469" s="230"/>
      <c r="S469" s="230"/>
      <c r="T469" s="231"/>
      <c r="AT469" s="232" t="s">
        <v>215</v>
      </c>
      <c r="AU469" s="232" t="s">
        <v>83</v>
      </c>
      <c r="AV469" s="15" t="s">
        <v>149</v>
      </c>
      <c r="AW469" s="15" t="s">
        <v>34</v>
      </c>
      <c r="AX469" s="15" t="s">
        <v>81</v>
      </c>
      <c r="AY469" s="232" t="s">
        <v>206</v>
      </c>
    </row>
    <row r="470" spans="1:65" s="2" customFormat="1" ht="16.5" customHeight="1">
      <c r="A470" s="37"/>
      <c r="B470" s="38"/>
      <c r="C470" s="234" t="s">
        <v>750</v>
      </c>
      <c r="D470" s="234" t="s">
        <v>305</v>
      </c>
      <c r="E470" s="235" t="s">
        <v>1957</v>
      </c>
      <c r="F470" s="236" t="s">
        <v>1958</v>
      </c>
      <c r="G470" s="237" t="s">
        <v>211</v>
      </c>
      <c r="H470" s="238">
        <v>27</v>
      </c>
      <c r="I470" s="239"/>
      <c r="J470" s="240">
        <f>ROUND(I470*H470,2)</f>
        <v>0</v>
      </c>
      <c r="K470" s="241"/>
      <c r="L470" s="242"/>
      <c r="M470" s="243" t="s">
        <v>21</v>
      </c>
      <c r="N470" s="244" t="s">
        <v>45</v>
      </c>
      <c r="O470" s="67"/>
      <c r="P470" s="192">
        <f>O470*H470</f>
        <v>0</v>
      </c>
      <c r="Q470" s="192">
        <v>2.3E-3</v>
      </c>
      <c r="R470" s="192">
        <f>Q470*H470</f>
        <v>6.2100000000000002E-2</v>
      </c>
      <c r="S470" s="192">
        <v>0</v>
      </c>
      <c r="T470" s="193">
        <f>S470*H470</f>
        <v>0</v>
      </c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R470" s="194" t="s">
        <v>283</v>
      </c>
      <c r="AT470" s="194" t="s">
        <v>305</v>
      </c>
      <c r="AU470" s="194" t="s">
        <v>83</v>
      </c>
      <c r="AY470" s="20" t="s">
        <v>206</v>
      </c>
      <c r="BE470" s="195">
        <f>IF(N470="základní",J470,0)</f>
        <v>0</v>
      </c>
      <c r="BF470" s="195">
        <f>IF(N470="snížená",J470,0)</f>
        <v>0</v>
      </c>
      <c r="BG470" s="195">
        <f>IF(N470="zákl. přenesená",J470,0)</f>
        <v>0</v>
      </c>
      <c r="BH470" s="195">
        <f>IF(N470="sníž. přenesená",J470,0)</f>
        <v>0</v>
      </c>
      <c r="BI470" s="195">
        <f>IF(N470="nulová",J470,0)</f>
        <v>0</v>
      </c>
      <c r="BJ470" s="20" t="s">
        <v>81</v>
      </c>
      <c r="BK470" s="195">
        <f>ROUND(I470*H470,2)</f>
        <v>0</v>
      </c>
      <c r="BL470" s="20" t="s">
        <v>149</v>
      </c>
      <c r="BM470" s="194" t="s">
        <v>1959</v>
      </c>
    </row>
    <row r="471" spans="1:65" s="2" customFormat="1">
      <c r="A471" s="37"/>
      <c r="B471" s="38"/>
      <c r="C471" s="39"/>
      <c r="D471" s="196" t="s">
        <v>213</v>
      </c>
      <c r="E471" s="39"/>
      <c r="F471" s="197" t="s">
        <v>1960</v>
      </c>
      <c r="G471" s="39"/>
      <c r="H471" s="39"/>
      <c r="I471" s="198"/>
      <c r="J471" s="39"/>
      <c r="K471" s="39"/>
      <c r="L471" s="42"/>
      <c r="M471" s="199"/>
      <c r="N471" s="200"/>
      <c r="O471" s="67"/>
      <c r="P471" s="67"/>
      <c r="Q471" s="67"/>
      <c r="R471" s="67"/>
      <c r="S471" s="67"/>
      <c r="T471" s="68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T471" s="20" t="s">
        <v>213</v>
      </c>
      <c r="AU471" s="20" t="s">
        <v>83</v>
      </c>
    </row>
    <row r="472" spans="1:65" s="2" customFormat="1" ht="18">
      <c r="A472" s="37"/>
      <c r="B472" s="38"/>
      <c r="C472" s="39"/>
      <c r="D472" s="196" t="s">
        <v>275</v>
      </c>
      <c r="E472" s="39"/>
      <c r="F472" s="233" t="s">
        <v>1644</v>
      </c>
      <c r="G472" s="39"/>
      <c r="H472" s="39"/>
      <c r="I472" s="198"/>
      <c r="J472" s="39"/>
      <c r="K472" s="39"/>
      <c r="L472" s="42"/>
      <c r="M472" s="199"/>
      <c r="N472" s="200"/>
      <c r="O472" s="67"/>
      <c r="P472" s="67"/>
      <c r="Q472" s="67"/>
      <c r="R472" s="67"/>
      <c r="S472" s="67"/>
      <c r="T472" s="68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T472" s="20" t="s">
        <v>275</v>
      </c>
      <c r="AU472" s="20" t="s">
        <v>83</v>
      </c>
    </row>
    <row r="473" spans="1:65" s="2" customFormat="1" ht="16.5" customHeight="1">
      <c r="A473" s="37"/>
      <c r="B473" s="38"/>
      <c r="C473" s="234" t="s">
        <v>755</v>
      </c>
      <c r="D473" s="234" t="s">
        <v>305</v>
      </c>
      <c r="E473" s="235" t="s">
        <v>1961</v>
      </c>
      <c r="F473" s="236" t="s">
        <v>1962</v>
      </c>
      <c r="G473" s="237" t="s">
        <v>211</v>
      </c>
      <c r="H473" s="238">
        <v>23</v>
      </c>
      <c r="I473" s="239"/>
      <c r="J473" s="240">
        <f>ROUND(I473*H473,2)</f>
        <v>0</v>
      </c>
      <c r="K473" s="241"/>
      <c r="L473" s="242"/>
      <c r="M473" s="243" t="s">
        <v>21</v>
      </c>
      <c r="N473" s="244" t="s">
        <v>45</v>
      </c>
      <c r="O473" s="67"/>
      <c r="P473" s="192">
        <f>O473*H473</f>
        <v>0</v>
      </c>
      <c r="Q473" s="192">
        <v>2.3E-3</v>
      </c>
      <c r="R473" s="192">
        <f>Q473*H473</f>
        <v>5.2900000000000003E-2</v>
      </c>
      <c r="S473" s="192">
        <v>0</v>
      </c>
      <c r="T473" s="193">
        <f>S473*H473</f>
        <v>0</v>
      </c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R473" s="194" t="s">
        <v>283</v>
      </c>
      <c r="AT473" s="194" t="s">
        <v>305</v>
      </c>
      <c r="AU473" s="194" t="s">
        <v>83</v>
      </c>
      <c r="AY473" s="20" t="s">
        <v>206</v>
      </c>
      <c r="BE473" s="195">
        <f>IF(N473="základní",J473,0)</f>
        <v>0</v>
      </c>
      <c r="BF473" s="195">
        <f>IF(N473="snížená",J473,0)</f>
        <v>0</v>
      </c>
      <c r="BG473" s="195">
        <f>IF(N473="zákl. přenesená",J473,0)</f>
        <v>0</v>
      </c>
      <c r="BH473" s="195">
        <f>IF(N473="sníž. přenesená",J473,0)</f>
        <v>0</v>
      </c>
      <c r="BI473" s="195">
        <f>IF(N473="nulová",J473,0)</f>
        <v>0</v>
      </c>
      <c r="BJ473" s="20" t="s">
        <v>81</v>
      </c>
      <c r="BK473" s="195">
        <f>ROUND(I473*H473,2)</f>
        <v>0</v>
      </c>
      <c r="BL473" s="20" t="s">
        <v>149</v>
      </c>
      <c r="BM473" s="194" t="s">
        <v>1963</v>
      </c>
    </row>
    <row r="474" spans="1:65" s="2" customFormat="1">
      <c r="A474" s="37"/>
      <c r="B474" s="38"/>
      <c r="C474" s="39"/>
      <c r="D474" s="196" t="s">
        <v>213</v>
      </c>
      <c r="E474" s="39"/>
      <c r="F474" s="197" t="s">
        <v>1964</v>
      </c>
      <c r="G474" s="39"/>
      <c r="H474" s="39"/>
      <c r="I474" s="198"/>
      <c r="J474" s="39"/>
      <c r="K474" s="39"/>
      <c r="L474" s="42"/>
      <c r="M474" s="199"/>
      <c r="N474" s="200"/>
      <c r="O474" s="67"/>
      <c r="P474" s="67"/>
      <c r="Q474" s="67"/>
      <c r="R474" s="67"/>
      <c r="S474" s="67"/>
      <c r="T474" s="68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T474" s="20" t="s">
        <v>213</v>
      </c>
      <c r="AU474" s="20" t="s">
        <v>83</v>
      </c>
    </row>
    <row r="475" spans="1:65" s="2" customFormat="1" ht="18">
      <c r="A475" s="37"/>
      <c r="B475" s="38"/>
      <c r="C475" s="39"/>
      <c r="D475" s="196" t="s">
        <v>275</v>
      </c>
      <c r="E475" s="39"/>
      <c r="F475" s="233" t="s">
        <v>1644</v>
      </c>
      <c r="G475" s="39"/>
      <c r="H475" s="39"/>
      <c r="I475" s="198"/>
      <c r="J475" s="39"/>
      <c r="K475" s="39"/>
      <c r="L475" s="42"/>
      <c r="M475" s="199"/>
      <c r="N475" s="200"/>
      <c r="O475" s="67"/>
      <c r="P475" s="67"/>
      <c r="Q475" s="67"/>
      <c r="R475" s="67"/>
      <c r="S475" s="67"/>
      <c r="T475" s="68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T475" s="20" t="s">
        <v>275</v>
      </c>
      <c r="AU475" s="20" t="s">
        <v>83</v>
      </c>
    </row>
    <row r="476" spans="1:65" s="2" customFormat="1" ht="16.5" customHeight="1">
      <c r="A476" s="37"/>
      <c r="B476" s="38"/>
      <c r="C476" s="234" t="s">
        <v>765</v>
      </c>
      <c r="D476" s="234" t="s">
        <v>305</v>
      </c>
      <c r="E476" s="235" t="s">
        <v>1965</v>
      </c>
      <c r="F476" s="236" t="s">
        <v>1966</v>
      </c>
      <c r="G476" s="237" t="s">
        <v>211</v>
      </c>
      <c r="H476" s="238">
        <v>10</v>
      </c>
      <c r="I476" s="239"/>
      <c r="J476" s="240">
        <f>ROUND(I476*H476,2)</f>
        <v>0</v>
      </c>
      <c r="K476" s="241"/>
      <c r="L476" s="242"/>
      <c r="M476" s="243" t="s">
        <v>21</v>
      </c>
      <c r="N476" s="244" t="s">
        <v>45</v>
      </c>
      <c r="O476" s="67"/>
      <c r="P476" s="192">
        <f>O476*H476</f>
        <v>0</v>
      </c>
      <c r="Q476" s="192">
        <v>2.3E-3</v>
      </c>
      <c r="R476" s="192">
        <f>Q476*H476</f>
        <v>2.3E-2</v>
      </c>
      <c r="S476" s="192">
        <v>0</v>
      </c>
      <c r="T476" s="193">
        <f>S476*H476</f>
        <v>0</v>
      </c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R476" s="194" t="s">
        <v>283</v>
      </c>
      <c r="AT476" s="194" t="s">
        <v>305</v>
      </c>
      <c r="AU476" s="194" t="s">
        <v>83</v>
      </c>
      <c r="AY476" s="20" t="s">
        <v>206</v>
      </c>
      <c r="BE476" s="195">
        <f>IF(N476="základní",J476,0)</f>
        <v>0</v>
      </c>
      <c r="BF476" s="195">
        <f>IF(N476="snížená",J476,0)</f>
        <v>0</v>
      </c>
      <c r="BG476" s="195">
        <f>IF(N476="zákl. přenesená",J476,0)</f>
        <v>0</v>
      </c>
      <c r="BH476" s="195">
        <f>IF(N476="sníž. přenesená",J476,0)</f>
        <v>0</v>
      </c>
      <c r="BI476" s="195">
        <f>IF(N476="nulová",J476,0)</f>
        <v>0</v>
      </c>
      <c r="BJ476" s="20" t="s">
        <v>81</v>
      </c>
      <c r="BK476" s="195">
        <f>ROUND(I476*H476,2)</f>
        <v>0</v>
      </c>
      <c r="BL476" s="20" t="s">
        <v>149</v>
      </c>
      <c r="BM476" s="194" t="s">
        <v>1967</v>
      </c>
    </row>
    <row r="477" spans="1:65" s="2" customFormat="1">
      <c r="A477" s="37"/>
      <c r="B477" s="38"/>
      <c r="C477" s="39"/>
      <c r="D477" s="196" t="s">
        <v>213</v>
      </c>
      <c r="E477" s="39"/>
      <c r="F477" s="197" t="s">
        <v>1968</v>
      </c>
      <c r="G477" s="39"/>
      <c r="H477" s="39"/>
      <c r="I477" s="198"/>
      <c r="J477" s="39"/>
      <c r="K477" s="39"/>
      <c r="L477" s="42"/>
      <c r="M477" s="199"/>
      <c r="N477" s="200"/>
      <c r="O477" s="67"/>
      <c r="P477" s="67"/>
      <c r="Q477" s="67"/>
      <c r="R477" s="67"/>
      <c r="S477" s="67"/>
      <c r="T477" s="68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T477" s="20" t="s">
        <v>213</v>
      </c>
      <c r="AU477" s="20" t="s">
        <v>83</v>
      </c>
    </row>
    <row r="478" spans="1:65" s="2" customFormat="1" ht="18">
      <c r="A478" s="37"/>
      <c r="B478" s="38"/>
      <c r="C478" s="39"/>
      <c r="D478" s="196" t="s">
        <v>275</v>
      </c>
      <c r="E478" s="39"/>
      <c r="F478" s="233" t="s">
        <v>1644</v>
      </c>
      <c r="G478" s="39"/>
      <c r="H478" s="39"/>
      <c r="I478" s="198"/>
      <c r="J478" s="39"/>
      <c r="K478" s="39"/>
      <c r="L478" s="42"/>
      <c r="M478" s="199"/>
      <c r="N478" s="200"/>
      <c r="O478" s="67"/>
      <c r="P478" s="67"/>
      <c r="Q478" s="67"/>
      <c r="R478" s="67"/>
      <c r="S478" s="67"/>
      <c r="T478" s="68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T478" s="20" t="s">
        <v>275</v>
      </c>
      <c r="AU478" s="20" t="s">
        <v>83</v>
      </c>
    </row>
    <row r="479" spans="1:65" s="2" customFormat="1" ht="16.5" customHeight="1">
      <c r="A479" s="37"/>
      <c r="B479" s="38"/>
      <c r="C479" s="234" t="s">
        <v>774</v>
      </c>
      <c r="D479" s="234" t="s">
        <v>305</v>
      </c>
      <c r="E479" s="235" t="s">
        <v>1969</v>
      </c>
      <c r="F479" s="236" t="s">
        <v>1970</v>
      </c>
      <c r="G479" s="237" t="s">
        <v>211</v>
      </c>
      <c r="H479" s="238">
        <v>8</v>
      </c>
      <c r="I479" s="239"/>
      <c r="J479" s="240">
        <f>ROUND(I479*H479,2)</f>
        <v>0</v>
      </c>
      <c r="K479" s="241"/>
      <c r="L479" s="242"/>
      <c r="M479" s="243" t="s">
        <v>21</v>
      </c>
      <c r="N479" s="244" t="s">
        <v>45</v>
      </c>
      <c r="O479" s="67"/>
      <c r="P479" s="192">
        <f>O479*H479</f>
        <v>0</v>
      </c>
      <c r="Q479" s="192">
        <v>2.3E-3</v>
      </c>
      <c r="R479" s="192">
        <f>Q479*H479</f>
        <v>1.84E-2</v>
      </c>
      <c r="S479" s="192">
        <v>0</v>
      </c>
      <c r="T479" s="193">
        <f>S479*H479</f>
        <v>0</v>
      </c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R479" s="194" t="s">
        <v>283</v>
      </c>
      <c r="AT479" s="194" t="s">
        <v>305</v>
      </c>
      <c r="AU479" s="194" t="s">
        <v>83</v>
      </c>
      <c r="AY479" s="20" t="s">
        <v>206</v>
      </c>
      <c r="BE479" s="195">
        <f>IF(N479="základní",J479,0)</f>
        <v>0</v>
      </c>
      <c r="BF479" s="195">
        <f>IF(N479="snížená",J479,0)</f>
        <v>0</v>
      </c>
      <c r="BG479" s="195">
        <f>IF(N479="zákl. přenesená",J479,0)</f>
        <v>0</v>
      </c>
      <c r="BH479" s="195">
        <f>IF(N479="sníž. přenesená",J479,0)</f>
        <v>0</v>
      </c>
      <c r="BI479" s="195">
        <f>IF(N479="nulová",J479,0)</f>
        <v>0</v>
      </c>
      <c r="BJ479" s="20" t="s">
        <v>81</v>
      </c>
      <c r="BK479" s="195">
        <f>ROUND(I479*H479,2)</f>
        <v>0</v>
      </c>
      <c r="BL479" s="20" t="s">
        <v>149</v>
      </c>
      <c r="BM479" s="194" t="s">
        <v>1971</v>
      </c>
    </row>
    <row r="480" spans="1:65" s="2" customFormat="1">
      <c r="A480" s="37"/>
      <c r="B480" s="38"/>
      <c r="C480" s="39"/>
      <c r="D480" s="196" t="s">
        <v>213</v>
      </c>
      <c r="E480" s="39"/>
      <c r="F480" s="197" t="s">
        <v>1972</v>
      </c>
      <c r="G480" s="39"/>
      <c r="H480" s="39"/>
      <c r="I480" s="198"/>
      <c r="J480" s="39"/>
      <c r="K480" s="39"/>
      <c r="L480" s="42"/>
      <c r="M480" s="199"/>
      <c r="N480" s="200"/>
      <c r="O480" s="67"/>
      <c r="P480" s="67"/>
      <c r="Q480" s="67"/>
      <c r="R480" s="67"/>
      <c r="S480" s="67"/>
      <c r="T480" s="68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T480" s="20" t="s">
        <v>213</v>
      </c>
      <c r="AU480" s="20" t="s">
        <v>83</v>
      </c>
    </row>
    <row r="481" spans="1:65" s="2" customFormat="1" ht="18">
      <c r="A481" s="37"/>
      <c r="B481" s="38"/>
      <c r="C481" s="39"/>
      <c r="D481" s="196" t="s">
        <v>275</v>
      </c>
      <c r="E481" s="39"/>
      <c r="F481" s="233" t="s">
        <v>1644</v>
      </c>
      <c r="G481" s="39"/>
      <c r="H481" s="39"/>
      <c r="I481" s="198"/>
      <c r="J481" s="39"/>
      <c r="K481" s="39"/>
      <c r="L481" s="42"/>
      <c r="M481" s="199"/>
      <c r="N481" s="200"/>
      <c r="O481" s="67"/>
      <c r="P481" s="67"/>
      <c r="Q481" s="67"/>
      <c r="R481" s="67"/>
      <c r="S481" s="67"/>
      <c r="T481" s="68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T481" s="20" t="s">
        <v>275</v>
      </c>
      <c r="AU481" s="20" t="s">
        <v>83</v>
      </c>
    </row>
    <row r="482" spans="1:65" s="2" customFormat="1" ht="16.5" customHeight="1">
      <c r="A482" s="37"/>
      <c r="B482" s="38"/>
      <c r="C482" s="234" t="s">
        <v>779</v>
      </c>
      <c r="D482" s="234" t="s">
        <v>305</v>
      </c>
      <c r="E482" s="235" t="s">
        <v>1973</v>
      </c>
      <c r="F482" s="236" t="s">
        <v>1974</v>
      </c>
      <c r="G482" s="237" t="s">
        <v>211</v>
      </c>
      <c r="H482" s="238">
        <v>21</v>
      </c>
      <c r="I482" s="239"/>
      <c r="J482" s="240">
        <f>ROUND(I482*H482,2)</f>
        <v>0</v>
      </c>
      <c r="K482" s="241"/>
      <c r="L482" s="242"/>
      <c r="M482" s="243" t="s">
        <v>21</v>
      </c>
      <c r="N482" s="244" t="s">
        <v>45</v>
      </c>
      <c r="O482" s="67"/>
      <c r="P482" s="192">
        <f>O482*H482</f>
        <v>0</v>
      </c>
      <c r="Q482" s="192">
        <v>2.3E-3</v>
      </c>
      <c r="R482" s="192">
        <f>Q482*H482</f>
        <v>4.8299999999999996E-2</v>
      </c>
      <c r="S482" s="192">
        <v>0</v>
      </c>
      <c r="T482" s="193">
        <f>S482*H482</f>
        <v>0</v>
      </c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R482" s="194" t="s">
        <v>283</v>
      </c>
      <c r="AT482" s="194" t="s">
        <v>305</v>
      </c>
      <c r="AU482" s="194" t="s">
        <v>83</v>
      </c>
      <c r="AY482" s="20" t="s">
        <v>206</v>
      </c>
      <c r="BE482" s="195">
        <f>IF(N482="základní",J482,0)</f>
        <v>0</v>
      </c>
      <c r="BF482" s="195">
        <f>IF(N482="snížená",J482,0)</f>
        <v>0</v>
      </c>
      <c r="BG482" s="195">
        <f>IF(N482="zákl. přenesená",J482,0)</f>
        <v>0</v>
      </c>
      <c r="BH482" s="195">
        <f>IF(N482="sníž. přenesená",J482,0)</f>
        <v>0</v>
      </c>
      <c r="BI482" s="195">
        <f>IF(N482="nulová",J482,0)</f>
        <v>0</v>
      </c>
      <c r="BJ482" s="20" t="s">
        <v>81</v>
      </c>
      <c r="BK482" s="195">
        <f>ROUND(I482*H482,2)</f>
        <v>0</v>
      </c>
      <c r="BL482" s="20" t="s">
        <v>149</v>
      </c>
      <c r="BM482" s="194" t="s">
        <v>1975</v>
      </c>
    </row>
    <row r="483" spans="1:65" s="2" customFormat="1">
      <c r="A483" s="37"/>
      <c r="B483" s="38"/>
      <c r="C483" s="39"/>
      <c r="D483" s="196" t="s">
        <v>213</v>
      </c>
      <c r="E483" s="39"/>
      <c r="F483" s="197" t="s">
        <v>1974</v>
      </c>
      <c r="G483" s="39"/>
      <c r="H483" s="39"/>
      <c r="I483" s="198"/>
      <c r="J483" s="39"/>
      <c r="K483" s="39"/>
      <c r="L483" s="42"/>
      <c r="M483" s="199"/>
      <c r="N483" s="200"/>
      <c r="O483" s="67"/>
      <c r="P483" s="67"/>
      <c r="Q483" s="67"/>
      <c r="R483" s="67"/>
      <c r="S483" s="67"/>
      <c r="T483" s="68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T483" s="20" t="s">
        <v>213</v>
      </c>
      <c r="AU483" s="20" t="s">
        <v>83</v>
      </c>
    </row>
    <row r="484" spans="1:65" s="2" customFormat="1" ht="18">
      <c r="A484" s="37"/>
      <c r="B484" s="38"/>
      <c r="C484" s="39"/>
      <c r="D484" s="196" t="s">
        <v>275</v>
      </c>
      <c r="E484" s="39"/>
      <c r="F484" s="233" t="s">
        <v>1644</v>
      </c>
      <c r="G484" s="39"/>
      <c r="H484" s="39"/>
      <c r="I484" s="198"/>
      <c r="J484" s="39"/>
      <c r="K484" s="39"/>
      <c r="L484" s="42"/>
      <c r="M484" s="199"/>
      <c r="N484" s="200"/>
      <c r="O484" s="67"/>
      <c r="P484" s="67"/>
      <c r="Q484" s="67"/>
      <c r="R484" s="67"/>
      <c r="S484" s="67"/>
      <c r="T484" s="68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T484" s="20" t="s">
        <v>275</v>
      </c>
      <c r="AU484" s="20" t="s">
        <v>83</v>
      </c>
    </row>
    <row r="485" spans="1:65" s="2" customFormat="1" ht="16.5" customHeight="1">
      <c r="A485" s="37"/>
      <c r="B485" s="38"/>
      <c r="C485" s="234" t="s">
        <v>787</v>
      </c>
      <c r="D485" s="234" t="s">
        <v>305</v>
      </c>
      <c r="E485" s="235" t="s">
        <v>1976</v>
      </c>
      <c r="F485" s="236" t="s">
        <v>1977</v>
      </c>
      <c r="G485" s="237" t="s">
        <v>211</v>
      </c>
      <c r="H485" s="238">
        <v>5</v>
      </c>
      <c r="I485" s="239"/>
      <c r="J485" s="240">
        <f>ROUND(I485*H485,2)</f>
        <v>0</v>
      </c>
      <c r="K485" s="241"/>
      <c r="L485" s="242"/>
      <c r="M485" s="243" t="s">
        <v>21</v>
      </c>
      <c r="N485" s="244" t="s">
        <v>45</v>
      </c>
      <c r="O485" s="67"/>
      <c r="P485" s="192">
        <f>O485*H485</f>
        <v>0</v>
      </c>
      <c r="Q485" s="192">
        <v>2.3E-3</v>
      </c>
      <c r="R485" s="192">
        <f>Q485*H485</f>
        <v>1.15E-2</v>
      </c>
      <c r="S485" s="192">
        <v>0</v>
      </c>
      <c r="T485" s="193">
        <f>S485*H485</f>
        <v>0</v>
      </c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R485" s="194" t="s">
        <v>283</v>
      </c>
      <c r="AT485" s="194" t="s">
        <v>305</v>
      </c>
      <c r="AU485" s="194" t="s">
        <v>83</v>
      </c>
      <c r="AY485" s="20" t="s">
        <v>206</v>
      </c>
      <c r="BE485" s="195">
        <f>IF(N485="základní",J485,0)</f>
        <v>0</v>
      </c>
      <c r="BF485" s="195">
        <f>IF(N485="snížená",J485,0)</f>
        <v>0</v>
      </c>
      <c r="BG485" s="195">
        <f>IF(N485="zákl. přenesená",J485,0)</f>
        <v>0</v>
      </c>
      <c r="BH485" s="195">
        <f>IF(N485="sníž. přenesená",J485,0)</f>
        <v>0</v>
      </c>
      <c r="BI485" s="195">
        <f>IF(N485="nulová",J485,0)</f>
        <v>0</v>
      </c>
      <c r="BJ485" s="20" t="s">
        <v>81</v>
      </c>
      <c r="BK485" s="195">
        <f>ROUND(I485*H485,2)</f>
        <v>0</v>
      </c>
      <c r="BL485" s="20" t="s">
        <v>149</v>
      </c>
      <c r="BM485" s="194" t="s">
        <v>1978</v>
      </c>
    </row>
    <row r="486" spans="1:65" s="2" customFormat="1">
      <c r="A486" s="37"/>
      <c r="B486" s="38"/>
      <c r="C486" s="39"/>
      <c r="D486" s="196" t="s">
        <v>213</v>
      </c>
      <c r="E486" s="39"/>
      <c r="F486" s="197" t="s">
        <v>1979</v>
      </c>
      <c r="G486" s="39"/>
      <c r="H486" s="39"/>
      <c r="I486" s="198"/>
      <c r="J486" s="39"/>
      <c r="K486" s="39"/>
      <c r="L486" s="42"/>
      <c r="M486" s="199"/>
      <c r="N486" s="200"/>
      <c r="O486" s="67"/>
      <c r="P486" s="67"/>
      <c r="Q486" s="67"/>
      <c r="R486" s="67"/>
      <c r="S486" s="67"/>
      <c r="T486" s="68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T486" s="20" t="s">
        <v>213</v>
      </c>
      <c r="AU486" s="20" t="s">
        <v>83</v>
      </c>
    </row>
    <row r="487" spans="1:65" s="2" customFormat="1" ht="18">
      <c r="A487" s="37"/>
      <c r="B487" s="38"/>
      <c r="C487" s="39"/>
      <c r="D487" s="196" t="s">
        <v>275</v>
      </c>
      <c r="E487" s="39"/>
      <c r="F487" s="233" t="s">
        <v>1644</v>
      </c>
      <c r="G487" s="39"/>
      <c r="H487" s="39"/>
      <c r="I487" s="198"/>
      <c r="J487" s="39"/>
      <c r="K487" s="39"/>
      <c r="L487" s="42"/>
      <c r="M487" s="199"/>
      <c r="N487" s="200"/>
      <c r="O487" s="67"/>
      <c r="P487" s="67"/>
      <c r="Q487" s="67"/>
      <c r="R487" s="67"/>
      <c r="S487" s="67"/>
      <c r="T487" s="68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T487" s="20" t="s">
        <v>275</v>
      </c>
      <c r="AU487" s="20" t="s">
        <v>83</v>
      </c>
    </row>
    <row r="488" spans="1:65" s="2" customFormat="1" ht="16.5" customHeight="1">
      <c r="A488" s="37"/>
      <c r="B488" s="38"/>
      <c r="C488" s="234" t="s">
        <v>793</v>
      </c>
      <c r="D488" s="234" t="s">
        <v>305</v>
      </c>
      <c r="E488" s="235" t="s">
        <v>1980</v>
      </c>
      <c r="F488" s="236" t="s">
        <v>1981</v>
      </c>
      <c r="G488" s="237" t="s">
        <v>211</v>
      </c>
      <c r="H488" s="238">
        <v>10</v>
      </c>
      <c r="I488" s="239"/>
      <c r="J488" s="240">
        <f>ROUND(I488*H488,2)</f>
        <v>0</v>
      </c>
      <c r="K488" s="241"/>
      <c r="L488" s="242"/>
      <c r="M488" s="243" t="s">
        <v>21</v>
      </c>
      <c r="N488" s="244" t="s">
        <v>45</v>
      </c>
      <c r="O488" s="67"/>
      <c r="P488" s="192">
        <f>O488*H488</f>
        <v>0</v>
      </c>
      <c r="Q488" s="192">
        <v>2.3E-3</v>
      </c>
      <c r="R488" s="192">
        <f>Q488*H488</f>
        <v>2.3E-2</v>
      </c>
      <c r="S488" s="192">
        <v>0</v>
      </c>
      <c r="T488" s="193">
        <f>S488*H488</f>
        <v>0</v>
      </c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R488" s="194" t="s">
        <v>283</v>
      </c>
      <c r="AT488" s="194" t="s">
        <v>305</v>
      </c>
      <c r="AU488" s="194" t="s">
        <v>83</v>
      </c>
      <c r="AY488" s="20" t="s">
        <v>206</v>
      </c>
      <c r="BE488" s="195">
        <f>IF(N488="základní",J488,0)</f>
        <v>0</v>
      </c>
      <c r="BF488" s="195">
        <f>IF(N488="snížená",J488,0)</f>
        <v>0</v>
      </c>
      <c r="BG488" s="195">
        <f>IF(N488="zákl. přenesená",J488,0)</f>
        <v>0</v>
      </c>
      <c r="BH488" s="195">
        <f>IF(N488="sníž. přenesená",J488,0)</f>
        <v>0</v>
      </c>
      <c r="BI488" s="195">
        <f>IF(N488="nulová",J488,0)</f>
        <v>0</v>
      </c>
      <c r="BJ488" s="20" t="s">
        <v>81</v>
      </c>
      <c r="BK488" s="195">
        <f>ROUND(I488*H488,2)</f>
        <v>0</v>
      </c>
      <c r="BL488" s="20" t="s">
        <v>149</v>
      </c>
      <c r="BM488" s="194" t="s">
        <v>1982</v>
      </c>
    </row>
    <row r="489" spans="1:65" s="2" customFormat="1">
      <c r="A489" s="37"/>
      <c r="B489" s="38"/>
      <c r="C489" s="39"/>
      <c r="D489" s="196" t="s">
        <v>213</v>
      </c>
      <c r="E489" s="39"/>
      <c r="F489" s="197" t="s">
        <v>1983</v>
      </c>
      <c r="G489" s="39"/>
      <c r="H489" s="39"/>
      <c r="I489" s="198"/>
      <c r="J489" s="39"/>
      <c r="K489" s="39"/>
      <c r="L489" s="42"/>
      <c r="M489" s="199"/>
      <c r="N489" s="200"/>
      <c r="O489" s="67"/>
      <c r="P489" s="67"/>
      <c r="Q489" s="67"/>
      <c r="R489" s="67"/>
      <c r="S489" s="67"/>
      <c r="T489" s="68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T489" s="20" t="s">
        <v>213</v>
      </c>
      <c r="AU489" s="20" t="s">
        <v>83</v>
      </c>
    </row>
    <row r="490" spans="1:65" s="2" customFormat="1" ht="18">
      <c r="A490" s="37"/>
      <c r="B490" s="38"/>
      <c r="C490" s="39"/>
      <c r="D490" s="196" t="s">
        <v>275</v>
      </c>
      <c r="E490" s="39"/>
      <c r="F490" s="233" t="s">
        <v>1644</v>
      </c>
      <c r="G490" s="39"/>
      <c r="H490" s="39"/>
      <c r="I490" s="198"/>
      <c r="J490" s="39"/>
      <c r="K490" s="39"/>
      <c r="L490" s="42"/>
      <c r="M490" s="199"/>
      <c r="N490" s="200"/>
      <c r="O490" s="67"/>
      <c r="P490" s="67"/>
      <c r="Q490" s="67"/>
      <c r="R490" s="67"/>
      <c r="S490" s="67"/>
      <c r="T490" s="68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T490" s="20" t="s">
        <v>275</v>
      </c>
      <c r="AU490" s="20" t="s">
        <v>83</v>
      </c>
    </row>
    <row r="491" spans="1:65" s="2" customFormat="1" ht="16.5" customHeight="1">
      <c r="A491" s="37"/>
      <c r="B491" s="38"/>
      <c r="C491" s="234" t="s">
        <v>799</v>
      </c>
      <c r="D491" s="234" t="s">
        <v>305</v>
      </c>
      <c r="E491" s="235" t="s">
        <v>1984</v>
      </c>
      <c r="F491" s="236" t="s">
        <v>1985</v>
      </c>
      <c r="G491" s="237" t="s">
        <v>211</v>
      </c>
      <c r="H491" s="238">
        <v>7</v>
      </c>
      <c r="I491" s="239"/>
      <c r="J491" s="240">
        <f>ROUND(I491*H491,2)</f>
        <v>0</v>
      </c>
      <c r="K491" s="241"/>
      <c r="L491" s="242"/>
      <c r="M491" s="243" t="s">
        <v>21</v>
      </c>
      <c r="N491" s="244" t="s">
        <v>45</v>
      </c>
      <c r="O491" s="67"/>
      <c r="P491" s="192">
        <f>O491*H491</f>
        <v>0</v>
      </c>
      <c r="Q491" s="192">
        <v>2.3E-3</v>
      </c>
      <c r="R491" s="192">
        <f>Q491*H491</f>
        <v>1.61E-2</v>
      </c>
      <c r="S491" s="192">
        <v>0</v>
      </c>
      <c r="T491" s="193">
        <f>S491*H491</f>
        <v>0</v>
      </c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R491" s="194" t="s">
        <v>283</v>
      </c>
      <c r="AT491" s="194" t="s">
        <v>305</v>
      </c>
      <c r="AU491" s="194" t="s">
        <v>83</v>
      </c>
      <c r="AY491" s="20" t="s">
        <v>206</v>
      </c>
      <c r="BE491" s="195">
        <f>IF(N491="základní",J491,0)</f>
        <v>0</v>
      </c>
      <c r="BF491" s="195">
        <f>IF(N491="snížená",J491,0)</f>
        <v>0</v>
      </c>
      <c r="BG491" s="195">
        <f>IF(N491="zákl. přenesená",J491,0)</f>
        <v>0</v>
      </c>
      <c r="BH491" s="195">
        <f>IF(N491="sníž. přenesená",J491,0)</f>
        <v>0</v>
      </c>
      <c r="BI491" s="195">
        <f>IF(N491="nulová",J491,0)</f>
        <v>0</v>
      </c>
      <c r="BJ491" s="20" t="s">
        <v>81</v>
      </c>
      <c r="BK491" s="195">
        <f>ROUND(I491*H491,2)</f>
        <v>0</v>
      </c>
      <c r="BL491" s="20" t="s">
        <v>149</v>
      </c>
      <c r="BM491" s="194" t="s">
        <v>1986</v>
      </c>
    </row>
    <row r="492" spans="1:65" s="2" customFormat="1">
      <c r="A492" s="37"/>
      <c r="B492" s="38"/>
      <c r="C492" s="39"/>
      <c r="D492" s="196" t="s">
        <v>213</v>
      </c>
      <c r="E492" s="39"/>
      <c r="F492" s="197" t="s">
        <v>1985</v>
      </c>
      <c r="G492" s="39"/>
      <c r="H492" s="39"/>
      <c r="I492" s="198"/>
      <c r="J492" s="39"/>
      <c r="K492" s="39"/>
      <c r="L492" s="42"/>
      <c r="M492" s="199"/>
      <c r="N492" s="200"/>
      <c r="O492" s="67"/>
      <c r="P492" s="67"/>
      <c r="Q492" s="67"/>
      <c r="R492" s="67"/>
      <c r="S492" s="67"/>
      <c r="T492" s="68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T492" s="20" t="s">
        <v>213</v>
      </c>
      <c r="AU492" s="20" t="s">
        <v>83</v>
      </c>
    </row>
    <row r="493" spans="1:65" s="2" customFormat="1" ht="18">
      <c r="A493" s="37"/>
      <c r="B493" s="38"/>
      <c r="C493" s="39"/>
      <c r="D493" s="196" t="s">
        <v>275</v>
      </c>
      <c r="E493" s="39"/>
      <c r="F493" s="233" t="s">
        <v>1644</v>
      </c>
      <c r="G493" s="39"/>
      <c r="H493" s="39"/>
      <c r="I493" s="198"/>
      <c r="J493" s="39"/>
      <c r="K493" s="39"/>
      <c r="L493" s="42"/>
      <c r="M493" s="199"/>
      <c r="N493" s="200"/>
      <c r="O493" s="67"/>
      <c r="P493" s="67"/>
      <c r="Q493" s="67"/>
      <c r="R493" s="67"/>
      <c r="S493" s="67"/>
      <c r="T493" s="68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T493" s="20" t="s">
        <v>275</v>
      </c>
      <c r="AU493" s="20" t="s">
        <v>83</v>
      </c>
    </row>
    <row r="494" spans="1:65" s="2" customFormat="1" ht="16.5" customHeight="1">
      <c r="A494" s="37"/>
      <c r="B494" s="38"/>
      <c r="C494" s="234" t="s">
        <v>806</v>
      </c>
      <c r="D494" s="234" t="s">
        <v>305</v>
      </c>
      <c r="E494" s="235" t="s">
        <v>1987</v>
      </c>
      <c r="F494" s="236" t="s">
        <v>1988</v>
      </c>
      <c r="G494" s="237" t="s">
        <v>211</v>
      </c>
      <c r="H494" s="238">
        <v>8</v>
      </c>
      <c r="I494" s="239"/>
      <c r="J494" s="240">
        <f>ROUND(I494*H494,2)</f>
        <v>0</v>
      </c>
      <c r="K494" s="241"/>
      <c r="L494" s="242"/>
      <c r="M494" s="243" t="s">
        <v>21</v>
      </c>
      <c r="N494" s="244" t="s">
        <v>45</v>
      </c>
      <c r="O494" s="67"/>
      <c r="P494" s="192">
        <f>O494*H494</f>
        <v>0</v>
      </c>
      <c r="Q494" s="192">
        <v>2.3E-3</v>
      </c>
      <c r="R494" s="192">
        <f>Q494*H494</f>
        <v>1.84E-2</v>
      </c>
      <c r="S494" s="192">
        <v>0</v>
      </c>
      <c r="T494" s="193">
        <f>S494*H494</f>
        <v>0</v>
      </c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R494" s="194" t="s">
        <v>283</v>
      </c>
      <c r="AT494" s="194" t="s">
        <v>305</v>
      </c>
      <c r="AU494" s="194" t="s">
        <v>83</v>
      </c>
      <c r="AY494" s="20" t="s">
        <v>206</v>
      </c>
      <c r="BE494" s="195">
        <f>IF(N494="základní",J494,0)</f>
        <v>0</v>
      </c>
      <c r="BF494" s="195">
        <f>IF(N494="snížená",J494,0)</f>
        <v>0</v>
      </c>
      <c r="BG494" s="195">
        <f>IF(N494="zákl. přenesená",J494,0)</f>
        <v>0</v>
      </c>
      <c r="BH494" s="195">
        <f>IF(N494="sníž. přenesená",J494,0)</f>
        <v>0</v>
      </c>
      <c r="BI494" s="195">
        <f>IF(N494="nulová",J494,0)</f>
        <v>0</v>
      </c>
      <c r="BJ494" s="20" t="s">
        <v>81</v>
      </c>
      <c r="BK494" s="195">
        <f>ROUND(I494*H494,2)</f>
        <v>0</v>
      </c>
      <c r="BL494" s="20" t="s">
        <v>149</v>
      </c>
      <c r="BM494" s="194" t="s">
        <v>1989</v>
      </c>
    </row>
    <row r="495" spans="1:65" s="2" customFormat="1">
      <c r="A495" s="37"/>
      <c r="B495" s="38"/>
      <c r="C495" s="39"/>
      <c r="D495" s="196" t="s">
        <v>213</v>
      </c>
      <c r="E495" s="39"/>
      <c r="F495" s="197" t="s">
        <v>1988</v>
      </c>
      <c r="G495" s="39"/>
      <c r="H495" s="39"/>
      <c r="I495" s="198"/>
      <c r="J495" s="39"/>
      <c r="K495" s="39"/>
      <c r="L495" s="42"/>
      <c r="M495" s="199"/>
      <c r="N495" s="200"/>
      <c r="O495" s="67"/>
      <c r="P495" s="67"/>
      <c r="Q495" s="67"/>
      <c r="R495" s="67"/>
      <c r="S495" s="67"/>
      <c r="T495" s="68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T495" s="20" t="s">
        <v>213</v>
      </c>
      <c r="AU495" s="20" t="s">
        <v>83</v>
      </c>
    </row>
    <row r="496" spans="1:65" s="2" customFormat="1" ht="18">
      <c r="A496" s="37"/>
      <c r="B496" s="38"/>
      <c r="C496" s="39"/>
      <c r="D496" s="196" t="s">
        <v>275</v>
      </c>
      <c r="E496" s="39"/>
      <c r="F496" s="233" t="s">
        <v>1644</v>
      </c>
      <c r="G496" s="39"/>
      <c r="H496" s="39"/>
      <c r="I496" s="198"/>
      <c r="J496" s="39"/>
      <c r="K496" s="39"/>
      <c r="L496" s="42"/>
      <c r="M496" s="199"/>
      <c r="N496" s="200"/>
      <c r="O496" s="67"/>
      <c r="P496" s="67"/>
      <c r="Q496" s="67"/>
      <c r="R496" s="67"/>
      <c r="S496" s="67"/>
      <c r="T496" s="68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T496" s="20" t="s">
        <v>275</v>
      </c>
      <c r="AU496" s="20" t="s">
        <v>83</v>
      </c>
    </row>
    <row r="497" spans="1:65" s="2" customFormat="1" ht="16.5" customHeight="1">
      <c r="A497" s="37"/>
      <c r="B497" s="38"/>
      <c r="C497" s="234" t="s">
        <v>813</v>
      </c>
      <c r="D497" s="234" t="s">
        <v>305</v>
      </c>
      <c r="E497" s="235" t="s">
        <v>1990</v>
      </c>
      <c r="F497" s="236" t="s">
        <v>1991</v>
      </c>
      <c r="G497" s="237" t="s">
        <v>211</v>
      </c>
      <c r="H497" s="238">
        <v>15</v>
      </c>
      <c r="I497" s="239"/>
      <c r="J497" s="240">
        <f>ROUND(I497*H497,2)</f>
        <v>0</v>
      </c>
      <c r="K497" s="241"/>
      <c r="L497" s="242"/>
      <c r="M497" s="243" t="s">
        <v>21</v>
      </c>
      <c r="N497" s="244" t="s">
        <v>45</v>
      </c>
      <c r="O497" s="67"/>
      <c r="P497" s="192">
        <f>O497*H497</f>
        <v>0</v>
      </c>
      <c r="Q497" s="192">
        <v>2.3E-3</v>
      </c>
      <c r="R497" s="192">
        <f>Q497*H497</f>
        <v>3.4500000000000003E-2</v>
      </c>
      <c r="S497" s="192">
        <v>0</v>
      </c>
      <c r="T497" s="193">
        <f>S497*H497</f>
        <v>0</v>
      </c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R497" s="194" t="s">
        <v>283</v>
      </c>
      <c r="AT497" s="194" t="s">
        <v>305</v>
      </c>
      <c r="AU497" s="194" t="s">
        <v>83</v>
      </c>
      <c r="AY497" s="20" t="s">
        <v>206</v>
      </c>
      <c r="BE497" s="195">
        <f>IF(N497="základní",J497,0)</f>
        <v>0</v>
      </c>
      <c r="BF497" s="195">
        <f>IF(N497="snížená",J497,0)</f>
        <v>0</v>
      </c>
      <c r="BG497" s="195">
        <f>IF(N497="zákl. přenesená",J497,0)</f>
        <v>0</v>
      </c>
      <c r="BH497" s="195">
        <f>IF(N497="sníž. přenesená",J497,0)</f>
        <v>0</v>
      </c>
      <c r="BI497" s="195">
        <f>IF(N497="nulová",J497,0)</f>
        <v>0</v>
      </c>
      <c r="BJ497" s="20" t="s">
        <v>81</v>
      </c>
      <c r="BK497" s="195">
        <f>ROUND(I497*H497,2)</f>
        <v>0</v>
      </c>
      <c r="BL497" s="20" t="s">
        <v>149</v>
      </c>
      <c r="BM497" s="194" t="s">
        <v>1992</v>
      </c>
    </row>
    <row r="498" spans="1:65" s="2" customFormat="1">
      <c r="A498" s="37"/>
      <c r="B498" s="38"/>
      <c r="C498" s="39"/>
      <c r="D498" s="196" t="s">
        <v>213</v>
      </c>
      <c r="E498" s="39"/>
      <c r="F498" s="197" t="s">
        <v>1993</v>
      </c>
      <c r="G498" s="39"/>
      <c r="H498" s="39"/>
      <c r="I498" s="198"/>
      <c r="J498" s="39"/>
      <c r="K498" s="39"/>
      <c r="L498" s="42"/>
      <c r="M498" s="199"/>
      <c r="N498" s="200"/>
      <c r="O498" s="67"/>
      <c r="P498" s="67"/>
      <c r="Q498" s="67"/>
      <c r="R498" s="67"/>
      <c r="S498" s="67"/>
      <c r="T498" s="68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T498" s="20" t="s">
        <v>213</v>
      </c>
      <c r="AU498" s="20" t="s">
        <v>83</v>
      </c>
    </row>
    <row r="499" spans="1:65" s="2" customFormat="1" ht="18">
      <c r="A499" s="37"/>
      <c r="B499" s="38"/>
      <c r="C499" s="39"/>
      <c r="D499" s="196" t="s">
        <v>275</v>
      </c>
      <c r="E499" s="39"/>
      <c r="F499" s="233" t="s">
        <v>1644</v>
      </c>
      <c r="G499" s="39"/>
      <c r="H499" s="39"/>
      <c r="I499" s="198"/>
      <c r="J499" s="39"/>
      <c r="K499" s="39"/>
      <c r="L499" s="42"/>
      <c r="M499" s="199"/>
      <c r="N499" s="200"/>
      <c r="O499" s="67"/>
      <c r="P499" s="67"/>
      <c r="Q499" s="67"/>
      <c r="R499" s="67"/>
      <c r="S499" s="67"/>
      <c r="T499" s="68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T499" s="20" t="s">
        <v>275</v>
      </c>
      <c r="AU499" s="20" t="s">
        <v>83</v>
      </c>
    </row>
    <row r="500" spans="1:65" s="2" customFormat="1" ht="16.5" customHeight="1">
      <c r="A500" s="37"/>
      <c r="B500" s="38"/>
      <c r="C500" s="234" t="s">
        <v>818</v>
      </c>
      <c r="D500" s="234" t="s">
        <v>305</v>
      </c>
      <c r="E500" s="235" t="s">
        <v>1994</v>
      </c>
      <c r="F500" s="236" t="s">
        <v>1995</v>
      </c>
      <c r="G500" s="237" t="s">
        <v>211</v>
      </c>
      <c r="H500" s="238">
        <v>30</v>
      </c>
      <c r="I500" s="239"/>
      <c r="J500" s="240">
        <f>ROUND(I500*H500,2)</f>
        <v>0</v>
      </c>
      <c r="K500" s="241"/>
      <c r="L500" s="242"/>
      <c r="M500" s="243" t="s">
        <v>21</v>
      </c>
      <c r="N500" s="244" t="s">
        <v>45</v>
      </c>
      <c r="O500" s="67"/>
      <c r="P500" s="192">
        <f>O500*H500</f>
        <v>0</v>
      </c>
      <c r="Q500" s="192">
        <v>2.3E-3</v>
      </c>
      <c r="R500" s="192">
        <f>Q500*H500</f>
        <v>6.9000000000000006E-2</v>
      </c>
      <c r="S500" s="192">
        <v>0</v>
      </c>
      <c r="T500" s="193">
        <f>S500*H500</f>
        <v>0</v>
      </c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R500" s="194" t="s">
        <v>283</v>
      </c>
      <c r="AT500" s="194" t="s">
        <v>305</v>
      </c>
      <c r="AU500" s="194" t="s">
        <v>83</v>
      </c>
      <c r="AY500" s="20" t="s">
        <v>206</v>
      </c>
      <c r="BE500" s="195">
        <f>IF(N500="základní",J500,0)</f>
        <v>0</v>
      </c>
      <c r="BF500" s="195">
        <f>IF(N500="snížená",J500,0)</f>
        <v>0</v>
      </c>
      <c r="BG500" s="195">
        <f>IF(N500="zákl. přenesená",J500,0)</f>
        <v>0</v>
      </c>
      <c r="BH500" s="195">
        <f>IF(N500="sníž. přenesená",J500,0)</f>
        <v>0</v>
      </c>
      <c r="BI500" s="195">
        <f>IF(N500="nulová",J500,0)</f>
        <v>0</v>
      </c>
      <c r="BJ500" s="20" t="s">
        <v>81</v>
      </c>
      <c r="BK500" s="195">
        <f>ROUND(I500*H500,2)</f>
        <v>0</v>
      </c>
      <c r="BL500" s="20" t="s">
        <v>149</v>
      </c>
      <c r="BM500" s="194" t="s">
        <v>1996</v>
      </c>
    </row>
    <row r="501" spans="1:65" s="2" customFormat="1">
      <c r="A501" s="37"/>
      <c r="B501" s="38"/>
      <c r="C501" s="39"/>
      <c r="D501" s="196" t="s">
        <v>213</v>
      </c>
      <c r="E501" s="39"/>
      <c r="F501" s="197" t="s">
        <v>1997</v>
      </c>
      <c r="G501" s="39"/>
      <c r="H501" s="39"/>
      <c r="I501" s="198"/>
      <c r="J501" s="39"/>
      <c r="K501" s="39"/>
      <c r="L501" s="42"/>
      <c r="M501" s="199"/>
      <c r="N501" s="200"/>
      <c r="O501" s="67"/>
      <c r="P501" s="67"/>
      <c r="Q501" s="67"/>
      <c r="R501" s="67"/>
      <c r="S501" s="67"/>
      <c r="T501" s="68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T501" s="20" t="s">
        <v>213</v>
      </c>
      <c r="AU501" s="20" t="s">
        <v>83</v>
      </c>
    </row>
    <row r="502" spans="1:65" s="2" customFormat="1" ht="18">
      <c r="A502" s="37"/>
      <c r="B502" s="38"/>
      <c r="C502" s="39"/>
      <c r="D502" s="196" t="s">
        <v>275</v>
      </c>
      <c r="E502" s="39"/>
      <c r="F502" s="233" t="s">
        <v>1644</v>
      </c>
      <c r="G502" s="39"/>
      <c r="H502" s="39"/>
      <c r="I502" s="198"/>
      <c r="J502" s="39"/>
      <c r="K502" s="39"/>
      <c r="L502" s="42"/>
      <c r="M502" s="199"/>
      <c r="N502" s="200"/>
      <c r="O502" s="67"/>
      <c r="P502" s="67"/>
      <c r="Q502" s="67"/>
      <c r="R502" s="67"/>
      <c r="S502" s="67"/>
      <c r="T502" s="68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T502" s="20" t="s">
        <v>275</v>
      </c>
      <c r="AU502" s="20" t="s">
        <v>83</v>
      </c>
    </row>
    <row r="503" spans="1:65" s="2" customFormat="1" ht="16.5" customHeight="1">
      <c r="A503" s="37"/>
      <c r="B503" s="38"/>
      <c r="C503" s="234" t="s">
        <v>824</v>
      </c>
      <c r="D503" s="234" t="s">
        <v>305</v>
      </c>
      <c r="E503" s="235" t="s">
        <v>1998</v>
      </c>
      <c r="F503" s="236" t="s">
        <v>1999</v>
      </c>
      <c r="G503" s="237" t="s">
        <v>211</v>
      </c>
      <c r="H503" s="238">
        <v>16</v>
      </c>
      <c r="I503" s="239"/>
      <c r="J503" s="240">
        <f>ROUND(I503*H503,2)</f>
        <v>0</v>
      </c>
      <c r="K503" s="241"/>
      <c r="L503" s="242"/>
      <c r="M503" s="243" t="s">
        <v>21</v>
      </c>
      <c r="N503" s="244" t="s">
        <v>45</v>
      </c>
      <c r="O503" s="67"/>
      <c r="P503" s="192">
        <f>O503*H503</f>
        <v>0</v>
      </c>
      <c r="Q503" s="192">
        <v>2.3E-3</v>
      </c>
      <c r="R503" s="192">
        <f>Q503*H503</f>
        <v>3.6799999999999999E-2</v>
      </c>
      <c r="S503" s="192">
        <v>0</v>
      </c>
      <c r="T503" s="193">
        <f>S503*H503</f>
        <v>0</v>
      </c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R503" s="194" t="s">
        <v>283</v>
      </c>
      <c r="AT503" s="194" t="s">
        <v>305</v>
      </c>
      <c r="AU503" s="194" t="s">
        <v>83</v>
      </c>
      <c r="AY503" s="20" t="s">
        <v>206</v>
      </c>
      <c r="BE503" s="195">
        <f>IF(N503="základní",J503,0)</f>
        <v>0</v>
      </c>
      <c r="BF503" s="195">
        <f>IF(N503="snížená",J503,0)</f>
        <v>0</v>
      </c>
      <c r="BG503" s="195">
        <f>IF(N503="zákl. přenesená",J503,0)</f>
        <v>0</v>
      </c>
      <c r="BH503" s="195">
        <f>IF(N503="sníž. přenesená",J503,0)</f>
        <v>0</v>
      </c>
      <c r="BI503" s="195">
        <f>IF(N503="nulová",J503,0)</f>
        <v>0</v>
      </c>
      <c r="BJ503" s="20" t="s">
        <v>81</v>
      </c>
      <c r="BK503" s="195">
        <f>ROUND(I503*H503,2)</f>
        <v>0</v>
      </c>
      <c r="BL503" s="20" t="s">
        <v>149</v>
      </c>
      <c r="BM503" s="194" t="s">
        <v>2000</v>
      </c>
    </row>
    <row r="504" spans="1:65" s="2" customFormat="1">
      <c r="A504" s="37"/>
      <c r="B504" s="38"/>
      <c r="C504" s="39"/>
      <c r="D504" s="196" t="s">
        <v>213</v>
      </c>
      <c r="E504" s="39"/>
      <c r="F504" s="197" t="s">
        <v>2001</v>
      </c>
      <c r="G504" s="39"/>
      <c r="H504" s="39"/>
      <c r="I504" s="198"/>
      <c r="J504" s="39"/>
      <c r="K504" s="39"/>
      <c r="L504" s="42"/>
      <c r="M504" s="199"/>
      <c r="N504" s="200"/>
      <c r="O504" s="67"/>
      <c r="P504" s="67"/>
      <c r="Q504" s="67"/>
      <c r="R504" s="67"/>
      <c r="S504" s="67"/>
      <c r="T504" s="68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T504" s="20" t="s">
        <v>213</v>
      </c>
      <c r="AU504" s="20" t="s">
        <v>83</v>
      </c>
    </row>
    <row r="505" spans="1:65" s="2" customFormat="1" ht="18">
      <c r="A505" s="37"/>
      <c r="B505" s="38"/>
      <c r="C505" s="39"/>
      <c r="D505" s="196" t="s">
        <v>275</v>
      </c>
      <c r="E505" s="39"/>
      <c r="F505" s="233" t="s">
        <v>1644</v>
      </c>
      <c r="G505" s="39"/>
      <c r="H505" s="39"/>
      <c r="I505" s="198"/>
      <c r="J505" s="39"/>
      <c r="K505" s="39"/>
      <c r="L505" s="42"/>
      <c r="M505" s="199"/>
      <c r="N505" s="200"/>
      <c r="O505" s="67"/>
      <c r="P505" s="67"/>
      <c r="Q505" s="67"/>
      <c r="R505" s="67"/>
      <c r="S505" s="67"/>
      <c r="T505" s="68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T505" s="20" t="s">
        <v>275</v>
      </c>
      <c r="AU505" s="20" t="s">
        <v>83</v>
      </c>
    </row>
    <row r="506" spans="1:65" s="2" customFormat="1" ht="16.5" customHeight="1">
      <c r="A506" s="37"/>
      <c r="B506" s="38"/>
      <c r="C506" s="234" t="s">
        <v>827</v>
      </c>
      <c r="D506" s="234" t="s">
        <v>305</v>
      </c>
      <c r="E506" s="235" t="s">
        <v>2002</v>
      </c>
      <c r="F506" s="236" t="s">
        <v>2003</v>
      </c>
      <c r="G506" s="237" t="s">
        <v>211</v>
      </c>
      <c r="H506" s="238">
        <v>5</v>
      </c>
      <c r="I506" s="239"/>
      <c r="J506" s="240">
        <f>ROUND(I506*H506,2)</f>
        <v>0</v>
      </c>
      <c r="K506" s="241"/>
      <c r="L506" s="242"/>
      <c r="M506" s="243" t="s">
        <v>21</v>
      </c>
      <c r="N506" s="244" t="s">
        <v>45</v>
      </c>
      <c r="O506" s="67"/>
      <c r="P506" s="192">
        <f>O506*H506</f>
        <v>0</v>
      </c>
      <c r="Q506" s="192">
        <v>2.3E-3</v>
      </c>
      <c r="R506" s="192">
        <f>Q506*H506</f>
        <v>1.15E-2</v>
      </c>
      <c r="S506" s="192">
        <v>0</v>
      </c>
      <c r="T506" s="193">
        <f>S506*H506</f>
        <v>0</v>
      </c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R506" s="194" t="s">
        <v>283</v>
      </c>
      <c r="AT506" s="194" t="s">
        <v>305</v>
      </c>
      <c r="AU506" s="194" t="s">
        <v>83</v>
      </c>
      <c r="AY506" s="20" t="s">
        <v>206</v>
      </c>
      <c r="BE506" s="195">
        <f>IF(N506="základní",J506,0)</f>
        <v>0</v>
      </c>
      <c r="BF506" s="195">
        <f>IF(N506="snížená",J506,0)</f>
        <v>0</v>
      </c>
      <c r="BG506" s="195">
        <f>IF(N506="zákl. přenesená",J506,0)</f>
        <v>0</v>
      </c>
      <c r="BH506" s="195">
        <f>IF(N506="sníž. přenesená",J506,0)</f>
        <v>0</v>
      </c>
      <c r="BI506" s="195">
        <f>IF(N506="nulová",J506,0)</f>
        <v>0</v>
      </c>
      <c r="BJ506" s="20" t="s">
        <v>81</v>
      </c>
      <c r="BK506" s="195">
        <f>ROUND(I506*H506,2)</f>
        <v>0</v>
      </c>
      <c r="BL506" s="20" t="s">
        <v>149</v>
      </c>
      <c r="BM506" s="194" t="s">
        <v>2004</v>
      </c>
    </row>
    <row r="507" spans="1:65" s="2" customFormat="1">
      <c r="A507" s="37"/>
      <c r="B507" s="38"/>
      <c r="C507" s="39"/>
      <c r="D507" s="196" t="s">
        <v>213</v>
      </c>
      <c r="E507" s="39"/>
      <c r="F507" s="197" t="s">
        <v>2005</v>
      </c>
      <c r="G507" s="39"/>
      <c r="H507" s="39"/>
      <c r="I507" s="198"/>
      <c r="J507" s="39"/>
      <c r="K507" s="39"/>
      <c r="L507" s="42"/>
      <c r="M507" s="199"/>
      <c r="N507" s="200"/>
      <c r="O507" s="67"/>
      <c r="P507" s="67"/>
      <c r="Q507" s="67"/>
      <c r="R507" s="67"/>
      <c r="S507" s="67"/>
      <c r="T507" s="68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T507" s="20" t="s">
        <v>213</v>
      </c>
      <c r="AU507" s="20" t="s">
        <v>83</v>
      </c>
    </row>
    <row r="508" spans="1:65" s="2" customFormat="1" ht="18">
      <c r="A508" s="37"/>
      <c r="B508" s="38"/>
      <c r="C508" s="39"/>
      <c r="D508" s="196" t="s">
        <v>275</v>
      </c>
      <c r="E508" s="39"/>
      <c r="F508" s="233" t="s">
        <v>1644</v>
      </c>
      <c r="G508" s="39"/>
      <c r="H508" s="39"/>
      <c r="I508" s="198"/>
      <c r="J508" s="39"/>
      <c r="K508" s="39"/>
      <c r="L508" s="42"/>
      <c r="M508" s="199"/>
      <c r="N508" s="200"/>
      <c r="O508" s="67"/>
      <c r="P508" s="67"/>
      <c r="Q508" s="67"/>
      <c r="R508" s="67"/>
      <c r="S508" s="67"/>
      <c r="T508" s="68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T508" s="20" t="s">
        <v>275</v>
      </c>
      <c r="AU508" s="20" t="s">
        <v>83</v>
      </c>
    </row>
    <row r="509" spans="1:65" s="2" customFormat="1" ht="16.5" customHeight="1">
      <c r="A509" s="37"/>
      <c r="B509" s="38"/>
      <c r="C509" s="234" t="s">
        <v>832</v>
      </c>
      <c r="D509" s="234" t="s">
        <v>305</v>
      </c>
      <c r="E509" s="235" t="s">
        <v>2006</v>
      </c>
      <c r="F509" s="236" t="s">
        <v>2007</v>
      </c>
      <c r="G509" s="237" t="s">
        <v>211</v>
      </c>
      <c r="H509" s="238">
        <v>14</v>
      </c>
      <c r="I509" s="239"/>
      <c r="J509" s="240">
        <f>ROUND(I509*H509,2)</f>
        <v>0</v>
      </c>
      <c r="K509" s="241"/>
      <c r="L509" s="242"/>
      <c r="M509" s="243" t="s">
        <v>21</v>
      </c>
      <c r="N509" s="244" t="s">
        <v>45</v>
      </c>
      <c r="O509" s="67"/>
      <c r="P509" s="192">
        <f>O509*H509</f>
        <v>0</v>
      </c>
      <c r="Q509" s="192">
        <v>2.3E-3</v>
      </c>
      <c r="R509" s="192">
        <f>Q509*H509</f>
        <v>3.2199999999999999E-2</v>
      </c>
      <c r="S509" s="192">
        <v>0</v>
      </c>
      <c r="T509" s="193">
        <f>S509*H509</f>
        <v>0</v>
      </c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R509" s="194" t="s">
        <v>283</v>
      </c>
      <c r="AT509" s="194" t="s">
        <v>305</v>
      </c>
      <c r="AU509" s="194" t="s">
        <v>83</v>
      </c>
      <c r="AY509" s="20" t="s">
        <v>206</v>
      </c>
      <c r="BE509" s="195">
        <f>IF(N509="základní",J509,0)</f>
        <v>0</v>
      </c>
      <c r="BF509" s="195">
        <f>IF(N509="snížená",J509,0)</f>
        <v>0</v>
      </c>
      <c r="BG509" s="195">
        <f>IF(N509="zákl. přenesená",J509,0)</f>
        <v>0</v>
      </c>
      <c r="BH509" s="195">
        <f>IF(N509="sníž. přenesená",J509,0)</f>
        <v>0</v>
      </c>
      <c r="BI509" s="195">
        <f>IF(N509="nulová",J509,0)</f>
        <v>0</v>
      </c>
      <c r="BJ509" s="20" t="s">
        <v>81</v>
      </c>
      <c r="BK509" s="195">
        <f>ROUND(I509*H509,2)</f>
        <v>0</v>
      </c>
      <c r="BL509" s="20" t="s">
        <v>149</v>
      </c>
      <c r="BM509" s="194" t="s">
        <v>2008</v>
      </c>
    </row>
    <row r="510" spans="1:65" s="2" customFormat="1">
      <c r="A510" s="37"/>
      <c r="B510" s="38"/>
      <c r="C510" s="39"/>
      <c r="D510" s="196" t="s">
        <v>213</v>
      </c>
      <c r="E510" s="39"/>
      <c r="F510" s="197" t="s">
        <v>2009</v>
      </c>
      <c r="G510" s="39"/>
      <c r="H510" s="39"/>
      <c r="I510" s="198"/>
      <c r="J510" s="39"/>
      <c r="K510" s="39"/>
      <c r="L510" s="42"/>
      <c r="M510" s="199"/>
      <c r="N510" s="200"/>
      <c r="O510" s="67"/>
      <c r="P510" s="67"/>
      <c r="Q510" s="67"/>
      <c r="R510" s="67"/>
      <c r="S510" s="67"/>
      <c r="T510" s="68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T510" s="20" t="s">
        <v>213</v>
      </c>
      <c r="AU510" s="20" t="s">
        <v>83</v>
      </c>
    </row>
    <row r="511" spans="1:65" s="2" customFormat="1" ht="18">
      <c r="A511" s="37"/>
      <c r="B511" s="38"/>
      <c r="C511" s="39"/>
      <c r="D511" s="196" t="s">
        <v>275</v>
      </c>
      <c r="E511" s="39"/>
      <c r="F511" s="233" t="s">
        <v>1644</v>
      </c>
      <c r="G511" s="39"/>
      <c r="H511" s="39"/>
      <c r="I511" s="198"/>
      <c r="J511" s="39"/>
      <c r="K511" s="39"/>
      <c r="L511" s="42"/>
      <c r="M511" s="199"/>
      <c r="N511" s="200"/>
      <c r="O511" s="67"/>
      <c r="P511" s="67"/>
      <c r="Q511" s="67"/>
      <c r="R511" s="67"/>
      <c r="S511" s="67"/>
      <c r="T511" s="68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T511" s="20" t="s">
        <v>275</v>
      </c>
      <c r="AU511" s="20" t="s">
        <v>83</v>
      </c>
    </row>
    <row r="512" spans="1:65" s="2" customFormat="1" ht="16.5" customHeight="1">
      <c r="A512" s="37"/>
      <c r="B512" s="38"/>
      <c r="C512" s="234" t="s">
        <v>840</v>
      </c>
      <c r="D512" s="234" t="s">
        <v>305</v>
      </c>
      <c r="E512" s="235" t="s">
        <v>2010</v>
      </c>
      <c r="F512" s="236" t="s">
        <v>2011</v>
      </c>
      <c r="G512" s="237" t="s">
        <v>211</v>
      </c>
      <c r="H512" s="238">
        <v>85</v>
      </c>
      <c r="I512" s="239"/>
      <c r="J512" s="240">
        <f>ROUND(I512*H512,2)</f>
        <v>0</v>
      </c>
      <c r="K512" s="241"/>
      <c r="L512" s="242"/>
      <c r="M512" s="243" t="s">
        <v>21</v>
      </c>
      <c r="N512" s="244" t="s">
        <v>45</v>
      </c>
      <c r="O512" s="67"/>
      <c r="P512" s="192">
        <f>O512*H512</f>
        <v>0</v>
      </c>
      <c r="Q512" s="192">
        <v>2.3E-3</v>
      </c>
      <c r="R512" s="192">
        <f>Q512*H512</f>
        <v>0.19550000000000001</v>
      </c>
      <c r="S512" s="192">
        <v>0</v>
      </c>
      <c r="T512" s="193">
        <f>S512*H512</f>
        <v>0</v>
      </c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R512" s="194" t="s">
        <v>283</v>
      </c>
      <c r="AT512" s="194" t="s">
        <v>305</v>
      </c>
      <c r="AU512" s="194" t="s">
        <v>83</v>
      </c>
      <c r="AY512" s="20" t="s">
        <v>206</v>
      </c>
      <c r="BE512" s="195">
        <f>IF(N512="základní",J512,0)</f>
        <v>0</v>
      </c>
      <c r="BF512" s="195">
        <f>IF(N512="snížená",J512,0)</f>
        <v>0</v>
      </c>
      <c r="BG512" s="195">
        <f>IF(N512="zákl. přenesená",J512,0)</f>
        <v>0</v>
      </c>
      <c r="BH512" s="195">
        <f>IF(N512="sníž. přenesená",J512,0)</f>
        <v>0</v>
      </c>
      <c r="BI512" s="195">
        <f>IF(N512="nulová",J512,0)</f>
        <v>0</v>
      </c>
      <c r="BJ512" s="20" t="s">
        <v>81</v>
      </c>
      <c r="BK512" s="195">
        <f>ROUND(I512*H512,2)</f>
        <v>0</v>
      </c>
      <c r="BL512" s="20" t="s">
        <v>149</v>
      </c>
      <c r="BM512" s="194" t="s">
        <v>2012</v>
      </c>
    </row>
    <row r="513" spans="1:65" s="2" customFormat="1">
      <c r="A513" s="37"/>
      <c r="B513" s="38"/>
      <c r="C513" s="39"/>
      <c r="D513" s="196" t="s">
        <v>213</v>
      </c>
      <c r="E513" s="39"/>
      <c r="F513" s="197" t="s">
        <v>2011</v>
      </c>
      <c r="G513" s="39"/>
      <c r="H513" s="39"/>
      <c r="I513" s="198"/>
      <c r="J513" s="39"/>
      <c r="K513" s="39"/>
      <c r="L513" s="42"/>
      <c r="M513" s="199"/>
      <c r="N513" s="200"/>
      <c r="O513" s="67"/>
      <c r="P513" s="67"/>
      <c r="Q513" s="67"/>
      <c r="R513" s="67"/>
      <c r="S513" s="67"/>
      <c r="T513" s="68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T513" s="20" t="s">
        <v>213</v>
      </c>
      <c r="AU513" s="20" t="s">
        <v>83</v>
      </c>
    </row>
    <row r="514" spans="1:65" s="2" customFormat="1" ht="18">
      <c r="A514" s="37"/>
      <c r="B514" s="38"/>
      <c r="C514" s="39"/>
      <c r="D514" s="196" t="s">
        <v>275</v>
      </c>
      <c r="E514" s="39"/>
      <c r="F514" s="233" t="s">
        <v>1644</v>
      </c>
      <c r="G514" s="39"/>
      <c r="H514" s="39"/>
      <c r="I514" s="198"/>
      <c r="J514" s="39"/>
      <c r="K514" s="39"/>
      <c r="L514" s="42"/>
      <c r="M514" s="199"/>
      <c r="N514" s="200"/>
      <c r="O514" s="67"/>
      <c r="P514" s="67"/>
      <c r="Q514" s="67"/>
      <c r="R514" s="67"/>
      <c r="S514" s="67"/>
      <c r="T514" s="68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T514" s="20" t="s">
        <v>275</v>
      </c>
      <c r="AU514" s="20" t="s">
        <v>83</v>
      </c>
    </row>
    <row r="515" spans="1:65" s="2" customFormat="1" ht="16.5" customHeight="1">
      <c r="A515" s="37"/>
      <c r="B515" s="38"/>
      <c r="C515" s="234" t="s">
        <v>845</v>
      </c>
      <c r="D515" s="234" t="s">
        <v>305</v>
      </c>
      <c r="E515" s="235" t="s">
        <v>2013</v>
      </c>
      <c r="F515" s="236" t="s">
        <v>2014</v>
      </c>
      <c r="G515" s="237" t="s">
        <v>211</v>
      </c>
      <c r="H515" s="238">
        <v>12</v>
      </c>
      <c r="I515" s="239"/>
      <c r="J515" s="240">
        <f>ROUND(I515*H515,2)</f>
        <v>0</v>
      </c>
      <c r="K515" s="241"/>
      <c r="L515" s="242"/>
      <c r="M515" s="243" t="s">
        <v>21</v>
      </c>
      <c r="N515" s="244" t="s">
        <v>45</v>
      </c>
      <c r="O515" s="67"/>
      <c r="P515" s="192">
        <f>O515*H515</f>
        <v>0</v>
      </c>
      <c r="Q515" s="192">
        <v>2.3E-3</v>
      </c>
      <c r="R515" s="192">
        <f>Q515*H515</f>
        <v>2.76E-2</v>
      </c>
      <c r="S515" s="192">
        <v>0</v>
      </c>
      <c r="T515" s="193">
        <f>S515*H515</f>
        <v>0</v>
      </c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R515" s="194" t="s">
        <v>283</v>
      </c>
      <c r="AT515" s="194" t="s">
        <v>305</v>
      </c>
      <c r="AU515" s="194" t="s">
        <v>83</v>
      </c>
      <c r="AY515" s="20" t="s">
        <v>206</v>
      </c>
      <c r="BE515" s="195">
        <f>IF(N515="základní",J515,0)</f>
        <v>0</v>
      </c>
      <c r="BF515" s="195">
        <f>IF(N515="snížená",J515,0)</f>
        <v>0</v>
      </c>
      <c r="BG515" s="195">
        <f>IF(N515="zákl. přenesená",J515,0)</f>
        <v>0</v>
      </c>
      <c r="BH515" s="195">
        <f>IF(N515="sníž. přenesená",J515,0)</f>
        <v>0</v>
      </c>
      <c r="BI515" s="195">
        <f>IF(N515="nulová",J515,0)</f>
        <v>0</v>
      </c>
      <c r="BJ515" s="20" t="s">
        <v>81</v>
      </c>
      <c r="BK515" s="195">
        <f>ROUND(I515*H515,2)</f>
        <v>0</v>
      </c>
      <c r="BL515" s="20" t="s">
        <v>149</v>
      </c>
      <c r="BM515" s="194" t="s">
        <v>2015</v>
      </c>
    </row>
    <row r="516" spans="1:65" s="2" customFormat="1">
      <c r="A516" s="37"/>
      <c r="B516" s="38"/>
      <c r="C516" s="39"/>
      <c r="D516" s="196" t="s">
        <v>213</v>
      </c>
      <c r="E516" s="39"/>
      <c r="F516" s="197" t="s">
        <v>2014</v>
      </c>
      <c r="G516" s="39"/>
      <c r="H516" s="39"/>
      <c r="I516" s="198"/>
      <c r="J516" s="39"/>
      <c r="K516" s="39"/>
      <c r="L516" s="42"/>
      <c r="M516" s="199"/>
      <c r="N516" s="200"/>
      <c r="O516" s="67"/>
      <c r="P516" s="67"/>
      <c r="Q516" s="67"/>
      <c r="R516" s="67"/>
      <c r="S516" s="67"/>
      <c r="T516" s="68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T516" s="20" t="s">
        <v>213</v>
      </c>
      <c r="AU516" s="20" t="s">
        <v>83</v>
      </c>
    </row>
    <row r="517" spans="1:65" s="2" customFormat="1" ht="18">
      <c r="A517" s="37"/>
      <c r="B517" s="38"/>
      <c r="C517" s="39"/>
      <c r="D517" s="196" t="s">
        <v>275</v>
      </c>
      <c r="E517" s="39"/>
      <c r="F517" s="233" t="s">
        <v>1644</v>
      </c>
      <c r="G517" s="39"/>
      <c r="H517" s="39"/>
      <c r="I517" s="198"/>
      <c r="J517" s="39"/>
      <c r="K517" s="39"/>
      <c r="L517" s="42"/>
      <c r="M517" s="199"/>
      <c r="N517" s="200"/>
      <c r="O517" s="67"/>
      <c r="P517" s="67"/>
      <c r="Q517" s="67"/>
      <c r="R517" s="67"/>
      <c r="S517" s="67"/>
      <c r="T517" s="68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T517" s="20" t="s">
        <v>275</v>
      </c>
      <c r="AU517" s="20" t="s">
        <v>83</v>
      </c>
    </row>
    <row r="518" spans="1:65" s="2" customFormat="1" ht="16.5" customHeight="1">
      <c r="A518" s="37"/>
      <c r="B518" s="38"/>
      <c r="C518" s="234" t="s">
        <v>850</v>
      </c>
      <c r="D518" s="234" t="s">
        <v>305</v>
      </c>
      <c r="E518" s="235" t="s">
        <v>2016</v>
      </c>
      <c r="F518" s="236" t="s">
        <v>2017</v>
      </c>
      <c r="G518" s="237" t="s">
        <v>211</v>
      </c>
      <c r="H518" s="238">
        <v>14</v>
      </c>
      <c r="I518" s="239"/>
      <c r="J518" s="240">
        <f>ROUND(I518*H518,2)</f>
        <v>0</v>
      </c>
      <c r="K518" s="241"/>
      <c r="L518" s="242"/>
      <c r="M518" s="243" t="s">
        <v>21</v>
      </c>
      <c r="N518" s="244" t="s">
        <v>45</v>
      </c>
      <c r="O518" s="67"/>
      <c r="P518" s="192">
        <f>O518*H518</f>
        <v>0</v>
      </c>
      <c r="Q518" s="192">
        <v>2.3E-3</v>
      </c>
      <c r="R518" s="192">
        <f>Q518*H518</f>
        <v>3.2199999999999999E-2</v>
      </c>
      <c r="S518" s="192">
        <v>0</v>
      </c>
      <c r="T518" s="193">
        <f>S518*H518</f>
        <v>0</v>
      </c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R518" s="194" t="s">
        <v>283</v>
      </c>
      <c r="AT518" s="194" t="s">
        <v>305</v>
      </c>
      <c r="AU518" s="194" t="s">
        <v>83</v>
      </c>
      <c r="AY518" s="20" t="s">
        <v>206</v>
      </c>
      <c r="BE518" s="195">
        <f>IF(N518="základní",J518,0)</f>
        <v>0</v>
      </c>
      <c r="BF518" s="195">
        <f>IF(N518="snížená",J518,0)</f>
        <v>0</v>
      </c>
      <c r="BG518" s="195">
        <f>IF(N518="zákl. přenesená",J518,0)</f>
        <v>0</v>
      </c>
      <c r="BH518" s="195">
        <f>IF(N518="sníž. přenesená",J518,0)</f>
        <v>0</v>
      </c>
      <c r="BI518" s="195">
        <f>IF(N518="nulová",J518,0)</f>
        <v>0</v>
      </c>
      <c r="BJ518" s="20" t="s">
        <v>81</v>
      </c>
      <c r="BK518" s="195">
        <f>ROUND(I518*H518,2)</f>
        <v>0</v>
      </c>
      <c r="BL518" s="20" t="s">
        <v>149</v>
      </c>
      <c r="BM518" s="194" t="s">
        <v>2018</v>
      </c>
    </row>
    <row r="519" spans="1:65" s="2" customFormat="1">
      <c r="A519" s="37"/>
      <c r="B519" s="38"/>
      <c r="C519" s="39"/>
      <c r="D519" s="196" t="s">
        <v>213</v>
      </c>
      <c r="E519" s="39"/>
      <c r="F519" s="197" t="s">
        <v>2017</v>
      </c>
      <c r="G519" s="39"/>
      <c r="H519" s="39"/>
      <c r="I519" s="198"/>
      <c r="J519" s="39"/>
      <c r="K519" s="39"/>
      <c r="L519" s="42"/>
      <c r="M519" s="199"/>
      <c r="N519" s="200"/>
      <c r="O519" s="67"/>
      <c r="P519" s="67"/>
      <c r="Q519" s="67"/>
      <c r="R519" s="67"/>
      <c r="S519" s="67"/>
      <c r="T519" s="68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T519" s="20" t="s">
        <v>213</v>
      </c>
      <c r="AU519" s="20" t="s">
        <v>83</v>
      </c>
    </row>
    <row r="520" spans="1:65" s="2" customFormat="1" ht="18">
      <c r="A520" s="37"/>
      <c r="B520" s="38"/>
      <c r="C520" s="39"/>
      <c r="D520" s="196" t="s">
        <v>275</v>
      </c>
      <c r="E520" s="39"/>
      <c r="F520" s="233" t="s">
        <v>1644</v>
      </c>
      <c r="G520" s="39"/>
      <c r="H520" s="39"/>
      <c r="I520" s="198"/>
      <c r="J520" s="39"/>
      <c r="K520" s="39"/>
      <c r="L520" s="42"/>
      <c r="M520" s="199"/>
      <c r="N520" s="200"/>
      <c r="O520" s="67"/>
      <c r="P520" s="67"/>
      <c r="Q520" s="67"/>
      <c r="R520" s="67"/>
      <c r="S520" s="67"/>
      <c r="T520" s="68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T520" s="20" t="s">
        <v>275</v>
      </c>
      <c r="AU520" s="20" t="s">
        <v>83</v>
      </c>
    </row>
    <row r="521" spans="1:65" s="2" customFormat="1" ht="16.5" customHeight="1">
      <c r="A521" s="37"/>
      <c r="B521" s="38"/>
      <c r="C521" s="234" t="s">
        <v>2019</v>
      </c>
      <c r="D521" s="234" t="s">
        <v>305</v>
      </c>
      <c r="E521" s="235" t="s">
        <v>2020</v>
      </c>
      <c r="F521" s="236" t="s">
        <v>2021</v>
      </c>
      <c r="G521" s="237" t="s">
        <v>211</v>
      </c>
      <c r="H521" s="238">
        <v>11</v>
      </c>
      <c r="I521" s="239"/>
      <c r="J521" s="240">
        <f>ROUND(I521*H521,2)</f>
        <v>0</v>
      </c>
      <c r="K521" s="241"/>
      <c r="L521" s="242"/>
      <c r="M521" s="243" t="s">
        <v>21</v>
      </c>
      <c r="N521" s="244" t="s">
        <v>45</v>
      </c>
      <c r="O521" s="67"/>
      <c r="P521" s="192">
        <f>O521*H521</f>
        <v>0</v>
      </c>
      <c r="Q521" s="192">
        <v>2.3E-3</v>
      </c>
      <c r="R521" s="192">
        <f>Q521*H521</f>
        <v>2.53E-2</v>
      </c>
      <c r="S521" s="192">
        <v>0</v>
      </c>
      <c r="T521" s="193">
        <f>S521*H521</f>
        <v>0</v>
      </c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R521" s="194" t="s">
        <v>283</v>
      </c>
      <c r="AT521" s="194" t="s">
        <v>305</v>
      </c>
      <c r="AU521" s="194" t="s">
        <v>83</v>
      </c>
      <c r="AY521" s="20" t="s">
        <v>206</v>
      </c>
      <c r="BE521" s="195">
        <f>IF(N521="základní",J521,0)</f>
        <v>0</v>
      </c>
      <c r="BF521" s="195">
        <f>IF(N521="snížená",J521,0)</f>
        <v>0</v>
      </c>
      <c r="BG521" s="195">
        <f>IF(N521="zákl. přenesená",J521,0)</f>
        <v>0</v>
      </c>
      <c r="BH521" s="195">
        <f>IF(N521="sníž. přenesená",J521,0)</f>
        <v>0</v>
      </c>
      <c r="BI521" s="195">
        <f>IF(N521="nulová",J521,0)</f>
        <v>0</v>
      </c>
      <c r="BJ521" s="20" t="s">
        <v>81</v>
      </c>
      <c r="BK521" s="195">
        <f>ROUND(I521*H521,2)</f>
        <v>0</v>
      </c>
      <c r="BL521" s="20" t="s">
        <v>149</v>
      </c>
      <c r="BM521" s="194" t="s">
        <v>2022</v>
      </c>
    </row>
    <row r="522" spans="1:65" s="2" customFormat="1">
      <c r="A522" s="37"/>
      <c r="B522" s="38"/>
      <c r="C522" s="39"/>
      <c r="D522" s="196" t="s">
        <v>213</v>
      </c>
      <c r="E522" s="39"/>
      <c r="F522" s="197" t="s">
        <v>2021</v>
      </c>
      <c r="G522" s="39"/>
      <c r="H522" s="39"/>
      <c r="I522" s="198"/>
      <c r="J522" s="39"/>
      <c r="K522" s="39"/>
      <c r="L522" s="42"/>
      <c r="M522" s="199"/>
      <c r="N522" s="200"/>
      <c r="O522" s="67"/>
      <c r="P522" s="67"/>
      <c r="Q522" s="67"/>
      <c r="R522" s="67"/>
      <c r="S522" s="67"/>
      <c r="T522" s="68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T522" s="20" t="s">
        <v>213</v>
      </c>
      <c r="AU522" s="20" t="s">
        <v>83</v>
      </c>
    </row>
    <row r="523" spans="1:65" s="2" customFormat="1" ht="18">
      <c r="A523" s="37"/>
      <c r="B523" s="38"/>
      <c r="C523" s="39"/>
      <c r="D523" s="196" t="s">
        <v>275</v>
      </c>
      <c r="E523" s="39"/>
      <c r="F523" s="233" t="s">
        <v>1644</v>
      </c>
      <c r="G523" s="39"/>
      <c r="H523" s="39"/>
      <c r="I523" s="198"/>
      <c r="J523" s="39"/>
      <c r="K523" s="39"/>
      <c r="L523" s="42"/>
      <c r="M523" s="199"/>
      <c r="N523" s="200"/>
      <c r="O523" s="67"/>
      <c r="P523" s="67"/>
      <c r="Q523" s="67"/>
      <c r="R523" s="67"/>
      <c r="S523" s="67"/>
      <c r="T523" s="68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T523" s="20" t="s">
        <v>275</v>
      </c>
      <c r="AU523" s="20" t="s">
        <v>83</v>
      </c>
    </row>
    <row r="524" spans="1:65" s="2" customFormat="1" ht="16.5" customHeight="1">
      <c r="A524" s="37"/>
      <c r="B524" s="38"/>
      <c r="C524" s="182" t="s">
        <v>2023</v>
      </c>
      <c r="D524" s="182" t="s">
        <v>208</v>
      </c>
      <c r="E524" s="183" t="s">
        <v>2024</v>
      </c>
      <c r="F524" s="184" t="s">
        <v>2025</v>
      </c>
      <c r="G524" s="185" t="s">
        <v>211</v>
      </c>
      <c r="H524" s="186">
        <v>322</v>
      </c>
      <c r="I524" s="187"/>
      <c r="J524" s="188">
        <f>ROUND(I524*H524,2)</f>
        <v>0</v>
      </c>
      <c r="K524" s="189"/>
      <c r="L524" s="42"/>
      <c r="M524" s="190" t="s">
        <v>21</v>
      </c>
      <c r="N524" s="191" t="s">
        <v>45</v>
      </c>
      <c r="O524" s="67"/>
      <c r="P524" s="192">
        <f>O524*H524</f>
        <v>0</v>
      </c>
      <c r="Q524" s="192">
        <v>0</v>
      </c>
      <c r="R524" s="192">
        <f>Q524*H524</f>
        <v>0</v>
      </c>
      <c r="S524" s="192">
        <v>0</v>
      </c>
      <c r="T524" s="193">
        <f>S524*H524</f>
        <v>0</v>
      </c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R524" s="194" t="s">
        <v>149</v>
      </c>
      <c r="AT524" s="194" t="s">
        <v>208</v>
      </c>
      <c r="AU524" s="194" t="s">
        <v>83</v>
      </c>
      <c r="AY524" s="20" t="s">
        <v>206</v>
      </c>
      <c r="BE524" s="195">
        <f>IF(N524="základní",J524,0)</f>
        <v>0</v>
      </c>
      <c r="BF524" s="195">
        <f>IF(N524="snížená",J524,0)</f>
        <v>0</v>
      </c>
      <c r="BG524" s="195">
        <f>IF(N524="zákl. přenesená",J524,0)</f>
        <v>0</v>
      </c>
      <c r="BH524" s="195">
        <f>IF(N524="sníž. přenesená",J524,0)</f>
        <v>0</v>
      </c>
      <c r="BI524" s="195">
        <f>IF(N524="nulová",J524,0)</f>
        <v>0</v>
      </c>
      <c r="BJ524" s="20" t="s">
        <v>81</v>
      </c>
      <c r="BK524" s="195">
        <f>ROUND(I524*H524,2)</f>
        <v>0</v>
      </c>
      <c r="BL524" s="20" t="s">
        <v>149</v>
      </c>
      <c r="BM524" s="194" t="s">
        <v>2026</v>
      </c>
    </row>
    <row r="525" spans="1:65" s="2" customFormat="1">
      <c r="A525" s="37"/>
      <c r="B525" s="38"/>
      <c r="C525" s="39"/>
      <c r="D525" s="196" t="s">
        <v>213</v>
      </c>
      <c r="E525" s="39"/>
      <c r="F525" s="197" t="s">
        <v>2027</v>
      </c>
      <c r="G525" s="39"/>
      <c r="H525" s="39"/>
      <c r="I525" s="198"/>
      <c r="J525" s="39"/>
      <c r="K525" s="39"/>
      <c r="L525" s="42"/>
      <c r="M525" s="199"/>
      <c r="N525" s="200"/>
      <c r="O525" s="67"/>
      <c r="P525" s="67"/>
      <c r="Q525" s="67"/>
      <c r="R525" s="67"/>
      <c r="S525" s="67"/>
      <c r="T525" s="68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T525" s="20" t="s">
        <v>213</v>
      </c>
      <c r="AU525" s="20" t="s">
        <v>83</v>
      </c>
    </row>
    <row r="526" spans="1:65" s="2" customFormat="1" ht="18">
      <c r="A526" s="37"/>
      <c r="B526" s="38"/>
      <c r="C526" s="39"/>
      <c r="D526" s="196" t="s">
        <v>275</v>
      </c>
      <c r="E526" s="39"/>
      <c r="F526" s="233" t="s">
        <v>1644</v>
      </c>
      <c r="G526" s="39"/>
      <c r="H526" s="39"/>
      <c r="I526" s="198"/>
      <c r="J526" s="39"/>
      <c r="K526" s="39"/>
      <c r="L526" s="42"/>
      <c r="M526" s="199"/>
      <c r="N526" s="200"/>
      <c r="O526" s="67"/>
      <c r="P526" s="67"/>
      <c r="Q526" s="67"/>
      <c r="R526" s="67"/>
      <c r="S526" s="67"/>
      <c r="T526" s="68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T526" s="20" t="s">
        <v>275</v>
      </c>
      <c r="AU526" s="20" t="s">
        <v>83</v>
      </c>
    </row>
    <row r="527" spans="1:65" s="14" customFormat="1">
      <c r="B527" s="211"/>
      <c r="C527" s="212"/>
      <c r="D527" s="196" t="s">
        <v>215</v>
      </c>
      <c r="E527" s="213" t="s">
        <v>21</v>
      </c>
      <c r="F527" s="214" t="s">
        <v>2028</v>
      </c>
      <c r="G527" s="212"/>
      <c r="H527" s="215">
        <v>30</v>
      </c>
      <c r="I527" s="216"/>
      <c r="J527" s="212"/>
      <c r="K527" s="212"/>
      <c r="L527" s="217"/>
      <c r="M527" s="218"/>
      <c r="N527" s="219"/>
      <c r="O527" s="219"/>
      <c r="P527" s="219"/>
      <c r="Q527" s="219"/>
      <c r="R527" s="219"/>
      <c r="S527" s="219"/>
      <c r="T527" s="220"/>
      <c r="AT527" s="221" t="s">
        <v>215</v>
      </c>
      <c r="AU527" s="221" t="s">
        <v>83</v>
      </c>
      <c r="AV527" s="14" t="s">
        <v>83</v>
      </c>
      <c r="AW527" s="14" t="s">
        <v>34</v>
      </c>
      <c r="AX527" s="14" t="s">
        <v>74</v>
      </c>
      <c r="AY527" s="221" t="s">
        <v>206</v>
      </c>
    </row>
    <row r="528" spans="1:65" s="14" customFormat="1">
      <c r="B528" s="211"/>
      <c r="C528" s="212"/>
      <c r="D528" s="196" t="s">
        <v>215</v>
      </c>
      <c r="E528" s="213" t="s">
        <v>21</v>
      </c>
      <c r="F528" s="214" t="s">
        <v>2029</v>
      </c>
      <c r="G528" s="212"/>
      <c r="H528" s="215">
        <v>88</v>
      </c>
      <c r="I528" s="216"/>
      <c r="J528" s="212"/>
      <c r="K528" s="212"/>
      <c r="L528" s="217"/>
      <c r="M528" s="218"/>
      <c r="N528" s="219"/>
      <c r="O528" s="219"/>
      <c r="P528" s="219"/>
      <c r="Q528" s="219"/>
      <c r="R528" s="219"/>
      <c r="S528" s="219"/>
      <c r="T528" s="220"/>
      <c r="AT528" s="221" t="s">
        <v>215</v>
      </c>
      <c r="AU528" s="221" t="s">
        <v>83</v>
      </c>
      <c r="AV528" s="14" t="s">
        <v>83</v>
      </c>
      <c r="AW528" s="14" t="s">
        <v>34</v>
      </c>
      <c r="AX528" s="14" t="s">
        <v>74</v>
      </c>
      <c r="AY528" s="221" t="s">
        <v>206</v>
      </c>
    </row>
    <row r="529" spans="1:65" s="14" customFormat="1">
      <c r="B529" s="211"/>
      <c r="C529" s="212"/>
      <c r="D529" s="196" t="s">
        <v>215</v>
      </c>
      <c r="E529" s="213" t="s">
        <v>21</v>
      </c>
      <c r="F529" s="214" t="s">
        <v>2030</v>
      </c>
      <c r="G529" s="212"/>
      <c r="H529" s="215">
        <v>204</v>
      </c>
      <c r="I529" s="216"/>
      <c r="J529" s="212"/>
      <c r="K529" s="212"/>
      <c r="L529" s="217"/>
      <c r="M529" s="218"/>
      <c r="N529" s="219"/>
      <c r="O529" s="219"/>
      <c r="P529" s="219"/>
      <c r="Q529" s="219"/>
      <c r="R529" s="219"/>
      <c r="S529" s="219"/>
      <c r="T529" s="220"/>
      <c r="AT529" s="221" t="s">
        <v>215</v>
      </c>
      <c r="AU529" s="221" t="s">
        <v>83</v>
      </c>
      <c r="AV529" s="14" t="s">
        <v>83</v>
      </c>
      <c r="AW529" s="14" t="s">
        <v>34</v>
      </c>
      <c r="AX529" s="14" t="s">
        <v>74</v>
      </c>
      <c r="AY529" s="221" t="s">
        <v>206</v>
      </c>
    </row>
    <row r="530" spans="1:65" s="15" customFormat="1">
      <c r="B530" s="222"/>
      <c r="C530" s="223"/>
      <c r="D530" s="196" t="s">
        <v>215</v>
      </c>
      <c r="E530" s="224" t="s">
        <v>21</v>
      </c>
      <c r="F530" s="225" t="s">
        <v>219</v>
      </c>
      <c r="G530" s="223"/>
      <c r="H530" s="226">
        <v>322</v>
      </c>
      <c r="I530" s="227"/>
      <c r="J530" s="223"/>
      <c r="K530" s="223"/>
      <c r="L530" s="228"/>
      <c r="M530" s="229"/>
      <c r="N530" s="230"/>
      <c r="O530" s="230"/>
      <c r="P530" s="230"/>
      <c r="Q530" s="230"/>
      <c r="R530" s="230"/>
      <c r="S530" s="230"/>
      <c r="T530" s="231"/>
      <c r="AT530" s="232" t="s">
        <v>215</v>
      </c>
      <c r="AU530" s="232" t="s">
        <v>83</v>
      </c>
      <c r="AV530" s="15" t="s">
        <v>149</v>
      </c>
      <c r="AW530" s="15" t="s">
        <v>34</v>
      </c>
      <c r="AX530" s="15" t="s">
        <v>81</v>
      </c>
      <c r="AY530" s="232" t="s">
        <v>206</v>
      </c>
    </row>
    <row r="531" spans="1:65" s="2" customFormat="1" ht="16.5" customHeight="1">
      <c r="A531" s="37"/>
      <c r="B531" s="38"/>
      <c r="C531" s="182" t="s">
        <v>2031</v>
      </c>
      <c r="D531" s="182" t="s">
        <v>208</v>
      </c>
      <c r="E531" s="183" t="s">
        <v>2032</v>
      </c>
      <c r="F531" s="184" t="s">
        <v>2033</v>
      </c>
      <c r="G531" s="185" t="s">
        <v>342</v>
      </c>
      <c r="H531" s="186">
        <v>142.63200000000001</v>
      </c>
      <c r="I531" s="187"/>
      <c r="J531" s="188">
        <f>ROUND(I531*H531,2)</f>
        <v>0</v>
      </c>
      <c r="K531" s="189"/>
      <c r="L531" s="42"/>
      <c r="M531" s="190" t="s">
        <v>21</v>
      </c>
      <c r="N531" s="191" t="s">
        <v>45</v>
      </c>
      <c r="O531" s="67"/>
      <c r="P531" s="192">
        <f>O531*H531</f>
        <v>0</v>
      </c>
      <c r="Q531" s="192">
        <v>0</v>
      </c>
      <c r="R531" s="192">
        <f>Q531*H531</f>
        <v>0</v>
      </c>
      <c r="S531" s="192">
        <v>0</v>
      </c>
      <c r="T531" s="193">
        <f>S531*H531</f>
        <v>0</v>
      </c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R531" s="194" t="s">
        <v>149</v>
      </c>
      <c r="AT531" s="194" t="s">
        <v>208</v>
      </c>
      <c r="AU531" s="194" t="s">
        <v>83</v>
      </c>
      <c r="AY531" s="20" t="s">
        <v>206</v>
      </c>
      <c r="BE531" s="195">
        <f>IF(N531="základní",J531,0)</f>
        <v>0</v>
      </c>
      <c r="BF531" s="195">
        <f>IF(N531="snížená",J531,0)</f>
        <v>0</v>
      </c>
      <c r="BG531" s="195">
        <f>IF(N531="zákl. přenesená",J531,0)</f>
        <v>0</v>
      </c>
      <c r="BH531" s="195">
        <f>IF(N531="sníž. přenesená",J531,0)</f>
        <v>0</v>
      </c>
      <c r="BI531" s="195">
        <f>IF(N531="nulová",J531,0)</f>
        <v>0</v>
      </c>
      <c r="BJ531" s="20" t="s">
        <v>81</v>
      </c>
      <c r="BK531" s="195">
        <f>ROUND(I531*H531,2)</f>
        <v>0</v>
      </c>
      <c r="BL531" s="20" t="s">
        <v>149</v>
      </c>
      <c r="BM531" s="194" t="s">
        <v>2034</v>
      </c>
    </row>
    <row r="532" spans="1:65" s="2" customFormat="1">
      <c r="A532" s="37"/>
      <c r="B532" s="38"/>
      <c r="C532" s="39"/>
      <c r="D532" s="196" t="s">
        <v>213</v>
      </c>
      <c r="E532" s="39"/>
      <c r="F532" s="197" t="s">
        <v>2033</v>
      </c>
      <c r="G532" s="39"/>
      <c r="H532" s="39"/>
      <c r="I532" s="198"/>
      <c r="J532" s="39"/>
      <c r="K532" s="39"/>
      <c r="L532" s="42"/>
      <c r="M532" s="199"/>
      <c r="N532" s="200"/>
      <c r="O532" s="67"/>
      <c r="P532" s="67"/>
      <c r="Q532" s="67"/>
      <c r="R532" s="67"/>
      <c r="S532" s="67"/>
      <c r="T532" s="68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T532" s="20" t="s">
        <v>213</v>
      </c>
      <c r="AU532" s="20" t="s">
        <v>83</v>
      </c>
    </row>
    <row r="533" spans="1:65" s="2" customFormat="1" ht="18">
      <c r="A533" s="37"/>
      <c r="B533" s="38"/>
      <c r="C533" s="39"/>
      <c r="D533" s="196" t="s">
        <v>275</v>
      </c>
      <c r="E533" s="39"/>
      <c r="F533" s="233" t="s">
        <v>1644</v>
      </c>
      <c r="G533" s="39"/>
      <c r="H533" s="39"/>
      <c r="I533" s="198"/>
      <c r="J533" s="39"/>
      <c r="K533" s="39"/>
      <c r="L533" s="42"/>
      <c r="M533" s="199"/>
      <c r="N533" s="200"/>
      <c r="O533" s="67"/>
      <c r="P533" s="67"/>
      <c r="Q533" s="67"/>
      <c r="R533" s="67"/>
      <c r="S533" s="67"/>
      <c r="T533" s="68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T533" s="20" t="s">
        <v>275</v>
      </c>
      <c r="AU533" s="20" t="s">
        <v>83</v>
      </c>
    </row>
    <row r="534" spans="1:65" s="14" customFormat="1">
      <c r="B534" s="211"/>
      <c r="C534" s="212"/>
      <c r="D534" s="196" t="s">
        <v>215</v>
      </c>
      <c r="E534" s="213" t="s">
        <v>21</v>
      </c>
      <c r="F534" s="214" t="s">
        <v>2035</v>
      </c>
      <c r="G534" s="212"/>
      <c r="H534" s="215">
        <v>43</v>
      </c>
      <c r="I534" s="216"/>
      <c r="J534" s="212"/>
      <c r="K534" s="212"/>
      <c r="L534" s="217"/>
      <c r="M534" s="218"/>
      <c r="N534" s="219"/>
      <c r="O534" s="219"/>
      <c r="P534" s="219"/>
      <c r="Q534" s="219"/>
      <c r="R534" s="219"/>
      <c r="S534" s="219"/>
      <c r="T534" s="220"/>
      <c r="AT534" s="221" t="s">
        <v>215</v>
      </c>
      <c r="AU534" s="221" t="s">
        <v>83</v>
      </c>
      <c r="AV534" s="14" t="s">
        <v>83</v>
      </c>
      <c r="AW534" s="14" t="s">
        <v>34</v>
      </c>
      <c r="AX534" s="14" t="s">
        <v>74</v>
      </c>
      <c r="AY534" s="221" t="s">
        <v>206</v>
      </c>
    </row>
    <row r="535" spans="1:65" s="14" customFormat="1">
      <c r="B535" s="211"/>
      <c r="C535" s="212"/>
      <c r="D535" s="196" t="s">
        <v>215</v>
      </c>
      <c r="E535" s="213" t="s">
        <v>21</v>
      </c>
      <c r="F535" s="214" t="s">
        <v>2036</v>
      </c>
      <c r="G535" s="212"/>
      <c r="H535" s="215">
        <v>61</v>
      </c>
      <c r="I535" s="216"/>
      <c r="J535" s="212"/>
      <c r="K535" s="212"/>
      <c r="L535" s="217"/>
      <c r="M535" s="218"/>
      <c r="N535" s="219"/>
      <c r="O535" s="219"/>
      <c r="P535" s="219"/>
      <c r="Q535" s="219"/>
      <c r="R535" s="219"/>
      <c r="S535" s="219"/>
      <c r="T535" s="220"/>
      <c r="AT535" s="221" t="s">
        <v>215</v>
      </c>
      <c r="AU535" s="221" t="s">
        <v>83</v>
      </c>
      <c r="AV535" s="14" t="s">
        <v>83</v>
      </c>
      <c r="AW535" s="14" t="s">
        <v>34</v>
      </c>
      <c r="AX535" s="14" t="s">
        <v>74</v>
      </c>
      <c r="AY535" s="221" t="s">
        <v>206</v>
      </c>
    </row>
    <row r="536" spans="1:65" s="14" customFormat="1">
      <c r="B536" s="211"/>
      <c r="C536" s="212"/>
      <c r="D536" s="196" t="s">
        <v>215</v>
      </c>
      <c r="E536" s="213" t="s">
        <v>21</v>
      </c>
      <c r="F536" s="214" t="s">
        <v>2037</v>
      </c>
      <c r="G536" s="212"/>
      <c r="H536" s="215">
        <v>38</v>
      </c>
      <c r="I536" s="216"/>
      <c r="J536" s="212"/>
      <c r="K536" s="212"/>
      <c r="L536" s="217"/>
      <c r="M536" s="218"/>
      <c r="N536" s="219"/>
      <c r="O536" s="219"/>
      <c r="P536" s="219"/>
      <c r="Q536" s="219"/>
      <c r="R536" s="219"/>
      <c r="S536" s="219"/>
      <c r="T536" s="220"/>
      <c r="AT536" s="221" t="s">
        <v>215</v>
      </c>
      <c r="AU536" s="221" t="s">
        <v>83</v>
      </c>
      <c r="AV536" s="14" t="s">
        <v>83</v>
      </c>
      <c r="AW536" s="14" t="s">
        <v>34</v>
      </c>
      <c r="AX536" s="14" t="s">
        <v>74</v>
      </c>
      <c r="AY536" s="221" t="s">
        <v>206</v>
      </c>
    </row>
    <row r="537" spans="1:65" s="14" customFormat="1">
      <c r="B537" s="211"/>
      <c r="C537" s="212"/>
      <c r="D537" s="196" t="s">
        <v>215</v>
      </c>
      <c r="E537" s="213" t="s">
        <v>21</v>
      </c>
      <c r="F537" s="214" t="s">
        <v>2038</v>
      </c>
      <c r="G537" s="212"/>
      <c r="H537" s="215">
        <v>0.63200000000000001</v>
      </c>
      <c r="I537" s="216"/>
      <c r="J537" s="212"/>
      <c r="K537" s="212"/>
      <c r="L537" s="217"/>
      <c r="M537" s="218"/>
      <c r="N537" s="219"/>
      <c r="O537" s="219"/>
      <c r="P537" s="219"/>
      <c r="Q537" s="219"/>
      <c r="R537" s="219"/>
      <c r="S537" s="219"/>
      <c r="T537" s="220"/>
      <c r="AT537" s="221" t="s">
        <v>215</v>
      </c>
      <c r="AU537" s="221" t="s">
        <v>83</v>
      </c>
      <c r="AV537" s="14" t="s">
        <v>83</v>
      </c>
      <c r="AW537" s="14" t="s">
        <v>34</v>
      </c>
      <c r="AX537" s="14" t="s">
        <v>74</v>
      </c>
      <c r="AY537" s="221" t="s">
        <v>206</v>
      </c>
    </row>
    <row r="538" spans="1:65" s="15" customFormat="1">
      <c r="B538" s="222"/>
      <c r="C538" s="223"/>
      <c r="D538" s="196" t="s">
        <v>215</v>
      </c>
      <c r="E538" s="224" t="s">
        <v>21</v>
      </c>
      <c r="F538" s="225" t="s">
        <v>219</v>
      </c>
      <c r="G538" s="223"/>
      <c r="H538" s="226">
        <v>142.63200000000001</v>
      </c>
      <c r="I538" s="227"/>
      <c r="J538" s="223"/>
      <c r="K538" s="223"/>
      <c r="L538" s="228"/>
      <c r="M538" s="229"/>
      <c r="N538" s="230"/>
      <c r="O538" s="230"/>
      <c r="P538" s="230"/>
      <c r="Q538" s="230"/>
      <c r="R538" s="230"/>
      <c r="S538" s="230"/>
      <c r="T538" s="231"/>
      <c r="AT538" s="232" t="s">
        <v>215</v>
      </c>
      <c r="AU538" s="232" t="s">
        <v>83</v>
      </c>
      <c r="AV538" s="15" t="s">
        <v>149</v>
      </c>
      <c r="AW538" s="15" t="s">
        <v>34</v>
      </c>
      <c r="AX538" s="15" t="s">
        <v>81</v>
      </c>
      <c r="AY538" s="232" t="s">
        <v>206</v>
      </c>
    </row>
    <row r="539" spans="1:65" s="2" customFormat="1" ht="16.5" customHeight="1">
      <c r="A539" s="37"/>
      <c r="B539" s="38"/>
      <c r="C539" s="182" t="s">
        <v>2039</v>
      </c>
      <c r="D539" s="182" t="s">
        <v>208</v>
      </c>
      <c r="E539" s="183" t="s">
        <v>2040</v>
      </c>
      <c r="F539" s="184" t="s">
        <v>2041</v>
      </c>
      <c r="G539" s="185" t="s">
        <v>211</v>
      </c>
      <c r="H539" s="186">
        <v>5</v>
      </c>
      <c r="I539" s="187"/>
      <c r="J539" s="188">
        <f>ROUND(I539*H539,2)</f>
        <v>0</v>
      </c>
      <c r="K539" s="189"/>
      <c r="L539" s="42"/>
      <c r="M539" s="190" t="s">
        <v>21</v>
      </c>
      <c r="N539" s="191" t="s">
        <v>45</v>
      </c>
      <c r="O539" s="67"/>
      <c r="P539" s="192">
        <f>O539*H539</f>
        <v>0</v>
      </c>
      <c r="Q539" s="192">
        <v>1.281E-2</v>
      </c>
      <c r="R539" s="192">
        <f>Q539*H539</f>
        <v>6.4049999999999996E-2</v>
      </c>
      <c r="S539" s="192">
        <v>0</v>
      </c>
      <c r="T539" s="193">
        <f>S539*H539</f>
        <v>0</v>
      </c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R539" s="194" t="s">
        <v>149</v>
      </c>
      <c r="AT539" s="194" t="s">
        <v>208</v>
      </c>
      <c r="AU539" s="194" t="s">
        <v>83</v>
      </c>
      <c r="AY539" s="20" t="s">
        <v>206</v>
      </c>
      <c r="BE539" s="195">
        <f>IF(N539="základní",J539,0)</f>
        <v>0</v>
      </c>
      <c r="BF539" s="195">
        <f>IF(N539="snížená",J539,0)</f>
        <v>0</v>
      </c>
      <c r="BG539" s="195">
        <f>IF(N539="zákl. přenesená",J539,0)</f>
        <v>0</v>
      </c>
      <c r="BH539" s="195">
        <f>IF(N539="sníž. přenesená",J539,0)</f>
        <v>0</v>
      </c>
      <c r="BI539" s="195">
        <f>IF(N539="nulová",J539,0)</f>
        <v>0</v>
      </c>
      <c r="BJ539" s="20" t="s">
        <v>81</v>
      </c>
      <c r="BK539" s="195">
        <f>ROUND(I539*H539,2)</f>
        <v>0</v>
      </c>
      <c r="BL539" s="20" t="s">
        <v>149</v>
      </c>
      <c r="BM539" s="194" t="s">
        <v>2042</v>
      </c>
    </row>
    <row r="540" spans="1:65" s="2" customFormat="1" ht="18">
      <c r="A540" s="37"/>
      <c r="B540" s="38"/>
      <c r="C540" s="39"/>
      <c r="D540" s="196" t="s">
        <v>213</v>
      </c>
      <c r="E540" s="39"/>
      <c r="F540" s="197" t="s">
        <v>2043</v>
      </c>
      <c r="G540" s="39"/>
      <c r="H540" s="39"/>
      <c r="I540" s="198"/>
      <c r="J540" s="39"/>
      <c r="K540" s="39"/>
      <c r="L540" s="42"/>
      <c r="M540" s="199"/>
      <c r="N540" s="200"/>
      <c r="O540" s="67"/>
      <c r="P540" s="67"/>
      <c r="Q540" s="67"/>
      <c r="R540" s="67"/>
      <c r="S540" s="67"/>
      <c r="T540" s="68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T540" s="20" t="s">
        <v>213</v>
      </c>
      <c r="AU540" s="20" t="s">
        <v>83</v>
      </c>
    </row>
    <row r="541" spans="1:65" s="2" customFormat="1" ht="18">
      <c r="A541" s="37"/>
      <c r="B541" s="38"/>
      <c r="C541" s="39"/>
      <c r="D541" s="196" t="s">
        <v>275</v>
      </c>
      <c r="E541" s="39"/>
      <c r="F541" s="233" t="s">
        <v>1644</v>
      </c>
      <c r="G541" s="39"/>
      <c r="H541" s="39"/>
      <c r="I541" s="198"/>
      <c r="J541" s="39"/>
      <c r="K541" s="39"/>
      <c r="L541" s="42"/>
      <c r="M541" s="199"/>
      <c r="N541" s="200"/>
      <c r="O541" s="67"/>
      <c r="P541" s="67"/>
      <c r="Q541" s="67"/>
      <c r="R541" s="67"/>
      <c r="S541" s="67"/>
      <c r="T541" s="68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T541" s="20" t="s">
        <v>275</v>
      </c>
      <c r="AU541" s="20" t="s">
        <v>83</v>
      </c>
    </row>
    <row r="542" spans="1:65" s="2" customFormat="1" ht="16.5" customHeight="1">
      <c r="A542" s="37"/>
      <c r="B542" s="38"/>
      <c r="C542" s="182" t="s">
        <v>2044</v>
      </c>
      <c r="D542" s="182" t="s">
        <v>208</v>
      </c>
      <c r="E542" s="183" t="s">
        <v>2045</v>
      </c>
      <c r="F542" s="184" t="s">
        <v>2046</v>
      </c>
      <c r="G542" s="185" t="s">
        <v>211</v>
      </c>
      <c r="H542" s="186">
        <v>1</v>
      </c>
      <c r="I542" s="187"/>
      <c r="J542" s="188">
        <f>ROUND(I542*H542,2)</f>
        <v>0</v>
      </c>
      <c r="K542" s="189"/>
      <c r="L542" s="42"/>
      <c r="M542" s="190" t="s">
        <v>21</v>
      </c>
      <c r="N542" s="191" t="s">
        <v>45</v>
      </c>
      <c r="O542" s="67"/>
      <c r="P542" s="192">
        <f>O542*H542</f>
        <v>0</v>
      </c>
      <c r="Q542" s="192">
        <v>2.989E-2</v>
      </c>
      <c r="R542" s="192">
        <f>Q542*H542</f>
        <v>2.989E-2</v>
      </c>
      <c r="S542" s="192">
        <v>0</v>
      </c>
      <c r="T542" s="193">
        <f>S542*H542</f>
        <v>0</v>
      </c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R542" s="194" t="s">
        <v>149</v>
      </c>
      <c r="AT542" s="194" t="s">
        <v>208</v>
      </c>
      <c r="AU542" s="194" t="s">
        <v>83</v>
      </c>
      <c r="AY542" s="20" t="s">
        <v>206</v>
      </c>
      <c r="BE542" s="195">
        <f>IF(N542="základní",J542,0)</f>
        <v>0</v>
      </c>
      <c r="BF542" s="195">
        <f>IF(N542="snížená",J542,0)</f>
        <v>0</v>
      </c>
      <c r="BG542" s="195">
        <f>IF(N542="zákl. přenesená",J542,0)</f>
        <v>0</v>
      </c>
      <c r="BH542" s="195">
        <f>IF(N542="sníž. přenesená",J542,0)</f>
        <v>0</v>
      </c>
      <c r="BI542" s="195">
        <f>IF(N542="nulová",J542,0)</f>
        <v>0</v>
      </c>
      <c r="BJ542" s="20" t="s">
        <v>81</v>
      </c>
      <c r="BK542" s="195">
        <f>ROUND(I542*H542,2)</f>
        <v>0</v>
      </c>
      <c r="BL542" s="20" t="s">
        <v>149</v>
      </c>
      <c r="BM542" s="194" t="s">
        <v>2047</v>
      </c>
    </row>
    <row r="543" spans="1:65" s="2" customFormat="1" ht="18">
      <c r="A543" s="37"/>
      <c r="B543" s="38"/>
      <c r="C543" s="39"/>
      <c r="D543" s="196" t="s">
        <v>213</v>
      </c>
      <c r="E543" s="39"/>
      <c r="F543" s="197" t="s">
        <v>2048</v>
      </c>
      <c r="G543" s="39"/>
      <c r="H543" s="39"/>
      <c r="I543" s="198"/>
      <c r="J543" s="39"/>
      <c r="K543" s="39"/>
      <c r="L543" s="42"/>
      <c r="M543" s="199"/>
      <c r="N543" s="200"/>
      <c r="O543" s="67"/>
      <c r="P543" s="67"/>
      <c r="Q543" s="67"/>
      <c r="R543" s="67"/>
      <c r="S543" s="67"/>
      <c r="T543" s="68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T543" s="20" t="s">
        <v>213</v>
      </c>
      <c r="AU543" s="20" t="s">
        <v>83</v>
      </c>
    </row>
    <row r="544" spans="1:65" s="2" customFormat="1" ht="18">
      <c r="A544" s="37"/>
      <c r="B544" s="38"/>
      <c r="C544" s="39"/>
      <c r="D544" s="196" t="s">
        <v>275</v>
      </c>
      <c r="E544" s="39"/>
      <c r="F544" s="233" t="s">
        <v>1644</v>
      </c>
      <c r="G544" s="39"/>
      <c r="H544" s="39"/>
      <c r="I544" s="198"/>
      <c r="J544" s="39"/>
      <c r="K544" s="39"/>
      <c r="L544" s="42"/>
      <c r="M544" s="199"/>
      <c r="N544" s="200"/>
      <c r="O544" s="67"/>
      <c r="P544" s="67"/>
      <c r="Q544" s="67"/>
      <c r="R544" s="67"/>
      <c r="S544" s="67"/>
      <c r="T544" s="68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T544" s="20" t="s">
        <v>275</v>
      </c>
      <c r="AU544" s="20" t="s">
        <v>83</v>
      </c>
    </row>
    <row r="545" spans="1:65" s="2" customFormat="1" ht="16.5" customHeight="1">
      <c r="A545" s="37"/>
      <c r="B545" s="38"/>
      <c r="C545" s="182" t="s">
        <v>2049</v>
      </c>
      <c r="D545" s="182" t="s">
        <v>208</v>
      </c>
      <c r="E545" s="183" t="s">
        <v>2050</v>
      </c>
      <c r="F545" s="184" t="s">
        <v>2051</v>
      </c>
      <c r="G545" s="185" t="s">
        <v>211</v>
      </c>
      <c r="H545" s="186">
        <v>377</v>
      </c>
      <c r="I545" s="187"/>
      <c r="J545" s="188">
        <f>ROUND(I545*H545,2)</f>
        <v>0</v>
      </c>
      <c r="K545" s="189"/>
      <c r="L545" s="42"/>
      <c r="M545" s="190" t="s">
        <v>21</v>
      </c>
      <c r="N545" s="191" t="s">
        <v>45</v>
      </c>
      <c r="O545" s="67"/>
      <c r="P545" s="192">
        <f>O545*H545</f>
        <v>0</v>
      </c>
      <c r="Q545" s="192">
        <v>0</v>
      </c>
      <c r="R545" s="192">
        <f>Q545*H545</f>
        <v>0</v>
      </c>
      <c r="S545" s="192">
        <v>0</v>
      </c>
      <c r="T545" s="193">
        <f>S545*H545</f>
        <v>0</v>
      </c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R545" s="194" t="s">
        <v>149</v>
      </c>
      <c r="AT545" s="194" t="s">
        <v>208</v>
      </c>
      <c r="AU545" s="194" t="s">
        <v>83</v>
      </c>
      <c r="AY545" s="20" t="s">
        <v>206</v>
      </c>
      <c r="BE545" s="195">
        <f>IF(N545="základní",J545,0)</f>
        <v>0</v>
      </c>
      <c r="BF545" s="195">
        <f>IF(N545="snížená",J545,0)</f>
        <v>0</v>
      </c>
      <c r="BG545" s="195">
        <f>IF(N545="zákl. přenesená",J545,0)</f>
        <v>0</v>
      </c>
      <c r="BH545" s="195">
        <f>IF(N545="sníž. přenesená",J545,0)</f>
        <v>0</v>
      </c>
      <c r="BI545" s="195">
        <f>IF(N545="nulová",J545,0)</f>
        <v>0</v>
      </c>
      <c r="BJ545" s="20" t="s">
        <v>81</v>
      </c>
      <c r="BK545" s="195">
        <f>ROUND(I545*H545,2)</f>
        <v>0</v>
      </c>
      <c r="BL545" s="20" t="s">
        <v>149</v>
      </c>
      <c r="BM545" s="194" t="s">
        <v>2052</v>
      </c>
    </row>
    <row r="546" spans="1:65" s="2" customFormat="1">
      <c r="A546" s="37"/>
      <c r="B546" s="38"/>
      <c r="C546" s="39"/>
      <c r="D546" s="196" t="s">
        <v>213</v>
      </c>
      <c r="E546" s="39"/>
      <c r="F546" s="197" t="s">
        <v>2053</v>
      </c>
      <c r="G546" s="39"/>
      <c r="H546" s="39"/>
      <c r="I546" s="198"/>
      <c r="J546" s="39"/>
      <c r="K546" s="39"/>
      <c r="L546" s="42"/>
      <c r="M546" s="199"/>
      <c r="N546" s="200"/>
      <c r="O546" s="67"/>
      <c r="P546" s="67"/>
      <c r="Q546" s="67"/>
      <c r="R546" s="67"/>
      <c r="S546" s="67"/>
      <c r="T546" s="68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T546" s="20" t="s">
        <v>213</v>
      </c>
      <c r="AU546" s="20" t="s">
        <v>83</v>
      </c>
    </row>
    <row r="547" spans="1:65" s="2" customFormat="1" ht="18">
      <c r="A547" s="37"/>
      <c r="B547" s="38"/>
      <c r="C547" s="39"/>
      <c r="D547" s="196" t="s">
        <v>275</v>
      </c>
      <c r="E547" s="39"/>
      <c r="F547" s="233" t="s">
        <v>1644</v>
      </c>
      <c r="G547" s="39"/>
      <c r="H547" s="39"/>
      <c r="I547" s="198"/>
      <c r="J547" s="39"/>
      <c r="K547" s="39"/>
      <c r="L547" s="42"/>
      <c r="M547" s="199"/>
      <c r="N547" s="200"/>
      <c r="O547" s="67"/>
      <c r="P547" s="67"/>
      <c r="Q547" s="67"/>
      <c r="R547" s="67"/>
      <c r="S547" s="67"/>
      <c r="T547" s="68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T547" s="20" t="s">
        <v>275</v>
      </c>
      <c r="AU547" s="20" t="s">
        <v>83</v>
      </c>
    </row>
    <row r="548" spans="1:65" s="14" customFormat="1">
      <c r="B548" s="211"/>
      <c r="C548" s="212"/>
      <c r="D548" s="196" t="s">
        <v>215</v>
      </c>
      <c r="E548" s="213" t="s">
        <v>21</v>
      </c>
      <c r="F548" s="214" t="s">
        <v>2054</v>
      </c>
      <c r="G548" s="212"/>
      <c r="H548" s="215">
        <v>60</v>
      </c>
      <c r="I548" s="216"/>
      <c r="J548" s="212"/>
      <c r="K548" s="212"/>
      <c r="L548" s="217"/>
      <c r="M548" s="218"/>
      <c r="N548" s="219"/>
      <c r="O548" s="219"/>
      <c r="P548" s="219"/>
      <c r="Q548" s="219"/>
      <c r="R548" s="219"/>
      <c r="S548" s="219"/>
      <c r="T548" s="220"/>
      <c r="AT548" s="221" t="s">
        <v>215</v>
      </c>
      <c r="AU548" s="221" t="s">
        <v>83</v>
      </c>
      <c r="AV548" s="14" t="s">
        <v>83</v>
      </c>
      <c r="AW548" s="14" t="s">
        <v>34</v>
      </c>
      <c r="AX548" s="14" t="s">
        <v>74</v>
      </c>
      <c r="AY548" s="221" t="s">
        <v>206</v>
      </c>
    </row>
    <row r="549" spans="1:65" s="14" customFormat="1">
      <c r="B549" s="211"/>
      <c r="C549" s="212"/>
      <c r="D549" s="196" t="s">
        <v>215</v>
      </c>
      <c r="E549" s="213" t="s">
        <v>21</v>
      </c>
      <c r="F549" s="214" t="s">
        <v>2055</v>
      </c>
      <c r="G549" s="212"/>
      <c r="H549" s="215">
        <v>75</v>
      </c>
      <c r="I549" s="216"/>
      <c r="J549" s="212"/>
      <c r="K549" s="212"/>
      <c r="L549" s="217"/>
      <c r="M549" s="218"/>
      <c r="N549" s="219"/>
      <c r="O549" s="219"/>
      <c r="P549" s="219"/>
      <c r="Q549" s="219"/>
      <c r="R549" s="219"/>
      <c r="S549" s="219"/>
      <c r="T549" s="220"/>
      <c r="AT549" s="221" t="s">
        <v>215</v>
      </c>
      <c r="AU549" s="221" t="s">
        <v>83</v>
      </c>
      <c r="AV549" s="14" t="s">
        <v>83</v>
      </c>
      <c r="AW549" s="14" t="s">
        <v>34</v>
      </c>
      <c r="AX549" s="14" t="s">
        <v>74</v>
      </c>
      <c r="AY549" s="221" t="s">
        <v>206</v>
      </c>
    </row>
    <row r="550" spans="1:65" s="14" customFormat="1">
      <c r="B550" s="211"/>
      <c r="C550" s="212"/>
      <c r="D550" s="196" t="s">
        <v>215</v>
      </c>
      <c r="E550" s="213" t="s">
        <v>21</v>
      </c>
      <c r="F550" s="214" t="s">
        <v>2056</v>
      </c>
      <c r="G550" s="212"/>
      <c r="H550" s="215">
        <v>72</v>
      </c>
      <c r="I550" s="216"/>
      <c r="J550" s="212"/>
      <c r="K550" s="212"/>
      <c r="L550" s="217"/>
      <c r="M550" s="218"/>
      <c r="N550" s="219"/>
      <c r="O550" s="219"/>
      <c r="P550" s="219"/>
      <c r="Q550" s="219"/>
      <c r="R550" s="219"/>
      <c r="S550" s="219"/>
      <c r="T550" s="220"/>
      <c r="AT550" s="221" t="s">
        <v>215</v>
      </c>
      <c r="AU550" s="221" t="s">
        <v>83</v>
      </c>
      <c r="AV550" s="14" t="s">
        <v>83</v>
      </c>
      <c r="AW550" s="14" t="s">
        <v>34</v>
      </c>
      <c r="AX550" s="14" t="s">
        <v>74</v>
      </c>
      <c r="AY550" s="221" t="s">
        <v>206</v>
      </c>
    </row>
    <row r="551" spans="1:65" s="14" customFormat="1">
      <c r="B551" s="211"/>
      <c r="C551" s="212"/>
      <c r="D551" s="196" t="s">
        <v>215</v>
      </c>
      <c r="E551" s="213" t="s">
        <v>21</v>
      </c>
      <c r="F551" s="214" t="s">
        <v>2057</v>
      </c>
      <c r="G551" s="212"/>
      <c r="H551" s="215">
        <v>32</v>
      </c>
      <c r="I551" s="216"/>
      <c r="J551" s="212"/>
      <c r="K551" s="212"/>
      <c r="L551" s="217"/>
      <c r="M551" s="218"/>
      <c r="N551" s="219"/>
      <c r="O551" s="219"/>
      <c r="P551" s="219"/>
      <c r="Q551" s="219"/>
      <c r="R551" s="219"/>
      <c r="S551" s="219"/>
      <c r="T551" s="220"/>
      <c r="AT551" s="221" t="s">
        <v>215</v>
      </c>
      <c r="AU551" s="221" t="s">
        <v>83</v>
      </c>
      <c r="AV551" s="14" t="s">
        <v>83</v>
      </c>
      <c r="AW551" s="14" t="s">
        <v>34</v>
      </c>
      <c r="AX551" s="14" t="s">
        <v>74</v>
      </c>
      <c r="AY551" s="221" t="s">
        <v>206</v>
      </c>
    </row>
    <row r="552" spans="1:65" s="14" customFormat="1">
      <c r="B552" s="211"/>
      <c r="C552" s="212"/>
      <c r="D552" s="196" t="s">
        <v>215</v>
      </c>
      <c r="E552" s="213" t="s">
        <v>21</v>
      </c>
      <c r="F552" s="214" t="s">
        <v>2058</v>
      </c>
      <c r="G552" s="212"/>
      <c r="H552" s="215">
        <v>58</v>
      </c>
      <c r="I552" s="216"/>
      <c r="J552" s="212"/>
      <c r="K552" s="212"/>
      <c r="L552" s="217"/>
      <c r="M552" s="218"/>
      <c r="N552" s="219"/>
      <c r="O552" s="219"/>
      <c r="P552" s="219"/>
      <c r="Q552" s="219"/>
      <c r="R552" s="219"/>
      <c r="S552" s="219"/>
      <c r="T552" s="220"/>
      <c r="AT552" s="221" t="s">
        <v>215</v>
      </c>
      <c r="AU552" s="221" t="s">
        <v>83</v>
      </c>
      <c r="AV552" s="14" t="s">
        <v>83</v>
      </c>
      <c r="AW552" s="14" t="s">
        <v>34</v>
      </c>
      <c r="AX552" s="14" t="s">
        <v>74</v>
      </c>
      <c r="AY552" s="221" t="s">
        <v>206</v>
      </c>
    </row>
    <row r="553" spans="1:65" s="14" customFormat="1">
      <c r="B553" s="211"/>
      <c r="C553" s="212"/>
      <c r="D553" s="196" t="s">
        <v>215</v>
      </c>
      <c r="E553" s="213" t="s">
        <v>21</v>
      </c>
      <c r="F553" s="214" t="s">
        <v>2059</v>
      </c>
      <c r="G553" s="212"/>
      <c r="H553" s="215">
        <v>60</v>
      </c>
      <c r="I553" s="216"/>
      <c r="J553" s="212"/>
      <c r="K553" s="212"/>
      <c r="L553" s="217"/>
      <c r="M553" s="218"/>
      <c r="N553" s="219"/>
      <c r="O553" s="219"/>
      <c r="P553" s="219"/>
      <c r="Q553" s="219"/>
      <c r="R553" s="219"/>
      <c r="S553" s="219"/>
      <c r="T553" s="220"/>
      <c r="AT553" s="221" t="s">
        <v>215</v>
      </c>
      <c r="AU553" s="221" t="s">
        <v>83</v>
      </c>
      <c r="AV553" s="14" t="s">
        <v>83</v>
      </c>
      <c r="AW553" s="14" t="s">
        <v>34</v>
      </c>
      <c r="AX553" s="14" t="s">
        <v>74</v>
      </c>
      <c r="AY553" s="221" t="s">
        <v>206</v>
      </c>
    </row>
    <row r="554" spans="1:65" s="14" customFormat="1">
      <c r="B554" s="211"/>
      <c r="C554" s="212"/>
      <c r="D554" s="196" t="s">
        <v>215</v>
      </c>
      <c r="E554" s="213" t="s">
        <v>21</v>
      </c>
      <c r="F554" s="214" t="s">
        <v>2060</v>
      </c>
      <c r="G554" s="212"/>
      <c r="H554" s="215">
        <v>20</v>
      </c>
      <c r="I554" s="216"/>
      <c r="J554" s="212"/>
      <c r="K554" s="212"/>
      <c r="L554" s="217"/>
      <c r="M554" s="218"/>
      <c r="N554" s="219"/>
      <c r="O554" s="219"/>
      <c r="P554" s="219"/>
      <c r="Q554" s="219"/>
      <c r="R554" s="219"/>
      <c r="S554" s="219"/>
      <c r="T554" s="220"/>
      <c r="AT554" s="221" t="s">
        <v>215</v>
      </c>
      <c r="AU554" s="221" t="s">
        <v>83</v>
      </c>
      <c r="AV554" s="14" t="s">
        <v>83</v>
      </c>
      <c r="AW554" s="14" t="s">
        <v>34</v>
      </c>
      <c r="AX554" s="14" t="s">
        <v>74</v>
      </c>
      <c r="AY554" s="221" t="s">
        <v>206</v>
      </c>
    </row>
    <row r="555" spans="1:65" s="15" customFormat="1">
      <c r="B555" s="222"/>
      <c r="C555" s="223"/>
      <c r="D555" s="196" t="s">
        <v>215</v>
      </c>
      <c r="E555" s="224" t="s">
        <v>21</v>
      </c>
      <c r="F555" s="225" t="s">
        <v>219</v>
      </c>
      <c r="G555" s="223"/>
      <c r="H555" s="226">
        <v>377</v>
      </c>
      <c r="I555" s="227"/>
      <c r="J555" s="223"/>
      <c r="K555" s="223"/>
      <c r="L555" s="228"/>
      <c r="M555" s="229"/>
      <c r="N555" s="230"/>
      <c r="O555" s="230"/>
      <c r="P555" s="230"/>
      <c r="Q555" s="230"/>
      <c r="R555" s="230"/>
      <c r="S555" s="230"/>
      <c r="T555" s="231"/>
      <c r="AT555" s="232" t="s">
        <v>215</v>
      </c>
      <c r="AU555" s="232" t="s">
        <v>83</v>
      </c>
      <c r="AV555" s="15" t="s">
        <v>149</v>
      </c>
      <c r="AW555" s="15" t="s">
        <v>34</v>
      </c>
      <c r="AX555" s="15" t="s">
        <v>81</v>
      </c>
      <c r="AY555" s="232" t="s">
        <v>206</v>
      </c>
    </row>
    <row r="556" spans="1:65" s="2" customFormat="1" ht="16.5" customHeight="1">
      <c r="A556" s="37"/>
      <c r="B556" s="38"/>
      <c r="C556" s="182" t="s">
        <v>2061</v>
      </c>
      <c r="D556" s="182" t="s">
        <v>208</v>
      </c>
      <c r="E556" s="183" t="s">
        <v>2062</v>
      </c>
      <c r="F556" s="184" t="s">
        <v>2063</v>
      </c>
      <c r="G556" s="185" t="s">
        <v>211</v>
      </c>
      <c r="H556" s="186">
        <v>22</v>
      </c>
      <c r="I556" s="187"/>
      <c r="J556" s="188">
        <f>ROUND(I556*H556,2)</f>
        <v>0</v>
      </c>
      <c r="K556" s="189"/>
      <c r="L556" s="42"/>
      <c r="M556" s="190" t="s">
        <v>21</v>
      </c>
      <c r="N556" s="191" t="s">
        <v>45</v>
      </c>
      <c r="O556" s="67"/>
      <c r="P556" s="192">
        <f>O556*H556</f>
        <v>0</v>
      </c>
      <c r="Q556" s="192">
        <v>0</v>
      </c>
      <c r="R556" s="192">
        <f>Q556*H556</f>
        <v>0</v>
      </c>
      <c r="S556" s="192">
        <v>0</v>
      </c>
      <c r="T556" s="193">
        <f>S556*H556</f>
        <v>0</v>
      </c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R556" s="194" t="s">
        <v>149</v>
      </c>
      <c r="AT556" s="194" t="s">
        <v>208</v>
      </c>
      <c r="AU556" s="194" t="s">
        <v>83</v>
      </c>
      <c r="AY556" s="20" t="s">
        <v>206</v>
      </c>
      <c r="BE556" s="195">
        <f>IF(N556="základní",J556,0)</f>
        <v>0</v>
      </c>
      <c r="BF556" s="195">
        <f>IF(N556="snížená",J556,0)</f>
        <v>0</v>
      </c>
      <c r="BG556" s="195">
        <f>IF(N556="zákl. přenesená",J556,0)</f>
        <v>0</v>
      </c>
      <c r="BH556" s="195">
        <f>IF(N556="sníž. přenesená",J556,0)</f>
        <v>0</v>
      </c>
      <c r="BI556" s="195">
        <f>IF(N556="nulová",J556,0)</f>
        <v>0</v>
      </c>
      <c r="BJ556" s="20" t="s">
        <v>81</v>
      </c>
      <c r="BK556" s="195">
        <f>ROUND(I556*H556,2)</f>
        <v>0</v>
      </c>
      <c r="BL556" s="20" t="s">
        <v>149</v>
      </c>
      <c r="BM556" s="194" t="s">
        <v>2064</v>
      </c>
    </row>
    <row r="557" spans="1:65" s="2" customFormat="1">
      <c r="A557" s="37"/>
      <c r="B557" s="38"/>
      <c r="C557" s="39"/>
      <c r="D557" s="196" t="s">
        <v>213</v>
      </c>
      <c r="E557" s="39"/>
      <c r="F557" s="197" t="s">
        <v>2065</v>
      </c>
      <c r="G557" s="39"/>
      <c r="H557" s="39"/>
      <c r="I557" s="198"/>
      <c r="J557" s="39"/>
      <c r="K557" s="39"/>
      <c r="L557" s="42"/>
      <c r="M557" s="199"/>
      <c r="N557" s="200"/>
      <c r="O557" s="67"/>
      <c r="P557" s="67"/>
      <c r="Q557" s="67"/>
      <c r="R557" s="67"/>
      <c r="S557" s="67"/>
      <c r="T557" s="68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T557" s="20" t="s">
        <v>213</v>
      </c>
      <c r="AU557" s="20" t="s">
        <v>83</v>
      </c>
    </row>
    <row r="558" spans="1:65" s="2" customFormat="1" ht="18">
      <c r="A558" s="37"/>
      <c r="B558" s="38"/>
      <c r="C558" s="39"/>
      <c r="D558" s="196" t="s">
        <v>275</v>
      </c>
      <c r="E558" s="39"/>
      <c r="F558" s="233" t="s">
        <v>1644</v>
      </c>
      <c r="G558" s="39"/>
      <c r="H558" s="39"/>
      <c r="I558" s="198"/>
      <c r="J558" s="39"/>
      <c r="K558" s="39"/>
      <c r="L558" s="42"/>
      <c r="M558" s="199"/>
      <c r="N558" s="200"/>
      <c r="O558" s="67"/>
      <c r="P558" s="67"/>
      <c r="Q558" s="67"/>
      <c r="R558" s="67"/>
      <c r="S558" s="67"/>
      <c r="T558" s="68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T558" s="20" t="s">
        <v>275</v>
      </c>
      <c r="AU558" s="20" t="s">
        <v>83</v>
      </c>
    </row>
    <row r="559" spans="1:65" s="14" customFormat="1">
      <c r="B559" s="211"/>
      <c r="C559" s="212"/>
      <c r="D559" s="196" t="s">
        <v>215</v>
      </c>
      <c r="E559" s="213" t="s">
        <v>21</v>
      </c>
      <c r="F559" s="214" t="s">
        <v>2066</v>
      </c>
      <c r="G559" s="212"/>
      <c r="H559" s="215">
        <v>2</v>
      </c>
      <c r="I559" s="216"/>
      <c r="J559" s="212"/>
      <c r="K559" s="212"/>
      <c r="L559" s="217"/>
      <c r="M559" s="218"/>
      <c r="N559" s="219"/>
      <c r="O559" s="219"/>
      <c r="P559" s="219"/>
      <c r="Q559" s="219"/>
      <c r="R559" s="219"/>
      <c r="S559" s="219"/>
      <c r="T559" s="220"/>
      <c r="AT559" s="221" t="s">
        <v>215</v>
      </c>
      <c r="AU559" s="221" t="s">
        <v>83</v>
      </c>
      <c r="AV559" s="14" t="s">
        <v>83</v>
      </c>
      <c r="AW559" s="14" t="s">
        <v>34</v>
      </c>
      <c r="AX559" s="14" t="s">
        <v>74</v>
      </c>
      <c r="AY559" s="221" t="s">
        <v>206</v>
      </c>
    </row>
    <row r="560" spans="1:65" s="14" customFormat="1">
      <c r="B560" s="211"/>
      <c r="C560" s="212"/>
      <c r="D560" s="196" t="s">
        <v>215</v>
      </c>
      <c r="E560" s="213" t="s">
        <v>21</v>
      </c>
      <c r="F560" s="214" t="s">
        <v>2067</v>
      </c>
      <c r="G560" s="212"/>
      <c r="H560" s="215">
        <v>20</v>
      </c>
      <c r="I560" s="216"/>
      <c r="J560" s="212"/>
      <c r="K560" s="212"/>
      <c r="L560" s="217"/>
      <c r="M560" s="218"/>
      <c r="N560" s="219"/>
      <c r="O560" s="219"/>
      <c r="P560" s="219"/>
      <c r="Q560" s="219"/>
      <c r="R560" s="219"/>
      <c r="S560" s="219"/>
      <c r="T560" s="220"/>
      <c r="AT560" s="221" t="s">
        <v>215</v>
      </c>
      <c r="AU560" s="221" t="s">
        <v>83</v>
      </c>
      <c r="AV560" s="14" t="s">
        <v>83</v>
      </c>
      <c r="AW560" s="14" t="s">
        <v>34</v>
      </c>
      <c r="AX560" s="14" t="s">
        <v>74</v>
      </c>
      <c r="AY560" s="221" t="s">
        <v>206</v>
      </c>
    </row>
    <row r="561" spans="1:65" s="15" customFormat="1">
      <c r="B561" s="222"/>
      <c r="C561" s="223"/>
      <c r="D561" s="196" t="s">
        <v>215</v>
      </c>
      <c r="E561" s="224" t="s">
        <v>21</v>
      </c>
      <c r="F561" s="225" t="s">
        <v>219</v>
      </c>
      <c r="G561" s="223"/>
      <c r="H561" s="226">
        <v>22</v>
      </c>
      <c r="I561" s="227"/>
      <c r="J561" s="223"/>
      <c r="K561" s="223"/>
      <c r="L561" s="228"/>
      <c r="M561" s="229"/>
      <c r="N561" s="230"/>
      <c r="O561" s="230"/>
      <c r="P561" s="230"/>
      <c r="Q561" s="230"/>
      <c r="R561" s="230"/>
      <c r="S561" s="230"/>
      <c r="T561" s="231"/>
      <c r="AT561" s="232" t="s">
        <v>215</v>
      </c>
      <c r="AU561" s="232" t="s">
        <v>83</v>
      </c>
      <c r="AV561" s="15" t="s">
        <v>149</v>
      </c>
      <c r="AW561" s="15" t="s">
        <v>34</v>
      </c>
      <c r="AX561" s="15" t="s">
        <v>81</v>
      </c>
      <c r="AY561" s="232" t="s">
        <v>206</v>
      </c>
    </row>
    <row r="562" spans="1:65" s="2" customFormat="1" ht="16.5" customHeight="1">
      <c r="A562" s="37"/>
      <c r="B562" s="38"/>
      <c r="C562" s="182" t="s">
        <v>2068</v>
      </c>
      <c r="D562" s="182" t="s">
        <v>208</v>
      </c>
      <c r="E562" s="183" t="s">
        <v>2069</v>
      </c>
      <c r="F562" s="184" t="s">
        <v>2070</v>
      </c>
      <c r="G562" s="185" t="s">
        <v>211</v>
      </c>
      <c r="H562" s="186">
        <v>124</v>
      </c>
      <c r="I562" s="187"/>
      <c r="J562" s="188">
        <f>ROUND(I562*H562,2)</f>
        <v>0</v>
      </c>
      <c r="K562" s="189"/>
      <c r="L562" s="42"/>
      <c r="M562" s="190" t="s">
        <v>21</v>
      </c>
      <c r="N562" s="191" t="s">
        <v>45</v>
      </c>
      <c r="O562" s="67"/>
      <c r="P562" s="192">
        <f>O562*H562</f>
        <v>0</v>
      </c>
      <c r="Q562" s="192">
        <v>0</v>
      </c>
      <c r="R562" s="192">
        <f>Q562*H562</f>
        <v>0</v>
      </c>
      <c r="S562" s="192">
        <v>0</v>
      </c>
      <c r="T562" s="193">
        <f>S562*H562</f>
        <v>0</v>
      </c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R562" s="194" t="s">
        <v>149</v>
      </c>
      <c r="AT562" s="194" t="s">
        <v>208</v>
      </c>
      <c r="AU562" s="194" t="s">
        <v>83</v>
      </c>
      <c r="AY562" s="20" t="s">
        <v>206</v>
      </c>
      <c r="BE562" s="195">
        <f>IF(N562="základní",J562,0)</f>
        <v>0</v>
      </c>
      <c r="BF562" s="195">
        <f>IF(N562="snížená",J562,0)</f>
        <v>0</v>
      </c>
      <c r="BG562" s="195">
        <f>IF(N562="zákl. přenesená",J562,0)</f>
        <v>0</v>
      </c>
      <c r="BH562" s="195">
        <f>IF(N562="sníž. přenesená",J562,0)</f>
        <v>0</v>
      </c>
      <c r="BI562" s="195">
        <f>IF(N562="nulová",J562,0)</f>
        <v>0</v>
      </c>
      <c r="BJ562" s="20" t="s">
        <v>81</v>
      </c>
      <c r="BK562" s="195">
        <f>ROUND(I562*H562,2)</f>
        <v>0</v>
      </c>
      <c r="BL562" s="20" t="s">
        <v>149</v>
      </c>
      <c r="BM562" s="194" t="s">
        <v>2071</v>
      </c>
    </row>
    <row r="563" spans="1:65" s="2" customFormat="1">
      <c r="A563" s="37"/>
      <c r="B563" s="38"/>
      <c r="C563" s="39"/>
      <c r="D563" s="196" t="s">
        <v>213</v>
      </c>
      <c r="E563" s="39"/>
      <c r="F563" s="197" t="s">
        <v>2072</v>
      </c>
      <c r="G563" s="39"/>
      <c r="H563" s="39"/>
      <c r="I563" s="198"/>
      <c r="J563" s="39"/>
      <c r="K563" s="39"/>
      <c r="L563" s="42"/>
      <c r="M563" s="199"/>
      <c r="N563" s="200"/>
      <c r="O563" s="67"/>
      <c r="P563" s="67"/>
      <c r="Q563" s="67"/>
      <c r="R563" s="67"/>
      <c r="S563" s="67"/>
      <c r="T563" s="68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T563" s="20" t="s">
        <v>213</v>
      </c>
      <c r="AU563" s="20" t="s">
        <v>83</v>
      </c>
    </row>
    <row r="564" spans="1:65" s="2" customFormat="1" ht="18">
      <c r="A564" s="37"/>
      <c r="B564" s="38"/>
      <c r="C564" s="39"/>
      <c r="D564" s="196" t="s">
        <v>275</v>
      </c>
      <c r="E564" s="39"/>
      <c r="F564" s="233" t="s">
        <v>1644</v>
      </c>
      <c r="G564" s="39"/>
      <c r="H564" s="39"/>
      <c r="I564" s="198"/>
      <c r="J564" s="39"/>
      <c r="K564" s="39"/>
      <c r="L564" s="42"/>
      <c r="M564" s="199"/>
      <c r="N564" s="200"/>
      <c r="O564" s="67"/>
      <c r="P564" s="67"/>
      <c r="Q564" s="67"/>
      <c r="R564" s="67"/>
      <c r="S564" s="67"/>
      <c r="T564" s="68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T564" s="20" t="s">
        <v>275</v>
      </c>
      <c r="AU564" s="20" t="s">
        <v>83</v>
      </c>
    </row>
    <row r="565" spans="1:65" s="14" customFormat="1">
      <c r="B565" s="211"/>
      <c r="C565" s="212"/>
      <c r="D565" s="196" t="s">
        <v>215</v>
      </c>
      <c r="E565" s="213" t="s">
        <v>21</v>
      </c>
      <c r="F565" s="214" t="s">
        <v>2073</v>
      </c>
      <c r="G565" s="212"/>
      <c r="H565" s="215">
        <v>24</v>
      </c>
      <c r="I565" s="216"/>
      <c r="J565" s="212"/>
      <c r="K565" s="212"/>
      <c r="L565" s="217"/>
      <c r="M565" s="218"/>
      <c r="N565" s="219"/>
      <c r="O565" s="219"/>
      <c r="P565" s="219"/>
      <c r="Q565" s="219"/>
      <c r="R565" s="219"/>
      <c r="S565" s="219"/>
      <c r="T565" s="220"/>
      <c r="AT565" s="221" t="s">
        <v>215</v>
      </c>
      <c r="AU565" s="221" t="s">
        <v>83</v>
      </c>
      <c r="AV565" s="14" t="s">
        <v>83</v>
      </c>
      <c r="AW565" s="14" t="s">
        <v>34</v>
      </c>
      <c r="AX565" s="14" t="s">
        <v>74</v>
      </c>
      <c r="AY565" s="221" t="s">
        <v>206</v>
      </c>
    </row>
    <row r="566" spans="1:65" s="14" customFormat="1">
      <c r="B566" s="211"/>
      <c r="C566" s="212"/>
      <c r="D566" s="196" t="s">
        <v>215</v>
      </c>
      <c r="E566" s="213" t="s">
        <v>21</v>
      </c>
      <c r="F566" s="214" t="s">
        <v>2074</v>
      </c>
      <c r="G566" s="212"/>
      <c r="H566" s="215">
        <v>60</v>
      </c>
      <c r="I566" s="216"/>
      <c r="J566" s="212"/>
      <c r="K566" s="212"/>
      <c r="L566" s="217"/>
      <c r="M566" s="218"/>
      <c r="N566" s="219"/>
      <c r="O566" s="219"/>
      <c r="P566" s="219"/>
      <c r="Q566" s="219"/>
      <c r="R566" s="219"/>
      <c r="S566" s="219"/>
      <c r="T566" s="220"/>
      <c r="AT566" s="221" t="s">
        <v>215</v>
      </c>
      <c r="AU566" s="221" t="s">
        <v>83</v>
      </c>
      <c r="AV566" s="14" t="s">
        <v>83</v>
      </c>
      <c r="AW566" s="14" t="s">
        <v>34</v>
      </c>
      <c r="AX566" s="14" t="s">
        <v>74</v>
      </c>
      <c r="AY566" s="221" t="s">
        <v>206</v>
      </c>
    </row>
    <row r="567" spans="1:65" s="14" customFormat="1">
      <c r="B567" s="211"/>
      <c r="C567" s="212"/>
      <c r="D567" s="196" t="s">
        <v>215</v>
      </c>
      <c r="E567" s="213" t="s">
        <v>21</v>
      </c>
      <c r="F567" s="214" t="s">
        <v>2075</v>
      </c>
      <c r="G567" s="212"/>
      <c r="H567" s="215">
        <v>40</v>
      </c>
      <c r="I567" s="216"/>
      <c r="J567" s="212"/>
      <c r="K567" s="212"/>
      <c r="L567" s="217"/>
      <c r="M567" s="218"/>
      <c r="N567" s="219"/>
      <c r="O567" s="219"/>
      <c r="P567" s="219"/>
      <c r="Q567" s="219"/>
      <c r="R567" s="219"/>
      <c r="S567" s="219"/>
      <c r="T567" s="220"/>
      <c r="AT567" s="221" t="s">
        <v>215</v>
      </c>
      <c r="AU567" s="221" t="s">
        <v>83</v>
      </c>
      <c r="AV567" s="14" t="s">
        <v>83</v>
      </c>
      <c r="AW567" s="14" t="s">
        <v>34</v>
      </c>
      <c r="AX567" s="14" t="s">
        <v>74</v>
      </c>
      <c r="AY567" s="221" t="s">
        <v>206</v>
      </c>
    </row>
    <row r="568" spans="1:65" s="15" customFormat="1">
      <c r="B568" s="222"/>
      <c r="C568" s="223"/>
      <c r="D568" s="196" t="s">
        <v>215</v>
      </c>
      <c r="E568" s="224" t="s">
        <v>21</v>
      </c>
      <c r="F568" s="225" t="s">
        <v>219</v>
      </c>
      <c r="G568" s="223"/>
      <c r="H568" s="226">
        <v>124</v>
      </c>
      <c r="I568" s="227"/>
      <c r="J568" s="223"/>
      <c r="K568" s="223"/>
      <c r="L568" s="228"/>
      <c r="M568" s="229"/>
      <c r="N568" s="230"/>
      <c r="O568" s="230"/>
      <c r="P568" s="230"/>
      <c r="Q568" s="230"/>
      <c r="R568" s="230"/>
      <c r="S568" s="230"/>
      <c r="T568" s="231"/>
      <c r="AT568" s="232" t="s">
        <v>215</v>
      </c>
      <c r="AU568" s="232" t="s">
        <v>83</v>
      </c>
      <c r="AV568" s="15" t="s">
        <v>149</v>
      </c>
      <c r="AW568" s="15" t="s">
        <v>34</v>
      </c>
      <c r="AX568" s="15" t="s">
        <v>81</v>
      </c>
      <c r="AY568" s="232" t="s">
        <v>206</v>
      </c>
    </row>
    <row r="569" spans="1:65" s="2" customFormat="1" ht="16.5" customHeight="1">
      <c r="A569" s="37"/>
      <c r="B569" s="38"/>
      <c r="C569" s="182" t="s">
        <v>2076</v>
      </c>
      <c r="D569" s="182" t="s">
        <v>208</v>
      </c>
      <c r="E569" s="183" t="s">
        <v>2077</v>
      </c>
      <c r="F569" s="184" t="s">
        <v>2078</v>
      </c>
      <c r="G569" s="185" t="s">
        <v>211</v>
      </c>
      <c r="H569" s="186">
        <v>10</v>
      </c>
      <c r="I569" s="187"/>
      <c r="J569" s="188">
        <f>ROUND(I569*H569,2)</f>
        <v>0</v>
      </c>
      <c r="K569" s="189"/>
      <c r="L569" s="42"/>
      <c r="M569" s="190" t="s">
        <v>21</v>
      </c>
      <c r="N569" s="191" t="s">
        <v>45</v>
      </c>
      <c r="O569" s="67"/>
      <c r="P569" s="192">
        <f>O569*H569</f>
        <v>0</v>
      </c>
      <c r="Q569" s="192">
        <v>0</v>
      </c>
      <c r="R569" s="192">
        <f>Q569*H569</f>
        <v>0</v>
      </c>
      <c r="S569" s="192">
        <v>0</v>
      </c>
      <c r="T569" s="193">
        <f>S569*H569</f>
        <v>0</v>
      </c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R569" s="194" t="s">
        <v>149</v>
      </c>
      <c r="AT569" s="194" t="s">
        <v>208</v>
      </c>
      <c r="AU569" s="194" t="s">
        <v>83</v>
      </c>
      <c r="AY569" s="20" t="s">
        <v>206</v>
      </c>
      <c r="BE569" s="195">
        <f>IF(N569="základní",J569,0)</f>
        <v>0</v>
      </c>
      <c r="BF569" s="195">
        <f>IF(N569="snížená",J569,0)</f>
        <v>0</v>
      </c>
      <c r="BG569" s="195">
        <f>IF(N569="zákl. přenesená",J569,0)</f>
        <v>0</v>
      </c>
      <c r="BH569" s="195">
        <f>IF(N569="sníž. přenesená",J569,0)</f>
        <v>0</v>
      </c>
      <c r="BI569" s="195">
        <f>IF(N569="nulová",J569,0)</f>
        <v>0</v>
      </c>
      <c r="BJ569" s="20" t="s">
        <v>81</v>
      </c>
      <c r="BK569" s="195">
        <f>ROUND(I569*H569,2)</f>
        <v>0</v>
      </c>
      <c r="BL569" s="20" t="s">
        <v>149</v>
      </c>
      <c r="BM569" s="194" t="s">
        <v>2079</v>
      </c>
    </row>
    <row r="570" spans="1:65" s="2" customFormat="1">
      <c r="A570" s="37"/>
      <c r="B570" s="38"/>
      <c r="C570" s="39"/>
      <c r="D570" s="196" t="s">
        <v>213</v>
      </c>
      <c r="E570" s="39"/>
      <c r="F570" s="197" t="s">
        <v>2078</v>
      </c>
      <c r="G570" s="39"/>
      <c r="H570" s="39"/>
      <c r="I570" s="198"/>
      <c r="J570" s="39"/>
      <c r="K570" s="39"/>
      <c r="L570" s="42"/>
      <c r="M570" s="199"/>
      <c r="N570" s="200"/>
      <c r="O570" s="67"/>
      <c r="P570" s="67"/>
      <c r="Q570" s="67"/>
      <c r="R570" s="67"/>
      <c r="S570" s="67"/>
      <c r="T570" s="68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T570" s="20" t="s">
        <v>213</v>
      </c>
      <c r="AU570" s="20" t="s">
        <v>83</v>
      </c>
    </row>
    <row r="571" spans="1:65" s="2" customFormat="1" ht="18">
      <c r="A571" s="37"/>
      <c r="B571" s="38"/>
      <c r="C571" s="39"/>
      <c r="D571" s="196" t="s">
        <v>275</v>
      </c>
      <c r="E571" s="39"/>
      <c r="F571" s="233" t="s">
        <v>1644</v>
      </c>
      <c r="G571" s="39"/>
      <c r="H571" s="39"/>
      <c r="I571" s="198"/>
      <c r="J571" s="39"/>
      <c r="K571" s="39"/>
      <c r="L571" s="42"/>
      <c r="M571" s="199"/>
      <c r="N571" s="200"/>
      <c r="O571" s="67"/>
      <c r="P571" s="67"/>
      <c r="Q571" s="67"/>
      <c r="R571" s="67"/>
      <c r="S571" s="67"/>
      <c r="T571" s="68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T571" s="20" t="s">
        <v>275</v>
      </c>
      <c r="AU571" s="20" t="s">
        <v>83</v>
      </c>
    </row>
    <row r="572" spans="1:65" s="14" customFormat="1">
      <c r="B572" s="211"/>
      <c r="C572" s="212"/>
      <c r="D572" s="196" t="s">
        <v>215</v>
      </c>
      <c r="E572" s="213" t="s">
        <v>21</v>
      </c>
      <c r="F572" s="214" t="s">
        <v>1820</v>
      </c>
      <c r="G572" s="212"/>
      <c r="H572" s="215">
        <v>10</v>
      </c>
      <c r="I572" s="216"/>
      <c r="J572" s="212"/>
      <c r="K572" s="212"/>
      <c r="L572" s="217"/>
      <c r="M572" s="218"/>
      <c r="N572" s="219"/>
      <c r="O572" s="219"/>
      <c r="P572" s="219"/>
      <c r="Q572" s="219"/>
      <c r="R572" s="219"/>
      <c r="S572" s="219"/>
      <c r="T572" s="220"/>
      <c r="AT572" s="221" t="s">
        <v>215</v>
      </c>
      <c r="AU572" s="221" t="s">
        <v>83</v>
      </c>
      <c r="AV572" s="14" t="s">
        <v>83</v>
      </c>
      <c r="AW572" s="14" t="s">
        <v>34</v>
      </c>
      <c r="AX572" s="14" t="s">
        <v>81</v>
      </c>
      <c r="AY572" s="221" t="s">
        <v>206</v>
      </c>
    </row>
    <row r="573" spans="1:65" s="2" customFormat="1" ht="16.5" customHeight="1">
      <c r="A573" s="37"/>
      <c r="B573" s="38"/>
      <c r="C573" s="182" t="s">
        <v>2080</v>
      </c>
      <c r="D573" s="182" t="s">
        <v>208</v>
      </c>
      <c r="E573" s="183" t="s">
        <v>2081</v>
      </c>
      <c r="F573" s="184" t="s">
        <v>2082</v>
      </c>
      <c r="G573" s="185" t="s">
        <v>211</v>
      </c>
      <c r="H573" s="186">
        <v>2</v>
      </c>
      <c r="I573" s="187"/>
      <c r="J573" s="188">
        <f>ROUND(I573*H573,2)</f>
        <v>0</v>
      </c>
      <c r="K573" s="189"/>
      <c r="L573" s="42"/>
      <c r="M573" s="190" t="s">
        <v>21</v>
      </c>
      <c r="N573" s="191" t="s">
        <v>45</v>
      </c>
      <c r="O573" s="67"/>
      <c r="P573" s="192">
        <f>O573*H573</f>
        <v>0</v>
      </c>
      <c r="Q573" s="192">
        <v>0</v>
      </c>
      <c r="R573" s="192">
        <f>Q573*H573</f>
        <v>0</v>
      </c>
      <c r="S573" s="192">
        <v>0</v>
      </c>
      <c r="T573" s="193">
        <f>S573*H573</f>
        <v>0</v>
      </c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R573" s="194" t="s">
        <v>149</v>
      </c>
      <c r="AT573" s="194" t="s">
        <v>208</v>
      </c>
      <c r="AU573" s="194" t="s">
        <v>83</v>
      </c>
      <c r="AY573" s="20" t="s">
        <v>206</v>
      </c>
      <c r="BE573" s="195">
        <f>IF(N573="základní",J573,0)</f>
        <v>0</v>
      </c>
      <c r="BF573" s="195">
        <f>IF(N573="snížená",J573,0)</f>
        <v>0</v>
      </c>
      <c r="BG573" s="195">
        <f>IF(N573="zákl. přenesená",J573,0)</f>
        <v>0</v>
      </c>
      <c r="BH573" s="195">
        <f>IF(N573="sníž. přenesená",J573,0)</f>
        <v>0</v>
      </c>
      <c r="BI573" s="195">
        <f>IF(N573="nulová",J573,0)</f>
        <v>0</v>
      </c>
      <c r="BJ573" s="20" t="s">
        <v>81</v>
      </c>
      <c r="BK573" s="195">
        <f>ROUND(I573*H573,2)</f>
        <v>0</v>
      </c>
      <c r="BL573" s="20" t="s">
        <v>149</v>
      </c>
      <c r="BM573" s="194" t="s">
        <v>2083</v>
      </c>
    </row>
    <row r="574" spans="1:65" s="2" customFormat="1">
      <c r="A574" s="37"/>
      <c r="B574" s="38"/>
      <c r="C574" s="39"/>
      <c r="D574" s="196" t="s">
        <v>213</v>
      </c>
      <c r="E574" s="39"/>
      <c r="F574" s="197" t="s">
        <v>2084</v>
      </c>
      <c r="G574" s="39"/>
      <c r="H574" s="39"/>
      <c r="I574" s="198"/>
      <c r="J574" s="39"/>
      <c r="K574" s="39"/>
      <c r="L574" s="42"/>
      <c r="M574" s="199"/>
      <c r="N574" s="200"/>
      <c r="O574" s="67"/>
      <c r="P574" s="67"/>
      <c r="Q574" s="67"/>
      <c r="R574" s="67"/>
      <c r="S574" s="67"/>
      <c r="T574" s="68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T574" s="20" t="s">
        <v>213</v>
      </c>
      <c r="AU574" s="20" t="s">
        <v>83</v>
      </c>
    </row>
    <row r="575" spans="1:65" s="2" customFormat="1" ht="18">
      <c r="A575" s="37"/>
      <c r="B575" s="38"/>
      <c r="C575" s="39"/>
      <c r="D575" s="196" t="s">
        <v>275</v>
      </c>
      <c r="E575" s="39"/>
      <c r="F575" s="233" t="s">
        <v>1644</v>
      </c>
      <c r="G575" s="39"/>
      <c r="H575" s="39"/>
      <c r="I575" s="198"/>
      <c r="J575" s="39"/>
      <c r="K575" s="39"/>
      <c r="L575" s="42"/>
      <c r="M575" s="199"/>
      <c r="N575" s="200"/>
      <c r="O575" s="67"/>
      <c r="P575" s="67"/>
      <c r="Q575" s="67"/>
      <c r="R575" s="67"/>
      <c r="S575" s="67"/>
      <c r="T575" s="68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T575" s="20" t="s">
        <v>275</v>
      </c>
      <c r="AU575" s="20" t="s">
        <v>83</v>
      </c>
    </row>
    <row r="576" spans="1:65" s="14" customFormat="1">
      <c r="B576" s="211"/>
      <c r="C576" s="212"/>
      <c r="D576" s="196" t="s">
        <v>215</v>
      </c>
      <c r="E576" s="213" t="s">
        <v>21</v>
      </c>
      <c r="F576" s="214" t="s">
        <v>83</v>
      </c>
      <c r="G576" s="212"/>
      <c r="H576" s="215">
        <v>2</v>
      </c>
      <c r="I576" s="216"/>
      <c r="J576" s="212"/>
      <c r="K576" s="212"/>
      <c r="L576" s="217"/>
      <c r="M576" s="218"/>
      <c r="N576" s="219"/>
      <c r="O576" s="219"/>
      <c r="P576" s="219"/>
      <c r="Q576" s="219"/>
      <c r="R576" s="219"/>
      <c r="S576" s="219"/>
      <c r="T576" s="220"/>
      <c r="AT576" s="221" t="s">
        <v>215</v>
      </c>
      <c r="AU576" s="221" t="s">
        <v>83</v>
      </c>
      <c r="AV576" s="14" t="s">
        <v>83</v>
      </c>
      <c r="AW576" s="14" t="s">
        <v>34</v>
      </c>
      <c r="AX576" s="14" t="s">
        <v>81</v>
      </c>
      <c r="AY576" s="221" t="s">
        <v>206</v>
      </c>
    </row>
    <row r="577" spans="1:65" s="2" customFormat="1" ht="16.5" customHeight="1">
      <c r="A577" s="37"/>
      <c r="B577" s="38"/>
      <c r="C577" s="182" t="s">
        <v>2085</v>
      </c>
      <c r="D577" s="182" t="s">
        <v>208</v>
      </c>
      <c r="E577" s="183" t="s">
        <v>2086</v>
      </c>
      <c r="F577" s="184" t="s">
        <v>2087</v>
      </c>
      <c r="G577" s="185" t="s">
        <v>211</v>
      </c>
      <c r="H577" s="186">
        <v>1</v>
      </c>
      <c r="I577" s="187"/>
      <c r="J577" s="188">
        <f>ROUND(I577*H577,2)</f>
        <v>0</v>
      </c>
      <c r="K577" s="189"/>
      <c r="L577" s="42"/>
      <c r="M577" s="190" t="s">
        <v>21</v>
      </c>
      <c r="N577" s="191" t="s">
        <v>45</v>
      </c>
      <c r="O577" s="67"/>
      <c r="P577" s="192">
        <f>O577*H577</f>
        <v>0</v>
      </c>
      <c r="Q577" s="192">
        <v>0</v>
      </c>
      <c r="R577" s="192">
        <f>Q577*H577</f>
        <v>0</v>
      </c>
      <c r="S577" s="192">
        <v>0</v>
      </c>
      <c r="T577" s="193">
        <f>S577*H577</f>
        <v>0</v>
      </c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R577" s="194" t="s">
        <v>149</v>
      </c>
      <c r="AT577" s="194" t="s">
        <v>208</v>
      </c>
      <c r="AU577" s="194" t="s">
        <v>83</v>
      </c>
      <c r="AY577" s="20" t="s">
        <v>206</v>
      </c>
      <c r="BE577" s="195">
        <f>IF(N577="základní",J577,0)</f>
        <v>0</v>
      </c>
      <c r="BF577" s="195">
        <f>IF(N577="snížená",J577,0)</f>
        <v>0</v>
      </c>
      <c r="BG577" s="195">
        <f>IF(N577="zákl. přenesená",J577,0)</f>
        <v>0</v>
      </c>
      <c r="BH577" s="195">
        <f>IF(N577="sníž. přenesená",J577,0)</f>
        <v>0</v>
      </c>
      <c r="BI577" s="195">
        <f>IF(N577="nulová",J577,0)</f>
        <v>0</v>
      </c>
      <c r="BJ577" s="20" t="s">
        <v>81</v>
      </c>
      <c r="BK577" s="195">
        <f>ROUND(I577*H577,2)</f>
        <v>0</v>
      </c>
      <c r="BL577" s="20" t="s">
        <v>149</v>
      </c>
      <c r="BM577" s="194" t="s">
        <v>2088</v>
      </c>
    </row>
    <row r="578" spans="1:65" s="2" customFormat="1">
      <c r="A578" s="37"/>
      <c r="B578" s="38"/>
      <c r="C578" s="39"/>
      <c r="D578" s="196" t="s">
        <v>213</v>
      </c>
      <c r="E578" s="39"/>
      <c r="F578" s="197" t="s">
        <v>2089</v>
      </c>
      <c r="G578" s="39"/>
      <c r="H578" s="39"/>
      <c r="I578" s="198"/>
      <c r="J578" s="39"/>
      <c r="K578" s="39"/>
      <c r="L578" s="42"/>
      <c r="M578" s="199"/>
      <c r="N578" s="200"/>
      <c r="O578" s="67"/>
      <c r="P578" s="67"/>
      <c r="Q578" s="67"/>
      <c r="R578" s="67"/>
      <c r="S578" s="67"/>
      <c r="T578" s="68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T578" s="20" t="s">
        <v>213</v>
      </c>
      <c r="AU578" s="20" t="s">
        <v>83</v>
      </c>
    </row>
    <row r="579" spans="1:65" s="2" customFormat="1" ht="18">
      <c r="A579" s="37"/>
      <c r="B579" s="38"/>
      <c r="C579" s="39"/>
      <c r="D579" s="196" t="s">
        <v>275</v>
      </c>
      <c r="E579" s="39"/>
      <c r="F579" s="233" t="s">
        <v>1644</v>
      </c>
      <c r="G579" s="39"/>
      <c r="H579" s="39"/>
      <c r="I579" s="198"/>
      <c r="J579" s="39"/>
      <c r="K579" s="39"/>
      <c r="L579" s="42"/>
      <c r="M579" s="199"/>
      <c r="N579" s="200"/>
      <c r="O579" s="67"/>
      <c r="P579" s="67"/>
      <c r="Q579" s="67"/>
      <c r="R579" s="67"/>
      <c r="S579" s="67"/>
      <c r="T579" s="68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T579" s="20" t="s">
        <v>275</v>
      </c>
      <c r="AU579" s="20" t="s">
        <v>83</v>
      </c>
    </row>
    <row r="580" spans="1:65" s="14" customFormat="1">
      <c r="B580" s="211"/>
      <c r="C580" s="212"/>
      <c r="D580" s="196" t="s">
        <v>215</v>
      </c>
      <c r="E580" s="213" t="s">
        <v>21</v>
      </c>
      <c r="F580" s="214" t="s">
        <v>81</v>
      </c>
      <c r="G580" s="212"/>
      <c r="H580" s="215">
        <v>1</v>
      </c>
      <c r="I580" s="216"/>
      <c r="J580" s="212"/>
      <c r="K580" s="212"/>
      <c r="L580" s="217"/>
      <c r="M580" s="218"/>
      <c r="N580" s="219"/>
      <c r="O580" s="219"/>
      <c r="P580" s="219"/>
      <c r="Q580" s="219"/>
      <c r="R580" s="219"/>
      <c r="S580" s="219"/>
      <c r="T580" s="220"/>
      <c r="AT580" s="221" t="s">
        <v>215</v>
      </c>
      <c r="AU580" s="221" t="s">
        <v>83</v>
      </c>
      <c r="AV580" s="14" t="s">
        <v>83</v>
      </c>
      <c r="AW580" s="14" t="s">
        <v>34</v>
      </c>
      <c r="AX580" s="14" t="s">
        <v>81</v>
      </c>
      <c r="AY580" s="221" t="s">
        <v>206</v>
      </c>
    </row>
    <row r="581" spans="1:65" s="2" customFormat="1" ht="16.5" customHeight="1">
      <c r="A581" s="37"/>
      <c r="B581" s="38"/>
      <c r="C581" s="182" t="s">
        <v>2090</v>
      </c>
      <c r="D581" s="182" t="s">
        <v>208</v>
      </c>
      <c r="E581" s="183" t="s">
        <v>2091</v>
      </c>
      <c r="F581" s="184" t="s">
        <v>2092</v>
      </c>
      <c r="G581" s="185" t="s">
        <v>211</v>
      </c>
      <c r="H581" s="186">
        <v>2</v>
      </c>
      <c r="I581" s="187"/>
      <c r="J581" s="188">
        <f>ROUND(I581*H581,2)</f>
        <v>0</v>
      </c>
      <c r="K581" s="189"/>
      <c r="L581" s="42"/>
      <c r="M581" s="190" t="s">
        <v>21</v>
      </c>
      <c r="N581" s="191" t="s">
        <v>45</v>
      </c>
      <c r="O581" s="67"/>
      <c r="P581" s="192">
        <f>O581*H581</f>
        <v>0</v>
      </c>
      <c r="Q581" s="192">
        <v>0</v>
      </c>
      <c r="R581" s="192">
        <f>Q581*H581</f>
        <v>0</v>
      </c>
      <c r="S581" s="192">
        <v>0</v>
      </c>
      <c r="T581" s="193">
        <f>S581*H581</f>
        <v>0</v>
      </c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R581" s="194" t="s">
        <v>149</v>
      </c>
      <c r="AT581" s="194" t="s">
        <v>208</v>
      </c>
      <c r="AU581" s="194" t="s">
        <v>83</v>
      </c>
      <c r="AY581" s="20" t="s">
        <v>206</v>
      </c>
      <c r="BE581" s="195">
        <f>IF(N581="základní",J581,0)</f>
        <v>0</v>
      </c>
      <c r="BF581" s="195">
        <f>IF(N581="snížená",J581,0)</f>
        <v>0</v>
      </c>
      <c r="BG581" s="195">
        <f>IF(N581="zákl. přenesená",J581,0)</f>
        <v>0</v>
      </c>
      <c r="BH581" s="195">
        <f>IF(N581="sníž. přenesená",J581,0)</f>
        <v>0</v>
      </c>
      <c r="BI581" s="195">
        <f>IF(N581="nulová",J581,0)</f>
        <v>0</v>
      </c>
      <c r="BJ581" s="20" t="s">
        <v>81</v>
      </c>
      <c r="BK581" s="195">
        <f>ROUND(I581*H581,2)</f>
        <v>0</v>
      </c>
      <c r="BL581" s="20" t="s">
        <v>149</v>
      </c>
      <c r="BM581" s="194" t="s">
        <v>2093</v>
      </c>
    </row>
    <row r="582" spans="1:65" s="2" customFormat="1">
      <c r="A582" s="37"/>
      <c r="B582" s="38"/>
      <c r="C582" s="39"/>
      <c r="D582" s="196" t="s">
        <v>213</v>
      </c>
      <c r="E582" s="39"/>
      <c r="F582" s="197" t="s">
        <v>2094</v>
      </c>
      <c r="G582" s="39"/>
      <c r="H582" s="39"/>
      <c r="I582" s="198"/>
      <c r="J582" s="39"/>
      <c r="K582" s="39"/>
      <c r="L582" s="42"/>
      <c r="M582" s="199"/>
      <c r="N582" s="200"/>
      <c r="O582" s="67"/>
      <c r="P582" s="67"/>
      <c r="Q582" s="67"/>
      <c r="R582" s="67"/>
      <c r="S582" s="67"/>
      <c r="T582" s="68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T582" s="20" t="s">
        <v>213</v>
      </c>
      <c r="AU582" s="20" t="s">
        <v>83</v>
      </c>
    </row>
    <row r="583" spans="1:65" s="2" customFormat="1" ht="18">
      <c r="A583" s="37"/>
      <c r="B583" s="38"/>
      <c r="C583" s="39"/>
      <c r="D583" s="196" t="s">
        <v>275</v>
      </c>
      <c r="E583" s="39"/>
      <c r="F583" s="233" t="s">
        <v>1644</v>
      </c>
      <c r="G583" s="39"/>
      <c r="H583" s="39"/>
      <c r="I583" s="198"/>
      <c r="J583" s="39"/>
      <c r="K583" s="39"/>
      <c r="L583" s="42"/>
      <c r="M583" s="199"/>
      <c r="N583" s="200"/>
      <c r="O583" s="67"/>
      <c r="P583" s="67"/>
      <c r="Q583" s="67"/>
      <c r="R583" s="67"/>
      <c r="S583" s="67"/>
      <c r="T583" s="68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T583" s="20" t="s">
        <v>275</v>
      </c>
      <c r="AU583" s="20" t="s">
        <v>83</v>
      </c>
    </row>
    <row r="584" spans="1:65" s="14" customFormat="1">
      <c r="B584" s="211"/>
      <c r="C584" s="212"/>
      <c r="D584" s="196" t="s">
        <v>215</v>
      </c>
      <c r="E584" s="213" t="s">
        <v>21</v>
      </c>
      <c r="F584" s="214" t="s">
        <v>83</v>
      </c>
      <c r="G584" s="212"/>
      <c r="H584" s="215">
        <v>2</v>
      </c>
      <c r="I584" s="216"/>
      <c r="J584" s="212"/>
      <c r="K584" s="212"/>
      <c r="L584" s="217"/>
      <c r="M584" s="218"/>
      <c r="N584" s="219"/>
      <c r="O584" s="219"/>
      <c r="P584" s="219"/>
      <c r="Q584" s="219"/>
      <c r="R584" s="219"/>
      <c r="S584" s="219"/>
      <c r="T584" s="220"/>
      <c r="AT584" s="221" t="s">
        <v>215</v>
      </c>
      <c r="AU584" s="221" t="s">
        <v>83</v>
      </c>
      <c r="AV584" s="14" t="s">
        <v>83</v>
      </c>
      <c r="AW584" s="14" t="s">
        <v>34</v>
      </c>
      <c r="AX584" s="14" t="s">
        <v>81</v>
      </c>
      <c r="AY584" s="221" t="s">
        <v>206</v>
      </c>
    </row>
    <row r="585" spans="1:65" s="2" customFormat="1" ht="16.5" customHeight="1">
      <c r="A585" s="37"/>
      <c r="B585" s="38"/>
      <c r="C585" s="182" t="s">
        <v>2095</v>
      </c>
      <c r="D585" s="182" t="s">
        <v>208</v>
      </c>
      <c r="E585" s="183" t="s">
        <v>2096</v>
      </c>
      <c r="F585" s="184" t="s">
        <v>2097</v>
      </c>
      <c r="G585" s="185" t="s">
        <v>211</v>
      </c>
      <c r="H585" s="186">
        <v>7</v>
      </c>
      <c r="I585" s="187"/>
      <c r="J585" s="188">
        <f>ROUND(I585*H585,2)</f>
        <v>0</v>
      </c>
      <c r="K585" s="189"/>
      <c r="L585" s="42"/>
      <c r="M585" s="190" t="s">
        <v>21</v>
      </c>
      <c r="N585" s="191" t="s">
        <v>45</v>
      </c>
      <c r="O585" s="67"/>
      <c r="P585" s="192">
        <f>O585*H585</f>
        <v>0</v>
      </c>
      <c r="Q585" s="192">
        <v>0</v>
      </c>
      <c r="R585" s="192">
        <f>Q585*H585</f>
        <v>0</v>
      </c>
      <c r="S585" s="192">
        <v>0</v>
      </c>
      <c r="T585" s="193">
        <f>S585*H585</f>
        <v>0</v>
      </c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R585" s="194" t="s">
        <v>149</v>
      </c>
      <c r="AT585" s="194" t="s">
        <v>208</v>
      </c>
      <c r="AU585" s="194" t="s">
        <v>83</v>
      </c>
      <c r="AY585" s="20" t="s">
        <v>206</v>
      </c>
      <c r="BE585" s="195">
        <f>IF(N585="základní",J585,0)</f>
        <v>0</v>
      </c>
      <c r="BF585" s="195">
        <f>IF(N585="snížená",J585,0)</f>
        <v>0</v>
      </c>
      <c r="BG585" s="195">
        <f>IF(N585="zákl. přenesená",J585,0)</f>
        <v>0</v>
      </c>
      <c r="BH585" s="195">
        <f>IF(N585="sníž. přenesená",J585,0)</f>
        <v>0</v>
      </c>
      <c r="BI585" s="195">
        <f>IF(N585="nulová",J585,0)</f>
        <v>0</v>
      </c>
      <c r="BJ585" s="20" t="s">
        <v>81</v>
      </c>
      <c r="BK585" s="195">
        <f>ROUND(I585*H585,2)</f>
        <v>0</v>
      </c>
      <c r="BL585" s="20" t="s">
        <v>149</v>
      </c>
      <c r="BM585" s="194" t="s">
        <v>2098</v>
      </c>
    </row>
    <row r="586" spans="1:65" s="2" customFormat="1">
      <c r="A586" s="37"/>
      <c r="B586" s="38"/>
      <c r="C586" s="39"/>
      <c r="D586" s="196" t="s">
        <v>213</v>
      </c>
      <c r="E586" s="39"/>
      <c r="F586" s="197" t="s">
        <v>2099</v>
      </c>
      <c r="G586" s="39"/>
      <c r="H586" s="39"/>
      <c r="I586" s="198"/>
      <c r="J586" s="39"/>
      <c r="K586" s="39"/>
      <c r="L586" s="42"/>
      <c r="M586" s="199"/>
      <c r="N586" s="200"/>
      <c r="O586" s="67"/>
      <c r="P586" s="67"/>
      <c r="Q586" s="67"/>
      <c r="R586" s="67"/>
      <c r="S586" s="67"/>
      <c r="T586" s="68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T586" s="20" t="s">
        <v>213</v>
      </c>
      <c r="AU586" s="20" t="s">
        <v>83</v>
      </c>
    </row>
    <row r="587" spans="1:65" s="2" customFormat="1" ht="18">
      <c r="A587" s="37"/>
      <c r="B587" s="38"/>
      <c r="C587" s="39"/>
      <c r="D587" s="196" t="s">
        <v>275</v>
      </c>
      <c r="E587" s="39"/>
      <c r="F587" s="233" t="s">
        <v>1644</v>
      </c>
      <c r="G587" s="39"/>
      <c r="H587" s="39"/>
      <c r="I587" s="198"/>
      <c r="J587" s="39"/>
      <c r="K587" s="39"/>
      <c r="L587" s="42"/>
      <c r="M587" s="199"/>
      <c r="N587" s="200"/>
      <c r="O587" s="67"/>
      <c r="P587" s="67"/>
      <c r="Q587" s="67"/>
      <c r="R587" s="67"/>
      <c r="S587" s="67"/>
      <c r="T587" s="68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T587" s="20" t="s">
        <v>275</v>
      </c>
      <c r="AU587" s="20" t="s">
        <v>83</v>
      </c>
    </row>
    <row r="588" spans="1:65" s="14" customFormat="1">
      <c r="B588" s="211"/>
      <c r="C588" s="212"/>
      <c r="D588" s="196" t="s">
        <v>215</v>
      </c>
      <c r="E588" s="213" t="s">
        <v>21</v>
      </c>
      <c r="F588" s="214" t="s">
        <v>270</v>
      </c>
      <c r="G588" s="212"/>
      <c r="H588" s="215">
        <v>7</v>
      </c>
      <c r="I588" s="216"/>
      <c r="J588" s="212"/>
      <c r="K588" s="212"/>
      <c r="L588" s="217"/>
      <c r="M588" s="218"/>
      <c r="N588" s="219"/>
      <c r="O588" s="219"/>
      <c r="P588" s="219"/>
      <c r="Q588" s="219"/>
      <c r="R588" s="219"/>
      <c r="S588" s="219"/>
      <c r="T588" s="220"/>
      <c r="AT588" s="221" t="s">
        <v>215</v>
      </c>
      <c r="AU588" s="221" t="s">
        <v>83</v>
      </c>
      <c r="AV588" s="14" t="s">
        <v>83</v>
      </c>
      <c r="AW588" s="14" t="s">
        <v>34</v>
      </c>
      <c r="AX588" s="14" t="s">
        <v>81</v>
      </c>
      <c r="AY588" s="221" t="s">
        <v>206</v>
      </c>
    </row>
    <row r="589" spans="1:65" s="2" customFormat="1" ht="21.75" customHeight="1">
      <c r="A589" s="37"/>
      <c r="B589" s="38"/>
      <c r="C589" s="182" t="s">
        <v>2100</v>
      </c>
      <c r="D589" s="182" t="s">
        <v>208</v>
      </c>
      <c r="E589" s="183" t="s">
        <v>2101</v>
      </c>
      <c r="F589" s="184" t="s">
        <v>2102</v>
      </c>
      <c r="G589" s="185" t="s">
        <v>238</v>
      </c>
      <c r="H589" s="186">
        <v>60168</v>
      </c>
      <c r="I589" s="187"/>
      <c r="J589" s="188">
        <f>ROUND(I589*H589,2)</f>
        <v>0</v>
      </c>
      <c r="K589" s="189"/>
      <c r="L589" s="42"/>
      <c r="M589" s="190" t="s">
        <v>21</v>
      </c>
      <c r="N589" s="191" t="s">
        <v>45</v>
      </c>
      <c r="O589" s="67"/>
      <c r="P589" s="192">
        <f>O589*H589</f>
        <v>0</v>
      </c>
      <c r="Q589" s="192">
        <v>0</v>
      </c>
      <c r="R589" s="192">
        <f>Q589*H589</f>
        <v>0</v>
      </c>
      <c r="S589" s="192">
        <v>0</v>
      </c>
      <c r="T589" s="193">
        <f>S589*H589</f>
        <v>0</v>
      </c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R589" s="194" t="s">
        <v>149</v>
      </c>
      <c r="AT589" s="194" t="s">
        <v>208</v>
      </c>
      <c r="AU589" s="194" t="s">
        <v>83</v>
      </c>
      <c r="AY589" s="20" t="s">
        <v>206</v>
      </c>
      <c r="BE589" s="195">
        <f>IF(N589="základní",J589,0)</f>
        <v>0</v>
      </c>
      <c r="BF589" s="195">
        <f>IF(N589="snížená",J589,0)</f>
        <v>0</v>
      </c>
      <c r="BG589" s="195">
        <f>IF(N589="zákl. přenesená",J589,0)</f>
        <v>0</v>
      </c>
      <c r="BH589" s="195">
        <f>IF(N589="sníž. přenesená",J589,0)</f>
        <v>0</v>
      </c>
      <c r="BI589" s="195">
        <f>IF(N589="nulová",J589,0)</f>
        <v>0</v>
      </c>
      <c r="BJ589" s="20" t="s">
        <v>81</v>
      </c>
      <c r="BK589" s="195">
        <f>ROUND(I589*H589,2)</f>
        <v>0</v>
      </c>
      <c r="BL589" s="20" t="s">
        <v>149</v>
      </c>
      <c r="BM589" s="194" t="s">
        <v>2103</v>
      </c>
    </row>
    <row r="590" spans="1:65" s="2" customFormat="1" ht="18">
      <c r="A590" s="37"/>
      <c r="B590" s="38"/>
      <c r="C590" s="39"/>
      <c r="D590" s="196" t="s">
        <v>213</v>
      </c>
      <c r="E590" s="39"/>
      <c r="F590" s="197" t="s">
        <v>2104</v>
      </c>
      <c r="G590" s="39"/>
      <c r="H590" s="39"/>
      <c r="I590" s="198"/>
      <c r="J590" s="39"/>
      <c r="K590" s="39"/>
      <c r="L590" s="42"/>
      <c r="M590" s="199"/>
      <c r="N590" s="200"/>
      <c r="O590" s="67"/>
      <c r="P590" s="67"/>
      <c r="Q590" s="67"/>
      <c r="R590" s="67"/>
      <c r="S590" s="67"/>
      <c r="T590" s="68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T590" s="20" t="s">
        <v>213</v>
      </c>
      <c r="AU590" s="20" t="s">
        <v>83</v>
      </c>
    </row>
    <row r="591" spans="1:65" s="2" customFormat="1" ht="18">
      <c r="A591" s="37"/>
      <c r="B591" s="38"/>
      <c r="C591" s="39"/>
      <c r="D591" s="196" t="s">
        <v>275</v>
      </c>
      <c r="E591" s="39"/>
      <c r="F591" s="233" t="s">
        <v>1644</v>
      </c>
      <c r="G591" s="39"/>
      <c r="H591" s="39"/>
      <c r="I591" s="198"/>
      <c r="J591" s="39"/>
      <c r="K591" s="39"/>
      <c r="L591" s="42"/>
      <c r="M591" s="199"/>
      <c r="N591" s="200"/>
      <c r="O591" s="67"/>
      <c r="P591" s="67"/>
      <c r="Q591" s="67"/>
      <c r="R591" s="67"/>
      <c r="S591" s="67"/>
      <c r="T591" s="68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T591" s="20" t="s">
        <v>275</v>
      </c>
      <c r="AU591" s="20" t="s">
        <v>83</v>
      </c>
    </row>
    <row r="592" spans="1:65" s="14" customFormat="1">
      <c r="B592" s="211"/>
      <c r="C592" s="212"/>
      <c r="D592" s="196" t="s">
        <v>215</v>
      </c>
      <c r="E592" s="213" t="s">
        <v>21</v>
      </c>
      <c r="F592" s="214" t="s">
        <v>2105</v>
      </c>
      <c r="G592" s="212"/>
      <c r="H592" s="215">
        <v>48368</v>
      </c>
      <c r="I592" s="216"/>
      <c r="J592" s="212"/>
      <c r="K592" s="212"/>
      <c r="L592" s="217"/>
      <c r="M592" s="218"/>
      <c r="N592" s="219"/>
      <c r="O592" s="219"/>
      <c r="P592" s="219"/>
      <c r="Q592" s="219"/>
      <c r="R592" s="219"/>
      <c r="S592" s="219"/>
      <c r="T592" s="220"/>
      <c r="AT592" s="221" t="s">
        <v>215</v>
      </c>
      <c r="AU592" s="221" t="s">
        <v>83</v>
      </c>
      <c r="AV592" s="14" t="s">
        <v>83</v>
      </c>
      <c r="AW592" s="14" t="s">
        <v>34</v>
      </c>
      <c r="AX592" s="14" t="s">
        <v>74</v>
      </c>
      <c r="AY592" s="221" t="s">
        <v>206</v>
      </c>
    </row>
    <row r="593" spans="1:65" s="14" customFormat="1">
      <c r="B593" s="211"/>
      <c r="C593" s="212"/>
      <c r="D593" s="196" t="s">
        <v>215</v>
      </c>
      <c r="E593" s="213" t="s">
        <v>21</v>
      </c>
      <c r="F593" s="214" t="s">
        <v>2106</v>
      </c>
      <c r="G593" s="212"/>
      <c r="H593" s="215">
        <v>11800</v>
      </c>
      <c r="I593" s="216"/>
      <c r="J593" s="212"/>
      <c r="K593" s="212"/>
      <c r="L593" s="217"/>
      <c r="M593" s="218"/>
      <c r="N593" s="219"/>
      <c r="O593" s="219"/>
      <c r="P593" s="219"/>
      <c r="Q593" s="219"/>
      <c r="R593" s="219"/>
      <c r="S593" s="219"/>
      <c r="T593" s="220"/>
      <c r="AT593" s="221" t="s">
        <v>215</v>
      </c>
      <c r="AU593" s="221" t="s">
        <v>83</v>
      </c>
      <c r="AV593" s="14" t="s">
        <v>83</v>
      </c>
      <c r="AW593" s="14" t="s">
        <v>34</v>
      </c>
      <c r="AX593" s="14" t="s">
        <v>74</v>
      </c>
      <c r="AY593" s="221" t="s">
        <v>206</v>
      </c>
    </row>
    <row r="594" spans="1:65" s="15" customFormat="1">
      <c r="B594" s="222"/>
      <c r="C594" s="223"/>
      <c r="D594" s="196" t="s">
        <v>215</v>
      </c>
      <c r="E594" s="224" t="s">
        <v>21</v>
      </c>
      <c r="F594" s="225" t="s">
        <v>219</v>
      </c>
      <c r="G594" s="223"/>
      <c r="H594" s="226">
        <v>60168</v>
      </c>
      <c r="I594" s="227"/>
      <c r="J594" s="223"/>
      <c r="K594" s="223"/>
      <c r="L594" s="228"/>
      <c r="M594" s="229"/>
      <c r="N594" s="230"/>
      <c r="O594" s="230"/>
      <c r="P594" s="230"/>
      <c r="Q594" s="230"/>
      <c r="R594" s="230"/>
      <c r="S594" s="230"/>
      <c r="T594" s="231"/>
      <c r="AT594" s="232" t="s">
        <v>215</v>
      </c>
      <c r="AU594" s="232" t="s">
        <v>83</v>
      </c>
      <c r="AV594" s="15" t="s">
        <v>149</v>
      </c>
      <c r="AW594" s="15" t="s">
        <v>34</v>
      </c>
      <c r="AX594" s="15" t="s">
        <v>81</v>
      </c>
      <c r="AY594" s="232" t="s">
        <v>206</v>
      </c>
    </row>
    <row r="595" spans="1:65" s="2" customFormat="1" ht="24.15" customHeight="1">
      <c r="A595" s="37"/>
      <c r="B595" s="38"/>
      <c r="C595" s="182" t="s">
        <v>2107</v>
      </c>
      <c r="D595" s="182" t="s">
        <v>208</v>
      </c>
      <c r="E595" s="183" t="s">
        <v>2108</v>
      </c>
      <c r="F595" s="184" t="s">
        <v>2109</v>
      </c>
      <c r="G595" s="185" t="s">
        <v>238</v>
      </c>
      <c r="H595" s="186">
        <v>2.8260000000000001</v>
      </c>
      <c r="I595" s="187"/>
      <c r="J595" s="188">
        <f>ROUND(I595*H595,2)</f>
        <v>0</v>
      </c>
      <c r="K595" s="189"/>
      <c r="L595" s="42"/>
      <c r="M595" s="190" t="s">
        <v>21</v>
      </c>
      <c r="N595" s="191" t="s">
        <v>45</v>
      </c>
      <c r="O595" s="67"/>
      <c r="P595" s="192">
        <f>O595*H595</f>
        <v>0</v>
      </c>
      <c r="Q595" s="192">
        <v>0</v>
      </c>
      <c r="R595" s="192">
        <f>Q595*H595</f>
        <v>0</v>
      </c>
      <c r="S595" s="192">
        <v>0</v>
      </c>
      <c r="T595" s="193">
        <f>S595*H595</f>
        <v>0</v>
      </c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R595" s="194" t="s">
        <v>149</v>
      </c>
      <c r="AT595" s="194" t="s">
        <v>208</v>
      </c>
      <c r="AU595" s="194" t="s">
        <v>83</v>
      </c>
      <c r="AY595" s="20" t="s">
        <v>206</v>
      </c>
      <c r="BE595" s="195">
        <f>IF(N595="základní",J595,0)</f>
        <v>0</v>
      </c>
      <c r="BF595" s="195">
        <f>IF(N595="snížená",J595,0)</f>
        <v>0</v>
      </c>
      <c r="BG595" s="195">
        <f>IF(N595="zákl. přenesená",J595,0)</f>
        <v>0</v>
      </c>
      <c r="BH595" s="195">
        <f>IF(N595="sníž. přenesená",J595,0)</f>
        <v>0</v>
      </c>
      <c r="BI595" s="195">
        <f>IF(N595="nulová",J595,0)</f>
        <v>0</v>
      </c>
      <c r="BJ595" s="20" t="s">
        <v>81</v>
      </c>
      <c r="BK595" s="195">
        <f>ROUND(I595*H595,2)</f>
        <v>0</v>
      </c>
      <c r="BL595" s="20" t="s">
        <v>149</v>
      </c>
      <c r="BM595" s="194" t="s">
        <v>2110</v>
      </c>
    </row>
    <row r="596" spans="1:65" s="2" customFormat="1">
      <c r="A596" s="37"/>
      <c r="B596" s="38"/>
      <c r="C596" s="39"/>
      <c r="D596" s="196" t="s">
        <v>213</v>
      </c>
      <c r="E596" s="39"/>
      <c r="F596" s="197" t="s">
        <v>2109</v>
      </c>
      <c r="G596" s="39"/>
      <c r="H596" s="39"/>
      <c r="I596" s="198"/>
      <c r="J596" s="39"/>
      <c r="K596" s="39"/>
      <c r="L596" s="42"/>
      <c r="M596" s="199"/>
      <c r="N596" s="200"/>
      <c r="O596" s="67"/>
      <c r="P596" s="67"/>
      <c r="Q596" s="67"/>
      <c r="R596" s="67"/>
      <c r="S596" s="67"/>
      <c r="T596" s="68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T596" s="20" t="s">
        <v>213</v>
      </c>
      <c r="AU596" s="20" t="s">
        <v>83</v>
      </c>
    </row>
    <row r="597" spans="1:65" s="2" customFormat="1" ht="18">
      <c r="A597" s="37"/>
      <c r="B597" s="38"/>
      <c r="C597" s="39"/>
      <c r="D597" s="196" t="s">
        <v>275</v>
      </c>
      <c r="E597" s="39"/>
      <c r="F597" s="233" t="s">
        <v>1644</v>
      </c>
      <c r="G597" s="39"/>
      <c r="H597" s="39"/>
      <c r="I597" s="198"/>
      <c r="J597" s="39"/>
      <c r="K597" s="39"/>
      <c r="L597" s="42"/>
      <c r="M597" s="199"/>
      <c r="N597" s="200"/>
      <c r="O597" s="67"/>
      <c r="P597" s="67"/>
      <c r="Q597" s="67"/>
      <c r="R597" s="67"/>
      <c r="S597" s="67"/>
      <c r="T597" s="68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T597" s="20" t="s">
        <v>275</v>
      </c>
      <c r="AU597" s="20" t="s">
        <v>83</v>
      </c>
    </row>
    <row r="598" spans="1:65" s="14" customFormat="1">
      <c r="B598" s="211"/>
      <c r="C598" s="212"/>
      <c r="D598" s="196" t="s">
        <v>215</v>
      </c>
      <c r="E598" s="213" t="s">
        <v>21</v>
      </c>
      <c r="F598" s="214" t="s">
        <v>2111</v>
      </c>
      <c r="G598" s="212"/>
      <c r="H598" s="215">
        <v>2.8260000000000001</v>
      </c>
      <c r="I598" s="216"/>
      <c r="J598" s="212"/>
      <c r="K598" s="212"/>
      <c r="L598" s="217"/>
      <c r="M598" s="218"/>
      <c r="N598" s="219"/>
      <c r="O598" s="219"/>
      <c r="P598" s="219"/>
      <c r="Q598" s="219"/>
      <c r="R598" s="219"/>
      <c r="S598" s="219"/>
      <c r="T598" s="220"/>
      <c r="AT598" s="221" t="s">
        <v>215</v>
      </c>
      <c r="AU598" s="221" t="s">
        <v>83</v>
      </c>
      <c r="AV598" s="14" t="s">
        <v>83</v>
      </c>
      <c r="AW598" s="14" t="s">
        <v>34</v>
      </c>
      <c r="AX598" s="14" t="s">
        <v>81</v>
      </c>
      <c r="AY598" s="221" t="s">
        <v>206</v>
      </c>
    </row>
    <row r="599" spans="1:65" s="2" customFormat="1" ht="16.5" customHeight="1">
      <c r="A599" s="37"/>
      <c r="B599" s="38"/>
      <c r="C599" s="234" t="s">
        <v>2112</v>
      </c>
      <c r="D599" s="234" t="s">
        <v>305</v>
      </c>
      <c r="E599" s="235" t="s">
        <v>2113</v>
      </c>
      <c r="F599" s="236" t="s">
        <v>2114</v>
      </c>
      <c r="G599" s="237" t="s">
        <v>308</v>
      </c>
      <c r="H599" s="238">
        <v>1.19</v>
      </c>
      <c r="I599" s="239"/>
      <c r="J599" s="240">
        <f>ROUND(I599*H599,2)</f>
        <v>0</v>
      </c>
      <c r="K599" s="241"/>
      <c r="L599" s="242"/>
      <c r="M599" s="243" t="s">
        <v>21</v>
      </c>
      <c r="N599" s="244" t="s">
        <v>45</v>
      </c>
      <c r="O599" s="67"/>
      <c r="P599" s="192">
        <f>O599*H599</f>
        <v>0</v>
      </c>
      <c r="Q599" s="192">
        <v>1</v>
      </c>
      <c r="R599" s="192">
        <f>Q599*H599</f>
        <v>1.19</v>
      </c>
      <c r="S599" s="192">
        <v>0</v>
      </c>
      <c r="T599" s="193">
        <f>S599*H599</f>
        <v>0</v>
      </c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R599" s="194" t="s">
        <v>283</v>
      </c>
      <c r="AT599" s="194" t="s">
        <v>305</v>
      </c>
      <c r="AU599" s="194" t="s">
        <v>83</v>
      </c>
      <c r="AY599" s="20" t="s">
        <v>206</v>
      </c>
      <c r="BE599" s="195">
        <f>IF(N599="základní",J599,0)</f>
        <v>0</v>
      </c>
      <c r="BF599" s="195">
        <f>IF(N599="snížená",J599,0)</f>
        <v>0</v>
      </c>
      <c r="BG599" s="195">
        <f>IF(N599="zákl. přenesená",J599,0)</f>
        <v>0</v>
      </c>
      <c r="BH599" s="195">
        <f>IF(N599="sníž. přenesená",J599,0)</f>
        <v>0</v>
      </c>
      <c r="BI599" s="195">
        <f>IF(N599="nulová",J599,0)</f>
        <v>0</v>
      </c>
      <c r="BJ599" s="20" t="s">
        <v>81</v>
      </c>
      <c r="BK599" s="195">
        <f>ROUND(I599*H599,2)</f>
        <v>0</v>
      </c>
      <c r="BL599" s="20" t="s">
        <v>149</v>
      </c>
      <c r="BM599" s="194" t="s">
        <v>2115</v>
      </c>
    </row>
    <row r="600" spans="1:65" s="2" customFormat="1">
      <c r="A600" s="37"/>
      <c r="B600" s="38"/>
      <c r="C600" s="39"/>
      <c r="D600" s="196" t="s">
        <v>213</v>
      </c>
      <c r="E600" s="39"/>
      <c r="F600" s="197" t="s">
        <v>2114</v>
      </c>
      <c r="G600" s="39"/>
      <c r="H600" s="39"/>
      <c r="I600" s="198"/>
      <c r="J600" s="39"/>
      <c r="K600" s="39"/>
      <c r="L600" s="42"/>
      <c r="M600" s="199"/>
      <c r="N600" s="200"/>
      <c r="O600" s="67"/>
      <c r="P600" s="67"/>
      <c r="Q600" s="67"/>
      <c r="R600" s="67"/>
      <c r="S600" s="67"/>
      <c r="T600" s="68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T600" s="20" t="s">
        <v>213</v>
      </c>
      <c r="AU600" s="20" t="s">
        <v>83</v>
      </c>
    </row>
    <row r="601" spans="1:65" s="2" customFormat="1" ht="18">
      <c r="A601" s="37"/>
      <c r="B601" s="38"/>
      <c r="C601" s="39"/>
      <c r="D601" s="196" t="s">
        <v>275</v>
      </c>
      <c r="E601" s="39"/>
      <c r="F601" s="233" t="s">
        <v>1644</v>
      </c>
      <c r="G601" s="39"/>
      <c r="H601" s="39"/>
      <c r="I601" s="198"/>
      <c r="J601" s="39"/>
      <c r="K601" s="39"/>
      <c r="L601" s="42"/>
      <c r="M601" s="199"/>
      <c r="N601" s="200"/>
      <c r="O601" s="67"/>
      <c r="P601" s="67"/>
      <c r="Q601" s="67"/>
      <c r="R601" s="67"/>
      <c r="S601" s="67"/>
      <c r="T601" s="68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T601" s="20" t="s">
        <v>275</v>
      </c>
      <c r="AU601" s="20" t="s">
        <v>83</v>
      </c>
    </row>
    <row r="602" spans="1:65" s="14" customFormat="1">
      <c r="B602" s="211"/>
      <c r="C602" s="212"/>
      <c r="D602" s="196" t="s">
        <v>215</v>
      </c>
      <c r="E602" s="213" t="s">
        <v>21</v>
      </c>
      <c r="F602" s="214" t="s">
        <v>2116</v>
      </c>
      <c r="G602" s="212"/>
      <c r="H602" s="215">
        <v>1</v>
      </c>
      <c r="I602" s="216"/>
      <c r="J602" s="212"/>
      <c r="K602" s="212"/>
      <c r="L602" s="217"/>
      <c r="M602" s="218"/>
      <c r="N602" s="219"/>
      <c r="O602" s="219"/>
      <c r="P602" s="219"/>
      <c r="Q602" s="219"/>
      <c r="R602" s="219"/>
      <c r="S602" s="219"/>
      <c r="T602" s="220"/>
      <c r="AT602" s="221" t="s">
        <v>215</v>
      </c>
      <c r="AU602" s="221" t="s">
        <v>83</v>
      </c>
      <c r="AV602" s="14" t="s">
        <v>83</v>
      </c>
      <c r="AW602" s="14" t="s">
        <v>34</v>
      </c>
      <c r="AX602" s="14" t="s">
        <v>74</v>
      </c>
      <c r="AY602" s="221" t="s">
        <v>206</v>
      </c>
    </row>
    <row r="603" spans="1:65" s="14" customFormat="1">
      <c r="B603" s="211"/>
      <c r="C603" s="212"/>
      <c r="D603" s="196" t="s">
        <v>215</v>
      </c>
      <c r="E603" s="213" t="s">
        <v>21</v>
      </c>
      <c r="F603" s="214" t="s">
        <v>2117</v>
      </c>
      <c r="G603" s="212"/>
      <c r="H603" s="215">
        <v>0.19</v>
      </c>
      <c r="I603" s="216"/>
      <c r="J603" s="212"/>
      <c r="K603" s="212"/>
      <c r="L603" s="217"/>
      <c r="M603" s="218"/>
      <c r="N603" s="219"/>
      <c r="O603" s="219"/>
      <c r="P603" s="219"/>
      <c r="Q603" s="219"/>
      <c r="R603" s="219"/>
      <c r="S603" s="219"/>
      <c r="T603" s="220"/>
      <c r="AT603" s="221" t="s">
        <v>215</v>
      </c>
      <c r="AU603" s="221" t="s">
        <v>83</v>
      </c>
      <c r="AV603" s="14" t="s">
        <v>83</v>
      </c>
      <c r="AW603" s="14" t="s">
        <v>34</v>
      </c>
      <c r="AX603" s="14" t="s">
        <v>74</v>
      </c>
      <c r="AY603" s="221" t="s">
        <v>206</v>
      </c>
    </row>
    <row r="604" spans="1:65" s="15" customFormat="1">
      <c r="B604" s="222"/>
      <c r="C604" s="223"/>
      <c r="D604" s="196" t="s">
        <v>215</v>
      </c>
      <c r="E604" s="224" t="s">
        <v>21</v>
      </c>
      <c r="F604" s="225" t="s">
        <v>219</v>
      </c>
      <c r="G604" s="223"/>
      <c r="H604" s="226">
        <v>1.19</v>
      </c>
      <c r="I604" s="227"/>
      <c r="J604" s="223"/>
      <c r="K604" s="223"/>
      <c r="L604" s="228"/>
      <c r="M604" s="229"/>
      <c r="N604" s="230"/>
      <c r="O604" s="230"/>
      <c r="P604" s="230"/>
      <c r="Q604" s="230"/>
      <c r="R604" s="230"/>
      <c r="S604" s="230"/>
      <c r="T604" s="231"/>
      <c r="AT604" s="232" t="s">
        <v>215</v>
      </c>
      <c r="AU604" s="232" t="s">
        <v>83</v>
      </c>
      <c r="AV604" s="15" t="s">
        <v>149</v>
      </c>
      <c r="AW604" s="15" t="s">
        <v>34</v>
      </c>
      <c r="AX604" s="15" t="s">
        <v>81</v>
      </c>
      <c r="AY604" s="232" t="s">
        <v>206</v>
      </c>
    </row>
    <row r="605" spans="1:65" s="2" customFormat="1" ht="16.5" customHeight="1">
      <c r="A605" s="37"/>
      <c r="B605" s="38"/>
      <c r="C605" s="234" t="s">
        <v>2118</v>
      </c>
      <c r="D605" s="234" t="s">
        <v>305</v>
      </c>
      <c r="E605" s="235" t="s">
        <v>2119</v>
      </c>
      <c r="F605" s="236" t="s">
        <v>2120</v>
      </c>
      <c r="G605" s="237" t="s">
        <v>226</v>
      </c>
      <c r="H605" s="238">
        <v>10</v>
      </c>
      <c r="I605" s="239"/>
      <c r="J605" s="240">
        <f>ROUND(I605*H605,2)</f>
        <v>0</v>
      </c>
      <c r="K605" s="241"/>
      <c r="L605" s="242"/>
      <c r="M605" s="243" t="s">
        <v>21</v>
      </c>
      <c r="N605" s="244" t="s">
        <v>45</v>
      </c>
      <c r="O605" s="67"/>
      <c r="P605" s="192">
        <f>O605*H605</f>
        <v>0</v>
      </c>
      <c r="Q605" s="192">
        <v>3.8E-3</v>
      </c>
      <c r="R605" s="192">
        <f>Q605*H605</f>
        <v>3.7999999999999999E-2</v>
      </c>
      <c r="S605" s="192">
        <v>0</v>
      </c>
      <c r="T605" s="193">
        <f>S605*H605</f>
        <v>0</v>
      </c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R605" s="194" t="s">
        <v>283</v>
      </c>
      <c r="AT605" s="194" t="s">
        <v>305</v>
      </c>
      <c r="AU605" s="194" t="s">
        <v>83</v>
      </c>
      <c r="AY605" s="20" t="s">
        <v>206</v>
      </c>
      <c r="BE605" s="195">
        <f>IF(N605="základní",J605,0)</f>
        <v>0</v>
      </c>
      <c r="BF605" s="195">
        <f>IF(N605="snížená",J605,0)</f>
        <v>0</v>
      </c>
      <c r="BG605" s="195">
        <f>IF(N605="zákl. přenesená",J605,0)</f>
        <v>0</v>
      </c>
      <c r="BH605" s="195">
        <f>IF(N605="sníž. přenesená",J605,0)</f>
        <v>0</v>
      </c>
      <c r="BI605" s="195">
        <f>IF(N605="nulová",J605,0)</f>
        <v>0</v>
      </c>
      <c r="BJ605" s="20" t="s">
        <v>81</v>
      </c>
      <c r="BK605" s="195">
        <f>ROUND(I605*H605,2)</f>
        <v>0</v>
      </c>
      <c r="BL605" s="20" t="s">
        <v>149</v>
      </c>
      <c r="BM605" s="194" t="s">
        <v>2121</v>
      </c>
    </row>
    <row r="606" spans="1:65" s="2" customFormat="1">
      <c r="A606" s="37"/>
      <c r="B606" s="38"/>
      <c r="C606" s="39"/>
      <c r="D606" s="196" t="s">
        <v>213</v>
      </c>
      <c r="E606" s="39"/>
      <c r="F606" s="197" t="s">
        <v>2120</v>
      </c>
      <c r="G606" s="39"/>
      <c r="H606" s="39"/>
      <c r="I606" s="198"/>
      <c r="J606" s="39"/>
      <c r="K606" s="39"/>
      <c r="L606" s="42"/>
      <c r="M606" s="199"/>
      <c r="N606" s="200"/>
      <c r="O606" s="67"/>
      <c r="P606" s="67"/>
      <c r="Q606" s="67"/>
      <c r="R606" s="67"/>
      <c r="S606" s="67"/>
      <c r="T606" s="68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T606" s="20" t="s">
        <v>213</v>
      </c>
      <c r="AU606" s="20" t="s">
        <v>83</v>
      </c>
    </row>
    <row r="607" spans="1:65" s="2" customFormat="1" ht="18">
      <c r="A607" s="37"/>
      <c r="B607" s="38"/>
      <c r="C607" s="39"/>
      <c r="D607" s="196" t="s">
        <v>275</v>
      </c>
      <c r="E607" s="39"/>
      <c r="F607" s="233" t="s">
        <v>1644</v>
      </c>
      <c r="G607" s="39"/>
      <c r="H607" s="39"/>
      <c r="I607" s="198"/>
      <c r="J607" s="39"/>
      <c r="K607" s="39"/>
      <c r="L607" s="42"/>
      <c r="M607" s="199"/>
      <c r="N607" s="200"/>
      <c r="O607" s="67"/>
      <c r="P607" s="67"/>
      <c r="Q607" s="67"/>
      <c r="R607" s="67"/>
      <c r="S607" s="67"/>
      <c r="T607" s="68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T607" s="20" t="s">
        <v>275</v>
      </c>
      <c r="AU607" s="20" t="s">
        <v>83</v>
      </c>
    </row>
    <row r="608" spans="1:65" s="14" customFormat="1">
      <c r="B608" s="211"/>
      <c r="C608" s="212"/>
      <c r="D608" s="196" t="s">
        <v>215</v>
      </c>
      <c r="E608" s="213" t="s">
        <v>21</v>
      </c>
      <c r="F608" s="214" t="s">
        <v>2122</v>
      </c>
      <c r="G608" s="212"/>
      <c r="H608" s="215">
        <v>10</v>
      </c>
      <c r="I608" s="216"/>
      <c r="J608" s="212"/>
      <c r="K608" s="212"/>
      <c r="L608" s="217"/>
      <c r="M608" s="218"/>
      <c r="N608" s="219"/>
      <c r="O608" s="219"/>
      <c r="P608" s="219"/>
      <c r="Q608" s="219"/>
      <c r="R608" s="219"/>
      <c r="S608" s="219"/>
      <c r="T608" s="220"/>
      <c r="AT608" s="221" t="s">
        <v>215</v>
      </c>
      <c r="AU608" s="221" t="s">
        <v>83</v>
      </c>
      <c r="AV608" s="14" t="s">
        <v>83</v>
      </c>
      <c r="AW608" s="14" t="s">
        <v>34</v>
      </c>
      <c r="AX608" s="14" t="s">
        <v>81</v>
      </c>
      <c r="AY608" s="221" t="s">
        <v>206</v>
      </c>
    </row>
    <row r="609" spans="1:65" s="2" customFormat="1" ht="16.5" customHeight="1">
      <c r="A609" s="37"/>
      <c r="B609" s="38"/>
      <c r="C609" s="182" t="s">
        <v>2123</v>
      </c>
      <c r="D609" s="182" t="s">
        <v>208</v>
      </c>
      <c r="E609" s="183" t="s">
        <v>2124</v>
      </c>
      <c r="F609" s="184" t="s">
        <v>2125</v>
      </c>
      <c r="G609" s="185" t="s">
        <v>238</v>
      </c>
      <c r="H609" s="186">
        <v>264.39999999999998</v>
      </c>
      <c r="I609" s="187"/>
      <c r="J609" s="188">
        <f>ROUND(I609*H609,2)</f>
        <v>0</v>
      </c>
      <c r="K609" s="189"/>
      <c r="L609" s="42"/>
      <c r="M609" s="190" t="s">
        <v>21</v>
      </c>
      <c r="N609" s="191" t="s">
        <v>45</v>
      </c>
      <c r="O609" s="67"/>
      <c r="P609" s="192">
        <f>O609*H609</f>
        <v>0</v>
      </c>
      <c r="Q609" s="192">
        <v>0</v>
      </c>
      <c r="R609" s="192">
        <f>Q609*H609</f>
        <v>0</v>
      </c>
      <c r="S609" s="192">
        <v>0</v>
      </c>
      <c r="T609" s="193">
        <f>S609*H609</f>
        <v>0</v>
      </c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R609" s="194" t="s">
        <v>149</v>
      </c>
      <c r="AT609" s="194" t="s">
        <v>208</v>
      </c>
      <c r="AU609" s="194" t="s">
        <v>83</v>
      </c>
      <c r="AY609" s="20" t="s">
        <v>206</v>
      </c>
      <c r="BE609" s="195">
        <f>IF(N609="základní",J609,0)</f>
        <v>0</v>
      </c>
      <c r="BF609" s="195">
        <f>IF(N609="snížená",J609,0)</f>
        <v>0</v>
      </c>
      <c r="BG609" s="195">
        <f>IF(N609="zákl. přenesená",J609,0)</f>
        <v>0</v>
      </c>
      <c r="BH609" s="195">
        <f>IF(N609="sníž. přenesená",J609,0)</f>
        <v>0</v>
      </c>
      <c r="BI609" s="195">
        <f>IF(N609="nulová",J609,0)</f>
        <v>0</v>
      </c>
      <c r="BJ609" s="20" t="s">
        <v>81</v>
      </c>
      <c r="BK609" s="195">
        <f>ROUND(I609*H609,2)</f>
        <v>0</v>
      </c>
      <c r="BL609" s="20" t="s">
        <v>149</v>
      </c>
      <c r="BM609" s="194" t="s">
        <v>2126</v>
      </c>
    </row>
    <row r="610" spans="1:65" s="2" customFormat="1">
      <c r="A610" s="37"/>
      <c r="B610" s="38"/>
      <c r="C610" s="39"/>
      <c r="D610" s="196" t="s">
        <v>213</v>
      </c>
      <c r="E610" s="39"/>
      <c r="F610" s="197" t="s">
        <v>2127</v>
      </c>
      <c r="G610" s="39"/>
      <c r="H610" s="39"/>
      <c r="I610" s="198"/>
      <c r="J610" s="39"/>
      <c r="K610" s="39"/>
      <c r="L610" s="42"/>
      <c r="M610" s="199"/>
      <c r="N610" s="200"/>
      <c r="O610" s="67"/>
      <c r="P610" s="67"/>
      <c r="Q610" s="67"/>
      <c r="R610" s="67"/>
      <c r="S610" s="67"/>
      <c r="T610" s="68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T610" s="20" t="s">
        <v>213</v>
      </c>
      <c r="AU610" s="20" t="s">
        <v>83</v>
      </c>
    </row>
    <row r="611" spans="1:65" s="2" customFormat="1" ht="18">
      <c r="A611" s="37"/>
      <c r="B611" s="38"/>
      <c r="C611" s="39"/>
      <c r="D611" s="196" t="s">
        <v>275</v>
      </c>
      <c r="E611" s="39"/>
      <c r="F611" s="233" t="s">
        <v>1644</v>
      </c>
      <c r="G611" s="39"/>
      <c r="H611" s="39"/>
      <c r="I611" s="198"/>
      <c r="J611" s="39"/>
      <c r="K611" s="39"/>
      <c r="L611" s="42"/>
      <c r="M611" s="199"/>
      <c r="N611" s="200"/>
      <c r="O611" s="67"/>
      <c r="P611" s="67"/>
      <c r="Q611" s="67"/>
      <c r="R611" s="67"/>
      <c r="S611" s="67"/>
      <c r="T611" s="68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T611" s="20" t="s">
        <v>275</v>
      </c>
      <c r="AU611" s="20" t="s">
        <v>83</v>
      </c>
    </row>
    <row r="612" spans="1:65" s="14" customFormat="1">
      <c r="B612" s="211"/>
      <c r="C612" s="212"/>
      <c r="D612" s="196" t="s">
        <v>215</v>
      </c>
      <c r="E612" s="213" t="s">
        <v>21</v>
      </c>
      <c r="F612" s="214" t="s">
        <v>2128</v>
      </c>
      <c r="G612" s="212"/>
      <c r="H612" s="215">
        <v>223.8</v>
      </c>
      <c r="I612" s="216"/>
      <c r="J612" s="212"/>
      <c r="K612" s="212"/>
      <c r="L612" s="217"/>
      <c r="M612" s="218"/>
      <c r="N612" s="219"/>
      <c r="O612" s="219"/>
      <c r="P612" s="219"/>
      <c r="Q612" s="219"/>
      <c r="R612" s="219"/>
      <c r="S612" s="219"/>
      <c r="T612" s="220"/>
      <c r="AT612" s="221" t="s">
        <v>215</v>
      </c>
      <c r="AU612" s="221" t="s">
        <v>83</v>
      </c>
      <c r="AV612" s="14" t="s">
        <v>83</v>
      </c>
      <c r="AW612" s="14" t="s">
        <v>34</v>
      </c>
      <c r="AX612" s="14" t="s">
        <v>74</v>
      </c>
      <c r="AY612" s="221" t="s">
        <v>206</v>
      </c>
    </row>
    <row r="613" spans="1:65" s="14" customFormat="1">
      <c r="B613" s="211"/>
      <c r="C613" s="212"/>
      <c r="D613" s="196" t="s">
        <v>215</v>
      </c>
      <c r="E613" s="213" t="s">
        <v>21</v>
      </c>
      <c r="F613" s="214" t="s">
        <v>2129</v>
      </c>
      <c r="G613" s="212"/>
      <c r="H613" s="215">
        <v>40.6</v>
      </c>
      <c r="I613" s="216"/>
      <c r="J613" s="212"/>
      <c r="K613" s="212"/>
      <c r="L613" s="217"/>
      <c r="M613" s="218"/>
      <c r="N613" s="219"/>
      <c r="O613" s="219"/>
      <c r="P613" s="219"/>
      <c r="Q613" s="219"/>
      <c r="R613" s="219"/>
      <c r="S613" s="219"/>
      <c r="T613" s="220"/>
      <c r="AT613" s="221" t="s">
        <v>215</v>
      </c>
      <c r="AU613" s="221" t="s">
        <v>83</v>
      </c>
      <c r="AV613" s="14" t="s">
        <v>83</v>
      </c>
      <c r="AW613" s="14" t="s">
        <v>34</v>
      </c>
      <c r="AX613" s="14" t="s">
        <v>74</v>
      </c>
      <c r="AY613" s="221" t="s">
        <v>206</v>
      </c>
    </row>
    <row r="614" spans="1:65" s="15" customFormat="1">
      <c r="B614" s="222"/>
      <c r="C614" s="223"/>
      <c r="D614" s="196" t="s">
        <v>215</v>
      </c>
      <c r="E614" s="224" t="s">
        <v>21</v>
      </c>
      <c r="F614" s="225" t="s">
        <v>219</v>
      </c>
      <c r="G614" s="223"/>
      <c r="H614" s="226">
        <v>264.39999999999998</v>
      </c>
      <c r="I614" s="227"/>
      <c r="J614" s="223"/>
      <c r="K614" s="223"/>
      <c r="L614" s="228"/>
      <c r="M614" s="229"/>
      <c r="N614" s="230"/>
      <c r="O614" s="230"/>
      <c r="P614" s="230"/>
      <c r="Q614" s="230"/>
      <c r="R614" s="230"/>
      <c r="S614" s="230"/>
      <c r="T614" s="231"/>
      <c r="AT614" s="232" t="s">
        <v>215</v>
      </c>
      <c r="AU614" s="232" t="s">
        <v>83</v>
      </c>
      <c r="AV614" s="15" t="s">
        <v>149</v>
      </c>
      <c r="AW614" s="15" t="s">
        <v>34</v>
      </c>
      <c r="AX614" s="15" t="s">
        <v>81</v>
      </c>
      <c r="AY614" s="232" t="s">
        <v>206</v>
      </c>
    </row>
    <row r="615" spans="1:65" s="2" customFormat="1" ht="16.5" customHeight="1">
      <c r="A615" s="37"/>
      <c r="B615" s="38"/>
      <c r="C615" s="234" t="s">
        <v>1685</v>
      </c>
      <c r="D615" s="234" t="s">
        <v>305</v>
      </c>
      <c r="E615" s="235" t="s">
        <v>2130</v>
      </c>
      <c r="F615" s="236" t="s">
        <v>2131</v>
      </c>
      <c r="G615" s="237" t="s">
        <v>257</v>
      </c>
      <c r="H615" s="238">
        <v>14.587</v>
      </c>
      <c r="I615" s="239"/>
      <c r="J615" s="240">
        <f>ROUND(I615*H615,2)</f>
        <v>0</v>
      </c>
      <c r="K615" s="241"/>
      <c r="L615" s="242"/>
      <c r="M615" s="243" t="s">
        <v>21</v>
      </c>
      <c r="N615" s="244" t="s">
        <v>45</v>
      </c>
      <c r="O615" s="67"/>
      <c r="P615" s="192">
        <f>O615*H615</f>
        <v>0</v>
      </c>
      <c r="Q615" s="192">
        <v>0.2</v>
      </c>
      <c r="R615" s="192">
        <f>Q615*H615</f>
        <v>2.9174000000000002</v>
      </c>
      <c r="S615" s="192">
        <v>0</v>
      </c>
      <c r="T615" s="193">
        <f>S615*H615</f>
        <v>0</v>
      </c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R615" s="194" t="s">
        <v>283</v>
      </c>
      <c r="AT615" s="194" t="s">
        <v>305</v>
      </c>
      <c r="AU615" s="194" t="s">
        <v>83</v>
      </c>
      <c r="AY615" s="20" t="s">
        <v>206</v>
      </c>
      <c r="BE615" s="195">
        <f>IF(N615="základní",J615,0)</f>
        <v>0</v>
      </c>
      <c r="BF615" s="195">
        <f>IF(N615="snížená",J615,0)</f>
        <v>0</v>
      </c>
      <c r="BG615" s="195">
        <f>IF(N615="zákl. přenesená",J615,0)</f>
        <v>0</v>
      </c>
      <c r="BH615" s="195">
        <f>IF(N615="sníž. přenesená",J615,0)</f>
        <v>0</v>
      </c>
      <c r="BI615" s="195">
        <f>IF(N615="nulová",J615,0)</f>
        <v>0</v>
      </c>
      <c r="BJ615" s="20" t="s">
        <v>81</v>
      </c>
      <c r="BK615" s="195">
        <f>ROUND(I615*H615,2)</f>
        <v>0</v>
      </c>
      <c r="BL615" s="20" t="s">
        <v>149</v>
      </c>
      <c r="BM615" s="194" t="s">
        <v>2132</v>
      </c>
    </row>
    <row r="616" spans="1:65" s="2" customFormat="1">
      <c r="A616" s="37"/>
      <c r="B616" s="38"/>
      <c r="C616" s="39"/>
      <c r="D616" s="196" t="s">
        <v>213</v>
      </c>
      <c r="E616" s="39"/>
      <c r="F616" s="197" t="s">
        <v>2131</v>
      </c>
      <c r="G616" s="39"/>
      <c r="H616" s="39"/>
      <c r="I616" s="198"/>
      <c r="J616" s="39"/>
      <c r="K616" s="39"/>
      <c r="L616" s="42"/>
      <c r="M616" s="199"/>
      <c r="N616" s="200"/>
      <c r="O616" s="67"/>
      <c r="P616" s="67"/>
      <c r="Q616" s="67"/>
      <c r="R616" s="67"/>
      <c r="S616" s="67"/>
      <c r="T616" s="68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T616" s="20" t="s">
        <v>213</v>
      </c>
      <c r="AU616" s="20" t="s">
        <v>83</v>
      </c>
    </row>
    <row r="617" spans="1:65" s="2" customFormat="1" ht="18">
      <c r="A617" s="37"/>
      <c r="B617" s="38"/>
      <c r="C617" s="39"/>
      <c r="D617" s="196" t="s">
        <v>275</v>
      </c>
      <c r="E617" s="39"/>
      <c r="F617" s="233" t="s">
        <v>1644</v>
      </c>
      <c r="G617" s="39"/>
      <c r="H617" s="39"/>
      <c r="I617" s="198"/>
      <c r="J617" s="39"/>
      <c r="K617" s="39"/>
      <c r="L617" s="42"/>
      <c r="M617" s="199"/>
      <c r="N617" s="200"/>
      <c r="O617" s="67"/>
      <c r="P617" s="67"/>
      <c r="Q617" s="67"/>
      <c r="R617" s="67"/>
      <c r="S617" s="67"/>
      <c r="T617" s="68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T617" s="20" t="s">
        <v>275</v>
      </c>
      <c r="AU617" s="20" t="s">
        <v>83</v>
      </c>
    </row>
    <row r="618" spans="1:65" s="14" customFormat="1">
      <c r="B618" s="211"/>
      <c r="C618" s="212"/>
      <c r="D618" s="196" t="s">
        <v>215</v>
      </c>
      <c r="E618" s="213" t="s">
        <v>21</v>
      </c>
      <c r="F618" s="214" t="s">
        <v>2133</v>
      </c>
      <c r="G618" s="212"/>
      <c r="H618" s="215">
        <v>17.904</v>
      </c>
      <c r="I618" s="216"/>
      <c r="J618" s="212"/>
      <c r="K618" s="212"/>
      <c r="L618" s="217"/>
      <c r="M618" s="218"/>
      <c r="N618" s="219"/>
      <c r="O618" s="219"/>
      <c r="P618" s="219"/>
      <c r="Q618" s="219"/>
      <c r="R618" s="219"/>
      <c r="S618" s="219"/>
      <c r="T618" s="220"/>
      <c r="AT618" s="221" t="s">
        <v>215</v>
      </c>
      <c r="AU618" s="221" t="s">
        <v>83</v>
      </c>
      <c r="AV618" s="14" t="s">
        <v>83</v>
      </c>
      <c r="AW618" s="14" t="s">
        <v>34</v>
      </c>
      <c r="AX618" s="14" t="s">
        <v>74</v>
      </c>
      <c r="AY618" s="221" t="s">
        <v>206</v>
      </c>
    </row>
    <row r="619" spans="1:65" s="14" customFormat="1">
      <c r="B619" s="211"/>
      <c r="C619" s="212"/>
      <c r="D619" s="196" t="s">
        <v>215</v>
      </c>
      <c r="E619" s="213" t="s">
        <v>21</v>
      </c>
      <c r="F619" s="214" t="s">
        <v>2134</v>
      </c>
      <c r="G619" s="212"/>
      <c r="H619" s="215">
        <v>3.2480000000000002</v>
      </c>
      <c r="I619" s="216"/>
      <c r="J619" s="212"/>
      <c r="K619" s="212"/>
      <c r="L619" s="217"/>
      <c r="M619" s="218"/>
      <c r="N619" s="219"/>
      <c r="O619" s="219"/>
      <c r="P619" s="219"/>
      <c r="Q619" s="219"/>
      <c r="R619" s="219"/>
      <c r="S619" s="219"/>
      <c r="T619" s="220"/>
      <c r="AT619" s="221" t="s">
        <v>215</v>
      </c>
      <c r="AU619" s="221" t="s">
        <v>83</v>
      </c>
      <c r="AV619" s="14" t="s">
        <v>83</v>
      </c>
      <c r="AW619" s="14" t="s">
        <v>34</v>
      </c>
      <c r="AX619" s="14" t="s">
        <v>74</v>
      </c>
      <c r="AY619" s="221" t="s">
        <v>206</v>
      </c>
    </row>
    <row r="620" spans="1:65" s="14" customFormat="1">
      <c r="B620" s="211"/>
      <c r="C620" s="212"/>
      <c r="D620" s="196" t="s">
        <v>215</v>
      </c>
      <c r="E620" s="213" t="s">
        <v>21</v>
      </c>
      <c r="F620" s="214" t="s">
        <v>2135</v>
      </c>
      <c r="G620" s="212"/>
      <c r="H620" s="215">
        <v>3.1469999999999998</v>
      </c>
      <c r="I620" s="216"/>
      <c r="J620" s="212"/>
      <c r="K620" s="212"/>
      <c r="L620" s="217"/>
      <c r="M620" s="218"/>
      <c r="N620" s="219"/>
      <c r="O620" s="219"/>
      <c r="P620" s="219"/>
      <c r="Q620" s="219"/>
      <c r="R620" s="219"/>
      <c r="S620" s="219"/>
      <c r="T620" s="220"/>
      <c r="AT620" s="221" t="s">
        <v>215</v>
      </c>
      <c r="AU620" s="221" t="s">
        <v>83</v>
      </c>
      <c r="AV620" s="14" t="s">
        <v>83</v>
      </c>
      <c r="AW620" s="14" t="s">
        <v>34</v>
      </c>
      <c r="AX620" s="14" t="s">
        <v>74</v>
      </c>
      <c r="AY620" s="221" t="s">
        <v>206</v>
      </c>
    </row>
    <row r="621" spans="1:65" s="14" customFormat="1">
      <c r="B621" s="211"/>
      <c r="C621" s="212"/>
      <c r="D621" s="196" t="s">
        <v>215</v>
      </c>
      <c r="E621" s="213" t="s">
        <v>21</v>
      </c>
      <c r="F621" s="214" t="s">
        <v>2136</v>
      </c>
      <c r="G621" s="212"/>
      <c r="H621" s="215">
        <v>9.0129999999999999</v>
      </c>
      <c r="I621" s="216"/>
      <c r="J621" s="212"/>
      <c r="K621" s="212"/>
      <c r="L621" s="217"/>
      <c r="M621" s="218"/>
      <c r="N621" s="219"/>
      <c r="O621" s="219"/>
      <c r="P621" s="219"/>
      <c r="Q621" s="219"/>
      <c r="R621" s="219"/>
      <c r="S621" s="219"/>
      <c r="T621" s="220"/>
      <c r="AT621" s="221" t="s">
        <v>215</v>
      </c>
      <c r="AU621" s="221" t="s">
        <v>83</v>
      </c>
      <c r="AV621" s="14" t="s">
        <v>83</v>
      </c>
      <c r="AW621" s="14" t="s">
        <v>34</v>
      </c>
      <c r="AX621" s="14" t="s">
        <v>74</v>
      </c>
      <c r="AY621" s="221" t="s">
        <v>206</v>
      </c>
    </row>
    <row r="622" spans="1:65" s="14" customFormat="1">
      <c r="B622" s="211"/>
      <c r="C622" s="212"/>
      <c r="D622" s="196" t="s">
        <v>215</v>
      </c>
      <c r="E622" s="213" t="s">
        <v>21</v>
      </c>
      <c r="F622" s="214" t="s">
        <v>2137</v>
      </c>
      <c r="G622" s="212"/>
      <c r="H622" s="215">
        <v>77.519000000000005</v>
      </c>
      <c r="I622" s="216"/>
      <c r="J622" s="212"/>
      <c r="K622" s="212"/>
      <c r="L622" s="217"/>
      <c r="M622" s="218"/>
      <c r="N622" s="219"/>
      <c r="O622" s="219"/>
      <c r="P622" s="219"/>
      <c r="Q622" s="219"/>
      <c r="R622" s="219"/>
      <c r="S622" s="219"/>
      <c r="T622" s="220"/>
      <c r="AT622" s="221" t="s">
        <v>215</v>
      </c>
      <c r="AU622" s="221" t="s">
        <v>83</v>
      </c>
      <c r="AV622" s="14" t="s">
        <v>83</v>
      </c>
      <c r="AW622" s="14" t="s">
        <v>34</v>
      </c>
      <c r="AX622" s="14" t="s">
        <v>74</v>
      </c>
      <c r="AY622" s="221" t="s">
        <v>206</v>
      </c>
    </row>
    <row r="623" spans="1:65" s="14" customFormat="1">
      <c r="B623" s="211"/>
      <c r="C623" s="212"/>
      <c r="D623" s="196" t="s">
        <v>215</v>
      </c>
      <c r="E623" s="213" t="s">
        <v>21</v>
      </c>
      <c r="F623" s="214" t="s">
        <v>2138</v>
      </c>
      <c r="G623" s="212"/>
      <c r="H623" s="215">
        <v>22.077999999999999</v>
      </c>
      <c r="I623" s="216"/>
      <c r="J623" s="212"/>
      <c r="K623" s="212"/>
      <c r="L623" s="217"/>
      <c r="M623" s="218"/>
      <c r="N623" s="219"/>
      <c r="O623" s="219"/>
      <c r="P623" s="219"/>
      <c r="Q623" s="219"/>
      <c r="R623" s="219"/>
      <c r="S623" s="219"/>
      <c r="T623" s="220"/>
      <c r="AT623" s="221" t="s">
        <v>215</v>
      </c>
      <c r="AU623" s="221" t="s">
        <v>83</v>
      </c>
      <c r="AV623" s="14" t="s">
        <v>83</v>
      </c>
      <c r="AW623" s="14" t="s">
        <v>34</v>
      </c>
      <c r="AX623" s="14" t="s">
        <v>74</v>
      </c>
      <c r="AY623" s="221" t="s">
        <v>206</v>
      </c>
    </row>
    <row r="624" spans="1:65" s="14" customFormat="1">
      <c r="B624" s="211"/>
      <c r="C624" s="212"/>
      <c r="D624" s="196" t="s">
        <v>215</v>
      </c>
      <c r="E624" s="213" t="s">
        <v>21</v>
      </c>
      <c r="F624" s="214" t="s">
        <v>2139</v>
      </c>
      <c r="G624" s="212"/>
      <c r="H624" s="215">
        <v>8.7140000000000004</v>
      </c>
      <c r="I624" s="216"/>
      <c r="J624" s="212"/>
      <c r="K624" s="212"/>
      <c r="L624" s="217"/>
      <c r="M624" s="218"/>
      <c r="N624" s="219"/>
      <c r="O624" s="219"/>
      <c r="P624" s="219"/>
      <c r="Q624" s="219"/>
      <c r="R624" s="219"/>
      <c r="S624" s="219"/>
      <c r="T624" s="220"/>
      <c r="AT624" s="221" t="s">
        <v>215</v>
      </c>
      <c r="AU624" s="221" t="s">
        <v>83</v>
      </c>
      <c r="AV624" s="14" t="s">
        <v>83</v>
      </c>
      <c r="AW624" s="14" t="s">
        <v>34</v>
      </c>
      <c r="AX624" s="14" t="s">
        <v>74</v>
      </c>
      <c r="AY624" s="221" t="s">
        <v>206</v>
      </c>
    </row>
    <row r="625" spans="1:65" s="15" customFormat="1">
      <c r="B625" s="222"/>
      <c r="C625" s="223"/>
      <c r="D625" s="196" t="s">
        <v>215</v>
      </c>
      <c r="E625" s="224" t="s">
        <v>21</v>
      </c>
      <c r="F625" s="225" t="s">
        <v>219</v>
      </c>
      <c r="G625" s="223"/>
      <c r="H625" s="226">
        <v>141.62299999999999</v>
      </c>
      <c r="I625" s="227"/>
      <c r="J625" s="223"/>
      <c r="K625" s="223"/>
      <c r="L625" s="228"/>
      <c r="M625" s="229"/>
      <c r="N625" s="230"/>
      <c r="O625" s="230"/>
      <c r="P625" s="230"/>
      <c r="Q625" s="230"/>
      <c r="R625" s="230"/>
      <c r="S625" s="230"/>
      <c r="T625" s="231"/>
      <c r="AT625" s="232" t="s">
        <v>215</v>
      </c>
      <c r="AU625" s="232" t="s">
        <v>83</v>
      </c>
      <c r="AV625" s="15" t="s">
        <v>149</v>
      </c>
      <c r="AW625" s="15" t="s">
        <v>34</v>
      </c>
      <c r="AX625" s="15" t="s">
        <v>74</v>
      </c>
      <c r="AY625" s="232" t="s">
        <v>206</v>
      </c>
    </row>
    <row r="626" spans="1:65" s="14" customFormat="1">
      <c r="B626" s="211"/>
      <c r="C626" s="212"/>
      <c r="D626" s="196" t="s">
        <v>215</v>
      </c>
      <c r="E626" s="213" t="s">
        <v>21</v>
      </c>
      <c r="F626" s="214" t="s">
        <v>2140</v>
      </c>
      <c r="G626" s="212"/>
      <c r="H626" s="215">
        <v>14.587</v>
      </c>
      <c r="I626" s="216"/>
      <c r="J626" s="212"/>
      <c r="K626" s="212"/>
      <c r="L626" s="217"/>
      <c r="M626" s="218"/>
      <c r="N626" s="219"/>
      <c r="O626" s="219"/>
      <c r="P626" s="219"/>
      <c r="Q626" s="219"/>
      <c r="R626" s="219"/>
      <c r="S626" s="219"/>
      <c r="T626" s="220"/>
      <c r="AT626" s="221" t="s">
        <v>215</v>
      </c>
      <c r="AU626" s="221" t="s">
        <v>83</v>
      </c>
      <c r="AV626" s="14" t="s">
        <v>83</v>
      </c>
      <c r="AW626" s="14" t="s">
        <v>34</v>
      </c>
      <c r="AX626" s="14" t="s">
        <v>81</v>
      </c>
      <c r="AY626" s="221" t="s">
        <v>206</v>
      </c>
    </row>
    <row r="627" spans="1:65" s="2" customFormat="1" ht="16.5" customHeight="1">
      <c r="A627" s="37"/>
      <c r="B627" s="38"/>
      <c r="C627" s="182" t="s">
        <v>2141</v>
      </c>
      <c r="D627" s="182" t="s">
        <v>208</v>
      </c>
      <c r="E627" s="183" t="s">
        <v>2142</v>
      </c>
      <c r="F627" s="184" t="s">
        <v>2143</v>
      </c>
      <c r="G627" s="185" t="s">
        <v>257</v>
      </c>
      <c r="H627" s="186">
        <v>5.94</v>
      </c>
      <c r="I627" s="187"/>
      <c r="J627" s="188">
        <f>ROUND(I627*H627,2)</f>
        <v>0</v>
      </c>
      <c r="K627" s="189"/>
      <c r="L627" s="42"/>
      <c r="M627" s="190" t="s">
        <v>21</v>
      </c>
      <c r="N627" s="191" t="s">
        <v>45</v>
      </c>
      <c r="O627" s="67"/>
      <c r="P627" s="192">
        <f>O627*H627</f>
        <v>0</v>
      </c>
      <c r="Q627" s="192">
        <v>0</v>
      </c>
      <c r="R627" s="192">
        <f>Q627*H627</f>
        <v>0</v>
      </c>
      <c r="S627" s="192">
        <v>0</v>
      </c>
      <c r="T627" s="193">
        <f>S627*H627</f>
        <v>0</v>
      </c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R627" s="194" t="s">
        <v>149</v>
      </c>
      <c r="AT627" s="194" t="s">
        <v>208</v>
      </c>
      <c r="AU627" s="194" t="s">
        <v>83</v>
      </c>
      <c r="AY627" s="20" t="s">
        <v>206</v>
      </c>
      <c r="BE627" s="195">
        <f>IF(N627="základní",J627,0)</f>
        <v>0</v>
      </c>
      <c r="BF627" s="195">
        <f>IF(N627="snížená",J627,0)</f>
        <v>0</v>
      </c>
      <c r="BG627" s="195">
        <f>IF(N627="zákl. přenesená",J627,0)</f>
        <v>0</v>
      </c>
      <c r="BH627" s="195">
        <f>IF(N627="sníž. přenesená",J627,0)</f>
        <v>0</v>
      </c>
      <c r="BI627" s="195">
        <f>IF(N627="nulová",J627,0)</f>
        <v>0</v>
      </c>
      <c r="BJ627" s="20" t="s">
        <v>81</v>
      </c>
      <c r="BK627" s="195">
        <f>ROUND(I627*H627,2)</f>
        <v>0</v>
      </c>
      <c r="BL627" s="20" t="s">
        <v>149</v>
      </c>
      <c r="BM627" s="194" t="s">
        <v>2144</v>
      </c>
    </row>
    <row r="628" spans="1:65" s="2" customFormat="1">
      <c r="A628" s="37"/>
      <c r="B628" s="38"/>
      <c r="C628" s="39"/>
      <c r="D628" s="196" t="s">
        <v>213</v>
      </c>
      <c r="E628" s="39"/>
      <c r="F628" s="197" t="s">
        <v>2143</v>
      </c>
      <c r="G628" s="39"/>
      <c r="H628" s="39"/>
      <c r="I628" s="198"/>
      <c r="J628" s="39"/>
      <c r="K628" s="39"/>
      <c r="L628" s="42"/>
      <c r="M628" s="199"/>
      <c r="N628" s="200"/>
      <c r="O628" s="67"/>
      <c r="P628" s="67"/>
      <c r="Q628" s="67"/>
      <c r="R628" s="67"/>
      <c r="S628" s="67"/>
      <c r="T628" s="68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T628" s="20" t="s">
        <v>213</v>
      </c>
      <c r="AU628" s="20" t="s">
        <v>83</v>
      </c>
    </row>
    <row r="629" spans="1:65" s="2" customFormat="1" ht="18">
      <c r="A629" s="37"/>
      <c r="B629" s="38"/>
      <c r="C629" s="39"/>
      <c r="D629" s="196" t="s">
        <v>275</v>
      </c>
      <c r="E629" s="39"/>
      <c r="F629" s="233" t="s">
        <v>1644</v>
      </c>
      <c r="G629" s="39"/>
      <c r="H629" s="39"/>
      <c r="I629" s="198"/>
      <c r="J629" s="39"/>
      <c r="K629" s="39"/>
      <c r="L629" s="42"/>
      <c r="M629" s="199"/>
      <c r="N629" s="200"/>
      <c r="O629" s="67"/>
      <c r="P629" s="67"/>
      <c r="Q629" s="67"/>
      <c r="R629" s="67"/>
      <c r="S629" s="67"/>
      <c r="T629" s="68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T629" s="20" t="s">
        <v>275</v>
      </c>
      <c r="AU629" s="20" t="s">
        <v>83</v>
      </c>
    </row>
    <row r="630" spans="1:65" s="14" customFormat="1">
      <c r="B630" s="211"/>
      <c r="C630" s="212"/>
      <c r="D630" s="196" t="s">
        <v>215</v>
      </c>
      <c r="E630" s="213" t="s">
        <v>21</v>
      </c>
      <c r="F630" s="214" t="s">
        <v>2145</v>
      </c>
      <c r="G630" s="212"/>
      <c r="H630" s="215">
        <v>0.66</v>
      </c>
      <c r="I630" s="216"/>
      <c r="J630" s="212"/>
      <c r="K630" s="212"/>
      <c r="L630" s="217"/>
      <c r="M630" s="218"/>
      <c r="N630" s="219"/>
      <c r="O630" s="219"/>
      <c r="P630" s="219"/>
      <c r="Q630" s="219"/>
      <c r="R630" s="219"/>
      <c r="S630" s="219"/>
      <c r="T630" s="220"/>
      <c r="AT630" s="221" t="s">
        <v>215</v>
      </c>
      <c r="AU630" s="221" t="s">
        <v>83</v>
      </c>
      <c r="AV630" s="14" t="s">
        <v>83</v>
      </c>
      <c r="AW630" s="14" t="s">
        <v>34</v>
      </c>
      <c r="AX630" s="14" t="s">
        <v>74</v>
      </c>
      <c r="AY630" s="221" t="s">
        <v>206</v>
      </c>
    </row>
    <row r="631" spans="1:65" s="14" customFormat="1">
      <c r="B631" s="211"/>
      <c r="C631" s="212"/>
      <c r="D631" s="196" t="s">
        <v>215</v>
      </c>
      <c r="E631" s="213" t="s">
        <v>21</v>
      </c>
      <c r="F631" s="214" t="s">
        <v>2146</v>
      </c>
      <c r="G631" s="212"/>
      <c r="H631" s="215">
        <v>1.62</v>
      </c>
      <c r="I631" s="216"/>
      <c r="J631" s="212"/>
      <c r="K631" s="212"/>
      <c r="L631" s="217"/>
      <c r="M631" s="218"/>
      <c r="N631" s="219"/>
      <c r="O631" s="219"/>
      <c r="P631" s="219"/>
      <c r="Q631" s="219"/>
      <c r="R631" s="219"/>
      <c r="S631" s="219"/>
      <c r="T631" s="220"/>
      <c r="AT631" s="221" t="s">
        <v>215</v>
      </c>
      <c r="AU631" s="221" t="s">
        <v>83</v>
      </c>
      <c r="AV631" s="14" t="s">
        <v>83</v>
      </c>
      <c r="AW631" s="14" t="s">
        <v>34</v>
      </c>
      <c r="AX631" s="14" t="s">
        <v>74</v>
      </c>
      <c r="AY631" s="221" t="s">
        <v>206</v>
      </c>
    </row>
    <row r="632" spans="1:65" s="14" customFormat="1">
      <c r="B632" s="211"/>
      <c r="C632" s="212"/>
      <c r="D632" s="196" t="s">
        <v>215</v>
      </c>
      <c r="E632" s="213" t="s">
        <v>21</v>
      </c>
      <c r="F632" s="214" t="s">
        <v>2147</v>
      </c>
      <c r="G632" s="212"/>
      <c r="H632" s="215">
        <v>3.66</v>
      </c>
      <c r="I632" s="216"/>
      <c r="J632" s="212"/>
      <c r="K632" s="212"/>
      <c r="L632" s="217"/>
      <c r="M632" s="218"/>
      <c r="N632" s="219"/>
      <c r="O632" s="219"/>
      <c r="P632" s="219"/>
      <c r="Q632" s="219"/>
      <c r="R632" s="219"/>
      <c r="S632" s="219"/>
      <c r="T632" s="220"/>
      <c r="AT632" s="221" t="s">
        <v>215</v>
      </c>
      <c r="AU632" s="221" t="s">
        <v>83</v>
      </c>
      <c r="AV632" s="14" t="s">
        <v>83</v>
      </c>
      <c r="AW632" s="14" t="s">
        <v>34</v>
      </c>
      <c r="AX632" s="14" t="s">
        <v>74</v>
      </c>
      <c r="AY632" s="221" t="s">
        <v>206</v>
      </c>
    </row>
    <row r="633" spans="1:65" s="15" customFormat="1">
      <c r="B633" s="222"/>
      <c r="C633" s="223"/>
      <c r="D633" s="196" t="s">
        <v>215</v>
      </c>
      <c r="E633" s="224" t="s">
        <v>21</v>
      </c>
      <c r="F633" s="225" t="s">
        <v>219</v>
      </c>
      <c r="G633" s="223"/>
      <c r="H633" s="226">
        <v>5.94</v>
      </c>
      <c r="I633" s="227"/>
      <c r="J633" s="223"/>
      <c r="K633" s="223"/>
      <c r="L633" s="228"/>
      <c r="M633" s="229"/>
      <c r="N633" s="230"/>
      <c r="O633" s="230"/>
      <c r="P633" s="230"/>
      <c r="Q633" s="230"/>
      <c r="R633" s="230"/>
      <c r="S633" s="230"/>
      <c r="T633" s="231"/>
      <c r="AT633" s="232" t="s">
        <v>215</v>
      </c>
      <c r="AU633" s="232" t="s">
        <v>83</v>
      </c>
      <c r="AV633" s="15" t="s">
        <v>149</v>
      </c>
      <c r="AW633" s="15" t="s">
        <v>34</v>
      </c>
      <c r="AX633" s="15" t="s">
        <v>81</v>
      </c>
      <c r="AY633" s="232" t="s">
        <v>206</v>
      </c>
    </row>
    <row r="634" spans="1:65" s="2" customFormat="1" ht="16.5" customHeight="1">
      <c r="A634" s="37"/>
      <c r="B634" s="38"/>
      <c r="C634" s="182" t="s">
        <v>2148</v>
      </c>
      <c r="D634" s="182" t="s">
        <v>208</v>
      </c>
      <c r="E634" s="183" t="s">
        <v>2149</v>
      </c>
      <c r="F634" s="184" t="s">
        <v>2150</v>
      </c>
      <c r="G634" s="185" t="s">
        <v>257</v>
      </c>
      <c r="H634" s="186">
        <v>6.15</v>
      </c>
      <c r="I634" s="187"/>
      <c r="J634" s="188">
        <f>ROUND(I634*H634,2)</f>
        <v>0</v>
      </c>
      <c r="K634" s="189"/>
      <c r="L634" s="42"/>
      <c r="M634" s="190" t="s">
        <v>21</v>
      </c>
      <c r="N634" s="191" t="s">
        <v>45</v>
      </c>
      <c r="O634" s="67"/>
      <c r="P634" s="192">
        <f>O634*H634</f>
        <v>0</v>
      </c>
      <c r="Q634" s="192">
        <v>0</v>
      </c>
      <c r="R634" s="192">
        <f>Q634*H634</f>
        <v>0</v>
      </c>
      <c r="S634" s="192">
        <v>0</v>
      </c>
      <c r="T634" s="193">
        <f>S634*H634</f>
        <v>0</v>
      </c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R634" s="194" t="s">
        <v>149</v>
      </c>
      <c r="AT634" s="194" t="s">
        <v>208</v>
      </c>
      <c r="AU634" s="194" t="s">
        <v>83</v>
      </c>
      <c r="AY634" s="20" t="s">
        <v>206</v>
      </c>
      <c r="BE634" s="195">
        <f>IF(N634="základní",J634,0)</f>
        <v>0</v>
      </c>
      <c r="BF634" s="195">
        <f>IF(N634="snížená",J634,0)</f>
        <v>0</v>
      </c>
      <c r="BG634" s="195">
        <f>IF(N634="zákl. přenesená",J634,0)</f>
        <v>0</v>
      </c>
      <c r="BH634" s="195">
        <f>IF(N634="sníž. přenesená",J634,0)</f>
        <v>0</v>
      </c>
      <c r="BI634" s="195">
        <f>IF(N634="nulová",J634,0)</f>
        <v>0</v>
      </c>
      <c r="BJ634" s="20" t="s">
        <v>81</v>
      </c>
      <c r="BK634" s="195">
        <f>ROUND(I634*H634,2)</f>
        <v>0</v>
      </c>
      <c r="BL634" s="20" t="s">
        <v>149</v>
      </c>
      <c r="BM634" s="194" t="s">
        <v>2151</v>
      </c>
    </row>
    <row r="635" spans="1:65" s="2" customFormat="1">
      <c r="A635" s="37"/>
      <c r="B635" s="38"/>
      <c r="C635" s="39"/>
      <c r="D635" s="196" t="s">
        <v>213</v>
      </c>
      <c r="E635" s="39"/>
      <c r="F635" s="197" t="s">
        <v>2150</v>
      </c>
      <c r="G635" s="39"/>
      <c r="H635" s="39"/>
      <c r="I635" s="198"/>
      <c r="J635" s="39"/>
      <c r="K635" s="39"/>
      <c r="L635" s="42"/>
      <c r="M635" s="199"/>
      <c r="N635" s="200"/>
      <c r="O635" s="67"/>
      <c r="P635" s="67"/>
      <c r="Q635" s="67"/>
      <c r="R635" s="67"/>
      <c r="S635" s="67"/>
      <c r="T635" s="68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T635" s="20" t="s">
        <v>213</v>
      </c>
      <c r="AU635" s="20" t="s">
        <v>83</v>
      </c>
    </row>
    <row r="636" spans="1:65" s="2" customFormat="1" ht="18">
      <c r="A636" s="37"/>
      <c r="B636" s="38"/>
      <c r="C636" s="39"/>
      <c r="D636" s="196" t="s">
        <v>275</v>
      </c>
      <c r="E636" s="39"/>
      <c r="F636" s="233" t="s">
        <v>1644</v>
      </c>
      <c r="G636" s="39"/>
      <c r="H636" s="39"/>
      <c r="I636" s="198"/>
      <c r="J636" s="39"/>
      <c r="K636" s="39"/>
      <c r="L636" s="42"/>
      <c r="M636" s="199"/>
      <c r="N636" s="200"/>
      <c r="O636" s="67"/>
      <c r="P636" s="67"/>
      <c r="Q636" s="67"/>
      <c r="R636" s="67"/>
      <c r="S636" s="67"/>
      <c r="T636" s="68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T636" s="20" t="s">
        <v>275</v>
      </c>
      <c r="AU636" s="20" t="s">
        <v>83</v>
      </c>
    </row>
    <row r="637" spans="1:65" s="14" customFormat="1">
      <c r="B637" s="211"/>
      <c r="C637" s="212"/>
      <c r="D637" s="196" t="s">
        <v>215</v>
      </c>
      <c r="E637" s="213" t="s">
        <v>21</v>
      </c>
      <c r="F637" s="214" t="s">
        <v>2152</v>
      </c>
      <c r="G637" s="212"/>
      <c r="H637" s="215">
        <v>4.25</v>
      </c>
      <c r="I637" s="216"/>
      <c r="J637" s="212"/>
      <c r="K637" s="212"/>
      <c r="L637" s="217"/>
      <c r="M637" s="218"/>
      <c r="N637" s="219"/>
      <c r="O637" s="219"/>
      <c r="P637" s="219"/>
      <c r="Q637" s="219"/>
      <c r="R637" s="219"/>
      <c r="S637" s="219"/>
      <c r="T637" s="220"/>
      <c r="AT637" s="221" t="s">
        <v>215</v>
      </c>
      <c r="AU637" s="221" t="s">
        <v>83</v>
      </c>
      <c r="AV637" s="14" t="s">
        <v>83</v>
      </c>
      <c r="AW637" s="14" t="s">
        <v>34</v>
      </c>
      <c r="AX637" s="14" t="s">
        <v>74</v>
      </c>
      <c r="AY637" s="221" t="s">
        <v>206</v>
      </c>
    </row>
    <row r="638" spans="1:65" s="14" customFormat="1">
      <c r="B638" s="211"/>
      <c r="C638" s="212"/>
      <c r="D638" s="196" t="s">
        <v>215</v>
      </c>
      <c r="E638" s="213" t="s">
        <v>21</v>
      </c>
      <c r="F638" s="214" t="s">
        <v>2153</v>
      </c>
      <c r="G638" s="212"/>
      <c r="H638" s="215">
        <v>1.9</v>
      </c>
      <c r="I638" s="216"/>
      <c r="J638" s="212"/>
      <c r="K638" s="212"/>
      <c r="L638" s="217"/>
      <c r="M638" s="218"/>
      <c r="N638" s="219"/>
      <c r="O638" s="219"/>
      <c r="P638" s="219"/>
      <c r="Q638" s="219"/>
      <c r="R638" s="219"/>
      <c r="S638" s="219"/>
      <c r="T638" s="220"/>
      <c r="AT638" s="221" t="s">
        <v>215</v>
      </c>
      <c r="AU638" s="221" t="s">
        <v>83</v>
      </c>
      <c r="AV638" s="14" t="s">
        <v>83</v>
      </c>
      <c r="AW638" s="14" t="s">
        <v>34</v>
      </c>
      <c r="AX638" s="14" t="s">
        <v>74</v>
      </c>
      <c r="AY638" s="221" t="s">
        <v>206</v>
      </c>
    </row>
    <row r="639" spans="1:65" s="15" customFormat="1">
      <c r="B639" s="222"/>
      <c r="C639" s="223"/>
      <c r="D639" s="196" t="s">
        <v>215</v>
      </c>
      <c r="E639" s="224" t="s">
        <v>21</v>
      </c>
      <c r="F639" s="225" t="s">
        <v>219</v>
      </c>
      <c r="G639" s="223"/>
      <c r="H639" s="226">
        <v>6.15</v>
      </c>
      <c r="I639" s="227"/>
      <c r="J639" s="223"/>
      <c r="K639" s="223"/>
      <c r="L639" s="228"/>
      <c r="M639" s="229"/>
      <c r="N639" s="230"/>
      <c r="O639" s="230"/>
      <c r="P639" s="230"/>
      <c r="Q639" s="230"/>
      <c r="R639" s="230"/>
      <c r="S639" s="230"/>
      <c r="T639" s="231"/>
      <c r="AT639" s="232" t="s">
        <v>215</v>
      </c>
      <c r="AU639" s="232" t="s">
        <v>83</v>
      </c>
      <c r="AV639" s="15" t="s">
        <v>149</v>
      </c>
      <c r="AW639" s="15" t="s">
        <v>34</v>
      </c>
      <c r="AX639" s="15" t="s">
        <v>81</v>
      </c>
      <c r="AY639" s="232" t="s">
        <v>206</v>
      </c>
    </row>
    <row r="640" spans="1:65" s="2" customFormat="1" ht="16.5" customHeight="1">
      <c r="A640" s="37"/>
      <c r="B640" s="38"/>
      <c r="C640" s="182" t="s">
        <v>2154</v>
      </c>
      <c r="D640" s="182" t="s">
        <v>208</v>
      </c>
      <c r="E640" s="183" t="s">
        <v>2155</v>
      </c>
      <c r="F640" s="184" t="s">
        <v>2156</v>
      </c>
      <c r="G640" s="185" t="s">
        <v>257</v>
      </c>
      <c r="H640" s="186">
        <v>10.46</v>
      </c>
      <c r="I640" s="187"/>
      <c r="J640" s="188">
        <f>ROUND(I640*H640,2)</f>
        <v>0</v>
      </c>
      <c r="K640" s="189"/>
      <c r="L640" s="42"/>
      <c r="M640" s="190" t="s">
        <v>21</v>
      </c>
      <c r="N640" s="191" t="s">
        <v>45</v>
      </c>
      <c r="O640" s="67"/>
      <c r="P640" s="192">
        <f>O640*H640</f>
        <v>0</v>
      </c>
      <c r="Q640" s="192">
        <v>0</v>
      </c>
      <c r="R640" s="192">
        <f>Q640*H640</f>
        <v>0</v>
      </c>
      <c r="S640" s="192">
        <v>0</v>
      </c>
      <c r="T640" s="193">
        <f>S640*H640</f>
        <v>0</v>
      </c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R640" s="194" t="s">
        <v>149</v>
      </c>
      <c r="AT640" s="194" t="s">
        <v>208</v>
      </c>
      <c r="AU640" s="194" t="s">
        <v>83</v>
      </c>
      <c r="AY640" s="20" t="s">
        <v>206</v>
      </c>
      <c r="BE640" s="195">
        <f>IF(N640="základní",J640,0)</f>
        <v>0</v>
      </c>
      <c r="BF640" s="195">
        <f>IF(N640="snížená",J640,0)</f>
        <v>0</v>
      </c>
      <c r="BG640" s="195">
        <f>IF(N640="zákl. přenesená",J640,0)</f>
        <v>0</v>
      </c>
      <c r="BH640" s="195">
        <f>IF(N640="sníž. přenesená",J640,0)</f>
        <v>0</v>
      </c>
      <c r="BI640" s="195">
        <f>IF(N640="nulová",J640,0)</f>
        <v>0</v>
      </c>
      <c r="BJ640" s="20" t="s">
        <v>81</v>
      </c>
      <c r="BK640" s="195">
        <f>ROUND(I640*H640,2)</f>
        <v>0</v>
      </c>
      <c r="BL640" s="20" t="s">
        <v>149</v>
      </c>
      <c r="BM640" s="194" t="s">
        <v>2157</v>
      </c>
    </row>
    <row r="641" spans="1:65" s="2" customFormat="1">
      <c r="A641" s="37"/>
      <c r="B641" s="38"/>
      <c r="C641" s="39"/>
      <c r="D641" s="196" t="s">
        <v>213</v>
      </c>
      <c r="E641" s="39"/>
      <c r="F641" s="197" t="s">
        <v>2156</v>
      </c>
      <c r="G641" s="39"/>
      <c r="H641" s="39"/>
      <c r="I641" s="198"/>
      <c r="J641" s="39"/>
      <c r="K641" s="39"/>
      <c r="L641" s="42"/>
      <c r="M641" s="199"/>
      <c r="N641" s="200"/>
      <c r="O641" s="67"/>
      <c r="P641" s="67"/>
      <c r="Q641" s="67"/>
      <c r="R641" s="67"/>
      <c r="S641" s="67"/>
      <c r="T641" s="68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T641" s="20" t="s">
        <v>213</v>
      </c>
      <c r="AU641" s="20" t="s">
        <v>83</v>
      </c>
    </row>
    <row r="642" spans="1:65" s="2" customFormat="1" ht="18">
      <c r="A642" s="37"/>
      <c r="B642" s="38"/>
      <c r="C642" s="39"/>
      <c r="D642" s="196" t="s">
        <v>275</v>
      </c>
      <c r="E642" s="39"/>
      <c r="F642" s="233" t="s">
        <v>1644</v>
      </c>
      <c r="G642" s="39"/>
      <c r="H642" s="39"/>
      <c r="I642" s="198"/>
      <c r="J642" s="39"/>
      <c r="K642" s="39"/>
      <c r="L642" s="42"/>
      <c r="M642" s="199"/>
      <c r="N642" s="200"/>
      <c r="O642" s="67"/>
      <c r="P642" s="67"/>
      <c r="Q642" s="67"/>
      <c r="R642" s="67"/>
      <c r="S642" s="67"/>
      <c r="T642" s="68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T642" s="20" t="s">
        <v>275</v>
      </c>
      <c r="AU642" s="20" t="s">
        <v>83</v>
      </c>
    </row>
    <row r="643" spans="1:65" s="14" customFormat="1">
      <c r="B643" s="211"/>
      <c r="C643" s="212"/>
      <c r="D643" s="196" t="s">
        <v>215</v>
      </c>
      <c r="E643" s="213" t="s">
        <v>21</v>
      </c>
      <c r="F643" s="214" t="s">
        <v>2158</v>
      </c>
      <c r="G643" s="212"/>
      <c r="H643" s="215">
        <v>8.42</v>
      </c>
      <c r="I643" s="216"/>
      <c r="J643" s="212"/>
      <c r="K643" s="212"/>
      <c r="L643" s="217"/>
      <c r="M643" s="218"/>
      <c r="N643" s="219"/>
      <c r="O643" s="219"/>
      <c r="P643" s="219"/>
      <c r="Q643" s="219"/>
      <c r="R643" s="219"/>
      <c r="S643" s="219"/>
      <c r="T643" s="220"/>
      <c r="AT643" s="221" t="s">
        <v>215</v>
      </c>
      <c r="AU643" s="221" t="s">
        <v>83</v>
      </c>
      <c r="AV643" s="14" t="s">
        <v>83</v>
      </c>
      <c r="AW643" s="14" t="s">
        <v>34</v>
      </c>
      <c r="AX643" s="14" t="s">
        <v>74</v>
      </c>
      <c r="AY643" s="221" t="s">
        <v>206</v>
      </c>
    </row>
    <row r="644" spans="1:65" s="14" customFormat="1">
      <c r="B644" s="211"/>
      <c r="C644" s="212"/>
      <c r="D644" s="196" t="s">
        <v>215</v>
      </c>
      <c r="E644" s="213" t="s">
        <v>21</v>
      </c>
      <c r="F644" s="214" t="s">
        <v>2159</v>
      </c>
      <c r="G644" s="212"/>
      <c r="H644" s="215">
        <v>2.04</v>
      </c>
      <c r="I644" s="216"/>
      <c r="J644" s="212"/>
      <c r="K644" s="212"/>
      <c r="L644" s="217"/>
      <c r="M644" s="218"/>
      <c r="N644" s="219"/>
      <c r="O644" s="219"/>
      <c r="P644" s="219"/>
      <c r="Q644" s="219"/>
      <c r="R644" s="219"/>
      <c r="S644" s="219"/>
      <c r="T644" s="220"/>
      <c r="AT644" s="221" t="s">
        <v>215</v>
      </c>
      <c r="AU644" s="221" t="s">
        <v>83</v>
      </c>
      <c r="AV644" s="14" t="s">
        <v>83</v>
      </c>
      <c r="AW644" s="14" t="s">
        <v>34</v>
      </c>
      <c r="AX644" s="14" t="s">
        <v>74</v>
      </c>
      <c r="AY644" s="221" t="s">
        <v>206</v>
      </c>
    </row>
    <row r="645" spans="1:65" s="15" customFormat="1">
      <c r="B645" s="222"/>
      <c r="C645" s="223"/>
      <c r="D645" s="196" t="s">
        <v>215</v>
      </c>
      <c r="E645" s="224" t="s">
        <v>21</v>
      </c>
      <c r="F645" s="225" t="s">
        <v>219</v>
      </c>
      <c r="G645" s="223"/>
      <c r="H645" s="226">
        <v>10.46</v>
      </c>
      <c r="I645" s="227"/>
      <c r="J645" s="223"/>
      <c r="K645" s="223"/>
      <c r="L645" s="228"/>
      <c r="M645" s="229"/>
      <c r="N645" s="230"/>
      <c r="O645" s="230"/>
      <c r="P645" s="230"/>
      <c r="Q645" s="230"/>
      <c r="R645" s="230"/>
      <c r="S645" s="230"/>
      <c r="T645" s="231"/>
      <c r="AT645" s="232" t="s">
        <v>215</v>
      </c>
      <c r="AU645" s="232" t="s">
        <v>83</v>
      </c>
      <c r="AV645" s="15" t="s">
        <v>149</v>
      </c>
      <c r="AW645" s="15" t="s">
        <v>34</v>
      </c>
      <c r="AX645" s="15" t="s">
        <v>81</v>
      </c>
      <c r="AY645" s="232" t="s">
        <v>206</v>
      </c>
    </row>
    <row r="646" spans="1:65" s="2" customFormat="1" ht="16.5" customHeight="1">
      <c r="A646" s="37"/>
      <c r="B646" s="38"/>
      <c r="C646" s="182" t="s">
        <v>2160</v>
      </c>
      <c r="D646" s="182" t="s">
        <v>208</v>
      </c>
      <c r="E646" s="183" t="s">
        <v>2161</v>
      </c>
      <c r="F646" s="184" t="s">
        <v>2162</v>
      </c>
      <c r="G646" s="185" t="s">
        <v>257</v>
      </c>
      <c r="H646" s="186">
        <v>5.28</v>
      </c>
      <c r="I646" s="187"/>
      <c r="J646" s="188">
        <f>ROUND(I646*H646,2)</f>
        <v>0</v>
      </c>
      <c r="K646" s="189"/>
      <c r="L646" s="42"/>
      <c r="M646" s="190" t="s">
        <v>21</v>
      </c>
      <c r="N646" s="191" t="s">
        <v>45</v>
      </c>
      <c r="O646" s="67"/>
      <c r="P646" s="192">
        <f>O646*H646</f>
        <v>0</v>
      </c>
      <c r="Q646" s="192">
        <v>0</v>
      </c>
      <c r="R646" s="192">
        <f>Q646*H646</f>
        <v>0</v>
      </c>
      <c r="S646" s="192">
        <v>0</v>
      </c>
      <c r="T646" s="193">
        <f>S646*H646</f>
        <v>0</v>
      </c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R646" s="194" t="s">
        <v>149</v>
      </c>
      <c r="AT646" s="194" t="s">
        <v>208</v>
      </c>
      <c r="AU646" s="194" t="s">
        <v>83</v>
      </c>
      <c r="AY646" s="20" t="s">
        <v>206</v>
      </c>
      <c r="BE646" s="195">
        <f>IF(N646="základní",J646,0)</f>
        <v>0</v>
      </c>
      <c r="BF646" s="195">
        <f>IF(N646="snížená",J646,0)</f>
        <v>0</v>
      </c>
      <c r="BG646" s="195">
        <f>IF(N646="zákl. přenesená",J646,0)</f>
        <v>0</v>
      </c>
      <c r="BH646" s="195">
        <f>IF(N646="sníž. přenesená",J646,0)</f>
        <v>0</v>
      </c>
      <c r="BI646" s="195">
        <f>IF(N646="nulová",J646,0)</f>
        <v>0</v>
      </c>
      <c r="BJ646" s="20" t="s">
        <v>81</v>
      </c>
      <c r="BK646" s="195">
        <f>ROUND(I646*H646,2)</f>
        <v>0</v>
      </c>
      <c r="BL646" s="20" t="s">
        <v>149</v>
      </c>
      <c r="BM646" s="194" t="s">
        <v>2163</v>
      </c>
    </row>
    <row r="647" spans="1:65" s="2" customFormat="1">
      <c r="A647" s="37"/>
      <c r="B647" s="38"/>
      <c r="C647" s="39"/>
      <c r="D647" s="196" t="s">
        <v>213</v>
      </c>
      <c r="E647" s="39"/>
      <c r="F647" s="197" t="s">
        <v>2162</v>
      </c>
      <c r="G647" s="39"/>
      <c r="H647" s="39"/>
      <c r="I647" s="198"/>
      <c r="J647" s="39"/>
      <c r="K647" s="39"/>
      <c r="L647" s="42"/>
      <c r="M647" s="199"/>
      <c r="N647" s="200"/>
      <c r="O647" s="67"/>
      <c r="P647" s="67"/>
      <c r="Q647" s="67"/>
      <c r="R647" s="67"/>
      <c r="S647" s="67"/>
      <c r="T647" s="68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T647" s="20" t="s">
        <v>213</v>
      </c>
      <c r="AU647" s="20" t="s">
        <v>83</v>
      </c>
    </row>
    <row r="648" spans="1:65" s="2" customFormat="1" ht="18">
      <c r="A648" s="37"/>
      <c r="B648" s="38"/>
      <c r="C648" s="39"/>
      <c r="D648" s="196" t="s">
        <v>275</v>
      </c>
      <c r="E648" s="39"/>
      <c r="F648" s="233" t="s">
        <v>1644</v>
      </c>
      <c r="G648" s="39"/>
      <c r="H648" s="39"/>
      <c r="I648" s="198"/>
      <c r="J648" s="39"/>
      <c r="K648" s="39"/>
      <c r="L648" s="42"/>
      <c r="M648" s="199"/>
      <c r="N648" s="200"/>
      <c r="O648" s="67"/>
      <c r="P648" s="67"/>
      <c r="Q648" s="67"/>
      <c r="R648" s="67"/>
      <c r="S648" s="67"/>
      <c r="T648" s="68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T648" s="20" t="s">
        <v>275</v>
      </c>
      <c r="AU648" s="20" t="s">
        <v>83</v>
      </c>
    </row>
    <row r="649" spans="1:65" s="14" customFormat="1">
      <c r="B649" s="211"/>
      <c r="C649" s="212"/>
      <c r="D649" s="196" t="s">
        <v>215</v>
      </c>
      <c r="E649" s="213" t="s">
        <v>21</v>
      </c>
      <c r="F649" s="214" t="s">
        <v>2164</v>
      </c>
      <c r="G649" s="212"/>
      <c r="H649" s="215">
        <v>1.62</v>
      </c>
      <c r="I649" s="216"/>
      <c r="J649" s="212"/>
      <c r="K649" s="212"/>
      <c r="L649" s="217"/>
      <c r="M649" s="218"/>
      <c r="N649" s="219"/>
      <c r="O649" s="219"/>
      <c r="P649" s="219"/>
      <c r="Q649" s="219"/>
      <c r="R649" s="219"/>
      <c r="S649" s="219"/>
      <c r="T649" s="220"/>
      <c r="AT649" s="221" t="s">
        <v>215</v>
      </c>
      <c r="AU649" s="221" t="s">
        <v>83</v>
      </c>
      <c r="AV649" s="14" t="s">
        <v>83</v>
      </c>
      <c r="AW649" s="14" t="s">
        <v>34</v>
      </c>
      <c r="AX649" s="14" t="s">
        <v>74</v>
      </c>
      <c r="AY649" s="221" t="s">
        <v>206</v>
      </c>
    </row>
    <row r="650" spans="1:65" s="14" customFormat="1">
      <c r="B650" s="211"/>
      <c r="C650" s="212"/>
      <c r="D650" s="196" t="s">
        <v>215</v>
      </c>
      <c r="E650" s="213" t="s">
        <v>21</v>
      </c>
      <c r="F650" s="214" t="s">
        <v>2165</v>
      </c>
      <c r="G650" s="212"/>
      <c r="H650" s="215">
        <v>3.66</v>
      </c>
      <c r="I650" s="216"/>
      <c r="J650" s="212"/>
      <c r="K650" s="212"/>
      <c r="L650" s="217"/>
      <c r="M650" s="218"/>
      <c r="N650" s="219"/>
      <c r="O650" s="219"/>
      <c r="P650" s="219"/>
      <c r="Q650" s="219"/>
      <c r="R650" s="219"/>
      <c r="S650" s="219"/>
      <c r="T650" s="220"/>
      <c r="AT650" s="221" t="s">
        <v>215</v>
      </c>
      <c r="AU650" s="221" t="s">
        <v>83</v>
      </c>
      <c r="AV650" s="14" t="s">
        <v>83</v>
      </c>
      <c r="AW650" s="14" t="s">
        <v>34</v>
      </c>
      <c r="AX650" s="14" t="s">
        <v>74</v>
      </c>
      <c r="AY650" s="221" t="s">
        <v>206</v>
      </c>
    </row>
    <row r="651" spans="1:65" s="15" customFormat="1">
      <c r="B651" s="222"/>
      <c r="C651" s="223"/>
      <c r="D651" s="196" t="s">
        <v>215</v>
      </c>
      <c r="E651" s="224" t="s">
        <v>21</v>
      </c>
      <c r="F651" s="225" t="s">
        <v>219</v>
      </c>
      <c r="G651" s="223"/>
      <c r="H651" s="226">
        <v>5.28</v>
      </c>
      <c r="I651" s="227"/>
      <c r="J651" s="223"/>
      <c r="K651" s="223"/>
      <c r="L651" s="228"/>
      <c r="M651" s="229"/>
      <c r="N651" s="230"/>
      <c r="O651" s="230"/>
      <c r="P651" s="230"/>
      <c r="Q651" s="230"/>
      <c r="R651" s="230"/>
      <c r="S651" s="230"/>
      <c r="T651" s="231"/>
      <c r="AT651" s="232" t="s">
        <v>215</v>
      </c>
      <c r="AU651" s="232" t="s">
        <v>83</v>
      </c>
      <c r="AV651" s="15" t="s">
        <v>149</v>
      </c>
      <c r="AW651" s="15" t="s">
        <v>34</v>
      </c>
      <c r="AX651" s="15" t="s">
        <v>81</v>
      </c>
      <c r="AY651" s="232" t="s">
        <v>206</v>
      </c>
    </row>
    <row r="652" spans="1:65" s="2" customFormat="1" ht="16.5" customHeight="1">
      <c r="A652" s="37"/>
      <c r="B652" s="38"/>
      <c r="C652" s="182" t="s">
        <v>2166</v>
      </c>
      <c r="D652" s="182" t="s">
        <v>208</v>
      </c>
      <c r="E652" s="183" t="s">
        <v>2167</v>
      </c>
      <c r="F652" s="184" t="s">
        <v>2168</v>
      </c>
      <c r="G652" s="185" t="s">
        <v>257</v>
      </c>
      <c r="H652" s="186">
        <v>7.25</v>
      </c>
      <c r="I652" s="187"/>
      <c r="J652" s="188">
        <f>ROUND(I652*H652,2)</f>
        <v>0</v>
      </c>
      <c r="K652" s="189"/>
      <c r="L652" s="42"/>
      <c r="M652" s="190" t="s">
        <v>21</v>
      </c>
      <c r="N652" s="191" t="s">
        <v>45</v>
      </c>
      <c r="O652" s="67"/>
      <c r="P652" s="192">
        <f>O652*H652</f>
        <v>0</v>
      </c>
      <c r="Q652" s="192">
        <v>0</v>
      </c>
      <c r="R652" s="192">
        <f>Q652*H652</f>
        <v>0</v>
      </c>
      <c r="S652" s="192">
        <v>0</v>
      </c>
      <c r="T652" s="193">
        <f>S652*H652</f>
        <v>0</v>
      </c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R652" s="194" t="s">
        <v>149</v>
      </c>
      <c r="AT652" s="194" t="s">
        <v>208</v>
      </c>
      <c r="AU652" s="194" t="s">
        <v>83</v>
      </c>
      <c r="AY652" s="20" t="s">
        <v>206</v>
      </c>
      <c r="BE652" s="195">
        <f>IF(N652="základní",J652,0)</f>
        <v>0</v>
      </c>
      <c r="BF652" s="195">
        <f>IF(N652="snížená",J652,0)</f>
        <v>0</v>
      </c>
      <c r="BG652" s="195">
        <f>IF(N652="zákl. přenesená",J652,0)</f>
        <v>0</v>
      </c>
      <c r="BH652" s="195">
        <f>IF(N652="sníž. přenesená",J652,0)</f>
        <v>0</v>
      </c>
      <c r="BI652" s="195">
        <f>IF(N652="nulová",J652,0)</f>
        <v>0</v>
      </c>
      <c r="BJ652" s="20" t="s">
        <v>81</v>
      </c>
      <c r="BK652" s="195">
        <f>ROUND(I652*H652,2)</f>
        <v>0</v>
      </c>
      <c r="BL652" s="20" t="s">
        <v>149</v>
      </c>
      <c r="BM652" s="194" t="s">
        <v>2169</v>
      </c>
    </row>
    <row r="653" spans="1:65" s="2" customFormat="1">
      <c r="A653" s="37"/>
      <c r="B653" s="38"/>
      <c r="C653" s="39"/>
      <c r="D653" s="196" t="s">
        <v>213</v>
      </c>
      <c r="E653" s="39"/>
      <c r="F653" s="197" t="s">
        <v>2168</v>
      </c>
      <c r="G653" s="39"/>
      <c r="H653" s="39"/>
      <c r="I653" s="198"/>
      <c r="J653" s="39"/>
      <c r="K653" s="39"/>
      <c r="L653" s="42"/>
      <c r="M653" s="199"/>
      <c r="N653" s="200"/>
      <c r="O653" s="67"/>
      <c r="P653" s="67"/>
      <c r="Q653" s="67"/>
      <c r="R653" s="67"/>
      <c r="S653" s="67"/>
      <c r="T653" s="68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T653" s="20" t="s">
        <v>213</v>
      </c>
      <c r="AU653" s="20" t="s">
        <v>83</v>
      </c>
    </row>
    <row r="654" spans="1:65" s="2" customFormat="1" ht="18">
      <c r="A654" s="37"/>
      <c r="B654" s="38"/>
      <c r="C654" s="39"/>
      <c r="D654" s="196" t="s">
        <v>275</v>
      </c>
      <c r="E654" s="39"/>
      <c r="F654" s="233" t="s">
        <v>1644</v>
      </c>
      <c r="G654" s="39"/>
      <c r="H654" s="39"/>
      <c r="I654" s="198"/>
      <c r="J654" s="39"/>
      <c r="K654" s="39"/>
      <c r="L654" s="42"/>
      <c r="M654" s="199"/>
      <c r="N654" s="200"/>
      <c r="O654" s="67"/>
      <c r="P654" s="67"/>
      <c r="Q654" s="67"/>
      <c r="R654" s="67"/>
      <c r="S654" s="67"/>
      <c r="T654" s="68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T654" s="20" t="s">
        <v>275</v>
      </c>
      <c r="AU654" s="20" t="s">
        <v>83</v>
      </c>
    </row>
    <row r="655" spans="1:65" s="14" customFormat="1">
      <c r="B655" s="211"/>
      <c r="C655" s="212"/>
      <c r="D655" s="196" t="s">
        <v>215</v>
      </c>
      <c r="E655" s="213" t="s">
        <v>21</v>
      </c>
      <c r="F655" s="214" t="s">
        <v>2170</v>
      </c>
      <c r="G655" s="212"/>
      <c r="H655" s="215">
        <v>1.1000000000000001</v>
      </c>
      <c r="I655" s="216"/>
      <c r="J655" s="212"/>
      <c r="K655" s="212"/>
      <c r="L655" s="217"/>
      <c r="M655" s="218"/>
      <c r="N655" s="219"/>
      <c r="O655" s="219"/>
      <c r="P655" s="219"/>
      <c r="Q655" s="219"/>
      <c r="R655" s="219"/>
      <c r="S655" s="219"/>
      <c r="T655" s="220"/>
      <c r="AT655" s="221" t="s">
        <v>215</v>
      </c>
      <c r="AU655" s="221" t="s">
        <v>83</v>
      </c>
      <c r="AV655" s="14" t="s">
        <v>83</v>
      </c>
      <c r="AW655" s="14" t="s">
        <v>34</v>
      </c>
      <c r="AX655" s="14" t="s">
        <v>74</v>
      </c>
      <c r="AY655" s="221" t="s">
        <v>206</v>
      </c>
    </row>
    <row r="656" spans="1:65" s="14" customFormat="1">
      <c r="B656" s="211"/>
      <c r="C656" s="212"/>
      <c r="D656" s="196" t="s">
        <v>215</v>
      </c>
      <c r="E656" s="213" t="s">
        <v>21</v>
      </c>
      <c r="F656" s="214" t="s">
        <v>2171</v>
      </c>
      <c r="G656" s="212"/>
      <c r="H656" s="215">
        <v>4.25</v>
      </c>
      <c r="I656" s="216"/>
      <c r="J656" s="212"/>
      <c r="K656" s="212"/>
      <c r="L656" s="217"/>
      <c r="M656" s="218"/>
      <c r="N656" s="219"/>
      <c r="O656" s="219"/>
      <c r="P656" s="219"/>
      <c r="Q656" s="219"/>
      <c r="R656" s="219"/>
      <c r="S656" s="219"/>
      <c r="T656" s="220"/>
      <c r="AT656" s="221" t="s">
        <v>215</v>
      </c>
      <c r="AU656" s="221" t="s">
        <v>83</v>
      </c>
      <c r="AV656" s="14" t="s">
        <v>83</v>
      </c>
      <c r="AW656" s="14" t="s">
        <v>34</v>
      </c>
      <c r="AX656" s="14" t="s">
        <v>74</v>
      </c>
      <c r="AY656" s="221" t="s">
        <v>206</v>
      </c>
    </row>
    <row r="657" spans="1:65" s="14" customFormat="1">
      <c r="B657" s="211"/>
      <c r="C657" s="212"/>
      <c r="D657" s="196" t="s">
        <v>215</v>
      </c>
      <c r="E657" s="213" t="s">
        <v>21</v>
      </c>
      <c r="F657" s="214" t="s">
        <v>2172</v>
      </c>
      <c r="G657" s="212"/>
      <c r="H657" s="215">
        <v>1.9</v>
      </c>
      <c r="I657" s="216"/>
      <c r="J657" s="212"/>
      <c r="K657" s="212"/>
      <c r="L657" s="217"/>
      <c r="M657" s="218"/>
      <c r="N657" s="219"/>
      <c r="O657" s="219"/>
      <c r="P657" s="219"/>
      <c r="Q657" s="219"/>
      <c r="R657" s="219"/>
      <c r="S657" s="219"/>
      <c r="T657" s="220"/>
      <c r="AT657" s="221" t="s">
        <v>215</v>
      </c>
      <c r="AU657" s="221" t="s">
        <v>83</v>
      </c>
      <c r="AV657" s="14" t="s">
        <v>83</v>
      </c>
      <c r="AW657" s="14" t="s">
        <v>34</v>
      </c>
      <c r="AX657" s="14" t="s">
        <v>74</v>
      </c>
      <c r="AY657" s="221" t="s">
        <v>206</v>
      </c>
    </row>
    <row r="658" spans="1:65" s="15" customFormat="1">
      <c r="B658" s="222"/>
      <c r="C658" s="223"/>
      <c r="D658" s="196" t="s">
        <v>215</v>
      </c>
      <c r="E658" s="224" t="s">
        <v>21</v>
      </c>
      <c r="F658" s="225" t="s">
        <v>219</v>
      </c>
      <c r="G658" s="223"/>
      <c r="H658" s="226">
        <v>7.25</v>
      </c>
      <c r="I658" s="227"/>
      <c r="J658" s="223"/>
      <c r="K658" s="223"/>
      <c r="L658" s="228"/>
      <c r="M658" s="229"/>
      <c r="N658" s="230"/>
      <c r="O658" s="230"/>
      <c r="P658" s="230"/>
      <c r="Q658" s="230"/>
      <c r="R658" s="230"/>
      <c r="S658" s="230"/>
      <c r="T658" s="231"/>
      <c r="AT658" s="232" t="s">
        <v>215</v>
      </c>
      <c r="AU658" s="232" t="s">
        <v>83</v>
      </c>
      <c r="AV658" s="15" t="s">
        <v>149</v>
      </c>
      <c r="AW658" s="15" t="s">
        <v>34</v>
      </c>
      <c r="AX658" s="15" t="s">
        <v>81</v>
      </c>
      <c r="AY658" s="232" t="s">
        <v>206</v>
      </c>
    </row>
    <row r="659" spans="1:65" s="2" customFormat="1" ht="16.5" customHeight="1">
      <c r="A659" s="37"/>
      <c r="B659" s="38"/>
      <c r="C659" s="182" t="s">
        <v>2173</v>
      </c>
      <c r="D659" s="182" t="s">
        <v>208</v>
      </c>
      <c r="E659" s="183" t="s">
        <v>2174</v>
      </c>
      <c r="F659" s="184" t="s">
        <v>2175</v>
      </c>
      <c r="G659" s="185" t="s">
        <v>211</v>
      </c>
      <c r="H659" s="186">
        <v>1.8</v>
      </c>
      <c r="I659" s="187"/>
      <c r="J659" s="188">
        <f>ROUND(I659*H659,2)</f>
        <v>0</v>
      </c>
      <c r="K659" s="189"/>
      <c r="L659" s="42"/>
      <c r="M659" s="190" t="s">
        <v>21</v>
      </c>
      <c r="N659" s="191" t="s">
        <v>45</v>
      </c>
      <c r="O659" s="67"/>
      <c r="P659" s="192">
        <f>O659*H659</f>
        <v>0</v>
      </c>
      <c r="Q659" s="192">
        <v>0</v>
      </c>
      <c r="R659" s="192">
        <f>Q659*H659</f>
        <v>0</v>
      </c>
      <c r="S659" s="192">
        <v>0</v>
      </c>
      <c r="T659" s="193">
        <f>S659*H659</f>
        <v>0</v>
      </c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R659" s="194" t="s">
        <v>149</v>
      </c>
      <c r="AT659" s="194" t="s">
        <v>208</v>
      </c>
      <c r="AU659" s="194" t="s">
        <v>83</v>
      </c>
      <c r="AY659" s="20" t="s">
        <v>206</v>
      </c>
      <c r="BE659" s="195">
        <f>IF(N659="základní",J659,0)</f>
        <v>0</v>
      </c>
      <c r="BF659" s="195">
        <f>IF(N659="snížená",J659,0)</f>
        <v>0</v>
      </c>
      <c r="BG659" s="195">
        <f>IF(N659="zákl. přenesená",J659,0)</f>
        <v>0</v>
      </c>
      <c r="BH659" s="195">
        <f>IF(N659="sníž. přenesená",J659,0)</f>
        <v>0</v>
      </c>
      <c r="BI659" s="195">
        <f>IF(N659="nulová",J659,0)</f>
        <v>0</v>
      </c>
      <c r="BJ659" s="20" t="s">
        <v>81</v>
      </c>
      <c r="BK659" s="195">
        <f>ROUND(I659*H659,2)</f>
        <v>0</v>
      </c>
      <c r="BL659" s="20" t="s">
        <v>149</v>
      </c>
      <c r="BM659" s="194" t="s">
        <v>2176</v>
      </c>
    </row>
    <row r="660" spans="1:65" s="2" customFormat="1">
      <c r="A660" s="37"/>
      <c r="B660" s="38"/>
      <c r="C660" s="39"/>
      <c r="D660" s="196" t="s">
        <v>213</v>
      </c>
      <c r="E660" s="39"/>
      <c r="F660" s="197" t="s">
        <v>2175</v>
      </c>
      <c r="G660" s="39"/>
      <c r="H660" s="39"/>
      <c r="I660" s="198"/>
      <c r="J660" s="39"/>
      <c r="K660" s="39"/>
      <c r="L660" s="42"/>
      <c r="M660" s="199"/>
      <c r="N660" s="200"/>
      <c r="O660" s="67"/>
      <c r="P660" s="67"/>
      <c r="Q660" s="67"/>
      <c r="R660" s="67"/>
      <c r="S660" s="67"/>
      <c r="T660" s="68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T660" s="20" t="s">
        <v>213</v>
      </c>
      <c r="AU660" s="20" t="s">
        <v>83</v>
      </c>
    </row>
    <row r="661" spans="1:65" s="14" customFormat="1">
      <c r="B661" s="211"/>
      <c r="C661" s="212"/>
      <c r="D661" s="196" t="s">
        <v>215</v>
      </c>
      <c r="E661" s="213" t="s">
        <v>21</v>
      </c>
      <c r="F661" s="214" t="s">
        <v>2177</v>
      </c>
      <c r="G661" s="212"/>
      <c r="H661" s="215">
        <v>1.8</v>
      </c>
      <c r="I661" s="216"/>
      <c r="J661" s="212"/>
      <c r="K661" s="212"/>
      <c r="L661" s="217"/>
      <c r="M661" s="218"/>
      <c r="N661" s="219"/>
      <c r="O661" s="219"/>
      <c r="P661" s="219"/>
      <c r="Q661" s="219"/>
      <c r="R661" s="219"/>
      <c r="S661" s="219"/>
      <c r="T661" s="220"/>
      <c r="AT661" s="221" t="s">
        <v>215</v>
      </c>
      <c r="AU661" s="221" t="s">
        <v>83</v>
      </c>
      <c r="AV661" s="14" t="s">
        <v>83</v>
      </c>
      <c r="AW661" s="14" t="s">
        <v>34</v>
      </c>
      <c r="AX661" s="14" t="s">
        <v>81</v>
      </c>
      <c r="AY661" s="221" t="s">
        <v>206</v>
      </c>
    </row>
    <row r="662" spans="1:65" s="2" customFormat="1" ht="16.5" customHeight="1">
      <c r="A662" s="37"/>
      <c r="B662" s="38"/>
      <c r="C662" s="182" t="s">
        <v>2178</v>
      </c>
      <c r="D662" s="182" t="s">
        <v>208</v>
      </c>
      <c r="E662" s="183" t="s">
        <v>2179</v>
      </c>
      <c r="F662" s="184" t="s">
        <v>2180</v>
      </c>
      <c r="G662" s="185" t="s">
        <v>257</v>
      </c>
      <c r="H662" s="186">
        <v>36.880000000000003</v>
      </c>
      <c r="I662" s="187"/>
      <c r="J662" s="188">
        <f>ROUND(I662*H662,2)</f>
        <v>0</v>
      </c>
      <c r="K662" s="189"/>
      <c r="L662" s="42"/>
      <c r="M662" s="190" t="s">
        <v>21</v>
      </c>
      <c r="N662" s="191" t="s">
        <v>45</v>
      </c>
      <c r="O662" s="67"/>
      <c r="P662" s="192">
        <f>O662*H662</f>
        <v>0</v>
      </c>
      <c r="Q662" s="192">
        <v>0</v>
      </c>
      <c r="R662" s="192">
        <f>Q662*H662</f>
        <v>0</v>
      </c>
      <c r="S662" s="192">
        <v>0</v>
      </c>
      <c r="T662" s="193">
        <f>S662*H662</f>
        <v>0</v>
      </c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R662" s="194" t="s">
        <v>149</v>
      </c>
      <c r="AT662" s="194" t="s">
        <v>208</v>
      </c>
      <c r="AU662" s="194" t="s">
        <v>83</v>
      </c>
      <c r="AY662" s="20" t="s">
        <v>206</v>
      </c>
      <c r="BE662" s="195">
        <f>IF(N662="základní",J662,0)</f>
        <v>0</v>
      </c>
      <c r="BF662" s="195">
        <f>IF(N662="snížená",J662,0)</f>
        <v>0</v>
      </c>
      <c r="BG662" s="195">
        <f>IF(N662="zákl. přenesená",J662,0)</f>
        <v>0</v>
      </c>
      <c r="BH662" s="195">
        <f>IF(N662="sníž. přenesená",J662,0)</f>
        <v>0</v>
      </c>
      <c r="BI662" s="195">
        <f>IF(N662="nulová",J662,0)</f>
        <v>0</v>
      </c>
      <c r="BJ662" s="20" t="s">
        <v>81</v>
      </c>
      <c r="BK662" s="195">
        <f>ROUND(I662*H662,2)</f>
        <v>0</v>
      </c>
      <c r="BL662" s="20" t="s">
        <v>149</v>
      </c>
      <c r="BM662" s="194" t="s">
        <v>2181</v>
      </c>
    </row>
    <row r="663" spans="1:65" s="2" customFormat="1">
      <c r="A663" s="37"/>
      <c r="B663" s="38"/>
      <c r="C663" s="39"/>
      <c r="D663" s="196" t="s">
        <v>213</v>
      </c>
      <c r="E663" s="39"/>
      <c r="F663" s="197" t="s">
        <v>2182</v>
      </c>
      <c r="G663" s="39"/>
      <c r="H663" s="39"/>
      <c r="I663" s="198"/>
      <c r="J663" s="39"/>
      <c r="K663" s="39"/>
      <c r="L663" s="42"/>
      <c r="M663" s="199"/>
      <c r="N663" s="200"/>
      <c r="O663" s="67"/>
      <c r="P663" s="67"/>
      <c r="Q663" s="67"/>
      <c r="R663" s="67"/>
      <c r="S663" s="67"/>
      <c r="T663" s="68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T663" s="20" t="s">
        <v>213</v>
      </c>
      <c r="AU663" s="20" t="s">
        <v>83</v>
      </c>
    </row>
    <row r="664" spans="1:65" s="13" customFormat="1">
      <c r="B664" s="201"/>
      <c r="C664" s="202"/>
      <c r="D664" s="196" t="s">
        <v>215</v>
      </c>
      <c r="E664" s="203" t="s">
        <v>21</v>
      </c>
      <c r="F664" s="204" t="s">
        <v>2183</v>
      </c>
      <c r="G664" s="202"/>
      <c r="H664" s="203" t="s">
        <v>21</v>
      </c>
      <c r="I664" s="205"/>
      <c r="J664" s="202"/>
      <c r="K664" s="202"/>
      <c r="L664" s="206"/>
      <c r="M664" s="207"/>
      <c r="N664" s="208"/>
      <c r="O664" s="208"/>
      <c r="P664" s="208"/>
      <c r="Q664" s="208"/>
      <c r="R664" s="208"/>
      <c r="S664" s="208"/>
      <c r="T664" s="209"/>
      <c r="AT664" s="210" t="s">
        <v>215</v>
      </c>
      <c r="AU664" s="210" t="s">
        <v>83</v>
      </c>
      <c r="AV664" s="13" t="s">
        <v>81</v>
      </c>
      <c r="AW664" s="13" t="s">
        <v>34</v>
      </c>
      <c r="AX664" s="13" t="s">
        <v>74</v>
      </c>
      <c r="AY664" s="210" t="s">
        <v>206</v>
      </c>
    </row>
    <row r="665" spans="1:65" s="14" customFormat="1">
      <c r="B665" s="211"/>
      <c r="C665" s="212"/>
      <c r="D665" s="196" t="s">
        <v>215</v>
      </c>
      <c r="E665" s="213" t="s">
        <v>21</v>
      </c>
      <c r="F665" s="214" t="s">
        <v>2145</v>
      </c>
      <c r="G665" s="212"/>
      <c r="H665" s="215">
        <v>0.66</v>
      </c>
      <c r="I665" s="216"/>
      <c r="J665" s="212"/>
      <c r="K665" s="212"/>
      <c r="L665" s="217"/>
      <c r="M665" s="218"/>
      <c r="N665" s="219"/>
      <c r="O665" s="219"/>
      <c r="P665" s="219"/>
      <c r="Q665" s="219"/>
      <c r="R665" s="219"/>
      <c r="S665" s="219"/>
      <c r="T665" s="220"/>
      <c r="AT665" s="221" t="s">
        <v>215</v>
      </c>
      <c r="AU665" s="221" t="s">
        <v>83</v>
      </c>
      <c r="AV665" s="14" t="s">
        <v>83</v>
      </c>
      <c r="AW665" s="14" t="s">
        <v>34</v>
      </c>
      <c r="AX665" s="14" t="s">
        <v>74</v>
      </c>
      <c r="AY665" s="221" t="s">
        <v>206</v>
      </c>
    </row>
    <row r="666" spans="1:65" s="14" customFormat="1">
      <c r="B666" s="211"/>
      <c r="C666" s="212"/>
      <c r="D666" s="196" t="s">
        <v>215</v>
      </c>
      <c r="E666" s="213" t="s">
        <v>21</v>
      </c>
      <c r="F666" s="214" t="s">
        <v>2146</v>
      </c>
      <c r="G666" s="212"/>
      <c r="H666" s="215">
        <v>1.62</v>
      </c>
      <c r="I666" s="216"/>
      <c r="J666" s="212"/>
      <c r="K666" s="212"/>
      <c r="L666" s="217"/>
      <c r="M666" s="218"/>
      <c r="N666" s="219"/>
      <c r="O666" s="219"/>
      <c r="P666" s="219"/>
      <c r="Q666" s="219"/>
      <c r="R666" s="219"/>
      <c r="S666" s="219"/>
      <c r="T666" s="220"/>
      <c r="AT666" s="221" t="s">
        <v>215</v>
      </c>
      <c r="AU666" s="221" t="s">
        <v>83</v>
      </c>
      <c r="AV666" s="14" t="s">
        <v>83</v>
      </c>
      <c r="AW666" s="14" t="s">
        <v>34</v>
      </c>
      <c r="AX666" s="14" t="s">
        <v>74</v>
      </c>
      <c r="AY666" s="221" t="s">
        <v>206</v>
      </c>
    </row>
    <row r="667" spans="1:65" s="14" customFormat="1">
      <c r="B667" s="211"/>
      <c r="C667" s="212"/>
      <c r="D667" s="196" t="s">
        <v>215</v>
      </c>
      <c r="E667" s="213" t="s">
        <v>21</v>
      </c>
      <c r="F667" s="214" t="s">
        <v>2147</v>
      </c>
      <c r="G667" s="212"/>
      <c r="H667" s="215">
        <v>3.66</v>
      </c>
      <c r="I667" s="216"/>
      <c r="J667" s="212"/>
      <c r="K667" s="212"/>
      <c r="L667" s="217"/>
      <c r="M667" s="218"/>
      <c r="N667" s="219"/>
      <c r="O667" s="219"/>
      <c r="P667" s="219"/>
      <c r="Q667" s="219"/>
      <c r="R667" s="219"/>
      <c r="S667" s="219"/>
      <c r="T667" s="220"/>
      <c r="AT667" s="221" t="s">
        <v>215</v>
      </c>
      <c r="AU667" s="221" t="s">
        <v>83</v>
      </c>
      <c r="AV667" s="14" t="s">
        <v>83</v>
      </c>
      <c r="AW667" s="14" t="s">
        <v>34</v>
      </c>
      <c r="AX667" s="14" t="s">
        <v>74</v>
      </c>
      <c r="AY667" s="221" t="s">
        <v>206</v>
      </c>
    </row>
    <row r="668" spans="1:65" s="14" customFormat="1">
      <c r="B668" s="211"/>
      <c r="C668" s="212"/>
      <c r="D668" s="196" t="s">
        <v>215</v>
      </c>
      <c r="E668" s="213" t="s">
        <v>21</v>
      </c>
      <c r="F668" s="214" t="s">
        <v>2152</v>
      </c>
      <c r="G668" s="212"/>
      <c r="H668" s="215">
        <v>4.25</v>
      </c>
      <c r="I668" s="216"/>
      <c r="J668" s="212"/>
      <c r="K668" s="212"/>
      <c r="L668" s="217"/>
      <c r="M668" s="218"/>
      <c r="N668" s="219"/>
      <c r="O668" s="219"/>
      <c r="P668" s="219"/>
      <c r="Q668" s="219"/>
      <c r="R668" s="219"/>
      <c r="S668" s="219"/>
      <c r="T668" s="220"/>
      <c r="AT668" s="221" t="s">
        <v>215</v>
      </c>
      <c r="AU668" s="221" t="s">
        <v>83</v>
      </c>
      <c r="AV668" s="14" t="s">
        <v>83</v>
      </c>
      <c r="AW668" s="14" t="s">
        <v>34</v>
      </c>
      <c r="AX668" s="14" t="s">
        <v>74</v>
      </c>
      <c r="AY668" s="221" t="s">
        <v>206</v>
      </c>
    </row>
    <row r="669" spans="1:65" s="14" customFormat="1">
      <c r="B669" s="211"/>
      <c r="C669" s="212"/>
      <c r="D669" s="196" t="s">
        <v>215</v>
      </c>
      <c r="E669" s="213" t="s">
        <v>21</v>
      </c>
      <c r="F669" s="214" t="s">
        <v>2153</v>
      </c>
      <c r="G669" s="212"/>
      <c r="H669" s="215">
        <v>1.9</v>
      </c>
      <c r="I669" s="216"/>
      <c r="J669" s="212"/>
      <c r="K669" s="212"/>
      <c r="L669" s="217"/>
      <c r="M669" s="218"/>
      <c r="N669" s="219"/>
      <c r="O669" s="219"/>
      <c r="P669" s="219"/>
      <c r="Q669" s="219"/>
      <c r="R669" s="219"/>
      <c r="S669" s="219"/>
      <c r="T669" s="220"/>
      <c r="AT669" s="221" t="s">
        <v>215</v>
      </c>
      <c r="AU669" s="221" t="s">
        <v>83</v>
      </c>
      <c r="AV669" s="14" t="s">
        <v>83</v>
      </c>
      <c r="AW669" s="14" t="s">
        <v>34</v>
      </c>
      <c r="AX669" s="14" t="s">
        <v>74</v>
      </c>
      <c r="AY669" s="221" t="s">
        <v>206</v>
      </c>
    </row>
    <row r="670" spans="1:65" s="16" customFormat="1">
      <c r="B670" s="253"/>
      <c r="C670" s="254"/>
      <c r="D670" s="196" t="s">
        <v>215</v>
      </c>
      <c r="E670" s="255" t="s">
        <v>21</v>
      </c>
      <c r="F670" s="256" t="s">
        <v>2184</v>
      </c>
      <c r="G670" s="254"/>
      <c r="H670" s="257">
        <v>12.09</v>
      </c>
      <c r="I670" s="258"/>
      <c r="J670" s="254"/>
      <c r="K670" s="254"/>
      <c r="L670" s="259"/>
      <c r="M670" s="260"/>
      <c r="N670" s="261"/>
      <c r="O670" s="261"/>
      <c r="P670" s="261"/>
      <c r="Q670" s="261"/>
      <c r="R670" s="261"/>
      <c r="S670" s="261"/>
      <c r="T670" s="262"/>
      <c r="AT670" s="263" t="s">
        <v>215</v>
      </c>
      <c r="AU670" s="263" t="s">
        <v>83</v>
      </c>
      <c r="AV670" s="16" t="s">
        <v>106</v>
      </c>
      <c r="AW670" s="16" t="s">
        <v>34</v>
      </c>
      <c r="AX670" s="16" t="s">
        <v>74</v>
      </c>
      <c r="AY670" s="263" t="s">
        <v>206</v>
      </c>
    </row>
    <row r="671" spans="1:65" s="13" customFormat="1">
      <c r="B671" s="201"/>
      <c r="C671" s="202"/>
      <c r="D671" s="196" t="s">
        <v>215</v>
      </c>
      <c r="E671" s="203" t="s">
        <v>21</v>
      </c>
      <c r="F671" s="204" t="s">
        <v>2185</v>
      </c>
      <c r="G671" s="202"/>
      <c r="H671" s="203" t="s">
        <v>21</v>
      </c>
      <c r="I671" s="205"/>
      <c r="J671" s="202"/>
      <c r="K671" s="202"/>
      <c r="L671" s="206"/>
      <c r="M671" s="207"/>
      <c r="N671" s="208"/>
      <c r="O671" s="208"/>
      <c r="P671" s="208"/>
      <c r="Q671" s="208"/>
      <c r="R671" s="208"/>
      <c r="S671" s="208"/>
      <c r="T671" s="209"/>
      <c r="AT671" s="210" t="s">
        <v>215</v>
      </c>
      <c r="AU671" s="210" t="s">
        <v>83</v>
      </c>
      <c r="AV671" s="13" t="s">
        <v>81</v>
      </c>
      <c r="AW671" s="13" t="s">
        <v>34</v>
      </c>
      <c r="AX671" s="13" t="s">
        <v>74</v>
      </c>
      <c r="AY671" s="210" t="s">
        <v>206</v>
      </c>
    </row>
    <row r="672" spans="1:65" s="14" customFormat="1">
      <c r="B672" s="211"/>
      <c r="C672" s="212"/>
      <c r="D672" s="196" t="s">
        <v>215</v>
      </c>
      <c r="E672" s="213" t="s">
        <v>21</v>
      </c>
      <c r="F672" s="214" t="s">
        <v>2170</v>
      </c>
      <c r="G672" s="212"/>
      <c r="H672" s="215">
        <v>1.1000000000000001</v>
      </c>
      <c r="I672" s="216"/>
      <c r="J672" s="212"/>
      <c r="K672" s="212"/>
      <c r="L672" s="217"/>
      <c r="M672" s="218"/>
      <c r="N672" s="219"/>
      <c r="O672" s="219"/>
      <c r="P672" s="219"/>
      <c r="Q672" s="219"/>
      <c r="R672" s="219"/>
      <c r="S672" s="219"/>
      <c r="T672" s="220"/>
      <c r="AT672" s="221" t="s">
        <v>215</v>
      </c>
      <c r="AU672" s="221" t="s">
        <v>83</v>
      </c>
      <c r="AV672" s="14" t="s">
        <v>83</v>
      </c>
      <c r="AW672" s="14" t="s">
        <v>34</v>
      </c>
      <c r="AX672" s="14" t="s">
        <v>74</v>
      </c>
      <c r="AY672" s="221" t="s">
        <v>206</v>
      </c>
    </row>
    <row r="673" spans="1:65" s="14" customFormat="1">
      <c r="B673" s="211"/>
      <c r="C673" s="212"/>
      <c r="D673" s="196" t="s">
        <v>215</v>
      </c>
      <c r="E673" s="213" t="s">
        <v>21</v>
      </c>
      <c r="F673" s="214" t="s">
        <v>2171</v>
      </c>
      <c r="G673" s="212"/>
      <c r="H673" s="215">
        <v>4.25</v>
      </c>
      <c r="I673" s="216"/>
      <c r="J673" s="212"/>
      <c r="K673" s="212"/>
      <c r="L673" s="217"/>
      <c r="M673" s="218"/>
      <c r="N673" s="219"/>
      <c r="O673" s="219"/>
      <c r="P673" s="219"/>
      <c r="Q673" s="219"/>
      <c r="R673" s="219"/>
      <c r="S673" s="219"/>
      <c r="T673" s="220"/>
      <c r="AT673" s="221" t="s">
        <v>215</v>
      </c>
      <c r="AU673" s="221" t="s">
        <v>83</v>
      </c>
      <c r="AV673" s="14" t="s">
        <v>83</v>
      </c>
      <c r="AW673" s="14" t="s">
        <v>34</v>
      </c>
      <c r="AX673" s="14" t="s">
        <v>74</v>
      </c>
      <c r="AY673" s="221" t="s">
        <v>206</v>
      </c>
    </row>
    <row r="674" spans="1:65" s="14" customFormat="1">
      <c r="B674" s="211"/>
      <c r="C674" s="212"/>
      <c r="D674" s="196" t="s">
        <v>215</v>
      </c>
      <c r="E674" s="213" t="s">
        <v>21</v>
      </c>
      <c r="F674" s="214" t="s">
        <v>2172</v>
      </c>
      <c r="G674" s="212"/>
      <c r="H674" s="215">
        <v>1.9</v>
      </c>
      <c r="I674" s="216"/>
      <c r="J674" s="212"/>
      <c r="K674" s="212"/>
      <c r="L674" s="217"/>
      <c r="M674" s="218"/>
      <c r="N674" s="219"/>
      <c r="O674" s="219"/>
      <c r="P674" s="219"/>
      <c r="Q674" s="219"/>
      <c r="R674" s="219"/>
      <c r="S674" s="219"/>
      <c r="T674" s="220"/>
      <c r="AT674" s="221" t="s">
        <v>215</v>
      </c>
      <c r="AU674" s="221" t="s">
        <v>83</v>
      </c>
      <c r="AV674" s="14" t="s">
        <v>83</v>
      </c>
      <c r="AW674" s="14" t="s">
        <v>34</v>
      </c>
      <c r="AX674" s="14" t="s">
        <v>74</v>
      </c>
      <c r="AY674" s="221" t="s">
        <v>206</v>
      </c>
    </row>
    <row r="675" spans="1:65" s="14" customFormat="1">
      <c r="B675" s="211"/>
      <c r="C675" s="212"/>
      <c r="D675" s="196" t="s">
        <v>215</v>
      </c>
      <c r="E675" s="213" t="s">
        <v>21</v>
      </c>
      <c r="F675" s="214" t="s">
        <v>2164</v>
      </c>
      <c r="G675" s="212"/>
      <c r="H675" s="215">
        <v>1.62</v>
      </c>
      <c r="I675" s="216"/>
      <c r="J675" s="212"/>
      <c r="K675" s="212"/>
      <c r="L675" s="217"/>
      <c r="M675" s="218"/>
      <c r="N675" s="219"/>
      <c r="O675" s="219"/>
      <c r="P675" s="219"/>
      <c r="Q675" s="219"/>
      <c r="R675" s="219"/>
      <c r="S675" s="219"/>
      <c r="T675" s="220"/>
      <c r="AT675" s="221" t="s">
        <v>215</v>
      </c>
      <c r="AU675" s="221" t="s">
        <v>83</v>
      </c>
      <c r="AV675" s="14" t="s">
        <v>83</v>
      </c>
      <c r="AW675" s="14" t="s">
        <v>34</v>
      </c>
      <c r="AX675" s="14" t="s">
        <v>74</v>
      </c>
      <c r="AY675" s="221" t="s">
        <v>206</v>
      </c>
    </row>
    <row r="676" spans="1:65" s="14" customFormat="1">
      <c r="B676" s="211"/>
      <c r="C676" s="212"/>
      <c r="D676" s="196" t="s">
        <v>215</v>
      </c>
      <c r="E676" s="213" t="s">
        <v>21</v>
      </c>
      <c r="F676" s="214" t="s">
        <v>2165</v>
      </c>
      <c r="G676" s="212"/>
      <c r="H676" s="215">
        <v>3.66</v>
      </c>
      <c r="I676" s="216"/>
      <c r="J676" s="212"/>
      <c r="K676" s="212"/>
      <c r="L676" s="217"/>
      <c r="M676" s="218"/>
      <c r="N676" s="219"/>
      <c r="O676" s="219"/>
      <c r="P676" s="219"/>
      <c r="Q676" s="219"/>
      <c r="R676" s="219"/>
      <c r="S676" s="219"/>
      <c r="T676" s="220"/>
      <c r="AT676" s="221" t="s">
        <v>215</v>
      </c>
      <c r="AU676" s="221" t="s">
        <v>83</v>
      </c>
      <c r="AV676" s="14" t="s">
        <v>83</v>
      </c>
      <c r="AW676" s="14" t="s">
        <v>34</v>
      </c>
      <c r="AX676" s="14" t="s">
        <v>74</v>
      </c>
      <c r="AY676" s="221" t="s">
        <v>206</v>
      </c>
    </row>
    <row r="677" spans="1:65" s="14" customFormat="1">
      <c r="B677" s="211"/>
      <c r="C677" s="212"/>
      <c r="D677" s="196" t="s">
        <v>215</v>
      </c>
      <c r="E677" s="213" t="s">
        <v>21</v>
      </c>
      <c r="F677" s="214" t="s">
        <v>2177</v>
      </c>
      <c r="G677" s="212"/>
      <c r="H677" s="215">
        <v>1.8</v>
      </c>
      <c r="I677" s="216"/>
      <c r="J677" s="212"/>
      <c r="K677" s="212"/>
      <c r="L677" s="217"/>
      <c r="M677" s="218"/>
      <c r="N677" s="219"/>
      <c r="O677" s="219"/>
      <c r="P677" s="219"/>
      <c r="Q677" s="219"/>
      <c r="R677" s="219"/>
      <c r="S677" s="219"/>
      <c r="T677" s="220"/>
      <c r="AT677" s="221" t="s">
        <v>215</v>
      </c>
      <c r="AU677" s="221" t="s">
        <v>83</v>
      </c>
      <c r="AV677" s="14" t="s">
        <v>83</v>
      </c>
      <c r="AW677" s="14" t="s">
        <v>34</v>
      </c>
      <c r="AX677" s="14" t="s">
        <v>74</v>
      </c>
      <c r="AY677" s="221" t="s">
        <v>206</v>
      </c>
    </row>
    <row r="678" spans="1:65" s="16" customFormat="1">
      <c r="B678" s="253"/>
      <c r="C678" s="254"/>
      <c r="D678" s="196" t="s">
        <v>215</v>
      </c>
      <c r="E678" s="255" t="s">
        <v>21</v>
      </c>
      <c r="F678" s="256" t="s">
        <v>2184</v>
      </c>
      <c r="G678" s="254"/>
      <c r="H678" s="257">
        <v>14.33</v>
      </c>
      <c r="I678" s="258"/>
      <c r="J678" s="254"/>
      <c r="K678" s="254"/>
      <c r="L678" s="259"/>
      <c r="M678" s="260"/>
      <c r="N678" s="261"/>
      <c r="O678" s="261"/>
      <c r="P678" s="261"/>
      <c r="Q678" s="261"/>
      <c r="R678" s="261"/>
      <c r="S678" s="261"/>
      <c r="T678" s="262"/>
      <c r="AT678" s="263" t="s">
        <v>215</v>
      </c>
      <c r="AU678" s="263" t="s">
        <v>83</v>
      </c>
      <c r="AV678" s="16" t="s">
        <v>106</v>
      </c>
      <c r="AW678" s="16" t="s">
        <v>34</v>
      </c>
      <c r="AX678" s="16" t="s">
        <v>74</v>
      </c>
      <c r="AY678" s="263" t="s">
        <v>206</v>
      </c>
    </row>
    <row r="679" spans="1:65" s="13" customFormat="1">
      <c r="B679" s="201"/>
      <c r="C679" s="202"/>
      <c r="D679" s="196" t="s">
        <v>215</v>
      </c>
      <c r="E679" s="203" t="s">
        <v>21</v>
      </c>
      <c r="F679" s="204" t="s">
        <v>2186</v>
      </c>
      <c r="G679" s="202"/>
      <c r="H679" s="203" t="s">
        <v>21</v>
      </c>
      <c r="I679" s="205"/>
      <c r="J679" s="202"/>
      <c r="K679" s="202"/>
      <c r="L679" s="206"/>
      <c r="M679" s="207"/>
      <c r="N679" s="208"/>
      <c r="O679" s="208"/>
      <c r="P679" s="208"/>
      <c r="Q679" s="208"/>
      <c r="R679" s="208"/>
      <c r="S679" s="208"/>
      <c r="T679" s="209"/>
      <c r="AT679" s="210" t="s">
        <v>215</v>
      </c>
      <c r="AU679" s="210" t="s">
        <v>83</v>
      </c>
      <c r="AV679" s="13" t="s">
        <v>81</v>
      </c>
      <c r="AW679" s="13" t="s">
        <v>34</v>
      </c>
      <c r="AX679" s="13" t="s">
        <v>74</v>
      </c>
      <c r="AY679" s="210" t="s">
        <v>206</v>
      </c>
    </row>
    <row r="680" spans="1:65" s="14" customFormat="1">
      <c r="B680" s="211"/>
      <c r="C680" s="212"/>
      <c r="D680" s="196" t="s">
        <v>215</v>
      </c>
      <c r="E680" s="213" t="s">
        <v>21</v>
      </c>
      <c r="F680" s="214" t="s">
        <v>2158</v>
      </c>
      <c r="G680" s="212"/>
      <c r="H680" s="215">
        <v>8.42</v>
      </c>
      <c r="I680" s="216"/>
      <c r="J680" s="212"/>
      <c r="K680" s="212"/>
      <c r="L680" s="217"/>
      <c r="M680" s="218"/>
      <c r="N680" s="219"/>
      <c r="O680" s="219"/>
      <c r="P680" s="219"/>
      <c r="Q680" s="219"/>
      <c r="R680" s="219"/>
      <c r="S680" s="219"/>
      <c r="T680" s="220"/>
      <c r="AT680" s="221" t="s">
        <v>215</v>
      </c>
      <c r="AU680" s="221" t="s">
        <v>83</v>
      </c>
      <c r="AV680" s="14" t="s">
        <v>83</v>
      </c>
      <c r="AW680" s="14" t="s">
        <v>34</v>
      </c>
      <c r="AX680" s="14" t="s">
        <v>74</v>
      </c>
      <c r="AY680" s="221" t="s">
        <v>206</v>
      </c>
    </row>
    <row r="681" spans="1:65" s="14" customFormat="1">
      <c r="B681" s="211"/>
      <c r="C681" s="212"/>
      <c r="D681" s="196" t="s">
        <v>215</v>
      </c>
      <c r="E681" s="213" t="s">
        <v>21</v>
      </c>
      <c r="F681" s="214" t="s">
        <v>2159</v>
      </c>
      <c r="G681" s="212"/>
      <c r="H681" s="215">
        <v>2.04</v>
      </c>
      <c r="I681" s="216"/>
      <c r="J681" s="212"/>
      <c r="K681" s="212"/>
      <c r="L681" s="217"/>
      <c r="M681" s="218"/>
      <c r="N681" s="219"/>
      <c r="O681" s="219"/>
      <c r="P681" s="219"/>
      <c r="Q681" s="219"/>
      <c r="R681" s="219"/>
      <c r="S681" s="219"/>
      <c r="T681" s="220"/>
      <c r="AT681" s="221" t="s">
        <v>215</v>
      </c>
      <c r="AU681" s="221" t="s">
        <v>83</v>
      </c>
      <c r="AV681" s="14" t="s">
        <v>83</v>
      </c>
      <c r="AW681" s="14" t="s">
        <v>34</v>
      </c>
      <c r="AX681" s="14" t="s">
        <v>74</v>
      </c>
      <c r="AY681" s="221" t="s">
        <v>206</v>
      </c>
    </row>
    <row r="682" spans="1:65" s="16" customFormat="1">
      <c r="B682" s="253"/>
      <c r="C682" s="254"/>
      <c r="D682" s="196" t="s">
        <v>215</v>
      </c>
      <c r="E682" s="255" t="s">
        <v>21</v>
      </c>
      <c r="F682" s="256" t="s">
        <v>2184</v>
      </c>
      <c r="G682" s="254"/>
      <c r="H682" s="257">
        <v>10.46</v>
      </c>
      <c r="I682" s="258"/>
      <c r="J682" s="254"/>
      <c r="K682" s="254"/>
      <c r="L682" s="259"/>
      <c r="M682" s="260"/>
      <c r="N682" s="261"/>
      <c r="O682" s="261"/>
      <c r="P682" s="261"/>
      <c r="Q682" s="261"/>
      <c r="R682" s="261"/>
      <c r="S682" s="261"/>
      <c r="T682" s="262"/>
      <c r="AT682" s="263" t="s">
        <v>215</v>
      </c>
      <c r="AU682" s="263" t="s">
        <v>83</v>
      </c>
      <c r="AV682" s="16" t="s">
        <v>106</v>
      </c>
      <c r="AW682" s="16" t="s">
        <v>34</v>
      </c>
      <c r="AX682" s="16" t="s">
        <v>74</v>
      </c>
      <c r="AY682" s="263" t="s">
        <v>206</v>
      </c>
    </row>
    <row r="683" spans="1:65" s="15" customFormat="1">
      <c r="B683" s="222"/>
      <c r="C683" s="223"/>
      <c r="D683" s="196" t="s">
        <v>215</v>
      </c>
      <c r="E683" s="224" t="s">
        <v>21</v>
      </c>
      <c r="F683" s="225" t="s">
        <v>219</v>
      </c>
      <c r="G683" s="223"/>
      <c r="H683" s="226">
        <v>36.880000000000003</v>
      </c>
      <c r="I683" s="227"/>
      <c r="J683" s="223"/>
      <c r="K683" s="223"/>
      <c r="L683" s="228"/>
      <c r="M683" s="229"/>
      <c r="N683" s="230"/>
      <c r="O683" s="230"/>
      <c r="P683" s="230"/>
      <c r="Q683" s="230"/>
      <c r="R683" s="230"/>
      <c r="S683" s="230"/>
      <c r="T683" s="231"/>
      <c r="AT683" s="232" t="s">
        <v>215</v>
      </c>
      <c r="AU683" s="232" t="s">
        <v>83</v>
      </c>
      <c r="AV683" s="15" t="s">
        <v>149</v>
      </c>
      <c r="AW683" s="15" t="s">
        <v>34</v>
      </c>
      <c r="AX683" s="15" t="s">
        <v>81</v>
      </c>
      <c r="AY683" s="232" t="s">
        <v>206</v>
      </c>
    </row>
    <row r="684" spans="1:65" s="12" customFormat="1" ht="22.75" customHeight="1">
      <c r="B684" s="166"/>
      <c r="C684" s="167"/>
      <c r="D684" s="168" t="s">
        <v>73</v>
      </c>
      <c r="E684" s="180" t="s">
        <v>772</v>
      </c>
      <c r="F684" s="180" t="s">
        <v>773</v>
      </c>
      <c r="G684" s="167"/>
      <c r="H684" s="167"/>
      <c r="I684" s="170"/>
      <c r="J684" s="181">
        <f>BK684</f>
        <v>0</v>
      </c>
      <c r="K684" s="167"/>
      <c r="L684" s="172"/>
      <c r="M684" s="173"/>
      <c r="N684" s="174"/>
      <c r="O684" s="174"/>
      <c r="P684" s="175">
        <f>SUM(P685:P688)</f>
        <v>0</v>
      </c>
      <c r="Q684" s="174"/>
      <c r="R684" s="175">
        <f>SUM(R685:R688)</f>
        <v>0</v>
      </c>
      <c r="S684" s="174"/>
      <c r="T684" s="176">
        <f>SUM(T685:T688)</f>
        <v>0</v>
      </c>
      <c r="AR684" s="177" t="s">
        <v>81</v>
      </c>
      <c r="AT684" s="178" t="s">
        <v>73</v>
      </c>
      <c r="AU684" s="178" t="s">
        <v>81</v>
      </c>
      <c r="AY684" s="177" t="s">
        <v>206</v>
      </c>
      <c r="BK684" s="179">
        <f>SUM(BK685:BK688)</f>
        <v>0</v>
      </c>
    </row>
    <row r="685" spans="1:65" s="2" customFormat="1" ht="16.5" customHeight="1">
      <c r="A685" s="37"/>
      <c r="B685" s="38"/>
      <c r="C685" s="182" t="s">
        <v>2187</v>
      </c>
      <c r="D685" s="182" t="s">
        <v>208</v>
      </c>
      <c r="E685" s="183" t="s">
        <v>965</v>
      </c>
      <c r="F685" s="184" t="s">
        <v>966</v>
      </c>
      <c r="G685" s="185" t="s">
        <v>308</v>
      </c>
      <c r="H685" s="186">
        <v>163.97499999999999</v>
      </c>
      <c r="I685" s="187"/>
      <c r="J685" s="188">
        <f>ROUND(I685*H685,2)</f>
        <v>0</v>
      </c>
      <c r="K685" s="189"/>
      <c r="L685" s="42"/>
      <c r="M685" s="190" t="s">
        <v>21</v>
      </c>
      <c r="N685" s="191" t="s">
        <v>45</v>
      </c>
      <c r="O685" s="67"/>
      <c r="P685" s="192">
        <f>O685*H685</f>
        <v>0</v>
      </c>
      <c r="Q685" s="192">
        <v>0</v>
      </c>
      <c r="R685" s="192">
        <f>Q685*H685</f>
        <v>0</v>
      </c>
      <c r="S685" s="192">
        <v>0</v>
      </c>
      <c r="T685" s="193">
        <f>S685*H685</f>
        <v>0</v>
      </c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R685" s="194" t="s">
        <v>149</v>
      </c>
      <c r="AT685" s="194" t="s">
        <v>208</v>
      </c>
      <c r="AU685" s="194" t="s">
        <v>83</v>
      </c>
      <c r="AY685" s="20" t="s">
        <v>206</v>
      </c>
      <c r="BE685" s="195">
        <f>IF(N685="základní",J685,0)</f>
        <v>0</v>
      </c>
      <c r="BF685" s="195">
        <f>IF(N685="snížená",J685,0)</f>
        <v>0</v>
      </c>
      <c r="BG685" s="195">
        <f>IF(N685="zákl. přenesená",J685,0)</f>
        <v>0</v>
      </c>
      <c r="BH685" s="195">
        <f>IF(N685="sníž. přenesená",J685,0)</f>
        <v>0</v>
      </c>
      <c r="BI685" s="195">
        <f>IF(N685="nulová",J685,0)</f>
        <v>0</v>
      </c>
      <c r="BJ685" s="20" t="s">
        <v>81</v>
      </c>
      <c r="BK685" s="195">
        <f>ROUND(I685*H685,2)</f>
        <v>0</v>
      </c>
      <c r="BL685" s="20" t="s">
        <v>149</v>
      </c>
      <c r="BM685" s="194" t="s">
        <v>2188</v>
      </c>
    </row>
    <row r="686" spans="1:65" s="2" customFormat="1">
      <c r="A686" s="37"/>
      <c r="B686" s="38"/>
      <c r="C686" s="39"/>
      <c r="D686" s="196" t="s">
        <v>213</v>
      </c>
      <c r="E686" s="39"/>
      <c r="F686" s="197" t="s">
        <v>968</v>
      </c>
      <c r="G686" s="39"/>
      <c r="H686" s="39"/>
      <c r="I686" s="198"/>
      <c r="J686" s="39"/>
      <c r="K686" s="39"/>
      <c r="L686" s="42"/>
      <c r="M686" s="199"/>
      <c r="N686" s="200"/>
      <c r="O686" s="67"/>
      <c r="P686" s="67"/>
      <c r="Q686" s="67"/>
      <c r="R686" s="67"/>
      <c r="S686" s="67"/>
      <c r="T686" s="68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T686" s="20" t="s">
        <v>213</v>
      </c>
      <c r="AU686" s="20" t="s">
        <v>83</v>
      </c>
    </row>
    <row r="687" spans="1:65" s="2" customFormat="1" ht="16.5" customHeight="1">
      <c r="A687" s="37"/>
      <c r="B687" s="38"/>
      <c r="C687" s="182" t="s">
        <v>2189</v>
      </c>
      <c r="D687" s="182" t="s">
        <v>208</v>
      </c>
      <c r="E687" s="183" t="s">
        <v>2190</v>
      </c>
      <c r="F687" s="184" t="s">
        <v>2191</v>
      </c>
      <c r="G687" s="185" t="s">
        <v>308</v>
      </c>
      <c r="H687" s="186">
        <v>163.97499999999999</v>
      </c>
      <c r="I687" s="187"/>
      <c r="J687" s="188">
        <f>ROUND(I687*H687,2)</f>
        <v>0</v>
      </c>
      <c r="K687" s="189"/>
      <c r="L687" s="42"/>
      <c r="M687" s="190" t="s">
        <v>21</v>
      </c>
      <c r="N687" s="191" t="s">
        <v>45</v>
      </c>
      <c r="O687" s="67"/>
      <c r="P687" s="192">
        <f>O687*H687</f>
        <v>0</v>
      </c>
      <c r="Q687" s="192">
        <v>0</v>
      </c>
      <c r="R687" s="192">
        <f>Q687*H687</f>
        <v>0</v>
      </c>
      <c r="S687" s="192">
        <v>0</v>
      </c>
      <c r="T687" s="193">
        <f>S687*H687</f>
        <v>0</v>
      </c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R687" s="194" t="s">
        <v>149</v>
      </c>
      <c r="AT687" s="194" t="s">
        <v>208</v>
      </c>
      <c r="AU687" s="194" t="s">
        <v>83</v>
      </c>
      <c r="AY687" s="20" t="s">
        <v>206</v>
      </c>
      <c r="BE687" s="195">
        <f>IF(N687="základní",J687,0)</f>
        <v>0</v>
      </c>
      <c r="BF687" s="195">
        <f>IF(N687="snížená",J687,0)</f>
        <v>0</v>
      </c>
      <c r="BG687" s="195">
        <f>IF(N687="zákl. přenesená",J687,0)</f>
        <v>0</v>
      </c>
      <c r="BH687" s="195">
        <f>IF(N687="sníž. přenesená",J687,0)</f>
        <v>0</v>
      </c>
      <c r="BI687" s="195">
        <f>IF(N687="nulová",J687,0)</f>
        <v>0</v>
      </c>
      <c r="BJ687" s="20" t="s">
        <v>81</v>
      </c>
      <c r="BK687" s="195">
        <f>ROUND(I687*H687,2)</f>
        <v>0</v>
      </c>
      <c r="BL687" s="20" t="s">
        <v>149</v>
      </c>
      <c r="BM687" s="194" t="s">
        <v>2192</v>
      </c>
    </row>
    <row r="688" spans="1:65" s="2" customFormat="1">
      <c r="A688" s="37"/>
      <c r="B688" s="38"/>
      <c r="C688" s="39"/>
      <c r="D688" s="196" t="s">
        <v>213</v>
      </c>
      <c r="E688" s="39"/>
      <c r="F688" s="197" t="s">
        <v>2193</v>
      </c>
      <c r="G688" s="39"/>
      <c r="H688" s="39"/>
      <c r="I688" s="198"/>
      <c r="J688" s="39"/>
      <c r="K688" s="39"/>
      <c r="L688" s="42"/>
      <c r="M688" s="199"/>
      <c r="N688" s="200"/>
      <c r="O688" s="67"/>
      <c r="P688" s="67"/>
      <c r="Q688" s="67"/>
      <c r="R688" s="67"/>
      <c r="S688" s="67"/>
      <c r="T688" s="68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T688" s="20" t="s">
        <v>213</v>
      </c>
      <c r="AU688" s="20" t="s">
        <v>83</v>
      </c>
    </row>
    <row r="689" spans="1:65" s="12" customFormat="1" ht="25.9" customHeight="1">
      <c r="B689" s="166"/>
      <c r="C689" s="167"/>
      <c r="D689" s="168" t="s">
        <v>73</v>
      </c>
      <c r="E689" s="169" t="s">
        <v>305</v>
      </c>
      <c r="F689" s="169" t="s">
        <v>784</v>
      </c>
      <c r="G689" s="167"/>
      <c r="H689" s="167"/>
      <c r="I689" s="170"/>
      <c r="J689" s="171">
        <f>BK689</f>
        <v>0</v>
      </c>
      <c r="K689" s="167"/>
      <c r="L689" s="172"/>
      <c r="M689" s="173"/>
      <c r="N689" s="174"/>
      <c r="O689" s="174"/>
      <c r="P689" s="175">
        <f>P690</f>
        <v>0</v>
      </c>
      <c r="Q689" s="174"/>
      <c r="R689" s="175">
        <f>R690</f>
        <v>0</v>
      </c>
      <c r="S689" s="174"/>
      <c r="T689" s="176">
        <f>T690</f>
        <v>0</v>
      </c>
      <c r="AR689" s="177" t="s">
        <v>106</v>
      </c>
      <c r="AT689" s="178" t="s">
        <v>73</v>
      </c>
      <c r="AU689" s="178" t="s">
        <v>74</v>
      </c>
      <c r="AY689" s="177" t="s">
        <v>206</v>
      </c>
      <c r="BK689" s="179">
        <f>BK690</f>
        <v>0</v>
      </c>
    </row>
    <row r="690" spans="1:65" s="12" customFormat="1" ht="22.75" customHeight="1">
      <c r="B690" s="166"/>
      <c r="C690" s="167"/>
      <c r="D690" s="168" t="s">
        <v>73</v>
      </c>
      <c r="E690" s="180" t="s">
        <v>785</v>
      </c>
      <c r="F690" s="180" t="s">
        <v>786</v>
      </c>
      <c r="G690" s="167"/>
      <c r="H690" s="167"/>
      <c r="I690" s="170"/>
      <c r="J690" s="181">
        <f>BK690</f>
        <v>0</v>
      </c>
      <c r="K690" s="167"/>
      <c r="L690" s="172"/>
      <c r="M690" s="173"/>
      <c r="N690" s="174"/>
      <c r="O690" s="174"/>
      <c r="P690" s="175">
        <f>SUM(P691:P697)</f>
        <v>0</v>
      </c>
      <c r="Q690" s="174"/>
      <c r="R690" s="175">
        <f>SUM(R691:R697)</f>
        <v>0</v>
      </c>
      <c r="S690" s="174"/>
      <c r="T690" s="176">
        <f>SUM(T691:T697)</f>
        <v>0</v>
      </c>
      <c r="AR690" s="177" t="s">
        <v>106</v>
      </c>
      <c r="AT690" s="178" t="s">
        <v>73</v>
      </c>
      <c r="AU690" s="178" t="s">
        <v>81</v>
      </c>
      <c r="AY690" s="177" t="s">
        <v>206</v>
      </c>
      <c r="BK690" s="179">
        <f>SUM(BK691:BK697)</f>
        <v>0</v>
      </c>
    </row>
    <row r="691" spans="1:65" s="2" customFormat="1" ht="16.5" customHeight="1">
      <c r="A691" s="37"/>
      <c r="B691" s="38"/>
      <c r="C691" s="182" t="s">
        <v>2194</v>
      </c>
      <c r="D691" s="182" t="s">
        <v>208</v>
      </c>
      <c r="E691" s="183" t="s">
        <v>2195</v>
      </c>
      <c r="F691" s="184" t="s">
        <v>2196</v>
      </c>
      <c r="G691" s="185" t="s">
        <v>211</v>
      </c>
      <c r="H691" s="186">
        <v>2</v>
      </c>
      <c r="I691" s="187"/>
      <c r="J691" s="188">
        <f>ROUND(I691*H691,2)</f>
        <v>0</v>
      </c>
      <c r="K691" s="189"/>
      <c r="L691" s="42"/>
      <c r="M691" s="190" t="s">
        <v>21</v>
      </c>
      <c r="N691" s="191" t="s">
        <v>45</v>
      </c>
      <c r="O691" s="67"/>
      <c r="P691" s="192">
        <f>O691*H691</f>
        <v>0</v>
      </c>
      <c r="Q691" s="192">
        <v>0</v>
      </c>
      <c r="R691" s="192">
        <f>Q691*H691</f>
        <v>0</v>
      </c>
      <c r="S691" s="192">
        <v>0</v>
      </c>
      <c r="T691" s="193">
        <f>S691*H691</f>
        <v>0</v>
      </c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R691" s="194" t="s">
        <v>702</v>
      </c>
      <c r="AT691" s="194" t="s">
        <v>208</v>
      </c>
      <c r="AU691" s="194" t="s">
        <v>83</v>
      </c>
      <c r="AY691" s="20" t="s">
        <v>206</v>
      </c>
      <c r="BE691" s="195">
        <f>IF(N691="základní",J691,0)</f>
        <v>0</v>
      </c>
      <c r="BF691" s="195">
        <f>IF(N691="snížená",J691,0)</f>
        <v>0</v>
      </c>
      <c r="BG691" s="195">
        <f>IF(N691="zákl. přenesená",J691,0)</f>
        <v>0</v>
      </c>
      <c r="BH691" s="195">
        <f>IF(N691="sníž. přenesená",J691,0)</f>
        <v>0</v>
      </c>
      <c r="BI691" s="195">
        <f>IF(N691="nulová",J691,0)</f>
        <v>0</v>
      </c>
      <c r="BJ691" s="20" t="s">
        <v>81</v>
      </c>
      <c r="BK691" s="195">
        <f>ROUND(I691*H691,2)</f>
        <v>0</v>
      </c>
      <c r="BL691" s="20" t="s">
        <v>702</v>
      </c>
      <c r="BM691" s="194" t="s">
        <v>2197</v>
      </c>
    </row>
    <row r="692" spans="1:65" s="2" customFormat="1" ht="18">
      <c r="A692" s="37"/>
      <c r="B692" s="38"/>
      <c r="C692" s="39"/>
      <c r="D692" s="196" t="s">
        <v>213</v>
      </c>
      <c r="E692" s="39"/>
      <c r="F692" s="197" t="s">
        <v>2198</v>
      </c>
      <c r="G692" s="39"/>
      <c r="H692" s="39"/>
      <c r="I692" s="198"/>
      <c r="J692" s="39"/>
      <c r="K692" s="39"/>
      <c r="L692" s="42"/>
      <c r="M692" s="199"/>
      <c r="N692" s="200"/>
      <c r="O692" s="67"/>
      <c r="P692" s="67"/>
      <c r="Q692" s="67"/>
      <c r="R692" s="67"/>
      <c r="S692" s="67"/>
      <c r="T692" s="68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T692" s="20" t="s">
        <v>213</v>
      </c>
      <c r="AU692" s="20" t="s">
        <v>83</v>
      </c>
    </row>
    <row r="693" spans="1:65" s="2" customFormat="1" ht="18">
      <c r="A693" s="37"/>
      <c r="B693" s="38"/>
      <c r="C693" s="39"/>
      <c r="D693" s="196" t="s">
        <v>275</v>
      </c>
      <c r="E693" s="39"/>
      <c r="F693" s="233" t="s">
        <v>1644</v>
      </c>
      <c r="G693" s="39"/>
      <c r="H693" s="39"/>
      <c r="I693" s="198"/>
      <c r="J693" s="39"/>
      <c r="K693" s="39"/>
      <c r="L693" s="42"/>
      <c r="M693" s="199"/>
      <c r="N693" s="200"/>
      <c r="O693" s="67"/>
      <c r="P693" s="67"/>
      <c r="Q693" s="67"/>
      <c r="R693" s="67"/>
      <c r="S693" s="67"/>
      <c r="T693" s="68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T693" s="20" t="s">
        <v>275</v>
      </c>
      <c r="AU693" s="20" t="s">
        <v>83</v>
      </c>
    </row>
    <row r="694" spans="1:65" s="2" customFormat="1" ht="21.75" customHeight="1">
      <c r="A694" s="37"/>
      <c r="B694" s="38"/>
      <c r="C694" s="182" t="s">
        <v>2199</v>
      </c>
      <c r="D694" s="182" t="s">
        <v>208</v>
      </c>
      <c r="E694" s="183" t="s">
        <v>2200</v>
      </c>
      <c r="F694" s="184" t="s">
        <v>2201</v>
      </c>
      <c r="G694" s="185" t="s">
        <v>308</v>
      </c>
      <c r="H694" s="186">
        <v>1.1200000000000001</v>
      </c>
      <c r="I694" s="187"/>
      <c r="J694" s="188">
        <f>ROUND(I694*H694,2)</f>
        <v>0</v>
      </c>
      <c r="K694" s="189"/>
      <c r="L694" s="42"/>
      <c r="M694" s="190" t="s">
        <v>21</v>
      </c>
      <c r="N694" s="191" t="s">
        <v>45</v>
      </c>
      <c r="O694" s="67"/>
      <c r="P694" s="192">
        <f>O694*H694</f>
        <v>0</v>
      </c>
      <c r="Q694" s="192">
        <v>0</v>
      </c>
      <c r="R694" s="192">
        <f>Q694*H694</f>
        <v>0</v>
      </c>
      <c r="S694" s="192">
        <v>0</v>
      </c>
      <c r="T694" s="193">
        <f>S694*H694</f>
        <v>0</v>
      </c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R694" s="194" t="s">
        <v>702</v>
      </c>
      <c r="AT694" s="194" t="s">
        <v>208</v>
      </c>
      <c r="AU694" s="194" t="s">
        <v>83</v>
      </c>
      <c r="AY694" s="20" t="s">
        <v>206</v>
      </c>
      <c r="BE694" s="195">
        <f>IF(N694="základní",J694,0)</f>
        <v>0</v>
      </c>
      <c r="BF694" s="195">
        <f>IF(N694="snížená",J694,0)</f>
        <v>0</v>
      </c>
      <c r="BG694" s="195">
        <f>IF(N694="zákl. přenesená",J694,0)</f>
        <v>0</v>
      </c>
      <c r="BH694" s="195">
        <f>IF(N694="sníž. přenesená",J694,0)</f>
        <v>0</v>
      </c>
      <c r="BI694" s="195">
        <f>IF(N694="nulová",J694,0)</f>
        <v>0</v>
      </c>
      <c r="BJ694" s="20" t="s">
        <v>81</v>
      </c>
      <c r="BK694" s="195">
        <f>ROUND(I694*H694,2)</f>
        <v>0</v>
      </c>
      <c r="BL694" s="20" t="s">
        <v>702</v>
      </c>
      <c r="BM694" s="194" t="s">
        <v>2202</v>
      </c>
    </row>
    <row r="695" spans="1:65" s="2" customFormat="1" ht="18">
      <c r="A695" s="37"/>
      <c r="B695" s="38"/>
      <c r="C695" s="39"/>
      <c r="D695" s="196" t="s">
        <v>213</v>
      </c>
      <c r="E695" s="39"/>
      <c r="F695" s="197" t="s">
        <v>2203</v>
      </c>
      <c r="G695" s="39"/>
      <c r="H695" s="39"/>
      <c r="I695" s="198"/>
      <c r="J695" s="39"/>
      <c r="K695" s="39"/>
      <c r="L695" s="42"/>
      <c r="M695" s="199"/>
      <c r="N695" s="200"/>
      <c r="O695" s="67"/>
      <c r="P695" s="67"/>
      <c r="Q695" s="67"/>
      <c r="R695" s="67"/>
      <c r="S695" s="67"/>
      <c r="T695" s="68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T695" s="20" t="s">
        <v>213</v>
      </c>
      <c r="AU695" s="20" t="s">
        <v>83</v>
      </c>
    </row>
    <row r="696" spans="1:65" s="2" customFormat="1" ht="18">
      <c r="A696" s="37"/>
      <c r="B696" s="38"/>
      <c r="C696" s="39"/>
      <c r="D696" s="196" t="s">
        <v>275</v>
      </c>
      <c r="E696" s="39"/>
      <c r="F696" s="233" t="s">
        <v>1644</v>
      </c>
      <c r="G696" s="39"/>
      <c r="H696" s="39"/>
      <c r="I696" s="198"/>
      <c r="J696" s="39"/>
      <c r="K696" s="39"/>
      <c r="L696" s="42"/>
      <c r="M696" s="199"/>
      <c r="N696" s="200"/>
      <c r="O696" s="67"/>
      <c r="P696" s="67"/>
      <c r="Q696" s="67"/>
      <c r="R696" s="67"/>
      <c r="S696" s="67"/>
      <c r="T696" s="68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T696" s="20" t="s">
        <v>275</v>
      </c>
      <c r="AU696" s="20" t="s">
        <v>83</v>
      </c>
    </row>
    <row r="697" spans="1:65" s="14" customFormat="1">
      <c r="B697" s="211"/>
      <c r="C697" s="212"/>
      <c r="D697" s="196" t="s">
        <v>215</v>
      </c>
      <c r="E697" s="213" t="s">
        <v>21</v>
      </c>
      <c r="F697" s="214" t="s">
        <v>2204</v>
      </c>
      <c r="G697" s="212"/>
      <c r="H697" s="215">
        <v>1.1200000000000001</v>
      </c>
      <c r="I697" s="216"/>
      <c r="J697" s="212"/>
      <c r="K697" s="212"/>
      <c r="L697" s="217"/>
      <c r="M697" s="250"/>
      <c r="N697" s="251"/>
      <c r="O697" s="251"/>
      <c r="P697" s="251"/>
      <c r="Q697" s="251"/>
      <c r="R697" s="251"/>
      <c r="S697" s="251"/>
      <c r="T697" s="252"/>
      <c r="AT697" s="221" t="s">
        <v>215</v>
      </c>
      <c r="AU697" s="221" t="s">
        <v>83</v>
      </c>
      <c r="AV697" s="14" t="s">
        <v>83</v>
      </c>
      <c r="AW697" s="14" t="s">
        <v>34</v>
      </c>
      <c r="AX697" s="14" t="s">
        <v>81</v>
      </c>
      <c r="AY697" s="221" t="s">
        <v>206</v>
      </c>
    </row>
    <row r="698" spans="1:65" s="2" customFormat="1" ht="7" customHeight="1">
      <c r="A698" s="37"/>
      <c r="B698" s="50"/>
      <c r="C698" s="51"/>
      <c r="D698" s="51"/>
      <c r="E698" s="51"/>
      <c r="F698" s="51"/>
      <c r="G698" s="51"/>
      <c r="H698" s="51"/>
      <c r="I698" s="51"/>
      <c r="J698" s="51"/>
      <c r="K698" s="51"/>
      <c r="L698" s="42"/>
      <c r="M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</row>
  </sheetData>
  <sheetProtection algorithmName="SHA-512" hashValue="4a2Q5XBDvduDYYGuKJzdtSyMJPsDzm74yd9x80mmtDuQ51972gSHOPd5O+UoHXoQnobf8EgZO6cHj5g6yMGlmg==" saltValue="CkmPJSTQH4ZziNEKxvPSp6pOZyulMbw5iCiFuyo7DbNndc8heP20H8AxP7gsh+MpOvGJkGKyLhFxTCBdo0nxfg==" spinCount="100000" sheet="1" objects="1" scenarios="1" formatColumns="0" formatRows="0" autoFilter="0"/>
  <autoFilter ref="C95:K697" xr:uid="{00000000-0009-0000-0000-000009000000}"/>
  <mergeCells count="15">
    <mergeCell ref="E82:H82"/>
    <mergeCell ref="E86:H86"/>
    <mergeCell ref="E84:H84"/>
    <mergeCell ref="E88:H88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2:BM467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122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170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1639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1425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2205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19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23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ROUND(J104,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ROUND((SUM(BE104:BE466)),  2)</f>
        <v>0</v>
      </c>
      <c r="G37" s="37"/>
      <c r="H37" s="37"/>
      <c r="I37" s="127">
        <v>0.21</v>
      </c>
      <c r="J37" s="126">
        <f>ROUND(((SUM(BE104:BE466))*I37),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ROUND((SUM(BF104:BF466)),  2)</f>
        <v>0</v>
      </c>
      <c r="G38" s="37"/>
      <c r="H38" s="37"/>
      <c r="I38" s="127">
        <v>0.12</v>
      </c>
      <c r="J38" s="126">
        <f>ROUND(((SUM(BF104:BF466))*I38),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ROUND((SUM(BG104:BG466)),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ROUND((SUM(BH104:BH466)),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ROUND((SUM(BI104:BI466)),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170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1639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1425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SO 06.2 - Krajinářské úpravy - nezpůsobilé náklady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>Roudnice nad Labem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J104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179</v>
      </c>
      <c r="E68" s="146"/>
      <c r="F68" s="146"/>
      <c r="G68" s="146"/>
      <c r="H68" s="146"/>
      <c r="I68" s="146"/>
      <c r="J68" s="147">
        <f>J105</f>
        <v>0</v>
      </c>
      <c r="K68" s="144"/>
      <c r="L68" s="148"/>
    </row>
    <row r="69" spans="1:47" s="10" customFormat="1" ht="19.899999999999999" customHeight="1">
      <c r="B69" s="149"/>
      <c r="C69" s="100"/>
      <c r="D69" s="150" t="s">
        <v>180</v>
      </c>
      <c r="E69" s="151"/>
      <c r="F69" s="151"/>
      <c r="G69" s="151"/>
      <c r="H69" s="151"/>
      <c r="I69" s="151"/>
      <c r="J69" s="152">
        <f>J106</f>
        <v>0</v>
      </c>
      <c r="K69" s="100"/>
      <c r="L69" s="153"/>
    </row>
    <row r="70" spans="1:47" s="10" customFormat="1" ht="19.899999999999999" customHeight="1">
      <c r="B70" s="149"/>
      <c r="C70" s="100"/>
      <c r="D70" s="150" t="s">
        <v>181</v>
      </c>
      <c r="E70" s="151"/>
      <c r="F70" s="151"/>
      <c r="G70" s="151"/>
      <c r="H70" s="151"/>
      <c r="I70" s="151"/>
      <c r="J70" s="152">
        <f>J149</f>
        <v>0</v>
      </c>
      <c r="K70" s="100"/>
      <c r="L70" s="153"/>
    </row>
    <row r="71" spans="1:47" s="10" customFormat="1" ht="19.899999999999999" customHeight="1">
      <c r="B71" s="149"/>
      <c r="C71" s="100"/>
      <c r="D71" s="150" t="s">
        <v>2206</v>
      </c>
      <c r="E71" s="151"/>
      <c r="F71" s="151"/>
      <c r="G71" s="151"/>
      <c r="H71" s="151"/>
      <c r="I71" s="151"/>
      <c r="J71" s="152">
        <f>J166</f>
        <v>0</v>
      </c>
      <c r="K71" s="100"/>
      <c r="L71" s="153"/>
    </row>
    <row r="72" spans="1:47" s="10" customFormat="1" ht="19.899999999999999" customHeight="1">
      <c r="B72" s="149"/>
      <c r="C72" s="100"/>
      <c r="D72" s="150" t="s">
        <v>856</v>
      </c>
      <c r="E72" s="151"/>
      <c r="F72" s="151"/>
      <c r="G72" s="151"/>
      <c r="H72" s="151"/>
      <c r="I72" s="151"/>
      <c r="J72" s="152">
        <f>J252</f>
        <v>0</v>
      </c>
      <c r="K72" s="100"/>
      <c r="L72" s="153"/>
    </row>
    <row r="73" spans="1:47" s="10" customFormat="1" ht="19.899999999999999" customHeight="1">
      <c r="B73" s="149"/>
      <c r="C73" s="100"/>
      <c r="D73" s="150" t="s">
        <v>182</v>
      </c>
      <c r="E73" s="151"/>
      <c r="F73" s="151"/>
      <c r="G73" s="151"/>
      <c r="H73" s="151"/>
      <c r="I73" s="151"/>
      <c r="J73" s="152">
        <f>J265</f>
        <v>0</v>
      </c>
      <c r="K73" s="100"/>
      <c r="L73" s="153"/>
    </row>
    <row r="74" spans="1:47" s="10" customFormat="1" ht="19.899999999999999" customHeight="1">
      <c r="B74" s="149"/>
      <c r="C74" s="100"/>
      <c r="D74" s="150" t="s">
        <v>183</v>
      </c>
      <c r="E74" s="151"/>
      <c r="F74" s="151"/>
      <c r="G74" s="151"/>
      <c r="H74" s="151"/>
      <c r="I74" s="151"/>
      <c r="J74" s="152">
        <f>J273</f>
        <v>0</v>
      </c>
      <c r="K74" s="100"/>
      <c r="L74" s="153"/>
    </row>
    <row r="75" spans="1:47" s="10" customFormat="1" ht="14.9" customHeight="1">
      <c r="B75" s="149"/>
      <c r="C75" s="100"/>
      <c r="D75" s="150" t="s">
        <v>2207</v>
      </c>
      <c r="E75" s="151"/>
      <c r="F75" s="151"/>
      <c r="G75" s="151"/>
      <c r="H75" s="151"/>
      <c r="I75" s="151"/>
      <c r="J75" s="152">
        <f>J426</f>
        <v>0</v>
      </c>
      <c r="K75" s="100"/>
      <c r="L75" s="153"/>
    </row>
    <row r="76" spans="1:47" s="10" customFormat="1" ht="19.899999999999999" customHeight="1">
      <c r="B76" s="149"/>
      <c r="C76" s="100"/>
      <c r="D76" s="150" t="s">
        <v>2208</v>
      </c>
      <c r="E76" s="151"/>
      <c r="F76" s="151"/>
      <c r="G76" s="151"/>
      <c r="H76" s="151"/>
      <c r="I76" s="151"/>
      <c r="J76" s="152">
        <f>J430</f>
        <v>0</v>
      </c>
      <c r="K76" s="100"/>
      <c r="L76" s="153"/>
    </row>
    <row r="77" spans="1:47" s="10" customFormat="1" ht="19.899999999999999" customHeight="1">
      <c r="B77" s="149"/>
      <c r="C77" s="100"/>
      <c r="D77" s="150" t="s">
        <v>184</v>
      </c>
      <c r="E77" s="151"/>
      <c r="F77" s="151"/>
      <c r="G77" s="151"/>
      <c r="H77" s="151"/>
      <c r="I77" s="151"/>
      <c r="J77" s="152">
        <f>J441</f>
        <v>0</v>
      </c>
      <c r="K77" s="100"/>
      <c r="L77" s="153"/>
    </row>
    <row r="78" spans="1:47" s="9" customFormat="1" ht="25" customHeight="1">
      <c r="B78" s="143"/>
      <c r="C78" s="144"/>
      <c r="D78" s="145" t="s">
        <v>857</v>
      </c>
      <c r="E78" s="146"/>
      <c r="F78" s="146"/>
      <c r="G78" s="146"/>
      <c r="H78" s="146"/>
      <c r="I78" s="146"/>
      <c r="J78" s="147">
        <f>J444</f>
        <v>0</v>
      </c>
      <c r="K78" s="144"/>
      <c r="L78" s="148"/>
    </row>
    <row r="79" spans="1:47" s="10" customFormat="1" ht="19.899999999999999" customHeight="1">
      <c r="B79" s="149"/>
      <c r="C79" s="100"/>
      <c r="D79" s="150" t="s">
        <v>858</v>
      </c>
      <c r="E79" s="151"/>
      <c r="F79" s="151"/>
      <c r="G79" s="151"/>
      <c r="H79" s="151"/>
      <c r="I79" s="151"/>
      <c r="J79" s="152">
        <f>J445</f>
        <v>0</v>
      </c>
      <c r="K79" s="100"/>
      <c r="L79" s="153"/>
    </row>
    <row r="80" spans="1:47" s="10" customFormat="1" ht="19.899999999999999" customHeight="1">
      <c r="B80" s="149"/>
      <c r="C80" s="100"/>
      <c r="D80" s="150" t="s">
        <v>859</v>
      </c>
      <c r="E80" s="151"/>
      <c r="F80" s="151"/>
      <c r="G80" s="151"/>
      <c r="H80" s="151"/>
      <c r="I80" s="151"/>
      <c r="J80" s="152">
        <f>J460</f>
        <v>0</v>
      </c>
      <c r="K80" s="100"/>
      <c r="L80" s="153"/>
    </row>
    <row r="81" spans="1:31" s="2" customFormat="1" ht="21.75" customHeight="1">
      <c r="A81" s="37"/>
      <c r="B81" s="38"/>
      <c r="C81" s="39"/>
      <c r="D81" s="39"/>
      <c r="E81" s="39"/>
      <c r="F81" s="39"/>
      <c r="G81" s="39"/>
      <c r="H81" s="39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31" s="2" customFormat="1" ht="7" customHeight="1">
      <c r="A82" s="37"/>
      <c r="B82" s="50"/>
      <c r="C82" s="51"/>
      <c r="D82" s="51"/>
      <c r="E82" s="51"/>
      <c r="F82" s="51"/>
      <c r="G82" s="51"/>
      <c r="H82" s="51"/>
      <c r="I82" s="51"/>
      <c r="J82" s="51"/>
      <c r="K82" s="51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6" spans="1:31" s="2" customFormat="1" ht="7" customHeight="1">
      <c r="A86" s="37"/>
      <c r="B86" s="52"/>
      <c r="C86" s="53"/>
      <c r="D86" s="53"/>
      <c r="E86" s="53"/>
      <c r="F86" s="53"/>
      <c r="G86" s="53"/>
      <c r="H86" s="53"/>
      <c r="I86" s="53"/>
      <c r="J86" s="53"/>
      <c r="K86" s="53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31" s="2" customFormat="1" ht="25" customHeight="1">
      <c r="A87" s="37"/>
      <c r="B87" s="38"/>
      <c r="C87" s="26" t="s">
        <v>191</v>
      </c>
      <c r="D87" s="39"/>
      <c r="E87" s="39"/>
      <c r="F87" s="39"/>
      <c r="G87" s="39"/>
      <c r="H87" s="3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31" s="2" customFormat="1" ht="7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31" s="2" customFormat="1" ht="12" customHeight="1">
      <c r="A89" s="37"/>
      <c r="B89" s="38"/>
      <c r="C89" s="32" t="s">
        <v>16</v>
      </c>
      <c r="D89" s="39"/>
      <c r="E89" s="39"/>
      <c r="F89" s="39"/>
      <c r="G89" s="39"/>
      <c r="H89" s="39"/>
      <c r="I89" s="39"/>
      <c r="J89" s="39"/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31" s="2" customFormat="1" ht="16.5" customHeight="1">
      <c r="A90" s="37"/>
      <c r="B90" s="38"/>
      <c r="C90" s="39"/>
      <c r="D90" s="39"/>
      <c r="E90" s="400" t="str">
        <f>E7</f>
        <v>Lesopark Na Kolečku-DPS - revize</v>
      </c>
      <c r="F90" s="401"/>
      <c r="G90" s="401"/>
      <c r="H90" s="401"/>
      <c r="I90" s="39"/>
      <c r="J90" s="39"/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31" s="1" customFormat="1" ht="12" customHeight="1">
      <c r="B91" s="24"/>
      <c r="C91" s="32" t="s">
        <v>169</v>
      </c>
      <c r="D91" s="25"/>
      <c r="E91" s="25"/>
      <c r="F91" s="25"/>
      <c r="G91" s="25"/>
      <c r="H91" s="25"/>
      <c r="I91" s="25"/>
      <c r="J91" s="25"/>
      <c r="K91" s="25"/>
      <c r="L91" s="23"/>
    </row>
    <row r="92" spans="1:31" s="1" customFormat="1" ht="16.5" customHeight="1">
      <c r="B92" s="24"/>
      <c r="C92" s="25"/>
      <c r="D92" s="25"/>
      <c r="E92" s="400" t="s">
        <v>170</v>
      </c>
      <c r="F92" s="391"/>
      <c r="G92" s="391"/>
      <c r="H92" s="391"/>
      <c r="I92" s="25"/>
      <c r="J92" s="25"/>
      <c r="K92" s="25"/>
      <c r="L92" s="23"/>
    </row>
    <row r="93" spans="1:31" s="1" customFormat="1" ht="12" customHeight="1">
      <c r="B93" s="24"/>
      <c r="C93" s="32" t="s">
        <v>171</v>
      </c>
      <c r="D93" s="25"/>
      <c r="E93" s="25"/>
      <c r="F93" s="25"/>
      <c r="G93" s="25"/>
      <c r="H93" s="25"/>
      <c r="I93" s="25"/>
      <c r="J93" s="25"/>
      <c r="K93" s="25"/>
      <c r="L93" s="23"/>
    </row>
    <row r="94" spans="1:31" s="2" customFormat="1" ht="16.5" customHeight="1">
      <c r="A94" s="37"/>
      <c r="B94" s="38"/>
      <c r="C94" s="39"/>
      <c r="D94" s="39"/>
      <c r="E94" s="409" t="s">
        <v>1639</v>
      </c>
      <c r="F94" s="399"/>
      <c r="G94" s="399"/>
      <c r="H94" s="399"/>
      <c r="I94" s="39"/>
      <c r="J94" s="39"/>
      <c r="K94" s="39"/>
      <c r="L94" s="116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pans="1:31" s="2" customFormat="1" ht="12" customHeight="1">
      <c r="A95" s="37"/>
      <c r="B95" s="38"/>
      <c r="C95" s="32" t="s">
        <v>1425</v>
      </c>
      <c r="D95" s="39"/>
      <c r="E95" s="39"/>
      <c r="F95" s="39"/>
      <c r="G95" s="39"/>
      <c r="H95" s="39"/>
      <c r="I95" s="39"/>
      <c r="J95" s="39"/>
      <c r="K95" s="39"/>
      <c r="L95" s="116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pans="1:31" s="2" customFormat="1" ht="16.5" customHeight="1">
      <c r="A96" s="37"/>
      <c r="B96" s="38"/>
      <c r="C96" s="39"/>
      <c r="D96" s="39"/>
      <c r="E96" s="367" t="str">
        <f>E13</f>
        <v>SO 06.2 - Krajinářské úpravy - nezpůsobilé náklady</v>
      </c>
      <c r="F96" s="399"/>
      <c r="G96" s="399"/>
      <c r="H96" s="399"/>
      <c r="I96" s="39"/>
      <c r="J96" s="39"/>
      <c r="K96" s="39"/>
      <c r="L96" s="116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pans="1:65" s="2" customFormat="1" ht="7" customHeight="1">
      <c r="A97" s="37"/>
      <c r="B97" s="38"/>
      <c r="C97" s="39"/>
      <c r="D97" s="39"/>
      <c r="E97" s="39"/>
      <c r="F97" s="39"/>
      <c r="G97" s="39"/>
      <c r="H97" s="39"/>
      <c r="I97" s="39"/>
      <c r="J97" s="39"/>
      <c r="K97" s="39"/>
      <c r="L97" s="116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pans="1:65" s="2" customFormat="1" ht="12" customHeight="1">
      <c r="A98" s="37"/>
      <c r="B98" s="38"/>
      <c r="C98" s="32" t="s">
        <v>22</v>
      </c>
      <c r="D98" s="39"/>
      <c r="E98" s="39"/>
      <c r="F98" s="30" t="str">
        <f>F16</f>
        <v>Roudnice nad Labem</v>
      </c>
      <c r="G98" s="39"/>
      <c r="H98" s="39"/>
      <c r="I98" s="32" t="s">
        <v>24</v>
      </c>
      <c r="J98" s="62" t="str">
        <f>IF(J16="","",J16)</f>
        <v>22. 5. 2024</v>
      </c>
      <c r="K98" s="39"/>
      <c r="L98" s="116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pans="1:65" s="2" customFormat="1" ht="7" customHeight="1">
      <c r="A99" s="37"/>
      <c r="B99" s="38"/>
      <c r="C99" s="39"/>
      <c r="D99" s="39"/>
      <c r="E99" s="39"/>
      <c r="F99" s="39"/>
      <c r="G99" s="39"/>
      <c r="H99" s="39"/>
      <c r="I99" s="39"/>
      <c r="J99" s="39"/>
      <c r="K99" s="39"/>
      <c r="L99" s="116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pans="1:65" s="2" customFormat="1" ht="15.15" customHeight="1">
      <c r="A100" s="37"/>
      <c r="B100" s="38"/>
      <c r="C100" s="32" t="s">
        <v>26</v>
      </c>
      <c r="D100" s="39"/>
      <c r="E100" s="39"/>
      <c r="F100" s="30" t="str">
        <f>E19</f>
        <v xml:space="preserve"> </v>
      </c>
      <c r="G100" s="39"/>
      <c r="H100" s="39"/>
      <c r="I100" s="32" t="s">
        <v>32</v>
      </c>
      <c r="J100" s="35" t="str">
        <f>E25</f>
        <v>Land05 s.r.o.</v>
      </c>
      <c r="K100" s="39"/>
      <c r="L100" s="116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</row>
    <row r="101" spans="1:65" s="2" customFormat="1" ht="15.15" customHeight="1">
      <c r="A101" s="37"/>
      <c r="B101" s="38"/>
      <c r="C101" s="32" t="s">
        <v>30</v>
      </c>
      <c r="D101" s="39"/>
      <c r="E101" s="39"/>
      <c r="F101" s="30" t="str">
        <f>IF(E22="","",E22)</f>
        <v>Vyplň údaj</v>
      </c>
      <c r="G101" s="39"/>
      <c r="H101" s="39"/>
      <c r="I101" s="32" t="s">
        <v>35</v>
      </c>
      <c r="J101" s="35" t="str">
        <f>E28</f>
        <v>Soloreal s.r.o.</v>
      </c>
      <c r="K101" s="39"/>
      <c r="L101" s="116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pans="1:65" s="2" customFormat="1" ht="10.25" customHeight="1">
      <c r="A102" s="37"/>
      <c r="B102" s="38"/>
      <c r="C102" s="39"/>
      <c r="D102" s="39"/>
      <c r="E102" s="39"/>
      <c r="F102" s="39"/>
      <c r="G102" s="39"/>
      <c r="H102" s="39"/>
      <c r="I102" s="39"/>
      <c r="J102" s="39"/>
      <c r="K102" s="39"/>
      <c r="L102" s="116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pans="1:65" s="11" customFormat="1" ht="29.25" customHeight="1">
      <c r="A103" s="154"/>
      <c r="B103" s="155"/>
      <c r="C103" s="156" t="s">
        <v>192</v>
      </c>
      <c r="D103" s="157" t="s">
        <v>59</v>
      </c>
      <c r="E103" s="157" t="s">
        <v>55</v>
      </c>
      <c r="F103" s="157" t="s">
        <v>56</v>
      </c>
      <c r="G103" s="157" t="s">
        <v>193</v>
      </c>
      <c r="H103" s="157" t="s">
        <v>194</v>
      </c>
      <c r="I103" s="157" t="s">
        <v>195</v>
      </c>
      <c r="J103" s="158" t="s">
        <v>177</v>
      </c>
      <c r="K103" s="159" t="s">
        <v>196</v>
      </c>
      <c r="L103" s="160"/>
      <c r="M103" s="71" t="s">
        <v>21</v>
      </c>
      <c r="N103" s="72" t="s">
        <v>44</v>
      </c>
      <c r="O103" s="72" t="s">
        <v>197</v>
      </c>
      <c r="P103" s="72" t="s">
        <v>198</v>
      </c>
      <c r="Q103" s="72" t="s">
        <v>199</v>
      </c>
      <c r="R103" s="72" t="s">
        <v>200</v>
      </c>
      <c r="S103" s="72" t="s">
        <v>201</v>
      </c>
      <c r="T103" s="73" t="s">
        <v>202</v>
      </c>
      <c r="U103" s="154"/>
      <c r="V103" s="154"/>
      <c r="W103" s="154"/>
      <c r="X103" s="154"/>
      <c r="Y103" s="154"/>
      <c r="Z103" s="154"/>
      <c r="AA103" s="154"/>
      <c r="AB103" s="154"/>
      <c r="AC103" s="154"/>
      <c r="AD103" s="154"/>
      <c r="AE103" s="154"/>
    </row>
    <row r="104" spans="1:65" s="2" customFormat="1" ht="22.75" customHeight="1">
      <c r="A104" s="37"/>
      <c r="B104" s="38"/>
      <c r="C104" s="78" t="s">
        <v>203</v>
      </c>
      <c r="D104" s="39"/>
      <c r="E104" s="39"/>
      <c r="F104" s="39"/>
      <c r="G104" s="39"/>
      <c r="H104" s="39"/>
      <c r="I104" s="39"/>
      <c r="J104" s="161">
        <f>BK104</f>
        <v>0</v>
      </c>
      <c r="K104" s="39"/>
      <c r="L104" s="42"/>
      <c r="M104" s="74"/>
      <c r="N104" s="162"/>
      <c r="O104" s="75"/>
      <c r="P104" s="163">
        <f>P105+P444</f>
        <v>0</v>
      </c>
      <c r="Q104" s="75"/>
      <c r="R104" s="163">
        <f>R105+R444</f>
        <v>52.90471999999999</v>
      </c>
      <c r="S104" s="75"/>
      <c r="T104" s="164">
        <f>T105+T444</f>
        <v>0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T104" s="20" t="s">
        <v>73</v>
      </c>
      <c r="AU104" s="20" t="s">
        <v>178</v>
      </c>
      <c r="BK104" s="165">
        <f>BK105+BK444</f>
        <v>0</v>
      </c>
    </row>
    <row r="105" spans="1:65" s="12" customFormat="1" ht="25.9" customHeight="1">
      <c r="B105" s="166"/>
      <c r="C105" s="167"/>
      <c r="D105" s="168" t="s">
        <v>73</v>
      </c>
      <c r="E105" s="169" t="s">
        <v>204</v>
      </c>
      <c r="F105" s="169" t="s">
        <v>205</v>
      </c>
      <c r="G105" s="167"/>
      <c r="H105" s="167"/>
      <c r="I105" s="170"/>
      <c r="J105" s="171">
        <f>BK105</f>
        <v>0</v>
      </c>
      <c r="K105" s="167"/>
      <c r="L105" s="172"/>
      <c r="M105" s="173"/>
      <c r="N105" s="174"/>
      <c r="O105" s="174"/>
      <c r="P105" s="175">
        <f>P106+P149+P166+P252+P265+P273+P430+P441</f>
        <v>0</v>
      </c>
      <c r="Q105" s="174"/>
      <c r="R105" s="175">
        <f>R106+R149+R166+R252+R265+R273+R430+R441</f>
        <v>52.899969999999989</v>
      </c>
      <c r="S105" s="174"/>
      <c r="T105" s="176">
        <f>T106+T149+T166+T252+T265+T273+T430+T441</f>
        <v>0</v>
      </c>
      <c r="AR105" s="177" t="s">
        <v>81</v>
      </c>
      <c r="AT105" s="178" t="s">
        <v>73</v>
      </c>
      <c r="AU105" s="178" t="s">
        <v>74</v>
      </c>
      <c r="AY105" s="177" t="s">
        <v>206</v>
      </c>
      <c r="BK105" s="179">
        <f>BK106+BK149+BK166+BK252+BK265+BK273+BK430+BK441</f>
        <v>0</v>
      </c>
    </row>
    <row r="106" spans="1:65" s="12" customFormat="1" ht="22.75" customHeight="1">
      <c r="B106" s="166"/>
      <c r="C106" s="167"/>
      <c r="D106" s="168" t="s">
        <v>73</v>
      </c>
      <c r="E106" s="180" t="s">
        <v>81</v>
      </c>
      <c r="F106" s="180" t="s">
        <v>207</v>
      </c>
      <c r="G106" s="167"/>
      <c r="H106" s="167"/>
      <c r="I106" s="170"/>
      <c r="J106" s="181">
        <f>BK106</f>
        <v>0</v>
      </c>
      <c r="K106" s="167"/>
      <c r="L106" s="172"/>
      <c r="M106" s="173"/>
      <c r="N106" s="174"/>
      <c r="O106" s="174"/>
      <c r="P106" s="175">
        <f>SUM(P107:P148)</f>
        <v>0</v>
      </c>
      <c r="Q106" s="174"/>
      <c r="R106" s="175">
        <f>SUM(R107:R148)</f>
        <v>0</v>
      </c>
      <c r="S106" s="174"/>
      <c r="T106" s="176">
        <f>SUM(T107:T148)</f>
        <v>0</v>
      </c>
      <c r="AR106" s="177" t="s">
        <v>81</v>
      </c>
      <c r="AT106" s="178" t="s">
        <v>73</v>
      </c>
      <c r="AU106" s="178" t="s">
        <v>81</v>
      </c>
      <c r="AY106" s="177" t="s">
        <v>206</v>
      </c>
      <c r="BK106" s="179">
        <f>SUM(BK107:BK148)</f>
        <v>0</v>
      </c>
    </row>
    <row r="107" spans="1:65" s="2" customFormat="1" ht="16.5" customHeight="1">
      <c r="A107" s="37"/>
      <c r="B107" s="38"/>
      <c r="C107" s="182" t="s">
        <v>81</v>
      </c>
      <c r="D107" s="182" t="s">
        <v>208</v>
      </c>
      <c r="E107" s="183" t="s">
        <v>1663</v>
      </c>
      <c r="F107" s="184" t="s">
        <v>1664</v>
      </c>
      <c r="G107" s="185" t="s">
        <v>238</v>
      </c>
      <c r="H107" s="186">
        <v>683</v>
      </c>
      <c r="I107" s="187"/>
      <c r="J107" s="188">
        <f>ROUND(I107*H107,2)</f>
        <v>0</v>
      </c>
      <c r="K107" s="189"/>
      <c r="L107" s="42"/>
      <c r="M107" s="190" t="s">
        <v>21</v>
      </c>
      <c r="N107" s="191" t="s">
        <v>45</v>
      </c>
      <c r="O107" s="67"/>
      <c r="P107" s="192">
        <f>O107*H107</f>
        <v>0</v>
      </c>
      <c r="Q107" s="192">
        <v>0</v>
      </c>
      <c r="R107" s="192">
        <f>Q107*H107</f>
        <v>0</v>
      </c>
      <c r="S107" s="192">
        <v>0</v>
      </c>
      <c r="T107" s="193">
        <f>S107*H107</f>
        <v>0</v>
      </c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R107" s="194" t="s">
        <v>149</v>
      </c>
      <c r="AT107" s="194" t="s">
        <v>208</v>
      </c>
      <c r="AU107" s="194" t="s">
        <v>83</v>
      </c>
      <c r="AY107" s="20" t="s">
        <v>206</v>
      </c>
      <c r="BE107" s="195">
        <f>IF(N107="základní",J107,0)</f>
        <v>0</v>
      </c>
      <c r="BF107" s="195">
        <f>IF(N107="snížená",J107,0)</f>
        <v>0</v>
      </c>
      <c r="BG107" s="195">
        <f>IF(N107="zákl. přenesená",J107,0)</f>
        <v>0</v>
      </c>
      <c r="BH107" s="195">
        <f>IF(N107="sníž. přenesená",J107,0)</f>
        <v>0</v>
      </c>
      <c r="BI107" s="195">
        <f>IF(N107="nulová",J107,0)</f>
        <v>0</v>
      </c>
      <c r="BJ107" s="20" t="s">
        <v>81</v>
      </c>
      <c r="BK107" s="195">
        <f>ROUND(I107*H107,2)</f>
        <v>0</v>
      </c>
      <c r="BL107" s="20" t="s">
        <v>149</v>
      </c>
      <c r="BM107" s="194" t="s">
        <v>2209</v>
      </c>
    </row>
    <row r="108" spans="1:65" s="2" customFormat="1">
      <c r="A108" s="37"/>
      <c r="B108" s="38"/>
      <c r="C108" s="39"/>
      <c r="D108" s="196" t="s">
        <v>213</v>
      </c>
      <c r="E108" s="39"/>
      <c r="F108" s="197" t="s">
        <v>1666</v>
      </c>
      <c r="G108" s="39"/>
      <c r="H108" s="39"/>
      <c r="I108" s="198"/>
      <c r="J108" s="39"/>
      <c r="K108" s="39"/>
      <c r="L108" s="42"/>
      <c r="M108" s="199"/>
      <c r="N108" s="200"/>
      <c r="O108" s="67"/>
      <c r="P108" s="67"/>
      <c r="Q108" s="67"/>
      <c r="R108" s="67"/>
      <c r="S108" s="67"/>
      <c r="T108" s="68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T108" s="20" t="s">
        <v>213</v>
      </c>
      <c r="AU108" s="20" t="s">
        <v>83</v>
      </c>
    </row>
    <row r="109" spans="1:65" s="2" customFormat="1" ht="18">
      <c r="A109" s="37"/>
      <c r="B109" s="38"/>
      <c r="C109" s="39"/>
      <c r="D109" s="196" t="s">
        <v>275</v>
      </c>
      <c r="E109" s="39"/>
      <c r="F109" s="233" t="s">
        <v>1644</v>
      </c>
      <c r="G109" s="39"/>
      <c r="H109" s="39"/>
      <c r="I109" s="198"/>
      <c r="J109" s="39"/>
      <c r="K109" s="39"/>
      <c r="L109" s="42"/>
      <c r="M109" s="199"/>
      <c r="N109" s="200"/>
      <c r="O109" s="67"/>
      <c r="P109" s="67"/>
      <c r="Q109" s="67"/>
      <c r="R109" s="67"/>
      <c r="S109" s="67"/>
      <c r="T109" s="68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T109" s="20" t="s">
        <v>275</v>
      </c>
      <c r="AU109" s="20" t="s">
        <v>83</v>
      </c>
    </row>
    <row r="110" spans="1:65" s="14" customFormat="1">
      <c r="B110" s="211"/>
      <c r="C110" s="212"/>
      <c r="D110" s="196" t="s">
        <v>215</v>
      </c>
      <c r="E110" s="213" t="s">
        <v>21</v>
      </c>
      <c r="F110" s="214" t="s">
        <v>2210</v>
      </c>
      <c r="G110" s="212"/>
      <c r="H110" s="215">
        <v>115</v>
      </c>
      <c r="I110" s="216"/>
      <c r="J110" s="212"/>
      <c r="K110" s="212"/>
      <c r="L110" s="217"/>
      <c r="M110" s="218"/>
      <c r="N110" s="219"/>
      <c r="O110" s="219"/>
      <c r="P110" s="219"/>
      <c r="Q110" s="219"/>
      <c r="R110" s="219"/>
      <c r="S110" s="219"/>
      <c r="T110" s="220"/>
      <c r="AT110" s="221" t="s">
        <v>215</v>
      </c>
      <c r="AU110" s="221" t="s">
        <v>83</v>
      </c>
      <c r="AV110" s="14" t="s">
        <v>83</v>
      </c>
      <c r="AW110" s="14" t="s">
        <v>34</v>
      </c>
      <c r="AX110" s="14" t="s">
        <v>74</v>
      </c>
      <c r="AY110" s="221" t="s">
        <v>206</v>
      </c>
    </row>
    <row r="111" spans="1:65" s="14" customFormat="1">
      <c r="B111" s="211"/>
      <c r="C111" s="212"/>
      <c r="D111" s="196" t="s">
        <v>215</v>
      </c>
      <c r="E111" s="213" t="s">
        <v>21</v>
      </c>
      <c r="F111" s="214" t="s">
        <v>2211</v>
      </c>
      <c r="G111" s="212"/>
      <c r="H111" s="215">
        <v>560</v>
      </c>
      <c r="I111" s="216"/>
      <c r="J111" s="212"/>
      <c r="K111" s="212"/>
      <c r="L111" s="217"/>
      <c r="M111" s="218"/>
      <c r="N111" s="219"/>
      <c r="O111" s="219"/>
      <c r="P111" s="219"/>
      <c r="Q111" s="219"/>
      <c r="R111" s="219"/>
      <c r="S111" s="219"/>
      <c r="T111" s="220"/>
      <c r="AT111" s="221" t="s">
        <v>215</v>
      </c>
      <c r="AU111" s="221" t="s">
        <v>83</v>
      </c>
      <c r="AV111" s="14" t="s">
        <v>83</v>
      </c>
      <c r="AW111" s="14" t="s">
        <v>34</v>
      </c>
      <c r="AX111" s="14" t="s">
        <v>74</v>
      </c>
      <c r="AY111" s="221" t="s">
        <v>206</v>
      </c>
    </row>
    <row r="112" spans="1:65" s="14" customFormat="1">
      <c r="B112" s="211"/>
      <c r="C112" s="212"/>
      <c r="D112" s="196" t="s">
        <v>215</v>
      </c>
      <c r="E112" s="213" t="s">
        <v>21</v>
      </c>
      <c r="F112" s="214" t="s">
        <v>2212</v>
      </c>
      <c r="G112" s="212"/>
      <c r="H112" s="215">
        <v>8</v>
      </c>
      <c r="I112" s="216"/>
      <c r="J112" s="212"/>
      <c r="K112" s="212"/>
      <c r="L112" s="217"/>
      <c r="M112" s="218"/>
      <c r="N112" s="219"/>
      <c r="O112" s="219"/>
      <c r="P112" s="219"/>
      <c r="Q112" s="219"/>
      <c r="R112" s="219"/>
      <c r="S112" s="219"/>
      <c r="T112" s="220"/>
      <c r="AT112" s="221" t="s">
        <v>215</v>
      </c>
      <c r="AU112" s="221" t="s">
        <v>83</v>
      </c>
      <c r="AV112" s="14" t="s">
        <v>83</v>
      </c>
      <c r="AW112" s="14" t="s">
        <v>34</v>
      </c>
      <c r="AX112" s="14" t="s">
        <v>74</v>
      </c>
      <c r="AY112" s="221" t="s">
        <v>206</v>
      </c>
    </row>
    <row r="113" spans="1:65" s="15" customFormat="1">
      <c r="B113" s="222"/>
      <c r="C113" s="223"/>
      <c r="D113" s="196" t="s">
        <v>215</v>
      </c>
      <c r="E113" s="224" t="s">
        <v>21</v>
      </c>
      <c r="F113" s="225" t="s">
        <v>219</v>
      </c>
      <c r="G113" s="223"/>
      <c r="H113" s="226">
        <v>683</v>
      </c>
      <c r="I113" s="227"/>
      <c r="J113" s="223"/>
      <c r="K113" s="223"/>
      <c r="L113" s="228"/>
      <c r="M113" s="229"/>
      <c r="N113" s="230"/>
      <c r="O113" s="230"/>
      <c r="P113" s="230"/>
      <c r="Q113" s="230"/>
      <c r="R113" s="230"/>
      <c r="S113" s="230"/>
      <c r="T113" s="231"/>
      <c r="AT113" s="232" t="s">
        <v>215</v>
      </c>
      <c r="AU113" s="232" t="s">
        <v>83</v>
      </c>
      <c r="AV113" s="15" t="s">
        <v>149</v>
      </c>
      <c r="AW113" s="15" t="s">
        <v>34</v>
      </c>
      <c r="AX113" s="15" t="s">
        <v>81</v>
      </c>
      <c r="AY113" s="232" t="s">
        <v>206</v>
      </c>
    </row>
    <row r="114" spans="1:65" s="2" customFormat="1" ht="21.75" customHeight="1">
      <c r="A114" s="37"/>
      <c r="B114" s="38"/>
      <c r="C114" s="182" t="s">
        <v>83</v>
      </c>
      <c r="D114" s="182" t="s">
        <v>208</v>
      </c>
      <c r="E114" s="183" t="s">
        <v>271</v>
      </c>
      <c r="F114" s="184" t="s">
        <v>272</v>
      </c>
      <c r="G114" s="185" t="s">
        <v>257</v>
      </c>
      <c r="H114" s="186">
        <v>170.3</v>
      </c>
      <c r="I114" s="187"/>
      <c r="J114" s="188">
        <f>ROUND(I114*H114,2)</f>
        <v>0</v>
      </c>
      <c r="K114" s="189"/>
      <c r="L114" s="42"/>
      <c r="M114" s="190" t="s">
        <v>21</v>
      </c>
      <c r="N114" s="191" t="s">
        <v>45</v>
      </c>
      <c r="O114" s="67"/>
      <c r="P114" s="192">
        <f>O114*H114</f>
        <v>0</v>
      </c>
      <c r="Q114" s="192">
        <v>0</v>
      </c>
      <c r="R114" s="192">
        <f>Q114*H114</f>
        <v>0</v>
      </c>
      <c r="S114" s="192">
        <v>0</v>
      </c>
      <c r="T114" s="193">
        <f>S114*H114</f>
        <v>0</v>
      </c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R114" s="194" t="s">
        <v>149</v>
      </c>
      <c r="AT114" s="194" t="s">
        <v>208</v>
      </c>
      <c r="AU114" s="194" t="s">
        <v>83</v>
      </c>
      <c r="AY114" s="20" t="s">
        <v>206</v>
      </c>
      <c r="BE114" s="195">
        <f>IF(N114="základní",J114,0)</f>
        <v>0</v>
      </c>
      <c r="BF114" s="195">
        <f>IF(N114="snížená",J114,0)</f>
        <v>0</v>
      </c>
      <c r="BG114" s="195">
        <f>IF(N114="zákl. přenesená",J114,0)</f>
        <v>0</v>
      </c>
      <c r="BH114" s="195">
        <f>IF(N114="sníž. přenesená",J114,0)</f>
        <v>0</v>
      </c>
      <c r="BI114" s="195">
        <f>IF(N114="nulová",J114,0)</f>
        <v>0</v>
      </c>
      <c r="BJ114" s="20" t="s">
        <v>81</v>
      </c>
      <c r="BK114" s="195">
        <f>ROUND(I114*H114,2)</f>
        <v>0</v>
      </c>
      <c r="BL114" s="20" t="s">
        <v>149</v>
      </c>
      <c r="BM114" s="194" t="s">
        <v>2213</v>
      </c>
    </row>
    <row r="115" spans="1:65" s="2" customFormat="1" ht="18">
      <c r="A115" s="37"/>
      <c r="B115" s="38"/>
      <c r="C115" s="39"/>
      <c r="D115" s="196" t="s">
        <v>213</v>
      </c>
      <c r="E115" s="39"/>
      <c r="F115" s="197" t="s">
        <v>274</v>
      </c>
      <c r="G115" s="39"/>
      <c r="H115" s="39"/>
      <c r="I115" s="198"/>
      <c r="J115" s="39"/>
      <c r="K115" s="39"/>
      <c r="L115" s="42"/>
      <c r="M115" s="199"/>
      <c r="N115" s="200"/>
      <c r="O115" s="67"/>
      <c r="P115" s="67"/>
      <c r="Q115" s="67"/>
      <c r="R115" s="67"/>
      <c r="S115" s="67"/>
      <c r="T115" s="68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T115" s="20" t="s">
        <v>213</v>
      </c>
      <c r="AU115" s="20" t="s">
        <v>83</v>
      </c>
    </row>
    <row r="116" spans="1:65" s="2" customFormat="1" ht="18">
      <c r="A116" s="37"/>
      <c r="B116" s="38"/>
      <c r="C116" s="39"/>
      <c r="D116" s="196" t="s">
        <v>275</v>
      </c>
      <c r="E116" s="39"/>
      <c r="F116" s="233" t="s">
        <v>1644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275</v>
      </c>
      <c r="AU116" s="20" t="s">
        <v>83</v>
      </c>
    </row>
    <row r="117" spans="1:65" s="13" customFormat="1">
      <c r="B117" s="201"/>
      <c r="C117" s="202"/>
      <c r="D117" s="196" t="s">
        <v>215</v>
      </c>
      <c r="E117" s="203" t="s">
        <v>21</v>
      </c>
      <c r="F117" s="204" t="s">
        <v>1676</v>
      </c>
      <c r="G117" s="202"/>
      <c r="H117" s="203" t="s">
        <v>21</v>
      </c>
      <c r="I117" s="205"/>
      <c r="J117" s="202"/>
      <c r="K117" s="202"/>
      <c r="L117" s="206"/>
      <c r="M117" s="207"/>
      <c r="N117" s="208"/>
      <c r="O117" s="208"/>
      <c r="P117" s="208"/>
      <c r="Q117" s="208"/>
      <c r="R117" s="208"/>
      <c r="S117" s="208"/>
      <c r="T117" s="209"/>
      <c r="AT117" s="210" t="s">
        <v>215</v>
      </c>
      <c r="AU117" s="210" t="s">
        <v>83</v>
      </c>
      <c r="AV117" s="13" t="s">
        <v>81</v>
      </c>
      <c r="AW117" s="13" t="s">
        <v>34</v>
      </c>
      <c r="AX117" s="13" t="s">
        <v>74</v>
      </c>
      <c r="AY117" s="210" t="s">
        <v>206</v>
      </c>
    </row>
    <row r="118" spans="1:65" s="14" customFormat="1">
      <c r="B118" s="211"/>
      <c r="C118" s="212"/>
      <c r="D118" s="196" t="s">
        <v>215</v>
      </c>
      <c r="E118" s="213" t="s">
        <v>21</v>
      </c>
      <c r="F118" s="214" t="s">
        <v>2210</v>
      </c>
      <c r="G118" s="212"/>
      <c r="H118" s="215">
        <v>115</v>
      </c>
      <c r="I118" s="216"/>
      <c r="J118" s="212"/>
      <c r="K118" s="212"/>
      <c r="L118" s="217"/>
      <c r="M118" s="218"/>
      <c r="N118" s="219"/>
      <c r="O118" s="219"/>
      <c r="P118" s="219"/>
      <c r="Q118" s="219"/>
      <c r="R118" s="219"/>
      <c r="S118" s="219"/>
      <c r="T118" s="220"/>
      <c r="AT118" s="221" t="s">
        <v>215</v>
      </c>
      <c r="AU118" s="221" t="s">
        <v>83</v>
      </c>
      <c r="AV118" s="14" t="s">
        <v>83</v>
      </c>
      <c r="AW118" s="14" t="s">
        <v>34</v>
      </c>
      <c r="AX118" s="14" t="s">
        <v>74</v>
      </c>
      <c r="AY118" s="221" t="s">
        <v>206</v>
      </c>
    </row>
    <row r="119" spans="1:65" s="14" customFormat="1">
      <c r="B119" s="211"/>
      <c r="C119" s="212"/>
      <c r="D119" s="196" t="s">
        <v>215</v>
      </c>
      <c r="E119" s="213" t="s">
        <v>21</v>
      </c>
      <c r="F119" s="214" t="s">
        <v>2212</v>
      </c>
      <c r="G119" s="212"/>
      <c r="H119" s="215">
        <v>8</v>
      </c>
      <c r="I119" s="216"/>
      <c r="J119" s="212"/>
      <c r="K119" s="212"/>
      <c r="L119" s="217"/>
      <c r="M119" s="218"/>
      <c r="N119" s="219"/>
      <c r="O119" s="219"/>
      <c r="P119" s="219"/>
      <c r="Q119" s="219"/>
      <c r="R119" s="219"/>
      <c r="S119" s="219"/>
      <c r="T119" s="220"/>
      <c r="AT119" s="221" t="s">
        <v>215</v>
      </c>
      <c r="AU119" s="221" t="s">
        <v>83</v>
      </c>
      <c r="AV119" s="14" t="s">
        <v>83</v>
      </c>
      <c r="AW119" s="14" t="s">
        <v>34</v>
      </c>
      <c r="AX119" s="14" t="s">
        <v>74</v>
      </c>
      <c r="AY119" s="221" t="s">
        <v>206</v>
      </c>
    </row>
    <row r="120" spans="1:65" s="14" customFormat="1">
      <c r="B120" s="211"/>
      <c r="C120" s="212"/>
      <c r="D120" s="196" t="s">
        <v>215</v>
      </c>
      <c r="E120" s="213" t="s">
        <v>21</v>
      </c>
      <c r="F120" s="214" t="s">
        <v>2214</v>
      </c>
      <c r="G120" s="212"/>
      <c r="H120" s="215">
        <v>6.5</v>
      </c>
      <c r="I120" s="216"/>
      <c r="J120" s="212"/>
      <c r="K120" s="212"/>
      <c r="L120" s="217"/>
      <c r="M120" s="218"/>
      <c r="N120" s="219"/>
      <c r="O120" s="219"/>
      <c r="P120" s="219"/>
      <c r="Q120" s="219"/>
      <c r="R120" s="219"/>
      <c r="S120" s="219"/>
      <c r="T120" s="220"/>
      <c r="AT120" s="221" t="s">
        <v>215</v>
      </c>
      <c r="AU120" s="221" t="s">
        <v>83</v>
      </c>
      <c r="AV120" s="14" t="s">
        <v>83</v>
      </c>
      <c r="AW120" s="14" t="s">
        <v>34</v>
      </c>
      <c r="AX120" s="14" t="s">
        <v>74</v>
      </c>
      <c r="AY120" s="221" t="s">
        <v>206</v>
      </c>
    </row>
    <row r="121" spans="1:65" s="14" customFormat="1">
      <c r="B121" s="211"/>
      <c r="C121" s="212"/>
      <c r="D121" s="196" t="s">
        <v>215</v>
      </c>
      <c r="E121" s="213" t="s">
        <v>21</v>
      </c>
      <c r="F121" s="214" t="s">
        <v>2215</v>
      </c>
      <c r="G121" s="212"/>
      <c r="H121" s="215">
        <v>5.0999999999999996</v>
      </c>
      <c r="I121" s="216"/>
      <c r="J121" s="212"/>
      <c r="K121" s="212"/>
      <c r="L121" s="217"/>
      <c r="M121" s="218"/>
      <c r="N121" s="219"/>
      <c r="O121" s="219"/>
      <c r="P121" s="219"/>
      <c r="Q121" s="219"/>
      <c r="R121" s="219"/>
      <c r="S121" s="219"/>
      <c r="T121" s="220"/>
      <c r="AT121" s="221" t="s">
        <v>215</v>
      </c>
      <c r="AU121" s="221" t="s">
        <v>83</v>
      </c>
      <c r="AV121" s="14" t="s">
        <v>83</v>
      </c>
      <c r="AW121" s="14" t="s">
        <v>34</v>
      </c>
      <c r="AX121" s="14" t="s">
        <v>74</v>
      </c>
      <c r="AY121" s="221" t="s">
        <v>206</v>
      </c>
    </row>
    <row r="122" spans="1:65" s="14" customFormat="1">
      <c r="B122" s="211"/>
      <c r="C122" s="212"/>
      <c r="D122" s="196" t="s">
        <v>215</v>
      </c>
      <c r="E122" s="213" t="s">
        <v>21</v>
      </c>
      <c r="F122" s="214" t="s">
        <v>2216</v>
      </c>
      <c r="G122" s="212"/>
      <c r="H122" s="215">
        <v>1.2</v>
      </c>
      <c r="I122" s="216"/>
      <c r="J122" s="212"/>
      <c r="K122" s="212"/>
      <c r="L122" s="217"/>
      <c r="M122" s="218"/>
      <c r="N122" s="219"/>
      <c r="O122" s="219"/>
      <c r="P122" s="219"/>
      <c r="Q122" s="219"/>
      <c r="R122" s="219"/>
      <c r="S122" s="219"/>
      <c r="T122" s="220"/>
      <c r="AT122" s="221" t="s">
        <v>215</v>
      </c>
      <c r="AU122" s="221" t="s">
        <v>83</v>
      </c>
      <c r="AV122" s="14" t="s">
        <v>83</v>
      </c>
      <c r="AW122" s="14" t="s">
        <v>34</v>
      </c>
      <c r="AX122" s="14" t="s">
        <v>74</v>
      </c>
      <c r="AY122" s="221" t="s">
        <v>206</v>
      </c>
    </row>
    <row r="123" spans="1:65" s="13" customFormat="1">
      <c r="B123" s="201"/>
      <c r="C123" s="202"/>
      <c r="D123" s="196" t="s">
        <v>215</v>
      </c>
      <c r="E123" s="203" t="s">
        <v>21</v>
      </c>
      <c r="F123" s="204" t="s">
        <v>2217</v>
      </c>
      <c r="G123" s="202"/>
      <c r="H123" s="203" t="s">
        <v>21</v>
      </c>
      <c r="I123" s="205"/>
      <c r="J123" s="202"/>
      <c r="K123" s="202"/>
      <c r="L123" s="206"/>
      <c r="M123" s="207"/>
      <c r="N123" s="208"/>
      <c r="O123" s="208"/>
      <c r="P123" s="208"/>
      <c r="Q123" s="208"/>
      <c r="R123" s="208"/>
      <c r="S123" s="208"/>
      <c r="T123" s="209"/>
      <c r="AT123" s="210" t="s">
        <v>215</v>
      </c>
      <c r="AU123" s="210" t="s">
        <v>83</v>
      </c>
      <c r="AV123" s="13" t="s">
        <v>81</v>
      </c>
      <c r="AW123" s="13" t="s">
        <v>34</v>
      </c>
      <c r="AX123" s="13" t="s">
        <v>74</v>
      </c>
      <c r="AY123" s="210" t="s">
        <v>206</v>
      </c>
    </row>
    <row r="124" spans="1:65" s="14" customFormat="1">
      <c r="B124" s="211"/>
      <c r="C124" s="212"/>
      <c r="D124" s="196" t="s">
        <v>215</v>
      </c>
      <c r="E124" s="213" t="s">
        <v>21</v>
      </c>
      <c r="F124" s="214" t="s">
        <v>2218</v>
      </c>
      <c r="G124" s="212"/>
      <c r="H124" s="215">
        <v>20</v>
      </c>
      <c r="I124" s="216"/>
      <c r="J124" s="212"/>
      <c r="K124" s="212"/>
      <c r="L124" s="217"/>
      <c r="M124" s="218"/>
      <c r="N124" s="219"/>
      <c r="O124" s="219"/>
      <c r="P124" s="219"/>
      <c r="Q124" s="219"/>
      <c r="R124" s="219"/>
      <c r="S124" s="219"/>
      <c r="T124" s="220"/>
      <c r="AT124" s="221" t="s">
        <v>215</v>
      </c>
      <c r="AU124" s="221" t="s">
        <v>83</v>
      </c>
      <c r="AV124" s="14" t="s">
        <v>83</v>
      </c>
      <c r="AW124" s="14" t="s">
        <v>34</v>
      </c>
      <c r="AX124" s="14" t="s">
        <v>74</v>
      </c>
      <c r="AY124" s="221" t="s">
        <v>206</v>
      </c>
    </row>
    <row r="125" spans="1:65" s="14" customFormat="1">
      <c r="B125" s="211"/>
      <c r="C125" s="212"/>
      <c r="D125" s="196" t="s">
        <v>215</v>
      </c>
      <c r="E125" s="213" t="s">
        <v>21</v>
      </c>
      <c r="F125" s="214" t="s">
        <v>2212</v>
      </c>
      <c r="G125" s="212"/>
      <c r="H125" s="215">
        <v>8</v>
      </c>
      <c r="I125" s="216"/>
      <c r="J125" s="212"/>
      <c r="K125" s="212"/>
      <c r="L125" s="217"/>
      <c r="M125" s="218"/>
      <c r="N125" s="219"/>
      <c r="O125" s="219"/>
      <c r="P125" s="219"/>
      <c r="Q125" s="219"/>
      <c r="R125" s="219"/>
      <c r="S125" s="219"/>
      <c r="T125" s="220"/>
      <c r="AT125" s="221" t="s">
        <v>215</v>
      </c>
      <c r="AU125" s="221" t="s">
        <v>83</v>
      </c>
      <c r="AV125" s="14" t="s">
        <v>83</v>
      </c>
      <c r="AW125" s="14" t="s">
        <v>34</v>
      </c>
      <c r="AX125" s="14" t="s">
        <v>74</v>
      </c>
      <c r="AY125" s="221" t="s">
        <v>206</v>
      </c>
    </row>
    <row r="126" spans="1:65" s="14" customFormat="1">
      <c r="B126" s="211"/>
      <c r="C126" s="212"/>
      <c r="D126" s="196" t="s">
        <v>215</v>
      </c>
      <c r="E126" s="213" t="s">
        <v>21</v>
      </c>
      <c r="F126" s="214" t="s">
        <v>2219</v>
      </c>
      <c r="G126" s="212"/>
      <c r="H126" s="215">
        <v>6.5</v>
      </c>
      <c r="I126" s="216"/>
      <c r="J126" s="212"/>
      <c r="K126" s="212"/>
      <c r="L126" s="217"/>
      <c r="M126" s="218"/>
      <c r="N126" s="219"/>
      <c r="O126" s="219"/>
      <c r="P126" s="219"/>
      <c r="Q126" s="219"/>
      <c r="R126" s="219"/>
      <c r="S126" s="219"/>
      <c r="T126" s="220"/>
      <c r="AT126" s="221" t="s">
        <v>215</v>
      </c>
      <c r="AU126" s="221" t="s">
        <v>83</v>
      </c>
      <c r="AV126" s="14" t="s">
        <v>83</v>
      </c>
      <c r="AW126" s="14" t="s">
        <v>34</v>
      </c>
      <c r="AX126" s="14" t="s">
        <v>74</v>
      </c>
      <c r="AY126" s="221" t="s">
        <v>206</v>
      </c>
    </row>
    <row r="127" spans="1:65" s="15" customFormat="1">
      <c r="B127" s="222"/>
      <c r="C127" s="223"/>
      <c r="D127" s="196" t="s">
        <v>215</v>
      </c>
      <c r="E127" s="224" t="s">
        <v>21</v>
      </c>
      <c r="F127" s="225" t="s">
        <v>219</v>
      </c>
      <c r="G127" s="223"/>
      <c r="H127" s="226">
        <v>170.3</v>
      </c>
      <c r="I127" s="227"/>
      <c r="J127" s="223"/>
      <c r="K127" s="223"/>
      <c r="L127" s="228"/>
      <c r="M127" s="229"/>
      <c r="N127" s="230"/>
      <c r="O127" s="230"/>
      <c r="P127" s="230"/>
      <c r="Q127" s="230"/>
      <c r="R127" s="230"/>
      <c r="S127" s="230"/>
      <c r="T127" s="231"/>
      <c r="AT127" s="232" t="s">
        <v>215</v>
      </c>
      <c r="AU127" s="232" t="s">
        <v>83</v>
      </c>
      <c r="AV127" s="15" t="s">
        <v>149</v>
      </c>
      <c r="AW127" s="15" t="s">
        <v>34</v>
      </c>
      <c r="AX127" s="15" t="s">
        <v>81</v>
      </c>
      <c r="AY127" s="232" t="s">
        <v>206</v>
      </c>
    </row>
    <row r="128" spans="1:65" s="2" customFormat="1" ht="16.5" customHeight="1">
      <c r="A128" s="37"/>
      <c r="B128" s="38"/>
      <c r="C128" s="182" t="s">
        <v>106</v>
      </c>
      <c r="D128" s="182" t="s">
        <v>208</v>
      </c>
      <c r="E128" s="183" t="s">
        <v>284</v>
      </c>
      <c r="F128" s="184" t="s">
        <v>285</v>
      </c>
      <c r="G128" s="185" t="s">
        <v>257</v>
      </c>
      <c r="H128" s="186">
        <v>170.3</v>
      </c>
      <c r="I128" s="187"/>
      <c r="J128" s="188">
        <f>ROUND(I128*H128,2)</f>
        <v>0</v>
      </c>
      <c r="K128" s="189"/>
      <c r="L128" s="42"/>
      <c r="M128" s="190" t="s">
        <v>21</v>
      </c>
      <c r="N128" s="191" t="s">
        <v>45</v>
      </c>
      <c r="O128" s="67"/>
      <c r="P128" s="192">
        <f>O128*H128</f>
        <v>0</v>
      </c>
      <c r="Q128" s="192">
        <v>0</v>
      </c>
      <c r="R128" s="192">
        <f>Q128*H128</f>
        <v>0</v>
      </c>
      <c r="S128" s="192">
        <v>0</v>
      </c>
      <c r="T128" s="193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194" t="s">
        <v>149</v>
      </c>
      <c r="AT128" s="194" t="s">
        <v>208</v>
      </c>
      <c r="AU128" s="194" t="s">
        <v>83</v>
      </c>
      <c r="AY128" s="20" t="s">
        <v>206</v>
      </c>
      <c r="BE128" s="195">
        <f>IF(N128="základní",J128,0)</f>
        <v>0</v>
      </c>
      <c r="BF128" s="195">
        <f>IF(N128="snížená",J128,0)</f>
        <v>0</v>
      </c>
      <c r="BG128" s="195">
        <f>IF(N128="zákl. přenesená",J128,0)</f>
        <v>0</v>
      </c>
      <c r="BH128" s="195">
        <f>IF(N128="sníž. přenesená",J128,0)</f>
        <v>0</v>
      </c>
      <c r="BI128" s="195">
        <f>IF(N128="nulová",J128,0)</f>
        <v>0</v>
      </c>
      <c r="BJ128" s="20" t="s">
        <v>81</v>
      </c>
      <c r="BK128" s="195">
        <f>ROUND(I128*H128,2)</f>
        <v>0</v>
      </c>
      <c r="BL128" s="20" t="s">
        <v>149</v>
      </c>
      <c r="BM128" s="194" t="s">
        <v>2220</v>
      </c>
    </row>
    <row r="129" spans="1:65" s="2" customFormat="1" ht="18">
      <c r="A129" s="37"/>
      <c r="B129" s="38"/>
      <c r="C129" s="39"/>
      <c r="D129" s="196" t="s">
        <v>213</v>
      </c>
      <c r="E129" s="39"/>
      <c r="F129" s="197" t="s">
        <v>287</v>
      </c>
      <c r="G129" s="39"/>
      <c r="H129" s="39"/>
      <c r="I129" s="198"/>
      <c r="J129" s="39"/>
      <c r="K129" s="39"/>
      <c r="L129" s="42"/>
      <c r="M129" s="199"/>
      <c r="N129" s="200"/>
      <c r="O129" s="67"/>
      <c r="P129" s="67"/>
      <c r="Q129" s="67"/>
      <c r="R129" s="67"/>
      <c r="S129" s="67"/>
      <c r="T129" s="68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20" t="s">
        <v>213</v>
      </c>
      <c r="AU129" s="20" t="s">
        <v>83</v>
      </c>
    </row>
    <row r="130" spans="1:65" s="2" customFormat="1" ht="18">
      <c r="A130" s="37"/>
      <c r="B130" s="38"/>
      <c r="C130" s="39"/>
      <c r="D130" s="196" t="s">
        <v>275</v>
      </c>
      <c r="E130" s="39"/>
      <c r="F130" s="233" t="s">
        <v>1644</v>
      </c>
      <c r="G130" s="39"/>
      <c r="H130" s="39"/>
      <c r="I130" s="198"/>
      <c r="J130" s="39"/>
      <c r="K130" s="39"/>
      <c r="L130" s="42"/>
      <c r="M130" s="199"/>
      <c r="N130" s="200"/>
      <c r="O130" s="67"/>
      <c r="P130" s="67"/>
      <c r="Q130" s="67"/>
      <c r="R130" s="67"/>
      <c r="S130" s="67"/>
      <c r="T130" s="68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20" t="s">
        <v>275</v>
      </c>
      <c r="AU130" s="20" t="s">
        <v>83</v>
      </c>
    </row>
    <row r="131" spans="1:65" s="13" customFormat="1">
      <c r="B131" s="201"/>
      <c r="C131" s="202"/>
      <c r="D131" s="196" t="s">
        <v>215</v>
      </c>
      <c r="E131" s="203" t="s">
        <v>21</v>
      </c>
      <c r="F131" s="204" t="s">
        <v>1676</v>
      </c>
      <c r="G131" s="202"/>
      <c r="H131" s="203" t="s">
        <v>21</v>
      </c>
      <c r="I131" s="205"/>
      <c r="J131" s="202"/>
      <c r="K131" s="202"/>
      <c r="L131" s="206"/>
      <c r="M131" s="207"/>
      <c r="N131" s="208"/>
      <c r="O131" s="208"/>
      <c r="P131" s="208"/>
      <c r="Q131" s="208"/>
      <c r="R131" s="208"/>
      <c r="S131" s="208"/>
      <c r="T131" s="209"/>
      <c r="AT131" s="210" t="s">
        <v>215</v>
      </c>
      <c r="AU131" s="210" t="s">
        <v>83</v>
      </c>
      <c r="AV131" s="13" t="s">
        <v>81</v>
      </c>
      <c r="AW131" s="13" t="s">
        <v>34</v>
      </c>
      <c r="AX131" s="13" t="s">
        <v>74</v>
      </c>
      <c r="AY131" s="210" t="s">
        <v>206</v>
      </c>
    </row>
    <row r="132" spans="1:65" s="14" customFormat="1">
      <c r="B132" s="211"/>
      <c r="C132" s="212"/>
      <c r="D132" s="196" t="s">
        <v>215</v>
      </c>
      <c r="E132" s="213" t="s">
        <v>21</v>
      </c>
      <c r="F132" s="214" t="s">
        <v>2210</v>
      </c>
      <c r="G132" s="212"/>
      <c r="H132" s="215">
        <v>115</v>
      </c>
      <c r="I132" s="216"/>
      <c r="J132" s="212"/>
      <c r="K132" s="212"/>
      <c r="L132" s="217"/>
      <c r="M132" s="218"/>
      <c r="N132" s="219"/>
      <c r="O132" s="219"/>
      <c r="P132" s="219"/>
      <c r="Q132" s="219"/>
      <c r="R132" s="219"/>
      <c r="S132" s="219"/>
      <c r="T132" s="220"/>
      <c r="AT132" s="221" t="s">
        <v>215</v>
      </c>
      <c r="AU132" s="221" t="s">
        <v>83</v>
      </c>
      <c r="AV132" s="14" t="s">
        <v>83</v>
      </c>
      <c r="AW132" s="14" t="s">
        <v>34</v>
      </c>
      <c r="AX132" s="14" t="s">
        <v>74</v>
      </c>
      <c r="AY132" s="221" t="s">
        <v>206</v>
      </c>
    </row>
    <row r="133" spans="1:65" s="14" customFormat="1">
      <c r="B133" s="211"/>
      <c r="C133" s="212"/>
      <c r="D133" s="196" t="s">
        <v>215</v>
      </c>
      <c r="E133" s="213" t="s">
        <v>21</v>
      </c>
      <c r="F133" s="214" t="s">
        <v>2212</v>
      </c>
      <c r="G133" s="212"/>
      <c r="H133" s="215">
        <v>8</v>
      </c>
      <c r="I133" s="216"/>
      <c r="J133" s="212"/>
      <c r="K133" s="212"/>
      <c r="L133" s="217"/>
      <c r="M133" s="218"/>
      <c r="N133" s="219"/>
      <c r="O133" s="219"/>
      <c r="P133" s="219"/>
      <c r="Q133" s="219"/>
      <c r="R133" s="219"/>
      <c r="S133" s="219"/>
      <c r="T133" s="220"/>
      <c r="AT133" s="221" t="s">
        <v>215</v>
      </c>
      <c r="AU133" s="221" t="s">
        <v>83</v>
      </c>
      <c r="AV133" s="14" t="s">
        <v>83</v>
      </c>
      <c r="AW133" s="14" t="s">
        <v>34</v>
      </c>
      <c r="AX133" s="14" t="s">
        <v>74</v>
      </c>
      <c r="AY133" s="221" t="s">
        <v>206</v>
      </c>
    </row>
    <row r="134" spans="1:65" s="14" customFormat="1">
      <c r="B134" s="211"/>
      <c r="C134" s="212"/>
      <c r="D134" s="196" t="s">
        <v>215</v>
      </c>
      <c r="E134" s="213" t="s">
        <v>21</v>
      </c>
      <c r="F134" s="214" t="s">
        <v>2214</v>
      </c>
      <c r="G134" s="212"/>
      <c r="H134" s="215">
        <v>6.5</v>
      </c>
      <c r="I134" s="216"/>
      <c r="J134" s="212"/>
      <c r="K134" s="212"/>
      <c r="L134" s="217"/>
      <c r="M134" s="218"/>
      <c r="N134" s="219"/>
      <c r="O134" s="219"/>
      <c r="P134" s="219"/>
      <c r="Q134" s="219"/>
      <c r="R134" s="219"/>
      <c r="S134" s="219"/>
      <c r="T134" s="220"/>
      <c r="AT134" s="221" t="s">
        <v>215</v>
      </c>
      <c r="AU134" s="221" t="s">
        <v>83</v>
      </c>
      <c r="AV134" s="14" t="s">
        <v>83</v>
      </c>
      <c r="AW134" s="14" t="s">
        <v>34</v>
      </c>
      <c r="AX134" s="14" t="s">
        <v>74</v>
      </c>
      <c r="AY134" s="221" t="s">
        <v>206</v>
      </c>
    </row>
    <row r="135" spans="1:65" s="14" customFormat="1">
      <c r="B135" s="211"/>
      <c r="C135" s="212"/>
      <c r="D135" s="196" t="s">
        <v>215</v>
      </c>
      <c r="E135" s="213" t="s">
        <v>21</v>
      </c>
      <c r="F135" s="214" t="s">
        <v>2215</v>
      </c>
      <c r="G135" s="212"/>
      <c r="H135" s="215">
        <v>5.0999999999999996</v>
      </c>
      <c r="I135" s="216"/>
      <c r="J135" s="212"/>
      <c r="K135" s="212"/>
      <c r="L135" s="217"/>
      <c r="M135" s="218"/>
      <c r="N135" s="219"/>
      <c r="O135" s="219"/>
      <c r="P135" s="219"/>
      <c r="Q135" s="219"/>
      <c r="R135" s="219"/>
      <c r="S135" s="219"/>
      <c r="T135" s="220"/>
      <c r="AT135" s="221" t="s">
        <v>215</v>
      </c>
      <c r="AU135" s="221" t="s">
        <v>83</v>
      </c>
      <c r="AV135" s="14" t="s">
        <v>83</v>
      </c>
      <c r="AW135" s="14" t="s">
        <v>34</v>
      </c>
      <c r="AX135" s="14" t="s">
        <v>74</v>
      </c>
      <c r="AY135" s="221" t="s">
        <v>206</v>
      </c>
    </row>
    <row r="136" spans="1:65" s="14" customFormat="1">
      <c r="B136" s="211"/>
      <c r="C136" s="212"/>
      <c r="D136" s="196" t="s">
        <v>215</v>
      </c>
      <c r="E136" s="213" t="s">
        <v>21</v>
      </c>
      <c r="F136" s="214" t="s">
        <v>2216</v>
      </c>
      <c r="G136" s="212"/>
      <c r="H136" s="215">
        <v>1.2</v>
      </c>
      <c r="I136" s="216"/>
      <c r="J136" s="212"/>
      <c r="K136" s="212"/>
      <c r="L136" s="217"/>
      <c r="M136" s="218"/>
      <c r="N136" s="219"/>
      <c r="O136" s="219"/>
      <c r="P136" s="219"/>
      <c r="Q136" s="219"/>
      <c r="R136" s="219"/>
      <c r="S136" s="219"/>
      <c r="T136" s="220"/>
      <c r="AT136" s="221" t="s">
        <v>215</v>
      </c>
      <c r="AU136" s="221" t="s">
        <v>83</v>
      </c>
      <c r="AV136" s="14" t="s">
        <v>83</v>
      </c>
      <c r="AW136" s="14" t="s">
        <v>34</v>
      </c>
      <c r="AX136" s="14" t="s">
        <v>74</v>
      </c>
      <c r="AY136" s="221" t="s">
        <v>206</v>
      </c>
    </row>
    <row r="137" spans="1:65" s="13" customFormat="1">
      <c r="B137" s="201"/>
      <c r="C137" s="202"/>
      <c r="D137" s="196" t="s">
        <v>215</v>
      </c>
      <c r="E137" s="203" t="s">
        <v>21</v>
      </c>
      <c r="F137" s="204" t="s">
        <v>2217</v>
      </c>
      <c r="G137" s="202"/>
      <c r="H137" s="203" t="s">
        <v>21</v>
      </c>
      <c r="I137" s="205"/>
      <c r="J137" s="202"/>
      <c r="K137" s="202"/>
      <c r="L137" s="206"/>
      <c r="M137" s="207"/>
      <c r="N137" s="208"/>
      <c r="O137" s="208"/>
      <c r="P137" s="208"/>
      <c r="Q137" s="208"/>
      <c r="R137" s="208"/>
      <c r="S137" s="208"/>
      <c r="T137" s="209"/>
      <c r="AT137" s="210" t="s">
        <v>215</v>
      </c>
      <c r="AU137" s="210" t="s">
        <v>83</v>
      </c>
      <c r="AV137" s="13" t="s">
        <v>81</v>
      </c>
      <c r="AW137" s="13" t="s">
        <v>34</v>
      </c>
      <c r="AX137" s="13" t="s">
        <v>74</v>
      </c>
      <c r="AY137" s="210" t="s">
        <v>206</v>
      </c>
    </row>
    <row r="138" spans="1:65" s="14" customFormat="1">
      <c r="B138" s="211"/>
      <c r="C138" s="212"/>
      <c r="D138" s="196" t="s">
        <v>215</v>
      </c>
      <c r="E138" s="213" t="s">
        <v>21</v>
      </c>
      <c r="F138" s="214" t="s">
        <v>2218</v>
      </c>
      <c r="G138" s="212"/>
      <c r="H138" s="215">
        <v>20</v>
      </c>
      <c r="I138" s="216"/>
      <c r="J138" s="212"/>
      <c r="K138" s="212"/>
      <c r="L138" s="217"/>
      <c r="M138" s="218"/>
      <c r="N138" s="219"/>
      <c r="O138" s="219"/>
      <c r="P138" s="219"/>
      <c r="Q138" s="219"/>
      <c r="R138" s="219"/>
      <c r="S138" s="219"/>
      <c r="T138" s="220"/>
      <c r="AT138" s="221" t="s">
        <v>215</v>
      </c>
      <c r="AU138" s="221" t="s">
        <v>83</v>
      </c>
      <c r="AV138" s="14" t="s">
        <v>83</v>
      </c>
      <c r="AW138" s="14" t="s">
        <v>34</v>
      </c>
      <c r="AX138" s="14" t="s">
        <v>74</v>
      </c>
      <c r="AY138" s="221" t="s">
        <v>206</v>
      </c>
    </row>
    <row r="139" spans="1:65" s="14" customFormat="1">
      <c r="B139" s="211"/>
      <c r="C139" s="212"/>
      <c r="D139" s="196" t="s">
        <v>215</v>
      </c>
      <c r="E139" s="213" t="s">
        <v>21</v>
      </c>
      <c r="F139" s="214" t="s">
        <v>2212</v>
      </c>
      <c r="G139" s="212"/>
      <c r="H139" s="215">
        <v>8</v>
      </c>
      <c r="I139" s="216"/>
      <c r="J139" s="212"/>
      <c r="K139" s="212"/>
      <c r="L139" s="217"/>
      <c r="M139" s="218"/>
      <c r="N139" s="219"/>
      <c r="O139" s="219"/>
      <c r="P139" s="219"/>
      <c r="Q139" s="219"/>
      <c r="R139" s="219"/>
      <c r="S139" s="219"/>
      <c r="T139" s="220"/>
      <c r="AT139" s="221" t="s">
        <v>215</v>
      </c>
      <c r="AU139" s="221" t="s">
        <v>83</v>
      </c>
      <c r="AV139" s="14" t="s">
        <v>83</v>
      </c>
      <c r="AW139" s="14" t="s">
        <v>34</v>
      </c>
      <c r="AX139" s="14" t="s">
        <v>74</v>
      </c>
      <c r="AY139" s="221" t="s">
        <v>206</v>
      </c>
    </row>
    <row r="140" spans="1:65" s="14" customFormat="1">
      <c r="B140" s="211"/>
      <c r="C140" s="212"/>
      <c r="D140" s="196" t="s">
        <v>215</v>
      </c>
      <c r="E140" s="213" t="s">
        <v>21</v>
      </c>
      <c r="F140" s="214" t="s">
        <v>2219</v>
      </c>
      <c r="G140" s="212"/>
      <c r="H140" s="215">
        <v>6.5</v>
      </c>
      <c r="I140" s="216"/>
      <c r="J140" s="212"/>
      <c r="K140" s="212"/>
      <c r="L140" s="217"/>
      <c r="M140" s="218"/>
      <c r="N140" s="219"/>
      <c r="O140" s="219"/>
      <c r="P140" s="219"/>
      <c r="Q140" s="219"/>
      <c r="R140" s="219"/>
      <c r="S140" s="219"/>
      <c r="T140" s="220"/>
      <c r="AT140" s="221" t="s">
        <v>215</v>
      </c>
      <c r="AU140" s="221" t="s">
        <v>83</v>
      </c>
      <c r="AV140" s="14" t="s">
        <v>83</v>
      </c>
      <c r="AW140" s="14" t="s">
        <v>34</v>
      </c>
      <c r="AX140" s="14" t="s">
        <v>74</v>
      </c>
      <c r="AY140" s="221" t="s">
        <v>206</v>
      </c>
    </row>
    <row r="141" spans="1:65" s="15" customFormat="1">
      <c r="B141" s="222"/>
      <c r="C141" s="223"/>
      <c r="D141" s="196" t="s">
        <v>215</v>
      </c>
      <c r="E141" s="224" t="s">
        <v>21</v>
      </c>
      <c r="F141" s="225" t="s">
        <v>219</v>
      </c>
      <c r="G141" s="223"/>
      <c r="H141" s="226">
        <v>170.3</v>
      </c>
      <c r="I141" s="227"/>
      <c r="J141" s="223"/>
      <c r="K141" s="223"/>
      <c r="L141" s="228"/>
      <c r="M141" s="229"/>
      <c r="N141" s="230"/>
      <c r="O141" s="230"/>
      <c r="P141" s="230"/>
      <c r="Q141" s="230"/>
      <c r="R141" s="230"/>
      <c r="S141" s="230"/>
      <c r="T141" s="231"/>
      <c r="AT141" s="232" t="s">
        <v>215</v>
      </c>
      <c r="AU141" s="232" t="s">
        <v>83</v>
      </c>
      <c r="AV141" s="15" t="s">
        <v>149</v>
      </c>
      <c r="AW141" s="15" t="s">
        <v>34</v>
      </c>
      <c r="AX141" s="15" t="s">
        <v>81</v>
      </c>
      <c r="AY141" s="232" t="s">
        <v>206</v>
      </c>
    </row>
    <row r="142" spans="1:65" s="2" customFormat="1" ht="16.5" customHeight="1">
      <c r="A142" s="37"/>
      <c r="B142" s="38"/>
      <c r="C142" s="182" t="s">
        <v>149</v>
      </c>
      <c r="D142" s="182" t="s">
        <v>208</v>
      </c>
      <c r="E142" s="183" t="s">
        <v>290</v>
      </c>
      <c r="F142" s="184" t="s">
        <v>291</v>
      </c>
      <c r="G142" s="185" t="s">
        <v>257</v>
      </c>
      <c r="H142" s="186">
        <v>34.5</v>
      </c>
      <c r="I142" s="187"/>
      <c r="J142" s="188">
        <f>ROUND(I142*H142,2)</f>
        <v>0</v>
      </c>
      <c r="K142" s="189"/>
      <c r="L142" s="42"/>
      <c r="M142" s="190" t="s">
        <v>21</v>
      </c>
      <c r="N142" s="191" t="s">
        <v>45</v>
      </c>
      <c r="O142" s="67"/>
      <c r="P142" s="192">
        <f>O142*H142</f>
        <v>0</v>
      </c>
      <c r="Q142" s="192">
        <v>0</v>
      </c>
      <c r="R142" s="192">
        <f>Q142*H142</f>
        <v>0</v>
      </c>
      <c r="S142" s="192">
        <v>0</v>
      </c>
      <c r="T142" s="193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194" t="s">
        <v>149</v>
      </c>
      <c r="AT142" s="194" t="s">
        <v>208</v>
      </c>
      <c r="AU142" s="194" t="s">
        <v>83</v>
      </c>
      <c r="AY142" s="20" t="s">
        <v>206</v>
      </c>
      <c r="BE142" s="195">
        <f>IF(N142="základní",J142,0)</f>
        <v>0</v>
      </c>
      <c r="BF142" s="195">
        <f>IF(N142="snížená",J142,0)</f>
        <v>0</v>
      </c>
      <c r="BG142" s="195">
        <f>IF(N142="zákl. přenesená",J142,0)</f>
        <v>0</v>
      </c>
      <c r="BH142" s="195">
        <f>IF(N142="sníž. přenesená",J142,0)</f>
        <v>0</v>
      </c>
      <c r="BI142" s="195">
        <f>IF(N142="nulová",J142,0)</f>
        <v>0</v>
      </c>
      <c r="BJ142" s="20" t="s">
        <v>81</v>
      </c>
      <c r="BK142" s="195">
        <f>ROUND(I142*H142,2)</f>
        <v>0</v>
      </c>
      <c r="BL142" s="20" t="s">
        <v>149</v>
      </c>
      <c r="BM142" s="194" t="s">
        <v>2221</v>
      </c>
    </row>
    <row r="143" spans="1:65" s="2" customFormat="1" ht="18">
      <c r="A143" s="37"/>
      <c r="B143" s="38"/>
      <c r="C143" s="39"/>
      <c r="D143" s="196" t="s">
        <v>213</v>
      </c>
      <c r="E143" s="39"/>
      <c r="F143" s="197" t="s">
        <v>293</v>
      </c>
      <c r="G143" s="39"/>
      <c r="H143" s="39"/>
      <c r="I143" s="198"/>
      <c r="J143" s="39"/>
      <c r="K143" s="39"/>
      <c r="L143" s="42"/>
      <c r="M143" s="199"/>
      <c r="N143" s="200"/>
      <c r="O143" s="67"/>
      <c r="P143" s="67"/>
      <c r="Q143" s="67"/>
      <c r="R143" s="67"/>
      <c r="S143" s="67"/>
      <c r="T143" s="68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T143" s="20" t="s">
        <v>213</v>
      </c>
      <c r="AU143" s="20" t="s">
        <v>83</v>
      </c>
    </row>
    <row r="144" spans="1:65" s="2" customFormat="1" ht="18">
      <c r="A144" s="37"/>
      <c r="B144" s="38"/>
      <c r="C144" s="39"/>
      <c r="D144" s="196" t="s">
        <v>275</v>
      </c>
      <c r="E144" s="39"/>
      <c r="F144" s="233" t="s">
        <v>1644</v>
      </c>
      <c r="G144" s="39"/>
      <c r="H144" s="39"/>
      <c r="I144" s="198"/>
      <c r="J144" s="39"/>
      <c r="K144" s="39"/>
      <c r="L144" s="42"/>
      <c r="M144" s="199"/>
      <c r="N144" s="200"/>
      <c r="O144" s="67"/>
      <c r="P144" s="67"/>
      <c r="Q144" s="67"/>
      <c r="R144" s="67"/>
      <c r="S144" s="67"/>
      <c r="T144" s="68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20" t="s">
        <v>275</v>
      </c>
      <c r="AU144" s="20" t="s">
        <v>83</v>
      </c>
    </row>
    <row r="145" spans="1:65" s="14" customFormat="1">
      <c r="B145" s="211"/>
      <c r="C145" s="212"/>
      <c r="D145" s="196" t="s">
        <v>215</v>
      </c>
      <c r="E145" s="213" t="s">
        <v>21</v>
      </c>
      <c r="F145" s="214" t="s">
        <v>2222</v>
      </c>
      <c r="G145" s="212"/>
      <c r="H145" s="215">
        <v>20</v>
      </c>
      <c r="I145" s="216"/>
      <c r="J145" s="212"/>
      <c r="K145" s="212"/>
      <c r="L145" s="217"/>
      <c r="M145" s="218"/>
      <c r="N145" s="219"/>
      <c r="O145" s="219"/>
      <c r="P145" s="219"/>
      <c r="Q145" s="219"/>
      <c r="R145" s="219"/>
      <c r="S145" s="219"/>
      <c r="T145" s="220"/>
      <c r="AT145" s="221" t="s">
        <v>215</v>
      </c>
      <c r="AU145" s="221" t="s">
        <v>83</v>
      </c>
      <c r="AV145" s="14" t="s">
        <v>83</v>
      </c>
      <c r="AW145" s="14" t="s">
        <v>34</v>
      </c>
      <c r="AX145" s="14" t="s">
        <v>74</v>
      </c>
      <c r="AY145" s="221" t="s">
        <v>206</v>
      </c>
    </row>
    <row r="146" spans="1:65" s="14" customFormat="1">
      <c r="B146" s="211"/>
      <c r="C146" s="212"/>
      <c r="D146" s="196" t="s">
        <v>215</v>
      </c>
      <c r="E146" s="213" t="s">
        <v>21</v>
      </c>
      <c r="F146" s="214" t="s">
        <v>2212</v>
      </c>
      <c r="G146" s="212"/>
      <c r="H146" s="215">
        <v>8</v>
      </c>
      <c r="I146" s="216"/>
      <c r="J146" s="212"/>
      <c r="K146" s="212"/>
      <c r="L146" s="217"/>
      <c r="M146" s="218"/>
      <c r="N146" s="219"/>
      <c r="O146" s="219"/>
      <c r="P146" s="219"/>
      <c r="Q146" s="219"/>
      <c r="R146" s="219"/>
      <c r="S146" s="219"/>
      <c r="T146" s="220"/>
      <c r="AT146" s="221" t="s">
        <v>215</v>
      </c>
      <c r="AU146" s="221" t="s">
        <v>83</v>
      </c>
      <c r="AV146" s="14" t="s">
        <v>83</v>
      </c>
      <c r="AW146" s="14" t="s">
        <v>34</v>
      </c>
      <c r="AX146" s="14" t="s">
        <v>74</v>
      </c>
      <c r="AY146" s="221" t="s">
        <v>206</v>
      </c>
    </row>
    <row r="147" spans="1:65" s="14" customFormat="1">
      <c r="B147" s="211"/>
      <c r="C147" s="212"/>
      <c r="D147" s="196" t="s">
        <v>215</v>
      </c>
      <c r="E147" s="213" t="s">
        <v>21</v>
      </c>
      <c r="F147" s="214" t="s">
        <v>2214</v>
      </c>
      <c r="G147" s="212"/>
      <c r="H147" s="215">
        <v>6.5</v>
      </c>
      <c r="I147" s="216"/>
      <c r="J147" s="212"/>
      <c r="K147" s="212"/>
      <c r="L147" s="217"/>
      <c r="M147" s="218"/>
      <c r="N147" s="219"/>
      <c r="O147" s="219"/>
      <c r="P147" s="219"/>
      <c r="Q147" s="219"/>
      <c r="R147" s="219"/>
      <c r="S147" s="219"/>
      <c r="T147" s="220"/>
      <c r="AT147" s="221" t="s">
        <v>215</v>
      </c>
      <c r="AU147" s="221" t="s">
        <v>83</v>
      </c>
      <c r="AV147" s="14" t="s">
        <v>83</v>
      </c>
      <c r="AW147" s="14" t="s">
        <v>34</v>
      </c>
      <c r="AX147" s="14" t="s">
        <v>74</v>
      </c>
      <c r="AY147" s="221" t="s">
        <v>206</v>
      </c>
    </row>
    <row r="148" spans="1:65" s="15" customFormat="1">
      <c r="B148" s="222"/>
      <c r="C148" s="223"/>
      <c r="D148" s="196" t="s">
        <v>215</v>
      </c>
      <c r="E148" s="224" t="s">
        <v>21</v>
      </c>
      <c r="F148" s="225" t="s">
        <v>219</v>
      </c>
      <c r="G148" s="223"/>
      <c r="H148" s="226">
        <v>34.5</v>
      </c>
      <c r="I148" s="227"/>
      <c r="J148" s="223"/>
      <c r="K148" s="223"/>
      <c r="L148" s="228"/>
      <c r="M148" s="229"/>
      <c r="N148" s="230"/>
      <c r="O148" s="230"/>
      <c r="P148" s="230"/>
      <c r="Q148" s="230"/>
      <c r="R148" s="230"/>
      <c r="S148" s="230"/>
      <c r="T148" s="231"/>
      <c r="AT148" s="232" t="s">
        <v>215</v>
      </c>
      <c r="AU148" s="232" t="s">
        <v>83</v>
      </c>
      <c r="AV148" s="15" t="s">
        <v>149</v>
      </c>
      <c r="AW148" s="15" t="s">
        <v>34</v>
      </c>
      <c r="AX148" s="15" t="s">
        <v>81</v>
      </c>
      <c r="AY148" s="232" t="s">
        <v>206</v>
      </c>
    </row>
    <row r="149" spans="1:65" s="12" customFormat="1" ht="22.75" customHeight="1">
      <c r="B149" s="166"/>
      <c r="C149" s="167"/>
      <c r="D149" s="168" t="s">
        <v>73</v>
      </c>
      <c r="E149" s="180" t="s">
        <v>83</v>
      </c>
      <c r="F149" s="180" t="s">
        <v>345</v>
      </c>
      <c r="G149" s="167"/>
      <c r="H149" s="167"/>
      <c r="I149" s="170"/>
      <c r="J149" s="181">
        <f>BK149</f>
        <v>0</v>
      </c>
      <c r="K149" s="167"/>
      <c r="L149" s="172"/>
      <c r="M149" s="173"/>
      <c r="N149" s="174"/>
      <c r="O149" s="174"/>
      <c r="P149" s="175">
        <f>SUM(P150:P165)</f>
        <v>0</v>
      </c>
      <c r="Q149" s="174"/>
      <c r="R149" s="175">
        <f>SUM(R150:R165)</f>
        <v>0.70992000000000011</v>
      </c>
      <c r="S149" s="174"/>
      <c r="T149" s="176">
        <f>SUM(T150:T165)</f>
        <v>0</v>
      </c>
      <c r="AR149" s="177" t="s">
        <v>81</v>
      </c>
      <c r="AT149" s="178" t="s">
        <v>73</v>
      </c>
      <c r="AU149" s="178" t="s">
        <v>81</v>
      </c>
      <c r="AY149" s="177" t="s">
        <v>206</v>
      </c>
      <c r="BK149" s="179">
        <f>SUM(BK150:BK165)</f>
        <v>0</v>
      </c>
    </row>
    <row r="150" spans="1:65" s="2" customFormat="1" ht="21.75" customHeight="1">
      <c r="A150" s="37"/>
      <c r="B150" s="38"/>
      <c r="C150" s="182" t="s">
        <v>235</v>
      </c>
      <c r="D150" s="182" t="s">
        <v>208</v>
      </c>
      <c r="E150" s="183" t="s">
        <v>2223</v>
      </c>
      <c r="F150" s="184" t="s">
        <v>2224</v>
      </c>
      <c r="G150" s="185" t="s">
        <v>226</v>
      </c>
      <c r="H150" s="186">
        <v>68</v>
      </c>
      <c r="I150" s="187"/>
      <c r="J150" s="188">
        <f>ROUND(I150*H150,2)</f>
        <v>0</v>
      </c>
      <c r="K150" s="189"/>
      <c r="L150" s="42"/>
      <c r="M150" s="190" t="s">
        <v>21</v>
      </c>
      <c r="N150" s="191" t="s">
        <v>45</v>
      </c>
      <c r="O150" s="67"/>
      <c r="P150" s="192">
        <f>O150*H150</f>
        <v>0</v>
      </c>
      <c r="Q150" s="192">
        <v>4.4000000000000002E-4</v>
      </c>
      <c r="R150" s="192">
        <f>Q150*H150</f>
        <v>2.9920000000000002E-2</v>
      </c>
      <c r="S150" s="192">
        <v>0</v>
      </c>
      <c r="T150" s="193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194" t="s">
        <v>149</v>
      </c>
      <c r="AT150" s="194" t="s">
        <v>208</v>
      </c>
      <c r="AU150" s="194" t="s">
        <v>83</v>
      </c>
      <c r="AY150" s="20" t="s">
        <v>206</v>
      </c>
      <c r="BE150" s="195">
        <f>IF(N150="základní",J150,0)</f>
        <v>0</v>
      </c>
      <c r="BF150" s="195">
        <f>IF(N150="snížená",J150,0)</f>
        <v>0</v>
      </c>
      <c r="BG150" s="195">
        <f>IF(N150="zákl. přenesená",J150,0)</f>
        <v>0</v>
      </c>
      <c r="BH150" s="195">
        <f>IF(N150="sníž. přenesená",J150,0)</f>
        <v>0</v>
      </c>
      <c r="BI150" s="195">
        <f>IF(N150="nulová",J150,0)</f>
        <v>0</v>
      </c>
      <c r="BJ150" s="20" t="s">
        <v>81</v>
      </c>
      <c r="BK150" s="195">
        <f>ROUND(I150*H150,2)</f>
        <v>0</v>
      </c>
      <c r="BL150" s="20" t="s">
        <v>149</v>
      </c>
      <c r="BM150" s="194" t="s">
        <v>2225</v>
      </c>
    </row>
    <row r="151" spans="1:65" s="2" customFormat="1">
      <c r="A151" s="37"/>
      <c r="B151" s="38"/>
      <c r="C151" s="39"/>
      <c r="D151" s="196" t="s">
        <v>213</v>
      </c>
      <c r="E151" s="39"/>
      <c r="F151" s="197" t="s">
        <v>2226</v>
      </c>
      <c r="G151" s="39"/>
      <c r="H151" s="39"/>
      <c r="I151" s="198"/>
      <c r="J151" s="39"/>
      <c r="K151" s="39"/>
      <c r="L151" s="42"/>
      <c r="M151" s="199"/>
      <c r="N151" s="200"/>
      <c r="O151" s="67"/>
      <c r="P151" s="67"/>
      <c r="Q151" s="67"/>
      <c r="R151" s="67"/>
      <c r="S151" s="67"/>
      <c r="T151" s="68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T151" s="20" t="s">
        <v>213</v>
      </c>
      <c r="AU151" s="20" t="s">
        <v>83</v>
      </c>
    </row>
    <row r="152" spans="1:65" s="2" customFormat="1" ht="18">
      <c r="A152" s="37"/>
      <c r="B152" s="38"/>
      <c r="C152" s="39"/>
      <c r="D152" s="196" t="s">
        <v>275</v>
      </c>
      <c r="E152" s="39"/>
      <c r="F152" s="233" t="s">
        <v>1644</v>
      </c>
      <c r="G152" s="39"/>
      <c r="H152" s="39"/>
      <c r="I152" s="198"/>
      <c r="J152" s="39"/>
      <c r="K152" s="39"/>
      <c r="L152" s="42"/>
      <c r="M152" s="199"/>
      <c r="N152" s="200"/>
      <c r="O152" s="67"/>
      <c r="P152" s="67"/>
      <c r="Q152" s="67"/>
      <c r="R152" s="67"/>
      <c r="S152" s="67"/>
      <c r="T152" s="68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T152" s="20" t="s">
        <v>275</v>
      </c>
      <c r="AU152" s="20" t="s">
        <v>83</v>
      </c>
    </row>
    <row r="153" spans="1:65" s="14" customFormat="1">
      <c r="B153" s="211"/>
      <c r="C153" s="212"/>
      <c r="D153" s="196" t="s">
        <v>215</v>
      </c>
      <c r="E153" s="213" t="s">
        <v>21</v>
      </c>
      <c r="F153" s="214" t="s">
        <v>2227</v>
      </c>
      <c r="G153" s="212"/>
      <c r="H153" s="215">
        <v>68</v>
      </c>
      <c r="I153" s="216"/>
      <c r="J153" s="212"/>
      <c r="K153" s="212"/>
      <c r="L153" s="217"/>
      <c r="M153" s="218"/>
      <c r="N153" s="219"/>
      <c r="O153" s="219"/>
      <c r="P153" s="219"/>
      <c r="Q153" s="219"/>
      <c r="R153" s="219"/>
      <c r="S153" s="219"/>
      <c r="T153" s="220"/>
      <c r="AT153" s="221" t="s">
        <v>215</v>
      </c>
      <c r="AU153" s="221" t="s">
        <v>83</v>
      </c>
      <c r="AV153" s="14" t="s">
        <v>83</v>
      </c>
      <c r="AW153" s="14" t="s">
        <v>34</v>
      </c>
      <c r="AX153" s="14" t="s">
        <v>81</v>
      </c>
      <c r="AY153" s="221" t="s">
        <v>206</v>
      </c>
    </row>
    <row r="154" spans="1:65" s="2" customFormat="1" ht="16.5" customHeight="1">
      <c r="A154" s="37"/>
      <c r="B154" s="38"/>
      <c r="C154" s="182" t="s">
        <v>254</v>
      </c>
      <c r="D154" s="182" t="s">
        <v>208</v>
      </c>
      <c r="E154" s="183" t="s">
        <v>2228</v>
      </c>
      <c r="F154" s="184" t="s">
        <v>2229</v>
      </c>
      <c r="G154" s="185" t="s">
        <v>211</v>
      </c>
      <c r="H154" s="186">
        <v>80</v>
      </c>
      <c r="I154" s="187"/>
      <c r="J154" s="188">
        <f>ROUND(I154*H154,2)</f>
        <v>0</v>
      </c>
      <c r="K154" s="189"/>
      <c r="L154" s="42"/>
      <c r="M154" s="190" t="s">
        <v>21</v>
      </c>
      <c r="N154" s="191" t="s">
        <v>45</v>
      </c>
      <c r="O154" s="67"/>
      <c r="P154" s="192">
        <f>O154*H154</f>
        <v>0</v>
      </c>
      <c r="Q154" s="192">
        <v>0</v>
      </c>
      <c r="R154" s="192">
        <f>Q154*H154</f>
        <v>0</v>
      </c>
      <c r="S154" s="192">
        <v>0</v>
      </c>
      <c r="T154" s="193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194" t="s">
        <v>149</v>
      </c>
      <c r="AT154" s="194" t="s">
        <v>208</v>
      </c>
      <c r="AU154" s="194" t="s">
        <v>83</v>
      </c>
      <c r="AY154" s="20" t="s">
        <v>206</v>
      </c>
      <c r="BE154" s="195">
        <f>IF(N154="základní",J154,0)</f>
        <v>0</v>
      </c>
      <c r="BF154" s="195">
        <f>IF(N154="snížená",J154,0)</f>
        <v>0</v>
      </c>
      <c r="BG154" s="195">
        <f>IF(N154="zákl. přenesená",J154,0)</f>
        <v>0</v>
      </c>
      <c r="BH154" s="195">
        <f>IF(N154="sníž. přenesená",J154,0)</f>
        <v>0</v>
      </c>
      <c r="BI154" s="195">
        <f>IF(N154="nulová",J154,0)</f>
        <v>0</v>
      </c>
      <c r="BJ154" s="20" t="s">
        <v>81</v>
      </c>
      <c r="BK154" s="195">
        <f>ROUND(I154*H154,2)</f>
        <v>0</v>
      </c>
      <c r="BL154" s="20" t="s">
        <v>149</v>
      </c>
      <c r="BM154" s="194" t="s">
        <v>2230</v>
      </c>
    </row>
    <row r="155" spans="1:65" s="2" customFormat="1">
      <c r="A155" s="37"/>
      <c r="B155" s="38"/>
      <c r="C155" s="39"/>
      <c r="D155" s="196" t="s">
        <v>213</v>
      </c>
      <c r="E155" s="39"/>
      <c r="F155" s="197" t="s">
        <v>2229</v>
      </c>
      <c r="G155" s="39"/>
      <c r="H155" s="39"/>
      <c r="I155" s="198"/>
      <c r="J155" s="39"/>
      <c r="K155" s="39"/>
      <c r="L155" s="42"/>
      <c r="M155" s="199"/>
      <c r="N155" s="200"/>
      <c r="O155" s="67"/>
      <c r="P155" s="67"/>
      <c r="Q155" s="67"/>
      <c r="R155" s="67"/>
      <c r="S155" s="67"/>
      <c r="T155" s="68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T155" s="20" t="s">
        <v>213</v>
      </c>
      <c r="AU155" s="20" t="s">
        <v>83</v>
      </c>
    </row>
    <row r="156" spans="1:65" s="2" customFormat="1" ht="18">
      <c r="A156" s="37"/>
      <c r="B156" s="38"/>
      <c r="C156" s="39"/>
      <c r="D156" s="196" t="s">
        <v>275</v>
      </c>
      <c r="E156" s="39"/>
      <c r="F156" s="233" t="s">
        <v>1644</v>
      </c>
      <c r="G156" s="39"/>
      <c r="H156" s="39"/>
      <c r="I156" s="198"/>
      <c r="J156" s="39"/>
      <c r="K156" s="39"/>
      <c r="L156" s="42"/>
      <c r="M156" s="199"/>
      <c r="N156" s="200"/>
      <c r="O156" s="67"/>
      <c r="P156" s="67"/>
      <c r="Q156" s="67"/>
      <c r="R156" s="67"/>
      <c r="S156" s="67"/>
      <c r="T156" s="68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T156" s="20" t="s">
        <v>275</v>
      </c>
      <c r="AU156" s="20" t="s">
        <v>83</v>
      </c>
    </row>
    <row r="157" spans="1:65" s="14" customFormat="1">
      <c r="B157" s="211"/>
      <c r="C157" s="212"/>
      <c r="D157" s="196" t="s">
        <v>215</v>
      </c>
      <c r="E157" s="213" t="s">
        <v>21</v>
      </c>
      <c r="F157" s="214" t="s">
        <v>2231</v>
      </c>
      <c r="G157" s="212"/>
      <c r="H157" s="215">
        <v>80</v>
      </c>
      <c r="I157" s="216"/>
      <c r="J157" s="212"/>
      <c r="K157" s="212"/>
      <c r="L157" s="217"/>
      <c r="M157" s="218"/>
      <c r="N157" s="219"/>
      <c r="O157" s="219"/>
      <c r="P157" s="219"/>
      <c r="Q157" s="219"/>
      <c r="R157" s="219"/>
      <c r="S157" s="219"/>
      <c r="T157" s="220"/>
      <c r="AT157" s="221" t="s">
        <v>215</v>
      </c>
      <c r="AU157" s="221" t="s">
        <v>83</v>
      </c>
      <c r="AV157" s="14" t="s">
        <v>83</v>
      </c>
      <c r="AW157" s="14" t="s">
        <v>34</v>
      </c>
      <c r="AX157" s="14" t="s">
        <v>81</v>
      </c>
      <c r="AY157" s="221" t="s">
        <v>206</v>
      </c>
    </row>
    <row r="158" spans="1:65" s="2" customFormat="1" ht="16.5" customHeight="1">
      <c r="A158" s="37"/>
      <c r="B158" s="38"/>
      <c r="C158" s="182" t="s">
        <v>270</v>
      </c>
      <c r="D158" s="182" t="s">
        <v>208</v>
      </c>
      <c r="E158" s="183" t="s">
        <v>2232</v>
      </c>
      <c r="F158" s="184" t="s">
        <v>2233</v>
      </c>
      <c r="G158" s="185" t="s">
        <v>211</v>
      </c>
      <c r="H158" s="186">
        <v>80</v>
      </c>
      <c r="I158" s="187"/>
      <c r="J158" s="188">
        <f>ROUND(I158*H158,2)</f>
        <v>0</v>
      </c>
      <c r="K158" s="189"/>
      <c r="L158" s="42"/>
      <c r="M158" s="190" t="s">
        <v>21</v>
      </c>
      <c r="N158" s="191" t="s">
        <v>45</v>
      </c>
      <c r="O158" s="67"/>
      <c r="P158" s="192">
        <f>O158*H158</f>
        <v>0</v>
      </c>
      <c r="Q158" s="192">
        <v>8.5000000000000006E-3</v>
      </c>
      <c r="R158" s="192">
        <f>Q158*H158</f>
        <v>0.68</v>
      </c>
      <c r="S158" s="192">
        <v>0</v>
      </c>
      <c r="T158" s="193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194" t="s">
        <v>149</v>
      </c>
      <c r="AT158" s="194" t="s">
        <v>208</v>
      </c>
      <c r="AU158" s="194" t="s">
        <v>83</v>
      </c>
      <c r="AY158" s="20" t="s">
        <v>206</v>
      </c>
      <c r="BE158" s="195">
        <f>IF(N158="základní",J158,0)</f>
        <v>0</v>
      </c>
      <c r="BF158" s="195">
        <f>IF(N158="snížená",J158,0)</f>
        <v>0</v>
      </c>
      <c r="BG158" s="195">
        <f>IF(N158="zákl. přenesená",J158,0)</f>
        <v>0</v>
      </c>
      <c r="BH158" s="195">
        <f>IF(N158="sníž. přenesená",J158,0)</f>
        <v>0</v>
      </c>
      <c r="BI158" s="195">
        <f>IF(N158="nulová",J158,0)</f>
        <v>0</v>
      </c>
      <c r="BJ158" s="20" t="s">
        <v>81</v>
      </c>
      <c r="BK158" s="195">
        <f>ROUND(I158*H158,2)</f>
        <v>0</v>
      </c>
      <c r="BL158" s="20" t="s">
        <v>149</v>
      </c>
      <c r="BM158" s="194" t="s">
        <v>2234</v>
      </c>
    </row>
    <row r="159" spans="1:65" s="2" customFormat="1">
      <c r="A159" s="37"/>
      <c r="B159" s="38"/>
      <c r="C159" s="39"/>
      <c r="D159" s="196" t="s">
        <v>213</v>
      </c>
      <c r="E159" s="39"/>
      <c r="F159" s="197" t="s">
        <v>2235</v>
      </c>
      <c r="G159" s="39"/>
      <c r="H159" s="39"/>
      <c r="I159" s="198"/>
      <c r="J159" s="39"/>
      <c r="K159" s="39"/>
      <c r="L159" s="42"/>
      <c r="M159" s="199"/>
      <c r="N159" s="200"/>
      <c r="O159" s="67"/>
      <c r="P159" s="67"/>
      <c r="Q159" s="67"/>
      <c r="R159" s="67"/>
      <c r="S159" s="67"/>
      <c r="T159" s="68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20" t="s">
        <v>213</v>
      </c>
      <c r="AU159" s="20" t="s">
        <v>83</v>
      </c>
    </row>
    <row r="160" spans="1:65" s="2" customFormat="1" ht="18">
      <c r="A160" s="37"/>
      <c r="B160" s="38"/>
      <c r="C160" s="39"/>
      <c r="D160" s="196" t="s">
        <v>275</v>
      </c>
      <c r="E160" s="39"/>
      <c r="F160" s="233" t="s">
        <v>1644</v>
      </c>
      <c r="G160" s="39"/>
      <c r="H160" s="39"/>
      <c r="I160" s="198"/>
      <c r="J160" s="39"/>
      <c r="K160" s="39"/>
      <c r="L160" s="42"/>
      <c r="M160" s="199"/>
      <c r="N160" s="200"/>
      <c r="O160" s="67"/>
      <c r="P160" s="67"/>
      <c r="Q160" s="67"/>
      <c r="R160" s="67"/>
      <c r="S160" s="67"/>
      <c r="T160" s="68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T160" s="20" t="s">
        <v>275</v>
      </c>
      <c r="AU160" s="20" t="s">
        <v>83</v>
      </c>
    </row>
    <row r="161" spans="1:65" s="14" customFormat="1">
      <c r="B161" s="211"/>
      <c r="C161" s="212"/>
      <c r="D161" s="196" t="s">
        <v>215</v>
      </c>
      <c r="E161" s="213" t="s">
        <v>21</v>
      </c>
      <c r="F161" s="214" t="s">
        <v>2231</v>
      </c>
      <c r="G161" s="212"/>
      <c r="H161" s="215">
        <v>80</v>
      </c>
      <c r="I161" s="216"/>
      <c r="J161" s="212"/>
      <c r="K161" s="212"/>
      <c r="L161" s="217"/>
      <c r="M161" s="218"/>
      <c r="N161" s="219"/>
      <c r="O161" s="219"/>
      <c r="P161" s="219"/>
      <c r="Q161" s="219"/>
      <c r="R161" s="219"/>
      <c r="S161" s="219"/>
      <c r="T161" s="220"/>
      <c r="AT161" s="221" t="s">
        <v>215</v>
      </c>
      <c r="AU161" s="221" t="s">
        <v>83</v>
      </c>
      <c r="AV161" s="14" t="s">
        <v>83</v>
      </c>
      <c r="AW161" s="14" t="s">
        <v>34</v>
      </c>
      <c r="AX161" s="14" t="s">
        <v>81</v>
      </c>
      <c r="AY161" s="221" t="s">
        <v>206</v>
      </c>
    </row>
    <row r="162" spans="1:65" s="2" customFormat="1" ht="16.5" customHeight="1">
      <c r="A162" s="37"/>
      <c r="B162" s="38"/>
      <c r="C162" s="182" t="s">
        <v>283</v>
      </c>
      <c r="D162" s="182" t="s">
        <v>208</v>
      </c>
      <c r="E162" s="183" t="s">
        <v>2236</v>
      </c>
      <c r="F162" s="184" t="s">
        <v>2237</v>
      </c>
      <c r="G162" s="185" t="s">
        <v>211</v>
      </c>
      <c r="H162" s="186">
        <v>80</v>
      </c>
      <c r="I162" s="187"/>
      <c r="J162" s="188">
        <f>ROUND(I162*H162,2)</f>
        <v>0</v>
      </c>
      <c r="K162" s="189"/>
      <c r="L162" s="42"/>
      <c r="M162" s="190" t="s">
        <v>21</v>
      </c>
      <c r="N162" s="191" t="s">
        <v>45</v>
      </c>
      <c r="O162" s="67"/>
      <c r="P162" s="192">
        <f>O162*H162</f>
        <v>0</v>
      </c>
      <c r="Q162" s="192">
        <v>0</v>
      </c>
      <c r="R162" s="192">
        <f>Q162*H162</f>
        <v>0</v>
      </c>
      <c r="S162" s="192">
        <v>0</v>
      </c>
      <c r="T162" s="193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194" t="s">
        <v>149</v>
      </c>
      <c r="AT162" s="194" t="s">
        <v>208</v>
      </c>
      <c r="AU162" s="194" t="s">
        <v>83</v>
      </c>
      <c r="AY162" s="20" t="s">
        <v>206</v>
      </c>
      <c r="BE162" s="195">
        <f>IF(N162="základní",J162,0)</f>
        <v>0</v>
      </c>
      <c r="BF162" s="195">
        <f>IF(N162="snížená",J162,0)</f>
        <v>0</v>
      </c>
      <c r="BG162" s="195">
        <f>IF(N162="zákl. přenesená",J162,0)</f>
        <v>0</v>
      </c>
      <c r="BH162" s="195">
        <f>IF(N162="sníž. přenesená",J162,0)</f>
        <v>0</v>
      </c>
      <c r="BI162" s="195">
        <f>IF(N162="nulová",J162,0)</f>
        <v>0</v>
      </c>
      <c r="BJ162" s="20" t="s">
        <v>81</v>
      </c>
      <c r="BK162" s="195">
        <f>ROUND(I162*H162,2)</f>
        <v>0</v>
      </c>
      <c r="BL162" s="20" t="s">
        <v>149</v>
      </c>
      <c r="BM162" s="194" t="s">
        <v>2238</v>
      </c>
    </row>
    <row r="163" spans="1:65" s="2" customFormat="1">
      <c r="A163" s="37"/>
      <c r="B163" s="38"/>
      <c r="C163" s="39"/>
      <c r="D163" s="196" t="s">
        <v>213</v>
      </c>
      <c r="E163" s="39"/>
      <c r="F163" s="197" t="s">
        <v>2237</v>
      </c>
      <c r="G163" s="39"/>
      <c r="H163" s="39"/>
      <c r="I163" s="198"/>
      <c r="J163" s="39"/>
      <c r="K163" s="39"/>
      <c r="L163" s="42"/>
      <c r="M163" s="199"/>
      <c r="N163" s="200"/>
      <c r="O163" s="67"/>
      <c r="P163" s="67"/>
      <c r="Q163" s="67"/>
      <c r="R163" s="67"/>
      <c r="S163" s="67"/>
      <c r="T163" s="68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T163" s="20" t="s">
        <v>213</v>
      </c>
      <c r="AU163" s="20" t="s">
        <v>83</v>
      </c>
    </row>
    <row r="164" spans="1:65" s="2" customFormat="1" ht="18">
      <c r="A164" s="37"/>
      <c r="B164" s="38"/>
      <c r="C164" s="39"/>
      <c r="D164" s="196" t="s">
        <v>275</v>
      </c>
      <c r="E164" s="39"/>
      <c r="F164" s="233" t="s">
        <v>1644</v>
      </c>
      <c r="G164" s="39"/>
      <c r="H164" s="39"/>
      <c r="I164" s="198"/>
      <c r="J164" s="39"/>
      <c r="K164" s="39"/>
      <c r="L164" s="42"/>
      <c r="M164" s="199"/>
      <c r="N164" s="200"/>
      <c r="O164" s="67"/>
      <c r="P164" s="67"/>
      <c r="Q164" s="67"/>
      <c r="R164" s="67"/>
      <c r="S164" s="67"/>
      <c r="T164" s="68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T164" s="20" t="s">
        <v>275</v>
      </c>
      <c r="AU164" s="20" t="s">
        <v>83</v>
      </c>
    </row>
    <row r="165" spans="1:65" s="14" customFormat="1">
      <c r="B165" s="211"/>
      <c r="C165" s="212"/>
      <c r="D165" s="196" t="s">
        <v>215</v>
      </c>
      <c r="E165" s="213" t="s">
        <v>21</v>
      </c>
      <c r="F165" s="214" t="s">
        <v>2231</v>
      </c>
      <c r="G165" s="212"/>
      <c r="H165" s="215">
        <v>80</v>
      </c>
      <c r="I165" s="216"/>
      <c r="J165" s="212"/>
      <c r="K165" s="212"/>
      <c r="L165" s="217"/>
      <c r="M165" s="218"/>
      <c r="N165" s="219"/>
      <c r="O165" s="219"/>
      <c r="P165" s="219"/>
      <c r="Q165" s="219"/>
      <c r="R165" s="219"/>
      <c r="S165" s="219"/>
      <c r="T165" s="220"/>
      <c r="AT165" s="221" t="s">
        <v>215</v>
      </c>
      <c r="AU165" s="221" t="s">
        <v>83</v>
      </c>
      <c r="AV165" s="14" t="s">
        <v>83</v>
      </c>
      <c r="AW165" s="14" t="s">
        <v>34</v>
      </c>
      <c r="AX165" s="14" t="s">
        <v>81</v>
      </c>
      <c r="AY165" s="221" t="s">
        <v>206</v>
      </c>
    </row>
    <row r="166" spans="1:65" s="12" customFormat="1" ht="22.75" customHeight="1">
      <c r="B166" s="166"/>
      <c r="C166" s="167"/>
      <c r="D166" s="168" t="s">
        <v>73</v>
      </c>
      <c r="E166" s="180" t="s">
        <v>106</v>
      </c>
      <c r="F166" s="180" t="s">
        <v>2239</v>
      </c>
      <c r="G166" s="167"/>
      <c r="H166" s="167"/>
      <c r="I166" s="170"/>
      <c r="J166" s="181">
        <f>BK166</f>
        <v>0</v>
      </c>
      <c r="K166" s="167"/>
      <c r="L166" s="172"/>
      <c r="M166" s="173"/>
      <c r="N166" s="174"/>
      <c r="O166" s="174"/>
      <c r="P166" s="175">
        <f>SUM(P167:P251)</f>
        <v>0</v>
      </c>
      <c r="Q166" s="174"/>
      <c r="R166" s="175">
        <f>SUM(R167:R251)</f>
        <v>45.739819999999995</v>
      </c>
      <c r="S166" s="174"/>
      <c r="T166" s="176">
        <f>SUM(T167:T251)</f>
        <v>0</v>
      </c>
      <c r="AR166" s="177" t="s">
        <v>81</v>
      </c>
      <c r="AT166" s="178" t="s">
        <v>73</v>
      </c>
      <c r="AU166" s="178" t="s">
        <v>81</v>
      </c>
      <c r="AY166" s="177" t="s">
        <v>206</v>
      </c>
      <c r="BK166" s="179">
        <f>SUM(BK167:BK251)</f>
        <v>0</v>
      </c>
    </row>
    <row r="167" spans="1:65" s="2" customFormat="1" ht="16.5" customHeight="1">
      <c r="A167" s="37"/>
      <c r="B167" s="38"/>
      <c r="C167" s="182" t="s">
        <v>289</v>
      </c>
      <c r="D167" s="182" t="s">
        <v>208</v>
      </c>
      <c r="E167" s="183" t="s">
        <v>2240</v>
      </c>
      <c r="F167" s="184" t="s">
        <v>2241</v>
      </c>
      <c r="G167" s="185" t="s">
        <v>211</v>
      </c>
      <c r="H167" s="186">
        <v>28</v>
      </c>
      <c r="I167" s="187"/>
      <c r="J167" s="188">
        <f>ROUND(I167*H167,2)</f>
        <v>0</v>
      </c>
      <c r="K167" s="189"/>
      <c r="L167" s="42"/>
      <c r="M167" s="190" t="s">
        <v>21</v>
      </c>
      <c r="N167" s="191" t="s">
        <v>45</v>
      </c>
      <c r="O167" s="67"/>
      <c r="P167" s="192">
        <f>O167*H167</f>
        <v>0</v>
      </c>
      <c r="Q167" s="192">
        <v>0</v>
      </c>
      <c r="R167" s="192">
        <f>Q167*H167</f>
        <v>0</v>
      </c>
      <c r="S167" s="192">
        <v>0</v>
      </c>
      <c r="T167" s="193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194" t="s">
        <v>149</v>
      </c>
      <c r="AT167" s="194" t="s">
        <v>208</v>
      </c>
      <c r="AU167" s="194" t="s">
        <v>83</v>
      </c>
      <c r="AY167" s="20" t="s">
        <v>206</v>
      </c>
      <c r="BE167" s="195">
        <f>IF(N167="základní",J167,0)</f>
        <v>0</v>
      </c>
      <c r="BF167" s="195">
        <f>IF(N167="snížená",J167,0)</f>
        <v>0</v>
      </c>
      <c r="BG167" s="195">
        <f>IF(N167="zákl. přenesená",J167,0)</f>
        <v>0</v>
      </c>
      <c r="BH167" s="195">
        <f>IF(N167="sníž. přenesená",J167,0)</f>
        <v>0</v>
      </c>
      <c r="BI167" s="195">
        <f>IF(N167="nulová",J167,0)</f>
        <v>0</v>
      </c>
      <c r="BJ167" s="20" t="s">
        <v>81</v>
      </c>
      <c r="BK167" s="195">
        <f>ROUND(I167*H167,2)</f>
        <v>0</v>
      </c>
      <c r="BL167" s="20" t="s">
        <v>149</v>
      </c>
      <c r="BM167" s="194" t="s">
        <v>2242</v>
      </c>
    </row>
    <row r="168" spans="1:65" s="2" customFormat="1">
      <c r="A168" s="37"/>
      <c r="B168" s="38"/>
      <c r="C168" s="39"/>
      <c r="D168" s="196" t="s">
        <v>213</v>
      </c>
      <c r="E168" s="39"/>
      <c r="F168" s="197" t="s">
        <v>2241</v>
      </c>
      <c r="G168" s="39"/>
      <c r="H168" s="39"/>
      <c r="I168" s="198"/>
      <c r="J168" s="39"/>
      <c r="K168" s="39"/>
      <c r="L168" s="42"/>
      <c r="M168" s="199"/>
      <c r="N168" s="200"/>
      <c r="O168" s="67"/>
      <c r="P168" s="67"/>
      <c r="Q168" s="67"/>
      <c r="R168" s="67"/>
      <c r="S168" s="67"/>
      <c r="T168" s="68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T168" s="20" t="s">
        <v>213</v>
      </c>
      <c r="AU168" s="20" t="s">
        <v>83</v>
      </c>
    </row>
    <row r="169" spans="1:65" s="2" customFormat="1" ht="18">
      <c r="A169" s="37"/>
      <c r="B169" s="38"/>
      <c r="C169" s="39"/>
      <c r="D169" s="196" t="s">
        <v>275</v>
      </c>
      <c r="E169" s="39"/>
      <c r="F169" s="233" t="s">
        <v>1644</v>
      </c>
      <c r="G169" s="39"/>
      <c r="H169" s="39"/>
      <c r="I169" s="198"/>
      <c r="J169" s="39"/>
      <c r="K169" s="39"/>
      <c r="L169" s="42"/>
      <c r="M169" s="199"/>
      <c r="N169" s="200"/>
      <c r="O169" s="67"/>
      <c r="P169" s="67"/>
      <c r="Q169" s="67"/>
      <c r="R169" s="67"/>
      <c r="S169" s="67"/>
      <c r="T169" s="68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T169" s="20" t="s">
        <v>275</v>
      </c>
      <c r="AU169" s="20" t="s">
        <v>83</v>
      </c>
    </row>
    <row r="170" spans="1:65" s="14" customFormat="1">
      <c r="B170" s="211"/>
      <c r="C170" s="212"/>
      <c r="D170" s="196" t="s">
        <v>215</v>
      </c>
      <c r="E170" s="213" t="s">
        <v>21</v>
      </c>
      <c r="F170" s="214" t="s">
        <v>2243</v>
      </c>
      <c r="G170" s="212"/>
      <c r="H170" s="215">
        <v>5</v>
      </c>
      <c r="I170" s="216"/>
      <c r="J170" s="212"/>
      <c r="K170" s="212"/>
      <c r="L170" s="217"/>
      <c r="M170" s="218"/>
      <c r="N170" s="219"/>
      <c r="O170" s="219"/>
      <c r="P170" s="219"/>
      <c r="Q170" s="219"/>
      <c r="R170" s="219"/>
      <c r="S170" s="219"/>
      <c r="T170" s="220"/>
      <c r="AT170" s="221" t="s">
        <v>215</v>
      </c>
      <c r="AU170" s="221" t="s">
        <v>83</v>
      </c>
      <c r="AV170" s="14" t="s">
        <v>83</v>
      </c>
      <c r="AW170" s="14" t="s">
        <v>34</v>
      </c>
      <c r="AX170" s="14" t="s">
        <v>74</v>
      </c>
      <c r="AY170" s="221" t="s">
        <v>206</v>
      </c>
    </row>
    <row r="171" spans="1:65" s="14" customFormat="1">
      <c r="B171" s="211"/>
      <c r="C171" s="212"/>
      <c r="D171" s="196" t="s">
        <v>215</v>
      </c>
      <c r="E171" s="213" t="s">
        <v>21</v>
      </c>
      <c r="F171" s="214" t="s">
        <v>2244</v>
      </c>
      <c r="G171" s="212"/>
      <c r="H171" s="215">
        <v>5</v>
      </c>
      <c r="I171" s="216"/>
      <c r="J171" s="212"/>
      <c r="K171" s="212"/>
      <c r="L171" s="217"/>
      <c r="M171" s="218"/>
      <c r="N171" s="219"/>
      <c r="O171" s="219"/>
      <c r="P171" s="219"/>
      <c r="Q171" s="219"/>
      <c r="R171" s="219"/>
      <c r="S171" s="219"/>
      <c r="T171" s="220"/>
      <c r="AT171" s="221" t="s">
        <v>215</v>
      </c>
      <c r="AU171" s="221" t="s">
        <v>83</v>
      </c>
      <c r="AV171" s="14" t="s">
        <v>83</v>
      </c>
      <c r="AW171" s="14" t="s">
        <v>34</v>
      </c>
      <c r="AX171" s="14" t="s">
        <v>74</v>
      </c>
      <c r="AY171" s="221" t="s">
        <v>206</v>
      </c>
    </row>
    <row r="172" spans="1:65" s="14" customFormat="1">
      <c r="B172" s="211"/>
      <c r="C172" s="212"/>
      <c r="D172" s="196" t="s">
        <v>215</v>
      </c>
      <c r="E172" s="213" t="s">
        <v>21</v>
      </c>
      <c r="F172" s="214" t="s">
        <v>2245</v>
      </c>
      <c r="G172" s="212"/>
      <c r="H172" s="215">
        <v>4</v>
      </c>
      <c r="I172" s="216"/>
      <c r="J172" s="212"/>
      <c r="K172" s="212"/>
      <c r="L172" s="217"/>
      <c r="M172" s="218"/>
      <c r="N172" s="219"/>
      <c r="O172" s="219"/>
      <c r="P172" s="219"/>
      <c r="Q172" s="219"/>
      <c r="R172" s="219"/>
      <c r="S172" s="219"/>
      <c r="T172" s="220"/>
      <c r="AT172" s="221" t="s">
        <v>215</v>
      </c>
      <c r="AU172" s="221" t="s">
        <v>83</v>
      </c>
      <c r="AV172" s="14" t="s">
        <v>83</v>
      </c>
      <c r="AW172" s="14" t="s">
        <v>34</v>
      </c>
      <c r="AX172" s="14" t="s">
        <v>74</v>
      </c>
      <c r="AY172" s="221" t="s">
        <v>206</v>
      </c>
    </row>
    <row r="173" spans="1:65" s="14" customFormat="1">
      <c r="B173" s="211"/>
      <c r="C173" s="212"/>
      <c r="D173" s="196" t="s">
        <v>215</v>
      </c>
      <c r="E173" s="213" t="s">
        <v>21</v>
      </c>
      <c r="F173" s="214" t="s">
        <v>2246</v>
      </c>
      <c r="G173" s="212"/>
      <c r="H173" s="215">
        <v>4</v>
      </c>
      <c r="I173" s="216"/>
      <c r="J173" s="212"/>
      <c r="K173" s="212"/>
      <c r="L173" s="217"/>
      <c r="M173" s="218"/>
      <c r="N173" s="219"/>
      <c r="O173" s="219"/>
      <c r="P173" s="219"/>
      <c r="Q173" s="219"/>
      <c r="R173" s="219"/>
      <c r="S173" s="219"/>
      <c r="T173" s="220"/>
      <c r="AT173" s="221" t="s">
        <v>215</v>
      </c>
      <c r="AU173" s="221" t="s">
        <v>83</v>
      </c>
      <c r="AV173" s="14" t="s">
        <v>83</v>
      </c>
      <c r="AW173" s="14" t="s">
        <v>34</v>
      </c>
      <c r="AX173" s="14" t="s">
        <v>74</v>
      </c>
      <c r="AY173" s="221" t="s">
        <v>206</v>
      </c>
    </row>
    <row r="174" spans="1:65" s="14" customFormat="1">
      <c r="B174" s="211"/>
      <c r="C174" s="212"/>
      <c r="D174" s="196" t="s">
        <v>215</v>
      </c>
      <c r="E174" s="213" t="s">
        <v>21</v>
      </c>
      <c r="F174" s="214" t="s">
        <v>2247</v>
      </c>
      <c r="G174" s="212"/>
      <c r="H174" s="215">
        <v>4</v>
      </c>
      <c r="I174" s="216"/>
      <c r="J174" s="212"/>
      <c r="K174" s="212"/>
      <c r="L174" s="217"/>
      <c r="M174" s="218"/>
      <c r="N174" s="219"/>
      <c r="O174" s="219"/>
      <c r="P174" s="219"/>
      <c r="Q174" s="219"/>
      <c r="R174" s="219"/>
      <c r="S174" s="219"/>
      <c r="T174" s="220"/>
      <c r="AT174" s="221" t="s">
        <v>215</v>
      </c>
      <c r="AU174" s="221" t="s">
        <v>83</v>
      </c>
      <c r="AV174" s="14" t="s">
        <v>83</v>
      </c>
      <c r="AW174" s="14" t="s">
        <v>34</v>
      </c>
      <c r="AX174" s="14" t="s">
        <v>74</v>
      </c>
      <c r="AY174" s="221" t="s">
        <v>206</v>
      </c>
    </row>
    <row r="175" spans="1:65" s="14" customFormat="1">
      <c r="B175" s="211"/>
      <c r="C175" s="212"/>
      <c r="D175" s="196" t="s">
        <v>215</v>
      </c>
      <c r="E175" s="213" t="s">
        <v>21</v>
      </c>
      <c r="F175" s="214" t="s">
        <v>2248</v>
      </c>
      <c r="G175" s="212"/>
      <c r="H175" s="215">
        <v>6</v>
      </c>
      <c r="I175" s="216"/>
      <c r="J175" s="212"/>
      <c r="K175" s="212"/>
      <c r="L175" s="217"/>
      <c r="M175" s="218"/>
      <c r="N175" s="219"/>
      <c r="O175" s="219"/>
      <c r="P175" s="219"/>
      <c r="Q175" s="219"/>
      <c r="R175" s="219"/>
      <c r="S175" s="219"/>
      <c r="T175" s="220"/>
      <c r="AT175" s="221" t="s">
        <v>215</v>
      </c>
      <c r="AU175" s="221" t="s">
        <v>83</v>
      </c>
      <c r="AV175" s="14" t="s">
        <v>83</v>
      </c>
      <c r="AW175" s="14" t="s">
        <v>34</v>
      </c>
      <c r="AX175" s="14" t="s">
        <v>74</v>
      </c>
      <c r="AY175" s="221" t="s">
        <v>206</v>
      </c>
    </row>
    <row r="176" spans="1:65" s="15" customFormat="1">
      <c r="B176" s="222"/>
      <c r="C176" s="223"/>
      <c r="D176" s="196" t="s">
        <v>215</v>
      </c>
      <c r="E176" s="224" t="s">
        <v>21</v>
      </c>
      <c r="F176" s="225" t="s">
        <v>219</v>
      </c>
      <c r="G176" s="223"/>
      <c r="H176" s="226">
        <v>28</v>
      </c>
      <c r="I176" s="227"/>
      <c r="J176" s="223"/>
      <c r="K176" s="223"/>
      <c r="L176" s="228"/>
      <c r="M176" s="229"/>
      <c r="N176" s="230"/>
      <c r="O176" s="230"/>
      <c r="P176" s="230"/>
      <c r="Q176" s="230"/>
      <c r="R176" s="230"/>
      <c r="S176" s="230"/>
      <c r="T176" s="231"/>
      <c r="AT176" s="232" t="s">
        <v>215</v>
      </c>
      <c r="AU176" s="232" t="s">
        <v>83</v>
      </c>
      <c r="AV176" s="15" t="s">
        <v>149</v>
      </c>
      <c r="AW176" s="15" t="s">
        <v>34</v>
      </c>
      <c r="AX176" s="15" t="s">
        <v>81</v>
      </c>
      <c r="AY176" s="232" t="s">
        <v>206</v>
      </c>
    </row>
    <row r="177" spans="1:65" s="2" customFormat="1" ht="16.5" customHeight="1">
      <c r="A177" s="37"/>
      <c r="B177" s="38"/>
      <c r="C177" s="182" t="s">
        <v>304</v>
      </c>
      <c r="D177" s="182" t="s">
        <v>208</v>
      </c>
      <c r="E177" s="183" t="s">
        <v>2249</v>
      </c>
      <c r="F177" s="184" t="s">
        <v>2250</v>
      </c>
      <c r="G177" s="185" t="s">
        <v>211</v>
      </c>
      <c r="H177" s="186">
        <v>62</v>
      </c>
      <c r="I177" s="187"/>
      <c r="J177" s="188">
        <f>ROUND(I177*H177,2)</f>
        <v>0</v>
      </c>
      <c r="K177" s="189"/>
      <c r="L177" s="42"/>
      <c r="M177" s="190" t="s">
        <v>21</v>
      </c>
      <c r="N177" s="191" t="s">
        <v>45</v>
      </c>
      <c r="O177" s="67"/>
      <c r="P177" s="192">
        <f>O177*H177</f>
        <v>0</v>
      </c>
      <c r="Q177" s="192">
        <v>2.2000000000000001E-4</v>
      </c>
      <c r="R177" s="192">
        <f>Q177*H177</f>
        <v>1.3640000000000001E-2</v>
      </c>
      <c r="S177" s="192">
        <v>0</v>
      </c>
      <c r="T177" s="193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194" t="s">
        <v>356</v>
      </c>
      <c r="AT177" s="194" t="s">
        <v>208</v>
      </c>
      <c r="AU177" s="194" t="s">
        <v>83</v>
      </c>
      <c r="AY177" s="20" t="s">
        <v>206</v>
      </c>
      <c r="BE177" s="195">
        <f>IF(N177="základní",J177,0)</f>
        <v>0</v>
      </c>
      <c r="BF177" s="195">
        <f>IF(N177="snížená",J177,0)</f>
        <v>0</v>
      </c>
      <c r="BG177" s="195">
        <f>IF(N177="zákl. přenesená",J177,0)</f>
        <v>0</v>
      </c>
      <c r="BH177" s="195">
        <f>IF(N177="sníž. přenesená",J177,0)</f>
        <v>0</v>
      </c>
      <c r="BI177" s="195">
        <f>IF(N177="nulová",J177,0)</f>
        <v>0</v>
      </c>
      <c r="BJ177" s="20" t="s">
        <v>81</v>
      </c>
      <c r="BK177" s="195">
        <f>ROUND(I177*H177,2)</f>
        <v>0</v>
      </c>
      <c r="BL177" s="20" t="s">
        <v>356</v>
      </c>
      <c r="BM177" s="194" t="s">
        <v>2251</v>
      </c>
    </row>
    <row r="178" spans="1:65" s="2" customFormat="1" ht="18">
      <c r="A178" s="37"/>
      <c r="B178" s="38"/>
      <c r="C178" s="39"/>
      <c r="D178" s="196" t="s">
        <v>213</v>
      </c>
      <c r="E178" s="39"/>
      <c r="F178" s="197" t="s">
        <v>2252</v>
      </c>
      <c r="G178" s="39"/>
      <c r="H178" s="39"/>
      <c r="I178" s="198"/>
      <c r="J178" s="39"/>
      <c r="K178" s="39"/>
      <c r="L178" s="42"/>
      <c r="M178" s="199"/>
      <c r="N178" s="200"/>
      <c r="O178" s="67"/>
      <c r="P178" s="67"/>
      <c r="Q178" s="67"/>
      <c r="R178" s="67"/>
      <c r="S178" s="67"/>
      <c r="T178" s="68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T178" s="20" t="s">
        <v>213</v>
      </c>
      <c r="AU178" s="20" t="s">
        <v>83</v>
      </c>
    </row>
    <row r="179" spans="1:65" s="2" customFormat="1" ht="18">
      <c r="A179" s="37"/>
      <c r="B179" s="38"/>
      <c r="C179" s="39"/>
      <c r="D179" s="196" t="s">
        <v>275</v>
      </c>
      <c r="E179" s="39"/>
      <c r="F179" s="233" t="s">
        <v>1644</v>
      </c>
      <c r="G179" s="39"/>
      <c r="H179" s="39"/>
      <c r="I179" s="198"/>
      <c r="J179" s="39"/>
      <c r="K179" s="39"/>
      <c r="L179" s="42"/>
      <c r="M179" s="199"/>
      <c r="N179" s="200"/>
      <c r="O179" s="67"/>
      <c r="P179" s="67"/>
      <c r="Q179" s="67"/>
      <c r="R179" s="67"/>
      <c r="S179" s="67"/>
      <c r="T179" s="68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T179" s="20" t="s">
        <v>275</v>
      </c>
      <c r="AU179" s="20" t="s">
        <v>83</v>
      </c>
    </row>
    <row r="180" spans="1:65" s="14" customFormat="1">
      <c r="B180" s="211"/>
      <c r="C180" s="212"/>
      <c r="D180" s="196" t="s">
        <v>215</v>
      </c>
      <c r="E180" s="213" t="s">
        <v>21</v>
      </c>
      <c r="F180" s="214" t="s">
        <v>2253</v>
      </c>
      <c r="G180" s="212"/>
      <c r="H180" s="215">
        <v>10</v>
      </c>
      <c r="I180" s="216"/>
      <c r="J180" s="212"/>
      <c r="K180" s="212"/>
      <c r="L180" s="217"/>
      <c r="M180" s="218"/>
      <c r="N180" s="219"/>
      <c r="O180" s="219"/>
      <c r="P180" s="219"/>
      <c r="Q180" s="219"/>
      <c r="R180" s="219"/>
      <c r="S180" s="219"/>
      <c r="T180" s="220"/>
      <c r="AT180" s="221" t="s">
        <v>215</v>
      </c>
      <c r="AU180" s="221" t="s">
        <v>83</v>
      </c>
      <c r="AV180" s="14" t="s">
        <v>83</v>
      </c>
      <c r="AW180" s="14" t="s">
        <v>34</v>
      </c>
      <c r="AX180" s="14" t="s">
        <v>74</v>
      </c>
      <c r="AY180" s="221" t="s">
        <v>206</v>
      </c>
    </row>
    <row r="181" spans="1:65" s="14" customFormat="1">
      <c r="B181" s="211"/>
      <c r="C181" s="212"/>
      <c r="D181" s="196" t="s">
        <v>215</v>
      </c>
      <c r="E181" s="213" t="s">
        <v>21</v>
      </c>
      <c r="F181" s="214" t="s">
        <v>2254</v>
      </c>
      <c r="G181" s="212"/>
      <c r="H181" s="215">
        <v>10</v>
      </c>
      <c r="I181" s="216"/>
      <c r="J181" s="212"/>
      <c r="K181" s="212"/>
      <c r="L181" s="217"/>
      <c r="M181" s="218"/>
      <c r="N181" s="219"/>
      <c r="O181" s="219"/>
      <c r="P181" s="219"/>
      <c r="Q181" s="219"/>
      <c r="R181" s="219"/>
      <c r="S181" s="219"/>
      <c r="T181" s="220"/>
      <c r="AT181" s="221" t="s">
        <v>215</v>
      </c>
      <c r="AU181" s="221" t="s">
        <v>83</v>
      </c>
      <c r="AV181" s="14" t="s">
        <v>83</v>
      </c>
      <c r="AW181" s="14" t="s">
        <v>34</v>
      </c>
      <c r="AX181" s="14" t="s">
        <v>74</v>
      </c>
      <c r="AY181" s="221" t="s">
        <v>206</v>
      </c>
    </row>
    <row r="182" spans="1:65" s="14" customFormat="1">
      <c r="B182" s="211"/>
      <c r="C182" s="212"/>
      <c r="D182" s="196" t="s">
        <v>215</v>
      </c>
      <c r="E182" s="213" t="s">
        <v>21</v>
      </c>
      <c r="F182" s="214" t="s">
        <v>2255</v>
      </c>
      <c r="G182" s="212"/>
      <c r="H182" s="215">
        <v>8</v>
      </c>
      <c r="I182" s="216"/>
      <c r="J182" s="212"/>
      <c r="K182" s="212"/>
      <c r="L182" s="217"/>
      <c r="M182" s="218"/>
      <c r="N182" s="219"/>
      <c r="O182" s="219"/>
      <c r="P182" s="219"/>
      <c r="Q182" s="219"/>
      <c r="R182" s="219"/>
      <c r="S182" s="219"/>
      <c r="T182" s="220"/>
      <c r="AT182" s="221" t="s">
        <v>215</v>
      </c>
      <c r="AU182" s="221" t="s">
        <v>83</v>
      </c>
      <c r="AV182" s="14" t="s">
        <v>83</v>
      </c>
      <c r="AW182" s="14" t="s">
        <v>34</v>
      </c>
      <c r="AX182" s="14" t="s">
        <v>74</v>
      </c>
      <c r="AY182" s="221" t="s">
        <v>206</v>
      </c>
    </row>
    <row r="183" spans="1:65" s="14" customFormat="1">
      <c r="B183" s="211"/>
      <c r="C183" s="212"/>
      <c r="D183" s="196" t="s">
        <v>215</v>
      </c>
      <c r="E183" s="213" t="s">
        <v>21</v>
      </c>
      <c r="F183" s="214" t="s">
        <v>2256</v>
      </c>
      <c r="G183" s="212"/>
      <c r="H183" s="215">
        <v>8</v>
      </c>
      <c r="I183" s="216"/>
      <c r="J183" s="212"/>
      <c r="K183" s="212"/>
      <c r="L183" s="217"/>
      <c r="M183" s="218"/>
      <c r="N183" s="219"/>
      <c r="O183" s="219"/>
      <c r="P183" s="219"/>
      <c r="Q183" s="219"/>
      <c r="R183" s="219"/>
      <c r="S183" s="219"/>
      <c r="T183" s="220"/>
      <c r="AT183" s="221" t="s">
        <v>215</v>
      </c>
      <c r="AU183" s="221" t="s">
        <v>83</v>
      </c>
      <c r="AV183" s="14" t="s">
        <v>83</v>
      </c>
      <c r="AW183" s="14" t="s">
        <v>34</v>
      </c>
      <c r="AX183" s="14" t="s">
        <v>74</v>
      </c>
      <c r="AY183" s="221" t="s">
        <v>206</v>
      </c>
    </row>
    <row r="184" spans="1:65" s="14" customFormat="1">
      <c r="B184" s="211"/>
      <c r="C184" s="212"/>
      <c r="D184" s="196" t="s">
        <v>215</v>
      </c>
      <c r="E184" s="213" t="s">
        <v>21</v>
      </c>
      <c r="F184" s="214" t="s">
        <v>2257</v>
      </c>
      <c r="G184" s="212"/>
      <c r="H184" s="215">
        <v>8</v>
      </c>
      <c r="I184" s="216"/>
      <c r="J184" s="212"/>
      <c r="K184" s="212"/>
      <c r="L184" s="217"/>
      <c r="M184" s="218"/>
      <c r="N184" s="219"/>
      <c r="O184" s="219"/>
      <c r="P184" s="219"/>
      <c r="Q184" s="219"/>
      <c r="R184" s="219"/>
      <c r="S184" s="219"/>
      <c r="T184" s="220"/>
      <c r="AT184" s="221" t="s">
        <v>215</v>
      </c>
      <c r="AU184" s="221" t="s">
        <v>83</v>
      </c>
      <c r="AV184" s="14" t="s">
        <v>83</v>
      </c>
      <c r="AW184" s="14" t="s">
        <v>34</v>
      </c>
      <c r="AX184" s="14" t="s">
        <v>74</v>
      </c>
      <c r="AY184" s="221" t="s">
        <v>206</v>
      </c>
    </row>
    <row r="185" spans="1:65" s="14" customFormat="1">
      <c r="B185" s="211"/>
      <c r="C185" s="212"/>
      <c r="D185" s="196" t="s">
        <v>215</v>
      </c>
      <c r="E185" s="213" t="s">
        <v>21</v>
      </c>
      <c r="F185" s="214" t="s">
        <v>2258</v>
      </c>
      <c r="G185" s="212"/>
      <c r="H185" s="215">
        <v>18</v>
      </c>
      <c r="I185" s="216"/>
      <c r="J185" s="212"/>
      <c r="K185" s="212"/>
      <c r="L185" s="217"/>
      <c r="M185" s="218"/>
      <c r="N185" s="219"/>
      <c r="O185" s="219"/>
      <c r="P185" s="219"/>
      <c r="Q185" s="219"/>
      <c r="R185" s="219"/>
      <c r="S185" s="219"/>
      <c r="T185" s="220"/>
      <c r="AT185" s="221" t="s">
        <v>215</v>
      </c>
      <c r="AU185" s="221" t="s">
        <v>83</v>
      </c>
      <c r="AV185" s="14" t="s">
        <v>83</v>
      </c>
      <c r="AW185" s="14" t="s">
        <v>34</v>
      </c>
      <c r="AX185" s="14" t="s">
        <v>74</v>
      </c>
      <c r="AY185" s="221" t="s">
        <v>206</v>
      </c>
    </row>
    <row r="186" spans="1:65" s="15" customFormat="1">
      <c r="B186" s="222"/>
      <c r="C186" s="223"/>
      <c r="D186" s="196" t="s">
        <v>215</v>
      </c>
      <c r="E186" s="224" t="s">
        <v>21</v>
      </c>
      <c r="F186" s="225" t="s">
        <v>219</v>
      </c>
      <c r="G186" s="223"/>
      <c r="H186" s="226">
        <v>62</v>
      </c>
      <c r="I186" s="227"/>
      <c r="J186" s="223"/>
      <c r="K186" s="223"/>
      <c r="L186" s="228"/>
      <c r="M186" s="229"/>
      <c r="N186" s="230"/>
      <c r="O186" s="230"/>
      <c r="P186" s="230"/>
      <c r="Q186" s="230"/>
      <c r="R186" s="230"/>
      <c r="S186" s="230"/>
      <c r="T186" s="231"/>
      <c r="AT186" s="232" t="s">
        <v>215</v>
      </c>
      <c r="AU186" s="232" t="s">
        <v>83</v>
      </c>
      <c r="AV186" s="15" t="s">
        <v>149</v>
      </c>
      <c r="AW186" s="15" t="s">
        <v>34</v>
      </c>
      <c r="AX186" s="15" t="s">
        <v>81</v>
      </c>
      <c r="AY186" s="232" t="s">
        <v>206</v>
      </c>
    </row>
    <row r="187" spans="1:65" s="2" customFormat="1" ht="16.5" customHeight="1">
      <c r="A187" s="37"/>
      <c r="B187" s="38"/>
      <c r="C187" s="234" t="s">
        <v>313</v>
      </c>
      <c r="D187" s="234" t="s">
        <v>305</v>
      </c>
      <c r="E187" s="235" t="s">
        <v>2259</v>
      </c>
      <c r="F187" s="236" t="s">
        <v>2260</v>
      </c>
      <c r="G187" s="237" t="s">
        <v>226</v>
      </c>
      <c r="H187" s="238">
        <v>136.4</v>
      </c>
      <c r="I187" s="239"/>
      <c r="J187" s="240">
        <f>ROUND(I187*H187,2)</f>
        <v>0</v>
      </c>
      <c r="K187" s="241"/>
      <c r="L187" s="242"/>
      <c r="M187" s="243" t="s">
        <v>21</v>
      </c>
      <c r="N187" s="244" t="s">
        <v>45</v>
      </c>
      <c r="O187" s="67"/>
      <c r="P187" s="192">
        <f>O187*H187</f>
        <v>0</v>
      </c>
      <c r="Q187" s="192">
        <v>3.8E-3</v>
      </c>
      <c r="R187" s="192">
        <f>Q187*H187</f>
        <v>0.51832</v>
      </c>
      <c r="S187" s="192">
        <v>0</v>
      </c>
      <c r="T187" s="193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194" t="s">
        <v>283</v>
      </c>
      <c r="AT187" s="194" t="s">
        <v>305</v>
      </c>
      <c r="AU187" s="194" t="s">
        <v>83</v>
      </c>
      <c r="AY187" s="20" t="s">
        <v>206</v>
      </c>
      <c r="BE187" s="195">
        <f>IF(N187="základní",J187,0)</f>
        <v>0</v>
      </c>
      <c r="BF187" s="195">
        <f>IF(N187="snížená",J187,0)</f>
        <v>0</v>
      </c>
      <c r="BG187" s="195">
        <f>IF(N187="zákl. přenesená",J187,0)</f>
        <v>0</v>
      </c>
      <c r="BH187" s="195">
        <f>IF(N187="sníž. přenesená",J187,0)</f>
        <v>0</v>
      </c>
      <c r="BI187" s="195">
        <f>IF(N187="nulová",J187,0)</f>
        <v>0</v>
      </c>
      <c r="BJ187" s="20" t="s">
        <v>81</v>
      </c>
      <c r="BK187" s="195">
        <f>ROUND(I187*H187,2)</f>
        <v>0</v>
      </c>
      <c r="BL187" s="20" t="s">
        <v>149</v>
      </c>
      <c r="BM187" s="194" t="s">
        <v>2261</v>
      </c>
    </row>
    <row r="188" spans="1:65" s="2" customFormat="1">
      <c r="A188" s="37"/>
      <c r="B188" s="38"/>
      <c r="C188" s="39"/>
      <c r="D188" s="196" t="s">
        <v>213</v>
      </c>
      <c r="E188" s="39"/>
      <c r="F188" s="197" t="s">
        <v>2260</v>
      </c>
      <c r="G188" s="39"/>
      <c r="H188" s="39"/>
      <c r="I188" s="198"/>
      <c r="J188" s="39"/>
      <c r="K188" s="39"/>
      <c r="L188" s="42"/>
      <c r="M188" s="199"/>
      <c r="N188" s="200"/>
      <c r="O188" s="67"/>
      <c r="P188" s="67"/>
      <c r="Q188" s="67"/>
      <c r="R188" s="67"/>
      <c r="S188" s="67"/>
      <c r="T188" s="68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T188" s="20" t="s">
        <v>213</v>
      </c>
      <c r="AU188" s="20" t="s">
        <v>83</v>
      </c>
    </row>
    <row r="189" spans="1:65" s="2" customFormat="1" ht="18">
      <c r="A189" s="37"/>
      <c r="B189" s="38"/>
      <c r="C189" s="39"/>
      <c r="D189" s="196" t="s">
        <v>275</v>
      </c>
      <c r="E189" s="39"/>
      <c r="F189" s="233" t="s">
        <v>1644</v>
      </c>
      <c r="G189" s="39"/>
      <c r="H189" s="39"/>
      <c r="I189" s="198"/>
      <c r="J189" s="39"/>
      <c r="K189" s="39"/>
      <c r="L189" s="42"/>
      <c r="M189" s="199"/>
      <c r="N189" s="200"/>
      <c r="O189" s="67"/>
      <c r="P189" s="67"/>
      <c r="Q189" s="67"/>
      <c r="R189" s="67"/>
      <c r="S189" s="67"/>
      <c r="T189" s="68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T189" s="20" t="s">
        <v>275</v>
      </c>
      <c r="AU189" s="20" t="s">
        <v>83</v>
      </c>
    </row>
    <row r="190" spans="1:65" s="14" customFormat="1">
      <c r="B190" s="211"/>
      <c r="C190" s="212"/>
      <c r="D190" s="196" t="s">
        <v>215</v>
      </c>
      <c r="E190" s="213" t="s">
        <v>21</v>
      </c>
      <c r="F190" s="214" t="s">
        <v>2262</v>
      </c>
      <c r="G190" s="212"/>
      <c r="H190" s="215">
        <v>22</v>
      </c>
      <c r="I190" s="216"/>
      <c r="J190" s="212"/>
      <c r="K190" s="212"/>
      <c r="L190" s="217"/>
      <c r="M190" s="218"/>
      <c r="N190" s="219"/>
      <c r="O190" s="219"/>
      <c r="P190" s="219"/>
      <c r="Q190" s="219"/>
      <c r="R190" s="219"/>
      <c r="S190" s="219"/>
      <c r="T190" s="220"/>
      <c r="AT190" s="221" t="s">
        <v>215</v>
      </c>
      <c r="AU190" s="221" t="s">
        <v>83</v>
      </c>
      <c r="AV190" s="14" t="s">
        <v>83</v>
      </c>
      <c r="AW190" s="14" t="s">
        <v>34</v>
      </c>
      <c r="AX190" s="14" t="s">
        <v>74</v>
      </c>
      <c r="AY190" s="221" t="s">
        <v>206</v>
      </c>
    </row>
    <row r="191" spans="1:65" s="14" customFormat="1">
      <c r="B191" s="211"/>
      <c r="C191" s="212"/>
      <c r="D191" s="196" t="s">
        <v>215</v>
      </c>
      <c r="E191" s="213" t="s">
        <v>21</v>
      </c>
      <c r="F191" s="214" t="s">
        <v>2263</v>
      </c>
      <c r="G191" s="212"/>
      <c r="H191" s="215">
        <v>22</v>
      </c>
      <c r="I191" s="216"/>
      <c r="J191" s="212"/>
      <c r="K191" s="212"/>
      <c r="L191" s="217"/>
      <c r="M191" s="218"/>
      <c r="N191" s="219"/>
      <c r="O191" s="219"/>
      <c r="P191" s="219"/>
      <c r="Q191" s="219"/>
      <c r="R191" s="219"/>
      <c r="S191" s="219"/>
      <c r="T191" s="220"/>
      <c r="AT191" s="221" t="s">
        <v>215</v>
      </c>
      <c r="AU191" s="221" t="s">
        <v>83</v>
      </c>
      <c r="AV191" s="14" t="s">
        <v>83</v>
      </c>
      <c r="AW191" s="14" t="s">
        <v>34</v>
      </c>
      <c r="AX191" s="14" t="s">
        <v>74</v>
      </c>
      <c r="AY191" s="221" t="s">
        <v>206</v>
      </c>
    </row>
    <row r="192" spans="1:65" s="14" customFormat="1">
      <c r="B192" s="211"/>
      <c r="C192" s="212"/>
      <c r="D192" s="196" t="s">
        <v>215</v>
      </c>
      <c r="E192" s="213" t="s">
        <v>21</v>
      </c>
      <c r="F192" s="214" t="s">
        <v>2264</v>
      </c>
      <c r="G192" s="212"/>
      <c r="H192" s="215">
        <v>17.600000000000001</v>
      </c>
      <c r="I192" s="216"/>
      <c r="J192" s="212"/>
      <c r="K192" s="212"/>
      <c r="L192" s="217"/>
      <c r="M192" s="218"/>
      <c r="N192" s="219"/>
      <c r="O192" s="219"/>
      <c r="P192" s="219"/>
      <c r="Q192" s="219"/>
      <c r="R192" s="219"/>
      <c r="S192" s="219"/>
      <c r="T192" s="220"/>
      <c r="AT192" s="221" t="s">
        <v>215</v>
      </c>
      <c r="AU192" s="221" t="s">
        <v>83</v>
      </c>
      <c r="AV192" s="14" t="s">
        <v>83</v>
      </c>
      <c r="AW192" s="14" t="s">
        <v>34</v>
      </c>
      <c r="AX192" s="14" t="s">
        <v>74</v>
      </c>
      <c r="AY192" s="221" t="s">
        <v>206</v>
      </c>
    </row>
    <row r="193" spans="1:65" s="14" customFormat="1">
      <c r="B193" s="211"/>
      <c r="C193" s="212"/>
      <c r="D193" s="196" t="s">
        <v>215</v>
      </c>
      <c r="E193" s="213" t="s">
        <v>21</v>
      </c>
      <c r="F193" s="214" t="s">
        <v>2265</v>
      </c>
      <c r="G193" s="212"/>
      <c r="H193" s="215">
        <v>17.600000000000001</v>
      </c>
      <c r="I193" s="216"/>
      <c r="J193" s="212"/>
      <c r="K193" s="212"/>
      <c r="L193" s="217"/>
      <c r="M193" s="218"/>
      <c r="N193" s="219"/>
      <c r="O193" s="219"/>
      <c r="P193" s="219"/>
      <c r="Q193" s="219"/>
      <c r="R193" s="219"/>
      <c r="S193" s="219"/>
      <c r="T193" s="220"/>
      <c r="AT193" s="221" t="s">
        <v>215</v>
      </c>
      <c r="AU193" s="221" t="s">
        <v>83</v>
      </c>
      <c r="AV193" s="14" t="s">
        <v>83</v>
      </c>
      <c r="AW193" s="14" t="s">
        <v>34</v>
      </c>
      <c r="AX193" s="14" t="s">
        <v>74</v>
      </c>
      <c r="AY193" s="221" t="s">
        <v>206</v>
      </c>
    </row>
    <row r="194" spans="1:65" s="14" customFormat="1">
      <c r="B194" s="211"/>
      <c r="C194" s="212"/>
      <c r="D194" s="196" t="s">
        <v>215</v>
      </c>
      <c r="E194" s="213" t="s">
        <v>21</v>
      </c>
      <c r="F194" s="214" t="s">
        <v>2266</v>
      </c>
      <c r="G194" s="212"/>
      <c r="H194" s="215">
        <v>17.600000000000001</v>
      </c>
      <c r="I194" s="216"/>
      <c r="J194" s="212"/>
      <c r="K194" s="212"/>
      <c r="L194" s="217"/>
      <c r="M194" s="218"/>
      <c r="N194" s="219"/>
      <c r="O194" s="219"/>
      <c r="P194" s="219"/>
      <c r="Q194" s="219"/>
      <c r="R194" s="219"/>
      <c r="S194" s="219"/>
      <c r="T194" s="220"/>
      <c r="AT194" s="221" t="s">
        <v>215</v>
      </c>
      <c r="AU194" s="221" t="s">
        <v>83</v>
      </c>
      <c r="AV194" s="14" t="s">
        <v>83</v>
      </c>
      <c r="AW194" s="14" t="s">
        <v>34</v>
      </c>
      <c r="AX194" s="14" t="s">
        <v>74</v>
      </c>
      <c r="AY194" s="221" t="s">
        <v>206</v>
      </c>
    </row>
    <row r="195" spans="1:65" s="14" customFormat="1">
      <c r="B195" s="211"/>
      <c r="C195" s="212"/>
      <c r="D195" s="196" t="s">
        <v>215</v>
      </c>
      <c r="E195" s="213" t="s">
        <v>21</v>
      </c>
      <c r="F195" s="214" t="s">
        <v>2267</v>
      </c>
      <c r="G195" s="212"/>
      <c r="H195" s="215">
        <v>39.6</v>
      </c>
      <c r="I195" s="216"/>
      <c r="J195" s="212"/>
      <c r="K195" s="212"/>
      <c r="L195" s="217"/>
      <c r="M195" s="218"/>
      <c r="N195" s="219"/>
      <c r="O195" s="219"/>
      <c r="P195" s="219"/>
      <c r="Q195" s="219"/>
      <c r="R195" s="219"/>
      <c r="S195" s="219"/>
      <c r="T195" s="220"/>
      <c r="AT195" s="221" t="s">
        <v>215</v>
      </c>
      <c r="AU195" s="221" t="s">
        <v>83</v>
      </c>
      <c r="AV195" s="14" t="s">
        <v>83</v>
      </c>
      <c r="AW195" s="14" t="s">
        <v>34</v>
      </c>
      <c r="AX195" s="14" t="s">
        <v>74</v>
      </c>
      <c r="AY195" s="221" t="s">
        <v>206</v>
      </c>
    </row>
    <row r="196" spans="1:65" s="15" customFormat="1">
      <c r="B196" s="222"/>
      <c r="C196" s="223"/>
      <c r="D196" s="196" t="s">
        <v>215</v>
      </c>
      <c r="E196" s="224" t="s">
        <v>21</v>
      </c>
      <c r="F196" s="225" t="s">
        <v>219</v>
      </c>
      <c r="G196" s="223"/>
      <c r="H196" s="226">
        <v>136.4</v>
      </c>
      <c r="I196" s="227"/>
      <c r="J196" s="223"/>
      <c r="K196" s="223"/>
      <c r="L196" s="228"/>
      <c r="M196" s="229"/>
      <c r="N196" s="230"/>
      <c r="O196" s="230"/>
      <c r="P196" s="230"/>
      <c r="Q196" s="230"/>
      <c r="R196" s="230"/>
      <c r="S196" s="230"/>
      <c r="T196" s="231"/>
      <c r="AT196" s="232" t="s">
        <v>215</v>
      </c>
      <c r="AU196" s="232" t="s">
        <v>83</v>
      </c>
      <c r="AV196" s="15" t="s">
        <v>149</v>
      </c>
      <c r="AW196" s="15" t="s">
        <v>34</v>
      </c>
      <c r="AX196" s="15" t="s">
        <v>81</v>
      </c>
      <c r="AY196" s="232" t="s">
        <v>206</v>
      </c>
    </row>
    <row r="197" spans="1:65" s="2" customFormat="1" ht="16.5" customHeight="1">
      <c r="A197" s="37"/>
      <c r="B197" s="38"/>
      <c r="C197" s="182" t="s">
        <v>8</v>
      </c>
      <c r="D197" s="182" t="s">
        <v>208</v>
      </c>
      <c r="E197" s="183" t="s">
        <v>2268</v>
      </c>
      <c r="F197" s="184" t="s">
        <v>2269</v>
      </c>
      <c r="G197" s="185" t="s">
        <v>211</v>
      </c>
      <c r="H197" s="186">
        <v>18</v>
      </c>
      <c r="I197" s="187"/>
      <c r="J197" s="188">
        <f>ROUND(I197*H197,2)</f>
        <v>0</v>
      </c>
      <c r="K197" s="189"/>
      <c r="L197" s="42"/>
      <c r="M197" s="190" t="s">
        <v>21</v>
      </c>
      <c r="N197" s="191" t="s">
        <v>45</v>
      </c>
      <c r="O197" s="67"/>
      <c r="P197" s="192">
        <f>O197*H197</f>
        <v>0</v>
      </c>
      <c r="Q197" s="192">
        <v>0</v>
      </c>
      <c r="R197" s="192">
        <f>Q197*H197</f>
        <v>0</v>
      </c>
      <c r="S197" s="192">
        <v>0</v>
      </c>
      <c r="T197" s="193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194" t="s">
        <v>149</v>
      </c>
      <c r="AT197" s="194" t="s">
        <v>208</v>
      </c>
      <c r="AU197" s="194" t="s">
        <v>83</v>
      </c>
      <c r="AY197" s="20" t="s">
        <v>206</v>
      </c>
      <c r="BE197" s="195">
        <f>IF(N197="základní",J197,0)</f>
        <v>0</v>
      </c>
      <c r="BF197" s="195">
        <f>IF(N197="snížená",J197,0)</f>
        <v>0</v>
      </c>
      <c r="BG197" s="195">
        <f>IF(N197="zákl. přenesená",J197,0)</f>
        <v>0</v>
      </c>
      <c r="BH197" s="195">
        <f>IF(N197="sníž. přenesená",J197,0)</f>
        <v>0</v>
      </c>
      <c r="BI197" s="195">
        <f>IF(N197="nulová",J197,0)</f>
        <v>0</v>
      </c>
      <c r="BJ197" s="20" t="s">
        <v>81</v>
      </c>
      <c r="BK197" s="195">
        <f>ROUND(I197*H197,2)</f>
        <v>0</v>
      </c>
      <c r="BL197" s="20" t="s">
        <v>149</v>
      </c>
      <c r="BM197" s="194" t="s">
        <v>2270</v>
      </c>
    </row>
    <row r="198" spans="1:65" s="2" customFormat="1">
      <c r="A198" s="37"/>
      <c r="B198" s="38"/>
      <c r="C198" s="39"/>
      <c r="D198" s="196" t="s">
        <v>213</v>
      </c>
      <c r="E198" s="39"/>
      <c r="F198" s="197" t="s">
        <v>2269</v>
      </c>
      <c r="G198" s="39"/>
      <c r="H198" s="39"/>
      <c r="I198" s="198"/>
      <c r="J198" s="39"/>
      <c r="K198" s="39"/>
      <c r="L198" s="42"/>
      <c r="M198" s="199"/>
      <c r="N198" s="200"/>
      <c r="O198" s="67"/>
      <c r="P198" s="67"/>
      <c r="Q198" s="67"/>
      <c r="R198" s="67"/>
      <c r="S198" s="67"/>
      <c r="T198" s="68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T198" s="20" t="s">
        <v>213</v>
      </c>
      <c r="AU198" s="20" t="s">
        <v>83</v>
      </c>
    </row>
    <row r="199" spans="1:65" s="2" customFormat="1" ht="18">
      <c r="A199" s="37"/>
      <c r="B199" s="38"/>
      <c r="C199" s="39"/>
      <c r="D199" s="196" t="s">
        <v>275</v>
      </c>
      <c r="E199" s="39"/>
      <c r="F199" s="233" t="s">
        <v>1644</v>
      </c>
      <c r="G199" s="39"/>
      <c r="H199" s="39"/>
      <c r="I199" s="198"/>
      <c r="J199" s="39"/>
      <c r="K199" s="39"/>
      <c r="L199" s="42"/>
      <c r="M199" s="199"/>
      <c r="N199" s="200"/>
      <c r="O199" s="67"/>
      <c r="P199" s="67"/>
      <c r="Q199" s="67"/>
      <c r="R199" s="67"/>
      <c r="S199" s="67"/>
      <c r="T199" s="68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T199" s="20" t="s">
        <v>275</v>
      </c>
      <c r="AU199" s="20" t="s">
        <v>83</v>
      </c>
    </row>
    <row r="200" spans="1:65" s="2" customFormat="1" ht="21.75" customHeight="1">
      <c r="A200" s="37"/>
      <c r="B200" s="38"/>
      <c r="C200" s="182" t="s">
        <v>334</v>
      </c>
      <c r="D200" s="182" t="s">
        <v>208</v>
      </c>
      <c r="E200" s="183" t="s">
        <v>2271</v>
      </c>
      <c r="F200" s="184" t="s">
        <v>2272</v>
      </c>
      <c r="G200" s="185" t="s">
        <v>211</v>
      </c>
      <c r="H200" s="186">
        <v>80</v>
      </c>
      <c r="I200" s="187"/>
      <c r="J200" s="188">
        <f>ROUND(I200*H200,2)</f>
        <v>0</v>
      </c>
      <c r="K200" s="189"/>
      <c r="L200" s="42"/>
      <c r="M200" s="190" t="s">
        <v>21</v>
      </c>
      <c r="N200" s="191" t="s">
        <v>45</v>
      </c>
      <c r="O200" s="67"/>
      <c r="P200" s="192">
        <f>O200*H200</f>
        <v>0</v>
      </c>
      <c r="Q200" s="192">
        <v>0</v>
      </c>
      <c r="R200" s="192">
        <f>Q200*H200</f>
        <v>0</v>
      </c>
      <c r="S200" s="192">
        <v>0</v>
      </c>
      <c r="T200" s="193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194" t="s">
        <v>149</v>
      </c>
      <c r="AT200" s="194" t="s">
        <v>208</v>
      </c>
      <c r="AU200" s="194" t="s">
        <v>83</v>
      </c>
      <c r="AY200" s="20" t="s">
        <v>206</v>
      </c>
      <c r="BE200" s="195">
        <f>IF(N200="základní",J200,0)</f>
        <v>0</v>
      </c>
      <c r="BF200" s="195">
        <f>IF(N200="snížená",J200,0)</f>
        <v>0</v>
      </c>
      <c r="BG200" s="195">
        <f>IF(N200="zákl. přenesená",J200,0)</f>
        <v>0</v>
      </c>
      <c r="BH200" s="195">
        <f>IF(N200="sníž. přenesená",J200,0)</f>
        <v>0</v>
      </c>
      <c r="BI200" s="195">
        <f>IF(N200="nulová",J200,0)</f>
        <v>0</v>
      </c>
      <c r="BJ200" s="20" t="s">
        <v>81</v>
      </c>
      <c r="BK200" s="195">
        <f>ROUND(I200*H200,2)</f>
        <v>0</v>
      </c>
      <c r="BL200" s="20" t="s">
        <v>149</v>
      </c>
      <c r="BM200" s="194" t="s">
        <v>2273</v>
      </c>
    </row>
    <row r="201" spans="1:65" s="2" customFormat="1">
      <c r="A201" s="37"/>
      <c r="B201" s="38"/>
      <c r="C201" s="39"/>
      <c r="D201" s="196" t="s">
        <v>213</v>
      </c>
      <c r="E201" s="39"/>
      <c r="F201" s="197" t="s">
        <v>2274</v>
      </c>
      <c r="G201" s="39"/>
      <c r="H201" s="39"/>
      <c r="I201" s="198"/>
      <c r="J201" s="39"/>
      <c r="K201" s="39"/>
      <c r="L201" s="42"/>
      <c r="M201" s="199"/>
      <c r="N201" s="200"/>
      <c r="O201" s="67"/>
      <c r="P201" s="67"/>
      <c r="Q201" s="67"/>
      <c r="R201" s="67"/>
      <c r="S201" s="67"/>
      <c r="T201" s="68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T201" s="20" t="s">
        <v>213</v>
      </c>
      <c r="AU201" s="20" t="s">
        <v>83</v>
      </c>
    </row>
    <row r="202" spans="1:65" s="2" customFormat="1" ht="18">
      <c r="A202" s="37"/>
      <c r="B202" s="38"/>
      <c r="C202" s="39"/>
      <c r="D202" s="196" t="s">
        <v>275</v>
      </c>
      <c r="E202" s="39"/>
      <c r="F202" s="233" t="s">
        <v>1644</v>
      </c>
      <c r="G202" s="39"/>
      <c r="H202" s="39"/>
      <c r="I202" s="198"/>
      <c r="J202" s="39"/>
      <c r="K202" s="39"/>
      <c r="L202" s="42"/>
      <c r="M202" s="199"/>
      <c r="N202" s="200"/>
      <c r="O202" s="67"/>
      <c r="P202" s="67"/>
      <c r="Q202" s="67"/>
      <c r="R202" s="67"/>
      <c r="S202" s="67"/>
      <c r="T202" s="68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T202" s="20" t="s">
        <v>275</v>
      </c>
      <c r="AU202" s="20" t="s">
        <v>83</v>
      </c>
    </row>
    <row r="203" spans="1:65" s="14" customFormat="1">
      <c r="B203" s="211"/>
      <c r="C203" s="212"/>
      <c r="D203" s="196" t="s">
        <v>215</v>
      </c>
      <c r="E203" s="213" t="s">
        <v>21</v>
      </c>
      <c r="F203" s="214" t="s">
        <v>2275</v>
      </c>
      <c r="G203" s="212"/>
      <c r="H203" s="215">
        <v>80</v>
      </c>
      <c r="I203" s="216"/>
      <c r="J203" s="212"/>
      <c r="K203" s="212"/>
      <c r="L203" s="217"/>
      <c r="M203" s="218"/>
      <c r="N203" s="219"/>
      <c r="O203" s="219"/>
      <c r="P203" s="219"/>
      <c r="Q203" s="219"/>
      <c r="R203" s="219"/>
      <c r="S203" s="219"/>
      <c r="T203" s="220"/>
      <c r="AT203" s="221" t="s">
        <v>215</v>
      </c>
      <c r="AU203" s="221" t="s">
        <v>83</v>
      </c>
      <c r="AV203" s="14" t="s">
        <v>83</v>
      </c>
      <c r="AW203" s="14" t="s">
        <v>34</v>
      </c>
      <c r="AX203" s="14" t="s">
        <v>81</v>
      </c>
      <c r="AY203" s="221" t="s">
        <v>206</v>
      </c>
    </row>
    <row r="204" spans="1:65" s="2" customFormat="1" ht="16.5" customHeight="1">
      <c r="A204" s="37"/>
      <c r="B204" s="38"/>
      <c r="C204" s="234" t="s">
        <v>339</v>
      </c>
      <c r="D204" s="234" t="s">
        <v>305</v>
      </c>
      <c r="E204" s="235" t="s">
        <v>2276</v>
      </c>
      <c r="F204" s="236" t="s">
        <v>2277</v>
      </c>
      <c r="G204" s="237" t="s">
        <v>211</v>
      </c>
      <c r="H204" s="238">
        <v>80</v>
      </c>
      <c r="I204" s="239"/>
      <c r="J204" s="240">
        <f>ROUND(I204*H204,2)</f>
        <v>0</v>
      </c>
      <c r="K204" s="241"/>
      <c r="L204" s="242"/>
      <c r="M204" s="243" t="s">
        <v>21</v>
      </c>
      <c r="N204" s="244" t="s">
        <v>45</v>
      </c>
      <c r="O204" s="67"/>
      <c r="P204" s="192">
        <f>O204*H204</f>
        <v>0</v>
      </c>
      <c r="Q204" s="192">
        <v>0.55000000000000004</v>
      </c>
      <c r="R204" s="192">
        <f>Q204*H204</f>
        <v>44</v>
      </c>
      <c r="S204" s="192">
        <v>0</v>
      </c>
      <c r="T204" s="193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194" t="s">
        <v>283</v>
      </c>
      <c r="AT204" s="194" t="s">
        <v>305</v>
      </c>
      <c r="AU204" s="194" t="s">
        <v>83</v>
      </c>
      <c r="AY204" s="20" t="s">
        <v>206</v>
      </c>
      <c r="BE204" s="195">
        <f>IF(N204="základní",J204,0)</f>
        <v>0</v>
      </c>
      <c r="BF204" s="195">
        <f>IF(N204="snížená",J204,0)</f>
        <v>0</v>
      </c>
      <c r="BG204" s="195">
        <f>IF(N204="zákl. přenesená",J204,0)</f>
        <v>0</v>
      </c>
      <c r="BH204" s="195">
        <f>IF(N204="sníž. přenesená",J204,0)</f>
        <v>0</v>
      </c>
      <c r="BI204" s="195">
        <f>IF(N204="nulová",J204,0)</f>
        <v>0</v>
      </c>
      <c r="BJ204" s="20" t="s">
        <v>81</v>
      </c>
      <c r="BK204" s="195">
        <f>ROUND(I204*H204,2)</f>
        <v>0</v>
      </c>
      <c r="BL204" s="20" t="s">
        <v>149</v>
      </c>
      <c r="BM204" s="194" t="s">
        <v>2278</v>
      </c>
    </row>
    <row r="205" spans="1:65" s="2" customFormat="1">
      <c r="A205" s="37"/>
      <c r="B205" s="38"/>
      <c r="C205" s="39"/>
      <c r="D205" s="196" t="s">
        <v>213</v>
      </c>
      <c r="E205" s="39"/>
      <c r="F205" s="197" t="s">
        <v>2279</v>
      </c>
      <c r="G205" s="39"/>
      <c r="H205" s="39"/>
      <c r="I205" s="198"/>
      <c r="J205" s="39"/>
      <c r="K205" s="39"/>
      <c r="L205" s="42"/>
      <c r="M205" s="199"/>
      <c r="N205" s="200"/>
      <c r="O205" s="67"/>
      <c r="P205" s="67"/>
      <c r="Q205" s="67"/>
      <c r="R205" s="67"/>
      <c r="S205" s="67"/>
      <c r="T205" s="68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T205" s="20" t="s">
        <v>213</v>
      </c>
      <c r="AU205" s="20" t="s">
        <v>83</v>
      </c>
    </row>
    <row r="206" spans="1:65" s="2" customFormat="1" ht="18">
      <c r="A206" s="37"/>
      <c r="B206" s="38"/>
      <c r="C206" s="39"/>
      <c r="D206" s="196" t="s">
        <v>275</v>
      </c>
      <c r="E206" s="39"/>
      <c r="F206" s="233" t="s">
        <v>1644</v>
      </c>
      <c r="G206" s="39"/>
      <c r="H206" s="39"/>
      <c r="I206" s="198"/>
      <c r="J206" s="39"/>
      <c r="K206" s="39"/>
      <c r="L206" s="42"/>
      <c r="M206" s="199"/>
      <c r="N206" s="200"/>
      <c r="O206" s="67"/>
      <c r="P206" s="67"/>
      <c r="Q206" s="67"/>
      <c r="R206" s="67"/>
      <c r="S206" s="67"/>
      <c r="T206" s="68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T206" s="20" t="s">
        <v>275</v>
      </c>
      <c r="AU206" s="20" t="s">
        <v>83</v>
      </c>
    </row>
    <row r="207" spans="1:65" s="14" customFormat="1">
      <c r="B207" s="211"/>
      <c r="C207" s="212"/>
      <c r="D207" s="196" t="s">
        <v>215</v>
      </c>
      <c r="E207" s="213" t="s">
        <v>21</v>
      </c>
      <c r="F207" s="214" t="s">
        <v>2275</v>
      </c>
      <c r="G207" s="212"/>
      <c r="H207" s="215">
        <v>80</v>
      </c>
      <c r="I207" s="216"/>
      <c r="J207" s="212"/>
      <c r="K207" s="212"/>
      <c r="L207" s="217"/>
      <c r="M207" s="218"/>
      <c r="N207" s="219"/>
      <c r="O207" s="219"/>
      <c r="P207" s="219"/>
      <c r="Q207" s="219"/>
      <c r="R207" s="219"/>
      <c r="S207" s="219"/>
      <c r="T207" s="220"/>
      <c r="AT207" s="221" t="s">
        <v>215</v>
      </c>
      <c r="AU207" s="221" t="s">
        <v>83</v>
      </c>
      <c r="AV207" s="14" t="s">
        <v>83</v>
      </c>
      <c r="AW207" s="14" t="s">
        <v>34</v>
      </c>
      <c r="AX207" s="14" t="s">
        <v>81</v>
      </c>
      <c r="AY207" s="221" t="s">
        <v>206</v>
      </c>
    </row>
    <row r="208" spans="1:65" s="2" customFormat="1" ht="16.5" customHeight="1">
      <c r="A208" s="37"/>
      <c r="B208" s="38"/>
      <c r="C208" s="234" t="s">
        <v>346</v>
      </c>
      <c r="D208" s="234" t="s">
        <v>305</v>
      </c>
      <c r="E208" s="235" t="s">
        <v>2280</v>
      </c>
      <c r="F208" s="236" t="s">
        <v>2281</v>
      </c>
      <c r="G208" s="237" t="s">
        <v>211</v>
      </c>
      <c r="H208" s="238">
        <v>500</v>
      </c>
      <c r="I208" s="239"/>
      <c r="J208" s="240">
        <f>ROUND(I208*H208,2)</f>
        <v>0</v>
      </c>
      <c r="K208" s="241"/>
      <c r="L208" s="242"/>
      <c r="M208" s="243" t="s">
        <v>21</v>
      </c>
      <c r="N208" s="244" t="s">
        <v>45</v>
      </c>
      <c r="O208" s="67"/>
      <c r="P208" s="192">
        <f>O208*H208</f>
        <v>0</v>
      </c>
      <c r="Q208" s="192">
        <v>1.1999999999999999E-3</v>
      </c>
      <c r="R208" s="192">
        <f>Q208*H208</f>
        <v>0.6</v>
      </c>
      <c r="S208" s="192">
        <v>0</v>
      </c>
      <c r="T208" s="193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194" t="s">
        <v>283</v>
      </c>
      <c r="AT208" s="194" t="s">
        <v>305</v>
      </c>
      <c r="AU208" s="194" t="s">
        <v>83</v>
      </c>
      <c r="AY208" s="20" t="s">
        <v>206</v>
      </c>
      <c r="BE208" s="195">
        <f>IF(N208="základní",J208,0)</f>
        <v>0</v>
      </c>
      <c r="BF208" s="195">
        <f>IF(N208="snížená",J208,0)</f>
        <v>0</v>
      </c>
      <c r="BG208" s="195">
        <f>IF(N208="zákl. přenesená",J208,0)</f>
        <v>0</v>
      </c>
      <c r="BH208" s="195">
        <f>IF(N208="sníž. přenesená",J208,0)</f>
        <v>0</v>
      </c>
      <c r="BI208" s="195">
        <f>IF(N208="nulová",J208,0)</f>
        <v>0</v>
      </c>
      <c r="BJ208" s="20" t="s">
        <v>81</v>
      </c>
      <c r="BK208" s="195">
        <f>ROUND(I208*H208,2)</f>
        <v>0</v>
      </c>
      <c r="BL208" s="20" t="s">
        <v>149</v>
      </c>
      <c r="BM208" s="194" t="s">
        <v>2282</v>
      </c>
    </row>
    <row r="209" spans="1:65" s="2" customFormat="1">
      <c r="A209" s="37"/>
      <c r="B209" s="38"/>
      <c r="C209" s="39"/>
      <c r="D209" s="196" t="s">
        <v>213</v>
      </c>
      <c r="E209" s="39"/>
      <c r="F209" s="197" t="s">
        <v>2283</v>
      </c>
      <c r="G209" s="39"/>
      <c r="H209" s="39"/>
      <c r="I209" s="198"/>
      <c r="J209" s="39"/>
      <c r="K209" s="39"/>
      <c r="L209" s="42"/>
      <c r="M209" s="199"/>
      <c r="N209" s="200"/>
      <c r="O209" s="67"/>
      <c r="P209" s="67"/>
      <c r="Q209" s="67"/>
      <c r="R209" s="67"/>
      <c r="S209" s="67"/>
      <c r="T209" s="68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T209" s="20" t="s">
        <v>213</v>
      </c>
      <c r="AU209" s="20" t="s">
        <v>83</v>
      </c>
    </row>
    <row r="210" spans="1:65" s="2" customFormat="1" ht="18">
      <c r="A210" s="37"/>
      <c r="B210" s="38"/>
      <c r="C210" s="39"/>
      <c r="D210" s="196" t="s">
        <v>275</v>
      </c>
      <c r="E210" s="39"/>
      <c r="F210" s="233" t="s">
        <v>1644</v>
      </c>
      <c r="G210" s="39"/>
      <c r="H210" s="39"/>
      <c r="I210" s="198"/>
      <c r="J210" s="39"/>
      <c r="K210" s="39"/>
      <c r="L210" s="42"/>
      <c r="M210" s="199"/>
      <c r="N210" s="200"/>
      <c r="O210" s="67"/>
      <c r="P210" s="67"/>
      <c r="Q210" s="67"/>
      <c r="R210" s="67"/>
      <c r="S210" s="67"/>
      <c r="T210" s="68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T210" s="20" t="s">
        <v>275</v>
      </c>
      <c r="AU210" s="20" t="s">
        <v>83</v>
      </c>
    </row>
    <row r="211" spans="1:65" s="14" customFormat="1">
      <c r="B211" s="211"/>
      <c r="C211" s="212"/>
      <c r="D211" s="196" t="s">
        <v>215</v>
      </c>
      <c r="E211" s="213" t="s">
        <v>21</v>
      </c>
      <c r="F211" s="214" t="s">
        <v>2284</v>
      </c>
      <c r="G211" s="212"/>
      <c r="H211" s="215">
        <v>500</v>
      </c>
      <c r="I211" s="216"/>
      <c r="J211" s="212"/>
      <c r="K211" s="212"/>
      <c r="L211" s="217"/>
      <c r="M211" s="218"/>
      <c r="N211" s="219"/>
      <c r="O211" s="219"/>
      <c r="P211" s="219"/>
      <c r="Q211" s="219"/>
      <c r="R211" s="219"/>
      <c r="S211" s="219"/>
      <c r="T211" s="220"/>
      <c r="AT211" s="221" t="s">
        <v>215</v>
      </c>
      <c r="AU211" s="221" t="s">
        <v>83</v>
      </c>
      <c r="AV211" s="14" t="s">
        <v>83</v>
      </c>
      <c r="AW211" s="14" t="s">
        <v>34</v>
      </c>
      <c r="AX211" s="14" t="s">
        <v>81</v>
      </c>
      <c r="AY211" s="221" t="s">
        <v>206</v>
      </c>
    </row>
    <row r="212" spans="1:65" s="2" customFormat="1" ht="16.5" customHeight="1">
      <c r="A212" s="37"/>
      <c r="B212" s="38"/>
      <c r="C212" s="182" t="s">
        <v>356</v>
      </c>
      <c r="D212" s="182" t="s">
        <v>208</v>
      </c>
      <c r="E212" s="183" t="s">
        <v>2285</v>
      </c>
      <c r="F212" s="184" t="s">
        <v>2286</v>
      </c>
      <c r="G212" s="185" t="s">
        <v>211</v>
      </c>
      <c r="H212" s="186">
        <v>2</v>
      </c>
      <c r="I212" s="187"/>
      <c r="J212" s="188">
        <f>ROUND(I212*H212,2)</f>
        <v>0</v>
      </c>
      <c r="K212" s="189"/>
      <c r="L212" s="42"/>
      <c r="M212" s="190" t="s">
        <v>21</v>
      </c>
      <c r="N212" s="191" t="s">
        <v>45</v>
      </c>
      <c r="O212" s="67"/>
      <c r="P212" s="192">
        <f>O212*H212</f>
        <v>0</v>
      </c>
      <c r="Q212" s="192">
        <v>0</v>
      </c>
      <c r="R212" s="192">
        <f>Q212*H212</f>
        <v>0</v>
      </c>
      <c r="S212" s="192">
        <v>0</v>
      </c>
      <c r="T212" s="193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194" t="s">
        <v>149</v>
      </c>
      <c r="AT212" s="194" t="s">
        <v>208</v>
      </c>
      <c r="AU212" s="194" t="s">
        <v>83</v>
      </c>
      <c r="AY212" s="20" t="s">
        <v>206</v>
      </c>
      <c r="BE212" s="195">
        <f>IF(N212="základní",J212,0)</f>
        <v>0</v>
      </c>
      <c r="BF212" s="195">
        <f>IF(N212="snížená",J212,0)</f>
        <v>0</v>
      </c>
      <c r="BG212" s="195">
        <f>IF(N212="zákl. přenesená",J212,0)</f>
        <v>0</v>
      </c>
      <c r="BH212" s="195">
        <f>IF(N212="sníž. přenesená",J212,0)</f>
        <v>0</v>
      </c>
      <c r="BI212" s="195">
        <f>IF(N212="nulová",J212,0)</f>
        <v>0</v>
      </c>
      <c r="BJ212" s="20" t="s">
        <v>81</v>
      </c>
      <c r="BK212" s="195">
        <f>ROUND(I212*H212,2)</f>
        <v>0</v>
      </c>
      <c r="BL212" s="20" t="s">
        <v>149</v>
      </c>
      <c r="BM212" s="194" t="s">
        <v>2287</v>
      </c>
    </row>
    <row r="213" spans="1:65" s="2" customFormat="1">
      <c r="A213" s="37"/>
      <c r="B213" s="38"/>
      <c r="C213" s="39"/>
      <c r="D213" s="196" t="s">
        <v>213</v>
      </c>
      <c r="E213" s="39"/>
      <c r="F213" s="197" t="s">
        <v>2288</v>
      </c>
      <c r="G213" s="39"/>
      <c r="H213" s="39"/>
      <c r="I213" s="198"/>
      <c r="J213" s="39"/>
      <c r="K213" s="39"/>
      <c r="L213" s="42"/>
      <c r="M213" s="199"/>
      <c r="N213" s="200"/>
      <c r="O213" s="67"/>
      <c r="P213" s="67"/>
      <c r="Q213" s="67"/>
      <c r="R213" s="67"/>
      <c r="S213" s="67"/>
      <c r="T213" s="68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T213" s="20" t="s">
        <v>213</v>
      </c>
      <c r="AU213" s="20" t="s">
        <v>83</v>
      </c>
    </row>
    <row r="214" spans="1:65" s="2" customFormat="1" ht="18">
      <c r="A214" s="37"/>
      <c r="B214" s="38"/>
      <c r="C214" s="39"/>
      <c r="D214" s="196" t="s">
        <v>275</v>
      </c>
      <c r="E214" s="39"/>
      <c r="F214" s="233" t="s">
        <v>1644</v>
      </c>
      <c r="G214" s="39"/>
      <c r="H214" s="39"/>
      <c r="I214" s="198"/>
      <c r="J214" s="39"/>
      <c r="K214" s="39"/>
      <c r="L214" s="42"/>
      <c r="M214" s="199"/>
      <c r="N214" s="200"/>
      <c r="O214" s="67"/>
      <c r="P214" s="67"/>
      <c r="Q214" s="67"/>
      <c r="R214" s="67"/>
      <c r="S214" s="67"/>
      <c r="T214" s="68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T214" s="20" t="s">
        <v>275</v>
      </c>
      <c r="AU214" s="20" t="s">
        <v>83</v>
      </c>
    </row>
    <row r="215" spans="1:65" s="14" customFormat="1">
      <c r="B215" s="211"/>
      <c r="C215" s="212"/>
      <c r="D215" s="196" t="s">
        <v>215</v>
      </c>
      <c r="E215" s="213" t="s">
        <v>21</v>
      </c>
      <c r="F215" s="214" t="s">
        <v>2289</v>
      </c>
      <c r="G215" s="212"/>
      <c r="H215" s="215">
        <v>2</v>
      </c>
      <c r="I215" s="216"/>
      <c r="J215" s="212"/>
      <c r="K215" s="212"/>
      <c r="L215" s="217"/>
      <c r="M215" s="218"/>
      <c r="N215" s="219"/>
      <c r="O215" s="219"/>
      <c r="P215" s="219"/>
      <c r="Q215" s="219"/>
      <c r="R215" s="219"/>
      <c r="S215" s="219"/>
      <c r="T215" s="220"/>
      <c r="AT215" s="221" t="s">
        <v>215</v>
      </c>
      <c r="AU215" s="221" t="s">
        <v>83</v>
      </c>
      <c r="AV215" s="14" t="s">
        <v>83</v>
      </c>
      <c r="AW215" s="14" t="s">
        <v>34</v>
      </c>
      <c r="AX215" s="14" t="s">
        <v>81</v>
      </c>
      <c r="AY215" s="221" t="s">
        <v>206</v>
      </c>
    </row>
    <row r="216" spans="1:65" s="2" customFormat="1" ht="16.5" customHeight="1">
      <c r="A216" s="37"/>
      <c r="B216" s="38"/>
      <c r="C216" s="234" t="s">
        <v>361</v>
      </c>
      <c r="D216" s="234" t="s">
        <v>305</v>
      </c>
      <c r="E216" s="235" t="s">
        <v>2290</v>
      </c>
      <c r="F216" s="236" t="s">
        <v>2291</v>
      </c>
      <c r="G216" s="237" t="s">
        <v>211</v>
      </c>
      <c r="H216" s="238">
        <v>2</v>
      </c>
      <c r="I216" s="239"/>
      <c r="J216" s="240">
        <f>ROUND(I216*H216,2)</f>
        <v>0</v>
      </c>
      <c r="K216" s="241"/>
      <c r="L216" s="242"/>
      <c r="M216" s="243" t="s">
        <v>21</v>
      </c>
      <c r="N216" s="244" t="s">
        <v>45</v>
      </c>
      <c r="O216" s="67"/>
      <c r="P216" s="192">
        <f>O216*H216</f>
        <v>0</v>
      </c>
      <c r="Q216" s="192">
        <v>3.6810000000000002E-2</v>
      </c>
      <c r="R216" s="192">
        <f>Q216*H216</f>
        <v>7.3620000000000005E-2</v>
      </c>
      <c r="S216" s="192">
        <v>0</v>
      </c>
      <c r="T216" s="193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194" t="s">
        <v>283</v>
      </c>
      <c r="AT216" s="194" t="s">
        <v>305</v>
      </c>
      <c r="AU216" s="194" t="s">
        <v>83</v>
      </c>
      <c r="AY216" s="20" t="s">
        <v>206</v>
      </c>
      <c r="BE216" s="195">
        <f>IF(N216="základní",J216,0)</f>
        <v>0</v>
      </c>
      <c r="BF216" s="195">
        <f>IF(N216="snížená",J216,0)</f>
        <v>0</v>
      </c>
      <c r="BG216" s="195">
        <f>IF(N216="zákl. přenesená",J216,0)</f>
        <v>0</v>
      </c>
      <c r="BH216" s="195">
        <f>IF(N216="sníž. přenesená",J216,0)</f>
        <v>0</v>
      </c>
      <c r="BI216" s="195">
        <f>IF(N216="nulová",J216,0)</f>
        <v>0</v>
      </c>
      <c r="BJ216" s="20" t="s">
        <v>81</v>
      </c>
      <c r="BK216" s="195">
        <f>ROUND(I216*H216,2)</f>
        <v>0</v>
      </c>
      <c r="BL216" s="20" t="s">
        <v>149</v>
      </c>
      <c r="BM216" s="194" t="s">
        <v>2292</v>
      </c>
    </row>
    <row r="217" spans="1:65" s="2" customFormat="1">
      <c r="A217" s="37"/>
      <c r="B217" s="38"/>
      <c r="C217" s="39"/>
      <c r="D217" s="196" t="s">
        <v>213</v>
      </c>
      <c r="E217" s="39"/>
      <c r="F217" s="197" t="s">
        <v>2293</v>
      </c>
      <c r="G217" s="39"/>
      <c r="H217" s="39"/>
      <c r="I217" s="198"/>
      <c r="J217" s="39"/>
      <c r="K217" s="39"/>
      <c r="L217" s="42"/>
      <c r="M217" s="199"/>
      <c r="N217" s="200"/>
      <c r="O217" s="67"/>
      <c r="P217" s="67"/>
      <c r="Q217" s="67"/>
      <c r="R217" s="67"/>
      <c r="S217" s="67"/>
      <c r="T217" s="68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T217" s="20" t="s">
        <v>213</v>
      </c>
      <c r="AU217" s="20" t="s">
        <v>83</v>
      </c>
    </row>
    <row r="218" spans="1:65" s="2" customFormat="1" ht="18">
      <c r="A218" s="37"/>
      <c r="B218" s="38"/>
      <c r="C218" s="39"/>
      <c r="D218" s="196" t="s">
        <v>275</v>
      </c>
      <c r="E218" s="39"/>
      <c r="F218" s="233" t="s">
        <v>1644</v>
      </c>
      <c r="G218" s="39"/>
      <c r="H218" s="39"/>
      <c r="I218" s="198"/>
      <c r="J218" s="39"/>
      <c r="K218" s="39"/>
      <c r="L218" s="42"/>
      <c r="M218" s="199"/>
      <c r="N218" s="200"/>
      <c r="O218" s="67"/>
      <c r="P218" s="67"/>
      <c r="Q218" s="67"/>
      <c r="R218" s="67"/>
      <c r="S218" s="67"/>
      <c r="T218" s="68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T218" s="20" t="s">
        <v>275</v>
      </c>
      <c r="AU218" s="20" t="s">
        <v>83</v>
      </c>
    </row>
    <row r="219" spans="1:65" s="14" customFormat="1">
      <c r="B219" s="211"/>
      <c r="C219" s="212"/>
      <c r="D219" s="196" t="s">
        <v>215</v>
      </c>
      <c r="E219" s="213" t="s">
        <v>21</v>
      </c>
      <c r="F219" s="214" t="s">
        <v>2289</v>
      </c>
      <c r="G219" s="212"/>
      <c r="H219" s="215">
        <v>2</v>
      </c>
      <c r="I219" s="216"/>
      <c r="J219" s="212"/>
      <c r="K219" s="212"/>
      <c r="L219" s="217"/>
      <c r="M219" s="218"/>
      <c r="N219" s="219"/>
      <c r="O219" s="219"/>
      <c r="P219" s="219"/>
      <c r="Q219" s="219"/>
      <c r="R219" s="219"/>
      <c r="S219" s="219"/>
      <c r="T219" s="220"/>
      <c r="AT219" s="221" t="s">
        <v>215</v>
      </c>
      <c r="AU219" s="221" t="s">
        <v>83</v>
      </c>
      <c r="AV219" s="14" t="s">
        <v>83</v>
      </c>
      <c r="AW219" s="14" t="s">
        <v>34</v>
      </c>
      <c r="AX219" s="14" t="s">
        <v>81</v>
      </c>
      <c r="AY219" s="221" t="s">
        <v>206</v>
      </c>
    </row>
    <row r="220" spans="1:65" s="2" customFormat="1" ht="16.5" customHeight="1">
      <c r="A220" s="37"/>
      <c r="B220" s="38"/>
      <c r="C220" s="182" t="s">
        <v>374</v>
      </c>
      <c r="D220" s="182" t="s">
        <v>208</v>
      </c>
      <c r="E220" s="183" t="s">
        <v>2294</v>
      </c>
      <c r="F220" s="184" t="s">
        <v>2295</v>
      </c>
      <c r="G220" s="185" t="s">
        <v>211</v>
      </c>
      <c r="H220" s="186">
        <v>7</v>
      </c>
      <c r="I220" s="187"/>
      <c r="J220" s="188">
        <f>ROUND(I220*H220,2)</f>
        <v>0</v>
      </c>
      <c r="K220" s="189"/>
      <c r="L220" s="42"/>
      <c r="M220" s="190" t="s">
        <v>21</v>
      </c>
      <c r="N220" s="191" t="s">
        <v>45</v>
      </c>
      <c r="O220" s="67"/>
      <c r="P220" s="192">
        <f>O220*H220</f>
        <v>0</v>
      </c>
      <c r="Q220" s="192">
        <v>0</v>
      </c>
      <c r="R220" s="192">
        <f>Q220*H220</f>
        <v>0</v>
      </c>
      <c r="S220" s="192">
        <v>0</v>
      </c>
      <c r="T220" s="193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194" t="s">
        <v>149</v>
      </c>
      <c r="AT220" s="194" t="s">
        <v>208</v>
      </c>
      <c r="AU220" s="194" t="s">
        <v>83</v>
      </c>
      <c r="AY220" s="20" t="s">
        <v>206</v>
      </c>
      <c r="BE220" s="195">
        <f>IF(N220="základní",J220,0)</f>
        <v>0</v>
      </c>
      <c r="BF220" s="195">
        <f>IF(N220="snížená",J220,0)</f>
        <v>0</v>
      </c>
      <c r="BG220" s="195">
        <f>IF(N220="zákl. přenesená",J220,0)</f>
        <v>0</v>
      </c>
      <c r="BH220" s="195">
        <f>IF(N220="sníž. přenesená",J220,0)</f>
        <v>0</v>
      </c>
      <c r="BI220" s="195">
        <f>IF(N220="nulová",J220,0)</f>
        <v>0</v>
      </c>
      <c r="BJ220" s="20" t="s">
        <v>81</v>
      </c>
      <c r="BK220" s="195">
        <f>ROUND(I220*H220,2)</f>
        <v>0</v>
      </c>
      <c r="BL220" s="20" t="s">
        <v>149</v>
      </c>
      <c r="BM220" s="194" t="s">
        <v>2296</v>
      </c>
    </row>
    <row r="221" spans="1:65" s="2" customFormat="1">
      <c r="A221" s="37"/>
      <c r="B221" s="38"/>
      <c r="C221" s="39"/>
      <c r="D221" s="196" t="s">
        <v>213</v>
      </c>
      <c r="E221" s="39"/>
      <c r="F221" s="197" t="s">
        <v>2297</v>
      </c>
      <c r="G221" s="39"/>
      <c r="H221" s="39"/>
      <c r="I221" s="198"/>
      <c r="J221" s="39"/>
      <c r="K221" s="39"/>
      <c r="L221" s="42"/>
      <c r="M221" s="199"/>
      <c r="N221" s="200"/>
      <c r="O221" s="67"/>
      <c r="P221" s="67"/>
      <c r="Q221" s="67"/>
      <c r="R221" s="67"/>
      <c r="S221" s="67"/>
      <c r="T221" s="68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T221" s="20" t="s">
        <v>213</v>
      </c>
      <c r="AU221" s="20" t="s">
        <v>83</v>
      </c>
    </row>
    <row r="222" spans="1:65" s="2" customFormat="1" ht="18">
      <c r="A222" s="37"/>
      <c r="B222" s="38"/>
      <c r="C222" s="39"/>
      <c r="D222" s="196" t="s">
        <v>275</v>
      </c>
      <c r="E222" s="39"/>
      <c r="F222" s="233" t="s">
        <v>1644</v>
      </c>
      <c r="G222" s="39"/>
      <c r="H222" s="39"/>
      <c r="I222" s="198"/>
      <c r="J222" s="39"/>
      <c r="K222" s="39"/>
      <c r="L222" s="42"/>
      <c r="M222" s="199"/>
      <c r="N222" s="200"/>
      <c r="O222" s="67"/>
      <c r="P222" s="67"/>
      <c r="Q222" s="67"/>
      <c r="R222" s="67"/>
      <c r="S222" s="67"/>
      <c r="T222" s="68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T222" s="20" t="s">
        <v>275</v>
      </c>
      <c r="AU222" s="20" t="s">
        <v>83</v>
      </c>
    </row>
    <row r="223" spans="1:65" s="14" customFormat="1">
      <c r="B223" s="211"/>
      <c r="C223" s="212"/>
      <c r="D223" s="196" t="s">
        <v>215</v>
      </c>
      <c r="E223" s="213" t="s">
        <v>21</v>
      </c>
      <c r="F223" s="214" t="s">
        <v>2298</v>
      </c>
      <c r="G223" s="212"/>
      <c r="H223" s="215">
        <v>1</v>
      </c>
      <c r="I223" s="216"/>
      <c r="J223" s="212"/>
      <c r="K223" s="212"/>
      <c r="L223" s="217"/>
      <c r="M223" s="218"/>
      <c r="N223" s="219"/>
      <c r="O223" s="219"/>
      <c r="P223" s="219"/>
      <c r="Q223" s="219"/>
      <c r="R223" s="219"/>
      <c r="S223" s="219"/>
      <c r="T223" s="220"/>
      <c r="AT223" s="221" t="s">
        <v>215</v>
      </c>
      <c r="AU223" s="221" t="s">
        <v>83</v>
      </c>
      <c r="AV223" s="14" t="s">
        <v>83</v>
      </c>
      <c r="AW223" s="14" t="s">
        <v>34</v>
      </c>
      <c r="AX223" s="14" t="s">
        <v>74</v>
      </c>
      <c r="AY223" s="221" t="s">
        <v>206</v>
      </c>
    </row>
    <row r="224" spans="1:65" s="14" customFormat="1">
      <c r="B224" s="211"/>
      <c r="C224" s="212"/>
      <c r="D224" s="196" t="s">
        <v>215</v>
      </c>
      <c r="E224" s="213" t="s">
        <v>21</v>
      </c>
      <c r="F224" s="214" t="s">
        <v>2299</v>
      </c>
      <c r="G224" s="212"/>
      <c r="H224" s="215">
        <v>6</v>
      </c>
      <c r="I224" s="216"/>
      <c r="J224" s="212"/>
      <c r="K224" s="212"/>
      <c r="L224" s="217"/>
      <c r="M224" s="218"/>
      <c r="N224" s="219"/>
      <c r="O224" s="219"/>
      <c r="P224" s="219"/>
      <c r="Q224" s="219"/>
      <c r="R224" s="219"/>
      <c r="S224" s="219"/>
      <c r="T224" s="220"/>
      <c r="AT224" s="221" t="s">
        <v>215</v>
      </c>
      <c r="AU224" s="221" t="s">
        <v>83</v>
      </c>
      <c r="AV224" s="14" t="s">
        <v>83</v>
      </c>
      <c r="AW224" s="14" t="s">
        <v>34</v>
      </c>
      <c r="AX224" s="14" t="s">
        <v>74</v>
      </c>
      <c r="AY224" s="221" t="s">
        <v>206</v>
      </c>
    </row>
    <row r="225" spans="1:65" s="15" customFormat="1">
      <c r="B225" s="222"/>
      <c r="C225" s="223"/>
      <c r="D225" s="196" t="s">
        <v>215</v>
      </c>
      <c r="E225" s="224" t="s">
        <v>21</v>
      </c>
      <c r="F225" s="225" t="s">
        <v>219</v>
      </c>
      <c r="G225" s="223"/>
      <c r="H225" s="226">
        <v>7</v>
      </c>
      <c r="I225" s="227"/>
      <c r="J225" s="223"/>
      <c r="K225" s="223"/>
      <c r="L225" s="228"/>
      <c r="M225" s="229"/>
      <c r="N225" s="230"/>
      <c r="O225" s="230"/>
      <c r="P225" s="230"/>
      <c r="Q225" s="230"/>
      <c r="R225" s="230"/>
      <c r="S225" s="230"/>
      <c r="T225" s="231"/>
      <c r="AT225" s="232" t="s">
        <v>215</v>
      </c>
      <c r="AU225" s="232" t="s">
        <v>83</v>
      </c>
      <c r="AV225" s="15" t="s">
        <v>149</v>
      </c>
      <c r="AW225" s="15" t="s">
        <v>34</v>
      </c>
      <c r="AX225" s="15" t="s">
        <v>81</v>
      </c>
      <c r="AY225" s="232" t="s">
        <v>206</v>
      </c>
    </row>
    <row r="226" spans="1:65" s="2" customFormat="1" ht="16.5" customHeight="1">
      <c r="A226" s="37"/>
      <c r="B226" s="38"/>
      <c r="C226" s="234" t="s">
        <v>381</v>
      </c>
      <c r="D226" s="234" t="s">
        <v>305</v>
      </c>
      <c r="E226" s="235" t="s">
        <v>2300</v>
      </c>
      <c r="F226" s="236" t="s">
        <v>2301</v>
      </c>
      <c r="G226" s="237" t="s">
        <v>211</v>
      </c>
      <c r="H226" s="238">
        <v>1</v>
      </c>
      <c r="I226" s="239"/>
      <c r="J226" s="240">
        <f>ROUND(I226*H226,2)</f>
        <v>0</v>
      </c>
      <c r="K226" s="241"/>
      <c r="L226" s="242"/>
      <c r="M226" s="243" t="s">
        <v>21</v>
      </c>
      <c r="N226" s="244" t="s">
        <v>45</v>
      </c>
      <c r="O226" s="67"/>
      <c r="P226" s="192">
        <f>O226*H226</f>
        <v>0</v>
      </c>
      <c r="Q226" s="192">
        <v>1.227E-2</v>
      </c>
      <c r="R226" s="192">
        <f>Q226*H226</f>
        <v>1.227E-2</v>
      </c>
      <c r="S226" s="192">
        <v>0</v>
      </c>
      <c r="T226" s="193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194" t="s">
        <v>283</v>
      </c>
      <c r="AT226" s="194" t="s">
        <v>305</v>
      </c>
      <c r="AU226" s="194" t="s">
        <v>83</v>
      </c>
      <c r="AY226" s="20" t="s">
        <v>206</v>
      </c>
      <c r="BE226" s="195">
        <f>IF(N226="základní",J226,0)</f>
        <v>0</v>
      </c>
      <c r="BF226" s="195">
        <f>IF(N226="snížená",J226,0)</f>
        <v>0</v>
      </c>
      <c r="BG226" s="195">
        <f>IF(N226="zákl. přenesená",J226,0)</f>
        <v>0</v>
      </c>
      <c r="BH226" s="195">
        <f>IF(N226="sníž. přenesená",J226,0)</f>
        <v>0</v>
      </c>
      <c r="BI226" s="195">
        <f>IF(N226="nulová",J226,0)</f>
        <v>0</v>
      </c>
      <c r="BJ226" s="20" t="s">
        <v>81</v>
      </c>
      <c r="BK226" s="195">
        <f>ROUND(I226*H226,2)</f>
        <v>0</v>
      </c>
      <c r="BL226" s="20" t="s">
        <v>149</v>
      </c>
      <c r="BM226" s="194" t="s">
        <v>2302</v>
      </c>
    </row>
    <row r="227" spans="1:65" s="2" customFormat="1">
      <c r="A227" s="37"/>
      <c r="B227" s="38"/>
      <c r="C227" s="39"/>
      <c r="D227" s="196" t="s">
        <v>213</v>
      </c>
      <c r="E227" s="39"/>
      <c r="F227" s="197" t="s">
        <v>2303</v>
      </c>
      <c r="G227" s="39"/>
      <c r="H227" s="39"/>
      <c r="I227" s="198"/>
      <c r="J227" s="39"/>
      <c r="K227" s="39"/>
      <c r="L227" s="42"/>
      <c r="M227" s="199"/>
      <c r="N227" s="200"/>
      <c r="O227" s="67"/>
      <c r="P227" s="67"/>
      <c r="Q227" s="67"/>
      <c r="R227" s="67"/>
      <c r="S227" s="67"/>
      <c r="T227" s="68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T227" s="20" t="s">
        <v>213</v>
      </c>
      <c r="AU227" s="20" t="s">
        <v>83</v>
      </c>
    </row>
    <row r="228" spans="1:65" s="2" customFormat="1" ht="18">
      <c r="A228" s="37"/>
      <c r="B228" s="38"/>
      <c r="C228" s="39"/>
      <c r="D228" s="196" t="s">
        <v>275</v>
      </c>
      <c r="E228" s="39"/>
      <c r="F228" s="233" t="s">
        <v>1644</v>
      </c>
      <c r="G228" s="39"/>
      <c r="H228" s="39"/>
      <c r="I228" s="198"/>
      <c r="J228" s="39"/>
      <c r="K228" s="39"/>
      <c r="L228" s="42"/>
      <c r="M228" s="199"/>
      <c r="N228" s="200"/>
      <c r="O228" s="67"/>
      <c r="P228" s="67"/>
      <c r="Q228" s="67"/>
      <c r="R228" s="67"/>
      <c r="S228" s="67"/>
      <c r="T228" s="68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T228" s="20" t="s">
        <v>275</v>
      </c>
      <c r="AU228" s="20" t="s">
        <v>83</v>
      </c>
    </row>
    <row r="229" spans="1:65" s="14" customFormat="1">
      <c r="B229" s="211"/>
      <c r="C229" s="212"/>
      <c r="D229" s="196" t="s">
        <v>215</v>
      </c>
      <c r="E229" s="213" t="s">
        <v>21</v>
      </c>
      <c r="F229" s="214" t="s">
        <v>2298</v>
      </c>
      <c r="G229" s="212"/>
      <c r="H229" s="215">
        <v>1</v>
      </c>
      <c r="I229" s="216"/>
      <c r="J229" s="212"/>
      <c r="K229" s="212"/>
      <c r="L229" s="217"/>
      <c r="M229" s="218"/>
      <c r="N229" s="219"/>
      <c r="O229" s="219"/>
      <c r="P229" s="219"/>
      <c r="Q229" s="219"/>
      <c r="R229" s="219"/>
      <c r="S229" s="219"/>
      <c r="T229" s="220"/>
      <c r="AT229" s="221" t="s">
        <v>215</v>
      </c>
      <c r="AU229" s="221" t="s">
        <v>83</v>
      </c>
      <c r="AV229" s="14" t="s">
        <v>83</v>
      </c>
      <c r="AW229" s="14" t="s">
        <v>34</v>
      </c>
      <c r="AX229" s="14" t="s">
        <v>81</v>
      </c>
      <c r="AY229" s="221" t="s">
        <v>206</v>
      </c>
    </row>
    <row r="230" spans="1:65" s="2" customFormat="1" ht="16.5" customHeight="1">
      <c r="A230" s="37"/>
      <c r="B230" s="38"/>
      <c r="C230" s="182" t="s">
        <v>386</v>
      </c>
      <c r="D230" s="182" t="s">
        <v>208</v>
      </c>
      <c r="E230" s="183" t="s">
        <v>2304</v>
      </c>
      <c r="F230" s="184" t="s">
        <v>2305</v>
      </c>
      <c r="G230" s="185" t="s">
        <v>226</v>
      </c>
      <c r="H230" s="186">
        <v>112.6</v>
      </c>
      <c r="I230" s="187"/>
      <c r="J230" s="188">
        <f>ROUND(I230*H230,2)</f>
        <v>0</v>
      </c>
      <c r="K230" s="189"/>
      <c r="L230" s="42"/>
      <c r="M230" s="190" t="s">
        <v>21</v>
      </c>
      <c r="N230" s="191" t="s">
        <v>45</v>
      </c>
      <c r="O230" s="67"/>
      <c r="P230" s="192">
        <f>O230*H230</f>
        <v>0</v>
      </c>
      <c r="Q230" s="192">
        <v>0</v>
      </c>
      <c r="R230" s="192">
        <f>Q230*H230</f>
        <v>0</v>
      </c>
      <c r="S230" s="192">
        <v>0</v>
      </c>
      <c r="T230" s="193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194" t="s">
        <v>149</v>
      </c>
      <c r="AT230" s="194" t="s">
        <v>208</v>
      </c>
      <c r="AU230" s="194" t="s">
        <v>83</v>
      </c>
      <c r="AY230" s="20" t="s">
        <v>206</v>
      </c>
      <c r="BE230" s="195">
        <f>IF(N230="základní",J230,0)</f>
        <v>0</v>
      </c>
      <c r="BF230" s="195">
        <f>IF(N230="snížená",J230,0)</f>
        <v>0</v>
      </c>
      <c r="BG230" s="195">
        <f>IF(N230="zákl. přenesená",J230,0)</f>
        <v>0</v>
      </c>
      <c r="BH230" s="195">
        <f>IF(N230="sníž. přenesená",J230,0)</f>
        <v>0</v>
      </c>
      <c r="BI230" s="195">
        <f>IF(N230="nulová",J230,0)</f>
        <v>0</v>
      </c>
      <c r="BJ230" s="20" t="s">
        <v>81</v>
      </c>
      <c r="BK230" s="195">
        <f>ROUND(I230*H230,2)</f>
        <v>0</v>
      </c>
      <c r="BL230" s="20" t="s">
        <v>149</v>
      </c>
      <c r="BM230" s="194" t="s">
        <v>2306</v>
      </c>
    </row>
    <row r="231" spans="1:65" s="2" customFormat="1">
      <c r="A231" s="37"/>
      <c r="B231" s="38"/>
      <c r="C231" s="39"/>
      <c r="D231" s="196" t="s">
        <v>213</v>
      </c>
      <c r="E231" s="39"/>
      <c r="F231" s="197" t="s">
        <v>2307</v>
      </c>
      <c r="G231" s="39"/>
      <c r="H231" s="39"/>
      <c r="I231" s="198"/>
      <c r="J231" s="39"/>
      <c r="K231" s="39"/>
      <c r="L231" s="42"/>
      <c r="M231" s="199"/>
      <c r="N231" s="200"/>
      <c r="O231" s="67"/>
      <c r="P231" s="67"/>
      <c r="Q231" s="67"/>
      <c r="R231" s="67"/>
      <c r="S231" s="67"/>
      <c r="T231" s="68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T231" s="20" t="s">
        <v>213</v>
      </c>
      <c r="AU231" s="20" t="s">
        <v>83</v>
      </c>
    </row>
    <row r="232" spans="1:65" s="2" customFormat="1" ht="18">
      <c r="A232" s="37"/>
      <c r="B232" s="38"/>
      <c r="C232" s="39"/>
      <c r="D232" s="196" t="s">
        <v>275</v>
      </c>
      <c r="E232" s="39"/>
      <c r="F232" s="233" t="s">
        <v>1644</v>
      </c>
      <c r="G232" s="39"/>
      <c r="H232" s="39"/>
      <c r="I232" s="198"/>
      <c r="J232" s="39"/>
      <c r="K232" s="39"/>
      <c r="L232" s="42"/>
      <c r="M232" s="199"/>
      <c r="N232" s="200"/>
      <c r="O232" s="67"/>
      <c r="P232" s="67"/>
      <c r="Q232" s="67"/>
      <c r="R232" s="67"/>
      <c r="S232" s="67"/>
      <c r="T232" s="68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T232" s="20" t="s">
        <v>275</v>
      </c>
      <c r="AU232" s="20" t="s">
        <v>83</v>
      </c>
    </row>
    <row r="233" spans="1:65" s="14" customFormat="1">
      <c r="B233" s="211"/>
      <c r="C233" s="212"/>
      <c r="D233" s="196" t="s">
        <v>215</v>
      </c>
      <c r="E233" s="213" t="s">
        <v>21</v>
      </c>
      <c r="F233" s="214" t="s">
        <v>2308</v>
      </c>
      <c r="G233" s="212"/>
      <c r="H233" s="215">
        <v>112.6</v>
      </c>
      <c r="I233" s="216"/>
      <c r="J233" s="212"/>
      <c r="K233" s="212"/>
      <c r="L233" s="217"/>
      <c r="M233" s="218"/>
      <c r="N233" s="219"/>
      <c r="O233" s="219"/>
      <c r="P233" s="219"/>
      <c r="Q233" s="219"/>
      <c r="R233" s="219"/>
      <c r="S233" s="219"/>
      <c r="T233" s="220"/>
      <c r="AT233" s="221" t="s">
        <v>215</v>
      </c>
      <c r="AU233" s="221" t="s">
        <v>83</v>
      </c>
      <c r="AV233" s="14" t="s">
        <v>83</v>
      </c>
      <c r="AW233" s="14" t="s">
        <v>34</v>
      </c>
      <c r="AX233" s="14" t="s">
        <v>81</v>
      </c>
      <c r="AY233" s="221" t="s">
        <v>206</v>
      </c>
    </row>
    <row r="234" spans="1:65" s="2" customFormat="1" ht="16.5" customHeight="1">
      <c r="A234" s="37"/>
      <c r="B234" s="38"/>
      <c r="C234" s="234" t="s">
        <v>7</v>
      </c>
      <c r="D234" s="234" t="s">
        <v>305</v>
      </c>
      <c r="E234" s="235" t="s">
        <v>2309</v>
      </c>
      <c r="F234" s="236" t="s">
        <v>2310</v>
      </c>
      <c r="G234" s="237" t="s">
        <v>226</v>
      </c>
      <c r="H234" s="238">
        <v>112.6</v>
      </c>
      <c r="I234" s="239"/>
      <c r="J234" s="240">
        <f>ROUND(I234*H234,2)</f>
        <v>0</v>
      </c>
      <c r="K234" s="241"/>
      <c r="L234" s="242"/>
      <c r="M234" s="243" t="s">
        <v>21</v>
      </c>
      <c r="N234" s="244" t="s">
        <v>45</v>
      </c>
      <c r="O234" s="67"/>
      <c r="P234" s="192">
        <f>O234*H234</f>
        <v>0</v>
      </c>
      <c r="Q234" s="192">
        <v>0</v>
      </c>
      <c r="R234" s="192">
        <f>Q234*H234</f>
        <v>0</v>
      </c>
      <c r="S234" s="192">
        <v>0</v>
      </c>
      <c r="T234" s="193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194" t="s">
        <v>283</v>
      </c>
      <c r="AT234" s="194" t="s">
        <v>305</v>
      </c>
      <c r="AU234" s="194" t="s">
        <v>83</v>
      </c>
      <c r="AY234" s="20" t="s">
        <v>206</v>
      </c>
      <c r="BE234" s="195">
        <f>IF(N234="základní",J234,0)</f>
        <v>0</v>
      </c>
      <c r="BF234" s="195">
        <f>IF(N234="snížená",J234,0)</f>
        <v>0</v>
      </c>
      <c r="BG234" s="195">
        <f>IF(N234="zákl. přenesená",J234,0)</f>
        <v>0</v>
      </c>
      <c r="BH234" s="195">
        <f>IF(N234="sníž. přenesená",J234,0)</f>
        <v>0</v>
      </c>
      <c r="BI234" s="195">
        <f>IF(N234="nulová",J234,0)</f>
        <v>0</v>
      </c>
      <c r="BJ234" s="20" t="s">
        <v>81</v>
      </c>
      <c r="BK234" s="195">
        <f>ROUND(I234*H234,2)</f>
        <v>0</v>
      </c>
      <c r="BL234" s="20" t="s">
        <v>149</v>
      </c>
      <c r="BM234" s="194" t="s">
        <v>2311</v>
      </c>
    </row>
    <row r="235" spans="1:65" s="2" customFormat="1">
      <c r="A235" s="37"/>
      <c r="B235" s="38"/>
      <c r="C235" s="39"/>
      <c r="D235" s="196" t="s">
        <v>213</v>
      </c>
      <c r="E235" s="39"/>
      <c r="F235" s="197" t="s">
        <v>2310</v>
      </c>
      <c r="G235" s="39"/>
      <c r="H235" s="39"/>
      <c r="I235" s="198"/>
      <c r="J235" s="39"/>
      <c r="K235" s="39"/>
      <c r="L235" s="42"/>
      <c r="M235" s="199"/>
      <c r="N235" s="200"/>
      <c r="O235" s="67"/>
      <c r="P235" s="67"/>
      <c r="Q235" s="67"/>
      <c r="R235" s="67"/>
      <c r="S235" s="67"/>
      <c r="T235" s="68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T235" s="20" t="s">
        <v>213</v>
      </c>
      <c r="AU235" s="20" t="s">
        <v>83</v>
      </c>
    </row>
    <row r="236" spans="1:65" s="2" customFormat="1" ht="18">
      <c r="A236" s="37"/>
      <c r="B236" s="38"/>
      <c r="C236" s="39"/>
      <c r="D236" s="196" t="s">
        <v>275</v>
      </c>
      <c r="E236" s="39"/>
      <c r="F236" s="233" t="s">
        <v>1644</v>
      </c>
      <c r="G236" s="39"/>
      <c r="H236" s="39"/>
      <c r="I236" s="198"/>
      <c r="J236" s="39"/>
      <c r="K236" s="39"/>
      <c r="L236" s="42"/>
      <c r="M236" s="199"/>
      <c r="N236" s="200"/>
      <c r="O236" s="67"/>
      <c r="P236" s="67"/>
      <c r="Q236" s="67"/>
      <c r="R236" s="67"/>
      <c r="S236" s="67"/>
      <c r="T236" s="68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T236" s="20" t="s">
        <v>275</v>
      </c>
      <c r="AU236" s="20" t="s">
        <v>83</v>
      </c>
    </row>
    <row r="237" spans="1:65" s="14" customFormat="1">
      <c r="B237" s="211"/>
      <c r="C237" s="212"/>
      <c r="D237" s="196" t="s">
        <v>215</v>
      </c>
      <c r="E237" s="213" t="s">
        <v>21</v>
      </c>
      <c r="F237" s="214" t="s">
        <v>2308</v>
      </c>
      <c r="G237" s="212"/>
      <c r="H237" s="215">
        <v>112.6</v>
      </c>
      <c r="I237" s="216"/>
      <c r="J237" s="212"/>
      <c r="K237" s="212"/>
      <c r="L237" s="217"/>
      <c r="M237" s="218"/>
      <c r="N237" s="219"/>
      <c r="O237" s="219"/>
      <c r="P237" s="219"/>
      <c r="Q237" s="219"/>
      <c r="R237" s="219"/>
      <c r="S237" s="219"/>
      <c r="T237" s="220"/>
      <c r="AT237" s="221" t="s">
        <v>215</v>
      </c>
      <c r="AU237" s="221" t="s">
        <v>83</v>
      </c>
      <c r="AV237" s="14" t="s">
        <v>83</v>
      </c>
      <c r="AW237" s="14" t="s">
        <v>34</v>
      </c>
      <c r="AX237" s="14" t="s">
        <v>81</v>
      </c>
      <c r="AY237" s="221" t="s">
        <v>206</v>
      </c>
    </row>
    <row r="238" spans="1:65" s="2" customFormat="1" ht="16.5" customHeight="1">
      <c r="A238" s="37"/>
      <c r="B238" s="38"/>
      <c r="C238" s="182" t="s">
        <v>400</v>
      </c>
      <c r="D238" s="182" t="s">
        <v>208</v>
      </c>
      <c r="E238" s="183" t="s">
        <v>2312</v>
      </c>
      <c r="F238" s="184" t="s">
        <v>2313</v>
      </c>
      <c r="G238" s="185" t="s">
        <v>226</v>
      </c>
      <c r="H238" s="186">
        <v>173</v>
      </c>
      <c r="I238" s="187"/>
      <c r="J238" s="188">
        <f>ROUND(I238*H238,2)</f>
        <v>0</v>
      </c>
      <c r="K238" s="189"/>
      <c r="L238" s="42"/>
      <c r="M238" s="190" t="s">
        <v>21</v>
      </c>
      <c r="N238" s="191" t="s">
        <v>45</v>
      </c>
      <c r="O238" s="67"/>
      <c r="P238" s="192">
        <f>O238*H238</f>
        <v>0</v>
      </c>
      <c r="Q238" s="192">
        <v>1.23E-3</v>
      </c>
      <c r="R238" s="192">
        <f>Q238*H238</f>
        <v>0.21279000000000001</v>
      </c>
      <c r="S238" s="192">
        <v>0</v>
      </c>
      <c r="T238" s="193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194" t="s">
        <v>149</v>
      </c>
      <c r="AT238" s="194" t="s">
        <v>208</v>
      </c>
      <c r="AU238" s="194" t="s">
        <v>83</v>
      </c>
      <c r="AY238" s="20" t="s">
        <v>206</v>
      </c>
      <c r="BE238" s="195">
        <f>IF(N238="základní",J238,0)</f>
        <v>0</v>
      </c>
      <c r="BF238" s="195">
        <f>IF(N238="snížená",J238,0)</f>
        <v>0</v>
      </c>
      <c r="BG238" s="195">
        <f>IF(N238="zákl. přenesená",J238,0)</f>
        <v>0</v>
      </c>
      <c r="BH238" s="195">
        <f>IF(N238="sníž. přenesená",J238,0)</f>
        <v>0</v>
      </c>
      <c r="BI238" s="195">
        <f>IF(N238="nulová",J238,0)</f>
        <v>0</v>
      </c>
      <c r="BJ238" s="20" t="s">
        <v>81</v>
      </c>
      <c r="BK238" s="195">
        <f>ROUND(I238*H238,2)</f>
        <v>0</v>
      </c>
      <c r="BL238" s="20" t="s">
        <v>149</v>
      </c>
      <c r="BM238" s="194" t="s">
        <v>2314</v>
      </c>
    </row>
    <row r="239" spans="1:65" s="2" customFormat="1">
      <c r="A239" s="37"/>
      <c r="B239" s="38"/>
      <c r="C239" s="39"/>
      <c r="D239" s="196" t="s">
        <v>213</v>
      </c>
      <c r="E239" s="39"/>
      <c r="F239" s="197" t="s">
        <v>2315</v>
      </c>
      <c r="G239" s="39"/>
      <c r="H239" s="39"/>
      <c r="I239" s="198"/>
      <c r="J239" s="39"/>
      <c r="K239" s="39"/>
      <c r="L239" s="42"/>
      <c r="M239" s="199"/>
      <c r="N239" s="200"/>
      <c r="O239" s="67"/>
      <c r="P239" s="67"/>
      <c r="Q239" s="67"/>
      <c r="R239" s="67"/>
      <c r="S239" s="67"/>
      <c r="T239" s="68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T239" s="20" t="s">
        <v>213</v>
      </c>
      <c r="AU239" s="20" t="s">
        <v>83</v>
      </c>
    </row>
    <row r="240" spans="1:65" s="2" customFormat="1" ht="18">
      <c r="A240" s="37"/>
      <c r="B240" s="38"/>
      <c r="C240" s="39"/>
      <c r="D240" s="196" t="s">
        <v>275</v>
      </c>
      <c r="E240" s="39"/>
      <c r="F240" s="233" t="s">
        <v>1644</v>
      </c>
      <c r="G240" s="39"/>
      <c r="H240" s="39"/>
      <c r="I240" s="198"/>
      <c r="J240" s="39"/>
      <c r="K240" s="39"/>
      <c r="L240" s="42"/>
      <c r="M240" s="199"/>
      <c r="N240" s="200"/>
      <c r="O240" s="67"/>
      <c r="P240" s="67"/>
      <c r="Q240" s="67"/>
      <c r="R240" s="67"/>
      <c r="S240" s="67"/>
      <c r="T240" s="68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T240" s="20" t="s">
        <v>275</v>
      </c>
      <c r="AU240" s="20" t="s">
        <v>83</v>
      </c>
    </row>
    <row r="241" spans="1:65" s="14" customFormat="1">
      <c r="B241" s="211"/>
      <c r="C241" s="212"/>
      <c r="D241" s="196" t="s">
        <v>215</v>
      </c>
      <c r="E241" s="213" t="s">
        <v>21</v>
      </c>
      <c r="F241" s="214" t="s">
        <v>2316</v>
      </c>
      <c r="G241" s="212"/>
      <c r="H241" s="215">
        <v>24.3</v>
      </c>
      <c r="I241" s="216"/>
      <c r="J241" s="212"/>
      <c r="K241" s="212"/>
      <c r="L241" s="217"/>
      <c r="M241" s="218"/>
      <c r="N241" s="219"/>
      <c r="O241" s="219"/>
      <c r="P241" s="219"/>
      <c r="Q241" s="219"/>
      <c r="R241" s="219"/>
      <c r="S241" s="219"/>
      <c r="T241" s="220"/>
      <c r="AT241" s="221" t="s">
        <v>215</v>
      </c>
      <c r="AU241" s="221" t="s">
        <v>83</v>
      </c>
      <c r="AV241" s="14" t="s">
        <v>83</v>
      </c>
      <c r="AW241" s="14" t="s">
        <v>34</v>
      </c>
      <c r="AX241" s="14" t="s">
        <v>74</v>
      </c>
      <c r="AY241" s="221" t="s">
        <v>206</v>
      </c>
    </row>
    <row r="242" spans="1:65" s="14" customFormat="1">
      <c r="B242" s="211"/>
      <c r="C242" s="212"/>
      <c r="D242" s="196" t="s">
        <v>215</v>
      </c>
      <c r="E242" s="213" t="s">
        <v>21</v>
      </c>
      <c r="F242" s="214" t="s">
        <v>2317</v>
      </c>
      <c r="G242" s="212"/>
      <c r="H242" s="215">
        <v>24.5</v>
      </c>
      <c r="I242" s="216"/>
      <c r="J242" s="212"/>
      <c r="K242" s="212"/>
      <c r="L242" s="217"/>
      <c r="M242" s="218"/>
      <c r="N242" s="219"/>
      <c r="O242" s="219"/>
      <c r="P242" s="219"/>
      <c r="Q242" s="219"/>
      <c r="R242" s="219"/>
      <c r="S242" s="219"/>
      <c r="T242" s="220"/>
      <c r="AT242" s="221" t="s">
        <v>215</v>
      </c>
      <c r="AU242" s="221" t="s">
        <v>83</v>
      </c>
      <c r="AV242" s="14" t="s">
        <v>83</v>
      </c>
      <c r="AW242" s="14" t="s">
        <v>34</v>
      </c>
      <c r="AX242" s="14" t="s">
        <v>74</v>
      </c>
      <c r="AY242" s="221" t="s">
        <v>206</v>
      </c>
    </row>
    <row r="243" spans="1:65" s="14" customFormat="1">
      <c r="B243" s="211"/>
      <c r="C243" s="212"/>
      <c r="D243" s="196" t="s">
        <v>215</v>
      </c>
      <c r="E243" s="213" t="s">
        <v>21</v>
      </c>
      <c r="F243" s="214" t="s">
        <v>2318</v>
      </c>
      <c r="G243" s="212"/>
      <c r="H243" s="215">
        <v>22.25</v>
      </c>
      <c r="I243" s="216"/>
      <c r="J243" s="212"/>
      <c r="K243" s="212"/>
      <c r="L243" s="217"/>
      <c r="M243" s="218"/>
      <c r="N243" s="219"/>
      <c r="O243" s="219"/>
      <c r="P243" s="219"/>
      <c r="Q243" s="219"/>
      <c r="R243" s="219"/>
      <c r="S243" s="219"/>
      <c r="T243" s="220"/>
      <c r="AT243" s="221" t="s">
        <v>215</v>
      </c>
      <c r="AU243" s="221" t="s">
        <v>83</v>
      </c>
      <c r="AV243" s="14" t="s">
        <v>83</v>
      </c>
      <c r="AW243" s="14" t="s">
        <v>34</v>
      </c>
      <c r="AX243" s="14" t="s">
        <v>74</v>
      </c>
      <c r="AY243" s="221" t="s">
        <v>206</v>
      </c>
    </row>
    <row r="244" spans="1:65" s="14" customFormat="1">
      <c r="B244" s="211"/>
      <c r="C244" s="212"/>
      <c r="D244" s="196" t="s">
        <v>215</v>
      </c>
      <c r="E244" s="213" t="s">
        <v>21</v>
      </c>
      <c r="F244" s="214" t="s">
        <v>2319</v>
      </c>
      <c r="G244" s="212"/>
      <c r="H244" s="215">
        <v>22.25</v>
      </c>
      <c r="I244" s="216"/>
      <c r="J244" s="212"/>
      <c r="K244" s="212"/>
      <c r="L244" s="217"/>
      <c r="M244" s="218"/>
      <c r="N244" s="219"/>
      <c r="O244" s="219"/>
      <c r="P244" s="219"/>
      <c r="Q244" s="219"/>
      <c r="R244" s="219"/>
      <c r="S244" s="219"/>
      <c r="T244" s="220"/>
      <c r="AT244" s="221" t="s">
        <v>215</v>
      </c>
      <c r="AU244" s="221" t="s">
        <v>83</v>
      </c>
      <c r="AV244" s="14" t="s">
        <v>83</v>
      </c>
      <c r="AW244" s="14" t="s">
        <v>34</v>
      </c>
      <c r="AX244" s="14" t="s">
        <v>74</v>
      </c>
      <c r="AY244" s="221" t="s">
        <v>206</v>
      </c>
    </row>
    <row r="245" spans="1:65" s="14" customFormat="1">
      <c r="B245" s="211"/>
      <c r="C245" s="212"/>
      <c r="D245" s="196" t="s">
        <v>215</v>
      </c>
      <c r="E245" s="213" t="s">
        <v>21</v>
      </c>
      <c r="F245" s="214" t="s">
        <v>2320</v>
      </c>
      <c r="G245" s="212"/>
      <c r="H245" s="215">
        <v>22.4</v>
      </c>
      <c r="I245" s="216"/>
      <c r="J245" s="212"/>
      <c r="K245" s="212"/>
      <c r="L245" s="217"/>
      <c r="M245" s="218"/>
      <c r="N245" s="219"/>
      <c r="O245" s="219"/>
      <c r="P245" s="219"/>
      <c r="Q245" s="219"/>
      <c r="R245" s="219"/>
      <c r="S245" s="219"/>
      <c r="T245" s="220"/>
      <c r="AT245" s="221" t="s">
        <v>215</v>
      </c>
      <c r="AU245" s="221" t="s">
        <v>83</v>
      </c>
      <c r="AV245" s="14" t="s">
        <v>83</v>
      </c>
      <c r="AW245" s="14" t="s">
        <v>34</v>
      </c>
      <c r="AX245" s="14" t="s">
        <v>74</v>
      </c>
      <c r="AY245" s="221" t="s">
        <v>206</v>
      </c>
    </row>
    <row r="246" spans="1:65" s="14" customFormat="1">
      <c r="B246" s="211"/>
      <c r="C246" s="212"/>
      <c r="D246" s="196" t="s">
        <v>215</v>
      </c>
      <c r="E246" s="213" t="s">
        <v>21</v>
      </c>
      <c r="F246" s="214" t="s">
        <v>2321</v>
      </c>
      <c r="G246" s="212"/>
      <c r="H246" s="215">
        <v>57.3</v>
      </c>
      <c r="I246" s="216"/>
      <c r="J246" s="212"/>
      <c r="K246" s="212"/>
      <c r="L246" s="217"/>
      <c r="M246" s="218"/>
      <c r="N246" s="219"/>
      <c r="O246" s="219"/>
      <c r="P246" s="219"/>
      <c r="Q246" s="219"/>
      <c r="R246" s="219"/>
      <c r="S246" s="219"/>
      <c r="T246" s="220"/>
      <c r="AT246" s="221" t="s">
        <v>215</v>
      </c>
      <c r="AU246" s="221" t="s">
        <v>83</v>
      </c>
      <c r="AV246" s="14" t="s">
        <v>83</v>
      </c>
      <c r="AW246" s="14" t="s">
        <v>34</v>
      </c>
      <c r="AX246" s="14" t="s">
        <v>74</v>
      </c>
      <c r="AY246" s="221" t="s">
        <v>206</v>
      </c>
    </row>
    <row r="247" spans="1:65" s="15" customFormat="1">
      <c r="B247" s="222"/>
      <c r="C247" s="223"/>
      <c r="D247" s="196" t="s">
        <v>215</v>
      </c>
      <c r="E247" s="224" t="s">
        <v>21</v>
      </c>
      <c r="F247" s="225" t="s">
        <v>219</v>
      </c>
      <c r="G247" s="223"/>
      <c r="H247" s="226">
        <v>173</v>
      </c>
      <c r="I247" s="227"/>
      <c r="J247" s="223"/>
      <c r="K247" s="223"/>
      <c r="L247" s="228"/>
      <c r="M247" s="229"/>
      <c r="N247" s="230"/>
      <c r="O247" s="230"/>
      <c r="P247" s="230"/>
      <c r="Q247" s="230"/>
      <c r="R247" s="230"/>
      <c r="S247" s="230"/>
      <c r="T247" s="231"/>
      <c r="AT247" s="232" t="s">
        <v>215</v>
      </c>
      <c r="AU247" s="232" t="s">
        <v>83</v>
      </c>
      <c r="AV247" s="15" t="s">
        <v>149</v>
      </c>
      <c r="AW247" s="15" t="s">
        <v>34</v>
      </c>
      <c r="AX247" s="15" t="s">
        <v>81</v>
      </c>
      <c r="AY247" s="232" t="s">
        <v>206</v>
      </c>
    </row>
    <row r="248" spans="1:65" s="2" customFormat="1" ht="16.5" customHeight="1">
      <c r="A248" s="37"/>
      <c r="B248" s="38"/>
      <c r="C248" s="234" t="s">
        <v>411</v>
      </c>
      <c r="D248" s="234" t="s">
        <v>305</v>
      </c>
      <c r="E248" s="235" t="s">
        <v>2322</v>
      </c>
      <c r="F248" s="236" t="s">
        <v>2323</v>
      </c>
      <c r="G248" s="237" t="s">
        <v>211</v>
      </c>
      <c r="H248" s="238">
        <v>6</v>
      </c>
      <c r="I248" s="239"/>
      <c r="J248" s="240">
        <f>ROUND(I248*H248,2)</f>
        <v>0</v>
      </c>
      <c r="K248" s="241"/>
      <c r="L248" s="242"/>
      <c r="M248" s="243" t="s">
        <v>21</v>
      </c>
      <c r="N248" s="244" t="s">
        <v>45</v>
      </c>
      <c r="O248" s="67"/>
      <c r="P248" s="192">
        <f>O248*H248</f>
        <v>0</v>
      </c>
      <c r="Q248" s="192">
        <v>5.1529999999999999E-2</v>
      </c>
      <c r="R248" s="192">
        <f>Q248*H248</f>
        <v>0.30918000000000001</v>
      </c>
      <c r="S248" s="192">
        <v>0</v>
      </c>
      <c r="T248" s="193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194" t="s">
        <v>283</v>
      </c>
      <c r="AT248" s="194" t="s">
        <v>305</v>
      </c>
      <c r="AU248" s="194" t="s">
        <v>83</v>
      </c>
      <c r="AY248" s="20" t="s">
        <v>206</v>
      </c>
      <c r="BE248" s="195">
        <f>IF(N248="základní",J248,0)</f>
        <v>0</v>
      </c>
      <c r="BF248" s="195">
        <f>IF(N248="snížená",J248,0)</f>
        <v>0</v>
      </c>
      <c r="BG248" s="195">
        <f>IF(N248="zákl. přenesená",J248,0)</f>
        <v>0</v>
      </c>
      <c r="BH248" s="195">
        <f>IF(N248="sníž. přenesená",J248,0)</f>
        <v>0</v>
      </c>
      <c r="BI248" s="195">
        <f>IF(N248="nulová",J248,0)</f>
        <v>0</v>
      </c>
      <c r="BJ248" s="20" t="s">
        <v>81</v>
      </c>
      <c r="BK248" s="195">
        <f>ROUND(I248*H248,2)</f>
        <v>0</v>
      </c>
      <c r="BL248" s="20" t="s">
        <v>149</v>
      </c>
      <c r="BM248" s="194" t="s">
        <v>2324</v>
      </c>
    </row>
    <row r="249" spans="1:65" s="2" customFormat="1">
      <c r="A249" s="37"/>
      <c r="B249" s="38"/>
      <c r="C249" s="39"/>
      <c r="D249" s="196" t="s">
        <v>213</v>
      </c>
      <c r="E249" s="39"/>
      <c r="F249" s="197" t="s">
        <v>2323</v>
      </c>
      <c r="G249" s="39"/>
      <c r="H249" s="39"/>
      <c r="I249" s="198"/>
      <c r="J249" s="39"/>
      <c r="K249" s="39"/>
      <c r="L249" s="42"/>
      <c r="M249" s="199"/>
      <c r="N249" s="200"/>
      <c r="O249" s="67"/>
      <c r="P249" s="67"/>
      <c r="Q249" s="67"/>
      <c r="R249" s="67"/>
      <c r="S249" s="67"/>
      <c r="T249" s="68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T249" s="20" t="s">
        <v>213</v>
      </c>
      <c r="AU249" s="20" t="s">
        <v>83</v>
      </c>
    </row>
    <row r="250" spans="1:65" s="2" customFormat="1" ht="18">
      <c r="A250" s="37"/>
      <c r="B250" s="38"/>
      <c r="C250" s="39"/>
      <c r="D250" s="196" t="s">
        <v>275</v>
      </c>
      <c r="E250" s="39"/>
      <c r="F250" s="233" t="s">
        <v>1644</v>
      </c>
      <c r="G250" s="39"/>
      <c r="H250" s="39"/>
      <c r="I250" s="198"/>
      <c r="J250" s="39"/>
      <c r="K250" s="39"/>
      <c r="L250" s="42"/>
      <c r="M250" s="199"/>
      <c r="N250" s="200"/>
      <c r="O250" s="67"/>
      <c r="P250" s="67"/>
      <c r="Q250" s="67"/>
      <c r="R250" s="67"/>
      <c r="S250" s="67"/>
      <c r="T250" s="68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T250" s="20" t="s">
        <v>275</v>
      </c>
      <c r="AU250" s="20" t="s">
        <v>83</v>
      </c>
    </row>
    <row r="251" spans="1:65" s="14" customFormat="1">
      <c r="B251" s="211"/>
      <c r="C251" s="212"/>
      <c r="D251" s="196" t="s">
        <v>215</v>
      </c>
      <c r="E251" s="213" t="s">
        <v>21</v>
      </c>
      <c r="F251" s="214" t="s">
        <v>2325</v>
      </c>
      <c r="G251" s="212"/>
      <c r="H251" s="215">
        <v>6</v>
      </c>
      <c r="I251" s="216"/>
      <c r="J251" s="212"/>
      <c r="K251" s="212"/>
      <c r="L251" s="217"/>
      <c r="M251" s="218"/>
      <c r="N251" s="219"/>
      <c r="O251" s="219"/>
      <c r="P251" s="219"/>
      <c r="Q251" s="219"/>
      <c r="R251" s="219"/>
      <c r="S251" s="219"/>
      <c r="T251" s="220"/>
      <c r="AT251" s="221" t="s">
        <v>215</v>
      </c>
      <c r="AU251" s="221" t="s">
        <v>83</v>
      </c>
      <c r="AV251" s="14" t="s">
        <v>83</v>
      </c>
      <c r="AW251" s="14" t="s">
        <v>34</v>
      </c>
      <c r="AX251" s="14" t="s">
        <v>81</v>
      </c>
      <c r="AY251" s="221" t="s">
        <v>206</v>
      </c>
    </row>
    <row r="252" spans="1:65" s="12" customFormat="1" ht="22.75" customHeight="1">
      <c r="B252" s="166"/>
      <c r="C252" s="167"/>
      <c r="D252" s="168" t="s">
        <v>73</v>
      </c>
      <c r="E252" s="180" t="s">
        <v>149</v>
      </c>
      <c r="F252" s="180" t="s">
        <v>922</v>
      </c>
      <c r="G252" s="167"/>
      <c r="H252" s="167"/>
      <c r="I252" s="170"/>
      <c r="J252" s="181">
        <f>BK252</f>
        <v>0</v>
      </c>
      <c r="K252" s="167"/>
      <c r="L252" s="172"/>
      <c r="M252" s="173"/>
      <c r="N252" s="174"/>
      <c r="O252" s="174"/>
      <c r="P252" s="175">
        <f>SUM(P253:P264)</f>
        <v>0</v>
      </c>
      <c r="Q252" s="174"/>
      <c r="R252" s="175">
        <f>SUM(R253:R264)</f>
        <v>3.8760000000000003</v>
      </c>
      <c r="S252" s="174"/>
      <c r="T252" s="176">
        <f>SUM(T253:T264)</f>
        <v>0</v>
      </c>
      <c r="AR252" s="177" t="s">
        <v>81</v>
      </c>
      <c r="AT252" s="178" t="s">
        <v>73</v>
      </c>
      <c r="AU252" s="178" t="s">
        <v>81</v>
      </c>
      <c r="AY252" s="177" t="s">
        <v>206</v>
      </c>
      <c r="BK252" s="179">
        <f>SUM(BK253:BK264)</f>
        <v>0</v>
      </c>
    </row>
    <row r="253" spans="1:65" s="2" customFormat="1" ht="21.75" customHeight="1">
      <c r="A253" s="37"/>
      <c r="B253" s="38"/>
      <c r="C253" s="182" t="s">
        <v>420</v>
      </c>
      <c r="D253" s="182" t="s">
        <v>208</v>
      </c>
      <c r="E253" s="183" t="s">
        <v>2326</v>
      </c>
      <c r="F253" s="184" t="s">
        <v>2327</v>
      </c>
      <c r="G253" s="185" t="s">
        <v>238</v>
      </c>
      <c r="H253" s="186">
        <v>17</v>
      </c>
      <c r="I253" s="187"/>
      <c r="J253" s="188">
        <f>ROUND(I253*H253,2)</f>
        <v>0</v>
      </c>
      <c r="K253" s="189"/>
      <c r="L253" s="42"/>
      <c r="M253" s="190" t="s">
        <v>21</v>
      </c>
      <c r="N253" s="191" t="s">
        <v>45</v>
      </c>
      <c r="O253" s="67"/>
      <c r="P253" s="192">
        <f>O253*H253</f>
        <v>0</v>
      </c>
      <c r="Q253" s="192">
        <v>0</v>
      </c>
      <c r="R253" s="192">
        <f>Q253*H253</f>
        <v>0</v>
      </c>
      <c r="S253" s="192">
        <v>0</v>
      </c>
      <c r="T253" s="193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194" t="s">
        <v>149</v>
      </c>
      <c r="AT253" s="194" t="s">
        <v>208</v>
      </c>
      <c r="AU253" s="194" t="s">
        <v>83</v>
      </c>
      <c r="AY253" s="20" t="s">
        <v>206</v>
      </c>
      <c r="BE253" s="195">
        <f>IF(N253="základní",J253,0)</f>
        <v>0</v>
      </c>
      <c r="BF253" s="195">
        <f>IF(N253="snížená",J253,0)</f>
        <v>0</v>
      </c>
      <c r="BG253" s="195">
        <f>IF(N253="zákl. přenesená",J253,0)</f>
        <v>0</v>
      </c>
      <c r="BH253" s="195">
        <f>IF(N253="sníž. přenesená",J253,0)</f>
        <v>0</v>
      </c>
      <c r="BI253" s="195">
        <f>IF(N253="nulová",J253,0)</f>
        <v>0</v>
      </c>
      <c r="BJ253" s="20" t="s">
        <v>81</v>
      </c>
      <c r="BK253" s="195">
        <f>ROUND(I253*H253,2)</f>
        <v>0</v>
      </c>
      <c r="BL253" s="20" t="s">
        <v>149</v>
      </c>
      <c r="BM253" s="194" t="s">
        <v>2328</v>
      </c>
    </row>
    <row r="254" spans="1:65" s="2" customFormat="1">
      <c r="A254" s="37"/>
      <c r="B254" s="38"/>
      <c r="C254" s="39"/>
      <c r="D254" s="196" t="s">
        <v>213</v>
      </c>
      <c r="E254" s="39"/>
      <c r="F254" s="197" t="s">
        <v>2329</v>
      </c>
      <c r="G254" s="39"/>
      <c r="H254" s="39"/>
      <c r="I254" s="198"/>
      <c r="J254" s="39"/>
      <c r="K254" s="39"/>
      <c r="L254" s="42"/>
      <c r="M254" s="199"/>
      <c r="N254" s="200"/>
      <c r="O254" s="67"/>
      <c r="P254" s="67"/>
      <c r="Q254" s="67"/>
      <c r="R254" s="67"/>
      <c r="S254" s="67"/>
      <c r="T254" s="68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T254" s="20" t="s">
        <v>213</v>
      </c>
      <c r="AU254" s="20" t="s">
        <v>83</v>
      </c>
    </row>
    <row r="255" spans="1:65" s="2" customFormat="1" ht="18">
      <c r="A255" s="37"/>
      <c r="B255" s="38"/>
      <c r="C255" s="39"/>
      <c r="D255" s="196" t="s">
        <v>275</v>
      </c>
      <c r="E255" s="39"/>
      <c r="F255" s="233" t="s">
        <v>1644</v>
      </c>
      <c r="G255" s="39"/>
      <c r="H255" s="39"/>
      <c r="I255" s="198"/>
      <c r="J255" s="39"/>
      <c r="K255" s="39"/>
      <c r="L255" s="42"/>
      <c r="M255" s="199"/>
      <c r="N255" s="200"/>
      <c r="O255" s="67"/>
      <c r="P255" s="67"/>
      <c r="Q255" s="67"/>
      <c r="R255" s="67"/>
      <c r="S255" s="67"/>
      <c r="T255" s="68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T255" s="20" t="s">
        <v>275</v>
      </c>
      <c r="AU255" s="20" t="s">
        <v>83</v>
      </c>
    </row>
    <row r="256" spans="1:65" s="14" customFormat="1">
      <c r="B256" s="211"/>
      <c r="C256" s="212"/>
      <c r="D256" s="196" t="s">
        <v>215</v>
      </c>
      <c r="E256" s="213" t="s">
        <v>21</v>
      </c>
      <c r="F256" s="214" t="s">
        <v>2330</v>
      </c>
      <c r="G256" s="212"/>
      <c r="H256" s="215">
        <v>17</v>
      </c>
      <c r="I256" s="216"/>
      <c r="J256" s="212"/>
      <c r="K256" s="212"/>
      <c r="L256" s="217"/>
      <c r="M256" s="218"/>
      <c r="N256" s="219"/>
      <c r="O256" s="219"/>
      <c r="P256" s="219"/>
      <c r="Q256" s="219"/>
      <c r="R256" s="219"/>
      <c r="S256" s="219"/>
      <c r="T256" s="220"/>
      <c r="AT256" s="221" t="s">
        <v>215</v>
      </c>
      <c r="AU256" s="221" t="s">
        <v>83</v>
      </c>
      <c r="AV256" s="14" t="s">
        <v>83</v>
      </c>
      <c r="AW256" s="14" t="s">
        <v>34</v>
      </c>
      <c r="AX256" s="14" t="s">
        <v>81</v>
      </c>
      <c r="AY256" s="221" t="s">
        <v>206</v>
      </c>
    </row>
    <row r="257" spans="1:65" s="2" customFormat="1" ht="21.75" customHeight="1">
      <c r="A257" s="37"/>
      <c r="B257" s="38"/>
      <c r="C257" s="182" t="s">
        <v>426</v>
      </c>
      <c r="D257" s="182" t="s">
        <v>208</v>
      </c>
      <c r="E257" s="183" t="s">
        <v>2331</v>
      </c>
      <c r="F257" s="184" t="s">
        <v>2332</v>
      </c>
      <c r="G257" s="185" t="s">
        <v>238</v>
      </c>
      <c r="H257" s="186">
        <v>17</v>
      </c>
      <c r="I257" s="187"/>
      <c r="J257" s="188">
        <f>ROUND(I257*H257,2)</f>
        <v>0</v>
      </c>
      <c r="K257" s="189"/>
      <c r="L257" s="42"/>
      <c r="M257" s="190" t="s">
        <v>21</v>
      </c>
      <c r="N257" s="191" t="s">
        <v>45</v>
      </c>
      <c r="O257" s="67"/>
      <c r="P257" s="192">
        <f>O257*H257</f>
        <v>0</v>
      </c>
      <c r="Q257" s="192">
        <v>0</v>
      </c>
      <c r="R257" s="192">
        <f>Q257*H257</f>
        <v>0</v>
      </c>
      <c r="S257" s="192">
        <v>0</v>
      </c>
      <c r="T257" s="193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194" t="s">
        <v>149</v>
      </c>
      <c r="AT257" s="194" t="s">
        <v>208</v>
      </c>
      <c r="AU257" s="194" t="s">
        <v>83</v>
      </c>
      <c r="AY257" s="20" t="s">
        <v>206</v>
      </c>
      <c r="BE257" s="195">
        <f>IF(N257="základní",J257,0)</f>
        <v>0</v>
      </c>
      <c r="BF257" s="195">
        <f>IF(N257="snížená",J257,0)</f>
        <v>0</v>
      </c>
      <c r="BG257" s="195">
        <f>IF(N257="zákl. přenesená",J257,0)</f>
        <v>0</v>
      </c>
      <c r="BH257" s="195">
        <f>IF(N257="sníž. přenesená",J257,0)</f>
        <v>0</v>
      </c>
      <c r="BI257" s="195">
        <f>IF(N257="nulová",J257,0)</f>
        <v>0</v>
      </c>
      <c r="BJ257" s="20" t="s">
        <v>81</v>
      </c>
      <c r="BK257" s="195">
        <f>ROUND(I257*H257,2)</f>
        <v>0</v>
      </c>
      <c r="BL257" s="20" t="s">
        <v>149</v>
      </c>
      <c r="BM257" s="194" t="s">
        <v>2333</v>
      </c>
    </row>
    <row r="258" spans="1:65" s="2" customFormat="1">
      <c r="A258" s="37"/>
      <c r="B258" s="38"/>
      <c r="C258" s="39"/>
      <c r="D258" s="196" t="s">
        <v>213</v>
      </c>
      <c r="E258" s="39"/>
      <c r="F258" s="197" t="s">
        <v>2334</v>
      </c>
      <c r="G258" s="39"/>
      <c r="H258" s="39"/>
      <c r="I258" s="198"/>
      <c r="J258" s="39"/>
      <c r="K258" s="39"/>
      <c r="L258" s="42"/>
      <c r="M258" s="199"/>
      <c r="N258" s="200"/>
      <c r="O258" s="67"/>
      <c r="P258" s="67"/>
      <c r="Q258" s="67"/>
      <c r="R258" s="67"/>
      <c r="S258" s="67"/>
      <c r="T258" s="68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T258" s="20" t="s">
        <v>213</v>
      </c>
      <c r="AU258" s="20" t="s">
        <v>83</v>
      </c>
    </row>
    <row r="259" spans="1:65" s="2" customFormat="1" ht="18">
      <c r="A259" s="37"/>
      <c r="B259" s="38"/>
      <c r="C259" s="39"/>
      <c r="D259" s="196" t="s">
        <v>275</v>
      </c>
      <c r="E259" s="39"/>
      <c r="F259" s="233" t="s">
        <v>1644</v>
      </c>
      <c r="G259" s="39"/>
      <c r="H259" s="39"/>
      <c r="I259" s="198"/>
      <c r="J259" s="39"/>
      <c r="K259" s="39"/>
      <c r="L259" s="42"/>
      <c r="M259" s="199"/>
      <c r="N259" s="200"/>
      <c r="O259" s="67"/>
      <c r="P259" s="67"/>
      <c r="Q259" s="67"/>
      <c r="R259" s="67"/>
      <c r="S259" s="67"/>
      <c r="T259" s="68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T259" s="20" t="s">
        <v>275</v>
      </c>
      <c r="AU259" s="20" t="s">
        <v>83</v>
      </c>
    </row>
    <row r="260" spans="1:65" s="14" customFormat="1">
      <c r="B260" s="211"/>
      <c r="C260" s="212"/>
      <c r="D260" s="196" t="s">
        <v>215</v>
      </c>
      <c r="E260" s="213" t="s">
        <v>21</v>
      </c>
      <c r="F260" s="214" t="s">
        <v>2330</v>
      </c>
      <c r="G260" s="212"/>
      <c r="H260" s="215">
        <v>17</v>
      </c>
      <c r="I260" s="216"/>
      <c r="J260" s="212"/>
      <c r="K260" s="212"/>
      <c r="L260" s="217"/>
      <c r="M260" s="218"/>
      <c r="N260" s="219"/>
      <c r="O260" s="219"/>
      <c r="P260" s="219"/>
      <c r="Q260" s="219"/>
      <c r="R260" s="219"/>
      <c r="S260" s="219"/>
      <c r="T260" s="220"/>
      <c r="AT260" s="221" t="s">
        <v>215</v>
      </c>
      <c r="AU260" s="221" t="s">
        <v>83</v>
      </c>
      <c r="AV260" s="14" t="s">
        <v>83</v>
      </c>
      <c r="AW260" s="14" t="s">
        <v>34</v>
      </c>
      <c r="AX260" s="14" t="s">
        <v>81</v>
      </c>
      <c r="AY260" s="221" t="s">
        <v>206</v>
      </c>
    </row>
    <row r="261" spans="1:65" s="2" customFormat="1" ht="16.5" customHeight="1">
      <c r="A261" s="37"/>
      <c r="B261" s="38"/>
      <c r="C261" s="234" t="s">
        <v>440</v>
      </c>
      <c r="D261" s="234" t="s">
        <v>305</v>
      </c>
      <c r="E261" s="235" t="s">
        <v>2335</v>
      </c>
      <c r="F261" s="236" t="s">
        <v>2336</v>
      </c>
      <c r="G261" s="237" t="s">
        <v>238</v>
      </c>
      <c r="H261" s="238">
        <v>17</v>
      </c>
      <c r="I261" s="239"/>
      <c r="J261" s="240">
        <f>ROUND(I261*H261,2)</f>
        <v>0</v>
      </c>
      <c r="K261" s="241"/>
      <c r="L261" s="242"/>
      <c r="M261" s="243" t="s">
        <v>21</v>
      </c>
      <c r="N261" s="244" t="s">
        <v>45</v>
      </c>
      <c r="O261" s="67"/>
      <c r="P261" s="192">
        <f>O261*H261</f>
        <v>0</v>
      </c>
      <c r="Q261" s="192">
        <v>0.22800000000000001</v>
      </c>
      <c r="R261" s="192">
        <f>Q261*H261</f>
        <v>3.8760000000000003</v>
      </c>
      <c r="S261" s="192">
        <v>0</v>
      </c>
      <c r="T261" s="193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194" t="s">
        <v>283</v>
      </c>
      <c r="AT261" s="194" t="s">
        <v>305</v>
      </c>
      <c r="AU261" s="194" t="s">
        <v>83</v>
      </c>
      <c r="AY261" s="20" t="s">
        <v>206</v>
      </c>
      <c r="BE261" s="195">
        <f>IF(N261="základní",J261,0)</f>
        <v>0</v>
      </c>
      <c r="BF261" s="195">
        <f>IF(N261="snížená",J261,0)</f>
        <v>0</v>
      </c>
      <c r="BG261" s="195">
        <f>IF(N261="zákl. přenesená",J261,0)</f>
        <v>0</v>
      </c>
      <c r="BH261" s="195">
        <f>IF(N261="sníž. přenesená",J261,0)</f>
        <v>0</v>
      </c>
      <c r="BI261" s="195">
        <f>IF(N261="nulová",J261,0)</f>
        <v>0</v>
      </c>
      <c r="BJ261" s="20" t="s">
        <v>81</v>
      </c>
      <c r="BK261" s="195">
        <f>ROUND(I261*H261,2)</f>
        <v>0</v>
      </c>
      <c r="BL261" s="20" t="s">
        <v>149</v>
      </c>
      <c r="BM261" s="194" t="s">
        <v>2337</v>
      </c>
    </row>
    <row r="262" spans="1:65" s="2" customFormat="1">
      <c r="A262" s="37"/>
      <c r="B262" s="38"/>
      <c r="C262" s="39"/>
      <c r="D262" s="196" t="s">
        <v>213</v>
      </c>
      <c r="E262" s="39"/>
      <c r="F262" s="197" t="s">
        <v>2336</v>
      </c>
      <c r="G262" s="39"/>
      <c r="H262" s="39"/>
      <c r="I262" s="198"/>
      <c r="J262" s="39"/>
      <c r="K262" s="39"/>
      <c r="L262" s="42"/>
      <c r="M262" s="199"/>
      <c r="N262" s="200"/>
      <c r="O262" s="67"/>
      <c r="P262" s="67"/>
      <c r="Q262" s="67"/>
      <c r="R262" s="67"/>
      <c r="S262" s="67"/>
      <c r="T262" s="68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T262" s="20" t="s">
        <v>213</v>
      </c>
      <c r="AU262" s="20" t="s">
        <v>83</v>
      </c>
    </row>
    <row r="263" spans="1:65" s="2" customFormat="1" ht="18">
      <c r="A263" s="37"/>
      <c r="B263" s="38"/>
      <c r="C263" s="39"/>
      <c r="D263" s="196" t="s">
        <v>275</v>
      </c>
      <c r="E263" s="39"/>
      <c r="F263" s="233" t="s">
        <v>1644</v>
      </c>
      <c r="G263" s="39"/>
      <c r="H263" s="39"/>
      <c r="I263" s="198"/>
      <c r="J263" s="39"/>
      <c r="K263" s="39"/>
      <c r="L263" s="42"/>
      <c r="M263" s="199"/>
      <c r="N263" s="200"/>
      <c r="O263" s="67"/>
      <c r="P263" s="67"/>
      <c r="Q263" s="67"/>
      <c r="R263" s="67"/>
      <c r="S263" s="67"/>
      <c r="T263" s="68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T263" s="20" t="s">
        <v>275</v>
      </c>
      <c r="AU263" s="20" t="s">
        <v>83</v>
      </c>
    </row>
    <row r="264" spans="1:65" s="14" customFormat="1">
      <c r="B264" s="211"/>
      <c r="C264" s="212"/>
      <c r="D264" s="196" t="s">
        <v>215</v>
      </c>
      <c r="E264" s="213" t="s">
        <v>21</v>
      </c>
      <c r="F264" s="214" t="s">
        <v>2330</v>
      </c>
      <c r="G264" s="212"/>
      <c r="H264" s="215">
        <v>17</v>
      </c>
      <c r="I264" s="216"/>
      <c r="J264" s="212"/>
      <c r="K264" s="212"/>
      <c r="L264" s="217"/>
      <c r="M264" s="218"/>
      <c r="N264" s="219"/>
      <c r="O264" s="219"/>
      <c r="P264" s="219"/>
      <c r="Q264" s="219"/>
      <c r="R264" s="219"/>
      <c r="S264" s="219"/>
      <c r="T264" s="220"/>
      <c r="AT264" s="221" t="s">
        <v>215</v>
      </c>
      <c r="AU264" s="221" t="s">
        <v>83</v>
      </c>
      <c r="AV264" s="14" t="s">
        <v>83</v>
      </c>
      <c r="AW264" s="14" t="s">
        <v>34</v>
      </c>
      <c r="AX264" s="14" t="s">
        <v>81</v>
      </c>
      <c r="AY264" s="221" t="s">
        <v>206</v>
      </c>
    </row>
    <row r="265" spans="1:65" s="12" customFormat="1" ht="22.75" customHeight="1">
      <c r="B265" s="166"/>
      <c r="C265" s="167"/>
      <c r="D265" s="168" t="s">
        <v>73</v>
      </c>
      <c r="E265" s="180" t="s">
        <v>235</v>
      </c>
      <c r="F265" s="180" t="s">
        <v>373</v>
      </c>
      <c r="G265" s="167"/>
      <c r="H265" s="167"/>
      <c r="I265" s="170"/>
      <c r="J265" s="181">
        <f>BK265</f>
        <v>0</v>
      </c>
      <c r="K265" s="167"/>
      <c r="L265" s="172"/>
      <c r="M265" s="173"/>
      <c r="N265" s="174"/>
      <c r="O265" s="174"/>
      <c r="P265" s="175">
        <f>SUM(P266:P272)</f>
        <v>0</v>
      </c>
      <c r="Q265" s="174"/>
      <c r="R265" s="175">
        <f>SUM(R266:R272)</f>
        <v>2.5742300000000005</v>
      </c>
      <c r="S265" s="174"/>
      <c r="T265" s="176">
        <f>SUM(T266:T272)</f>
        <v>0</v>
      </c>
      <c r="AR265" s="177" t="s">
        <v>81</v>
      </c>
      <c r="AT265" s="178" t="s">
        <v>73</v>
      </c>
      <c r="AU265" s="178" t="s">
        <v>81</v>
      </c>
      <c r="AY265" s="177" t="s">
        <v>206</v>
      </c>
      <c r="BK265" s="179">
        <f>SUM(BK266:BK272)</f>
        <v>0</v>
      </c>
    </row>
    <row r="266" spans="1:65" s="2" customFormat="1" ht="16.5" customHeight="1">
      <c r="A266" s="37"/>
      <c r="B266" s="38"/>
      <c r="C266" s="182" t="s">
        <v>448</v>
      </c>
      <c r="D266" s="182" t="s">
        <v>208</v>
      </c>
      <c r="E266" s="183" t="s">
        <v>2338</v>
      </c>
      <c r="F266" s="184" t="s">
        <v>2339</v>
      </c>
      <c r="G266" s="185" t="s">
        <v>226</v>
      </c>
      <c r="H266" s="186">
        <v>269</v>
      </c>
      <c r="I266" s="187"/>
      <c r="J266" s="188">
        <f>ROUND(I266*H266,2)</f>
        <v>0</v>
      </c>
      <c r="K266" s="189"/>
      <c r="L266" s="42"/>
      <c r="M266" s="190" t="s">
        <v>21</v>
      </c>
      <c r="N266" s="191" t="s">
        <v>45</v>
      </c>
      <c r="O266" s="67"/>
      <c r="P266" s="192">
        <f>O266*H266</f>
        <v>0</v>
      </c>
      <c r="Q266" s="192">
        <v>3.1E-4</v>
      </c>
      <c r="R266" s="192">
        <f>Q266*H266</f>
        <v>8.3390000000000006E-2</v>
      </c>
      <c r="S266" s="192">
        <v>0</v>
      </c>
      <c r="T266" s="193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194" t="s">
        <v>149</v>
      </c>
      <c r="AT266" s="194" t="s">
        <v>208</v>
      </c>
      <c r="AU266" s="194" t="s">
        <v>83</v>
      </c>
      <c r="AY266" s="20" t="s">
        <v>206</v>
      </c>
      <c r="BE266" s="195">
        <f>IF(N266="základní",J266,0)</f>
        <v>0</v>
      </c>
      <c r="BF266" s="195">
        <f>IF(N266="snížená",J266,0)</f>
        <v>0</v>
      </c>
      <c r="BG266" s="195">
        <f>IF(N266="zákl. přenesená",J266,0)</f>
        <v>0</v>
      </c>
      <c r="BH266" s="195">
        <f>IF(N266="sníž. přenesená",J266,0)</f>
        <v>0</v>
      </c>
      <c r="BI266" s="195">
        <f>IF(N266="nulová",J266,0)</f>
        <v>0</v>
      </c>
      <c r="BJ266" s="20" t="s">
        <v>81</v>
      </c>
      <c r="BK266" s="195">
        <f>ROUND(I266*H266,2)</f>
        <v>0</v>
      </c>
      <c r="BL266" s="20" t="s">
        <v>149</v>
      </c>
      <c r="BM266" s="194" t="s">
        <v>2340</v>
      </c>
    </row>
    <row r="267" spans="1:65" s="2" customFormat="1">
      <c r="A267" s="37"/>
      <c r="B267" s="38"/>
      <c r="C267" s="39"/>
      <c r="D267" s="196" t="s">
        <v>213</v>
      </c>
      <c r="E267" s="39"/>
      <c r="F267" s="197" t="s">
        <v>2339</v>
      </c>
      <c r="G267" s="39"/>
      <c r="H267" s="39"/>
      <c r="I267" s="198"/>
      <c r="J267" s="39"/>
      <c r="K267" s="39"/>
      <c r="L267" s="42"/>
      <c r="M267" s="199"/>
      <c r="N267" s="200"/>
      <c r="O267" s="67"/>
      <c r="P267" s="67"/>
      <c r="Q267" s="67"/>
      <c r="R267" s="67"/>
      <c r="S267" s="67"/>
      <c r="T267" s="68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T267" s="20" t="s">
        <v>213</v>
      </c>
      <c r="AU267" s="20" t="s">
        <v>83</v>
      </c>
    </row>
    <row r="268" spans="1:65" s="2" customFormat="1" ht="18">
      <c r="A268" s="37"/>
      <c r="B268" s="38"/>
      <c r="C268" s="39"/>
      <c r="D268" s="196" t="s">
        <v>275</v>
      </c>
      <c r="E268" s="39"/>
      <c r="F268" s="233" t="s">
        <v>1644</v>
      </c>
      <c r="G268" s="39"/>
      <c r="H268" s="39"/>
      <c r="I268" s="198"/>
      <c r="J268" s="39"/>
      <c r="K268" s="39"/>
      <c r="L268" s="42"/>
      <c r="M268" s="199"/>
      <c r="N268" s="200"/>
      <c r="O268" s="67"/>
      <c r="P268" s="67"/>
      <c r="Q268" s="67"/>
      <c r="R268" s="67"/>
      <c r="S268" s="67"/>
      <c r="T268" s="68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T268" s="20" t="s">
        <v>275</v>
      </c>
      <c r="AU268" s="20" t="s">
        <v>83</v>
      </c>
    </row>
    <row r="269" spans="1:65" s="2" customFormat="1" ht="16.5" customHeight="1">
      <c r="A269" s="37"/>
      <c r="B269" s="38"/>
      <c r="C269" s="182" t="s">
        <v>455</v>
      </c>
      <c r="D269" s="182" t="s">
        <v>208</v>
      </c>
      <c r="E269" s="183" t="s">
        <v>2341</v>
      </c>
      <c r="F269" s="184" t="s">
        <v>2342</v>
      </c>
      <c r="G269" s="185" t="s">
        <v>238</v>
      </c>
      <c r="H269" s="186">
        <v>17</v>
      </c>
      <c r="I269" s="187"/>
      <c r="J269" s="188">
        <f>ROUND(I269*H269,2)</f>
        <v>0</v>
      </c>
      <c r="K269" s="189"/>
      <c r="L269" s="42"/>
      <c r="M269" s="190" t="s">
        <v>21</v>
      </c>
      <c r="N269" s="191" t="s">
        <v>45</v>
      </c>
      <c r="O269" s="67"/>
      <c r="P269" s="192">
        <f>O269*H269</f>
        <v>0</v>
      </c>
      <c r="Q269" s="192">
        <v>0.14652000000000001</v>
      </c>
      <c r="R269" s="192">
        <f>Q269*H269</f>
        <v>2.4908400000000004</v>
      </c>
      <c r="S269" s="192">
        <v>0</v>
      </c>
      <c r="T269" s="193">
        <f>S269*H269</f>
        <v>0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R269" s="194" t="s">
        <v>149</v>
      </c>
      <c r="AT269" s="194" t="s">
        <v>208</v>
      </c>
      <c r="AU269" s="194" t="s">
        <v>83</v>
      </c>
      <c r="AY269" s="20" t="s">
        <v>206</v>
      </c>
      <c r="BE269" s="195">
        <f>IF(N269="základní",J269,0)</f>
        <v>0</v>
      </c>
      <c r="BF269" s="195">
        <f>IF(N269="snížená",J269,0)</f>
        <v>0</v>
      </c>
      <c r="BG269" s="195">
        <f>IF(N269="zákl. přenesená",J269,0)</f>
        <v>0</v>
      </c>
      <c r="BH269" s="195">
        <f>IF(N269="sníž. přenesená",J269,0)</f>
        <v>0</v>
      </c>
      <c r="BI269" s="195">
        <f>IF(N269="nulová",J269,0)</f>
        <v>0</v>
      </c>
      <c r="BJ269" s="20" t="s">
        <v>81</v>
      </c>
      <c r="BK269" s="195">
        <f>ROUND(I269*H269,2)</f>
        <v>0</v>
      </c>
      <c r="BL269" s="20" t="s">
        <v>149</v>
      </c>
      <c r="BM269" s="194" t="s">
        <v>2343</v>
      </c>
    </row>
    <row r="270" spans="1:65" s="2" customFormat="1" ht="18">
      <c r="A270" s="37"/>
      <c r="B270" s="38"/>
      <c r="C270" s="39"/>
      <c r="D270" s="196" t="s">
        <v>213</v>
      </c>
      <c r="E270" s="39"/>
      <c r="F270" s="197" t="s">
        <v>2344</v>
      </c>
      <c r="G270" s="39"/>
      <c r="H270" s="39"/>
      <c r="I270" s="198"/>
      <c r="J270" s="39"/>
      <c r="K270" s="39"/>
      <c r="L270" s="42"/>
      <c r="M270" s="199"/>
      <c r="N270" s="200"/>
      <c r="O270" s="67"/>
      <c r="P270" s="67"/>
      <c r="Q270" s="67"/>
      <c r="R270" s="67"/>
      <c r="S270" s="67"/>
      <c r="T270" s="68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T270" s="20" t="s">
        <v>213</v>
      </c>
      <c r="AU270" s="20" t="s">
        <v>83</v>
      </c>
    </row>
    <row r="271" spans="1:65" s="2" customFormat="1" ht="18">
      <c r="A271" s="37"/>
      <c r="B271" s="38"/>
      <c r="C271" s="39"/>
      <c r="D271" s="196" t="s">
        <v>275</v>
      </c>
      <c r="E271" s="39"/>
      <c r="F271" s="233" t="s">
        <v>1644</v>
      </c>
      <c r="G271" s="39"/>
      <c r="H271" s="39"/>
      <c r="I271" s="198"/>
      <c r="J271" s="39"/>
      <c r="K271" s="39"/>
      <c r="L271" s="42"/>
      <c r="M271" s="199"/>
      <c r="N271" s="200"/>
      <c r="O271" s="67"/>
      <c r="P271" s="67"/>
      <c r="Q271" s="67"/>
      <c r="R271" s="67"/>
      <c r="S271" s="67"/>
      <c r="T271" s="68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T271" s="20" t="s">
        <v>275</v>
      </c>
      <c r="AU271" s="20" t="s">
        <v>83</v>
      </c>
    </row>
    <row r="272" spans="1:65" s="14" customFormat="1">
      <c r="B272" s="211"/>
      <c r="C272" s="212"/>
      <c r="D272" s="196" t="s">
        <v>215</v>
      </c>
      <c r="E272" s="213" t="s">
        <v>21</v>
      </c>
      <c r="F272" s="214" t="s">
        <v>2330</v>
      </c>
      <c r="G272" s="212"/>
      <c r="H272" s="215">
        <v>17</v>
      </c>
      <c r="I272" s="216"/>
      <c r="J272" s="212"/>
      <c r="K272" s="212"/>
      <c r="L272" s="217"/>
      <c r="M272" s="218"/>
      <c r="N272" s="219"/>
      <c r="O272" s="219"/>
      <c r="P272" s="219"/>
      <c r="Q272" s="219"/>
      <c r="R272" s="219"/>
      <c r="S272" s="219"/>
      <c r="T272" s="220"/>
      <c r="AT272" s="221" t="s">
        <v>215</v>
      </c>
      <c r="AU272" s="221" t="s">
        <v>83</v>
      </c>
      <c r="AV272" s="14" t="s">
        <v>83</v>
      </c>
      <c r="AW272" s="14" t="s">
        <v>34</v>
      </c>
      <c r="AX272" s="14" t="s">
        <v>81</v>
      </c>
      <c r="AY272" s="221" t="s">
        <v>206</v>
      </c>
    </row>
    <row r="273" spans="1:65" s="12" customFormat="1" ht="22.75" customHeight="1">
      <c r="B273" s="166"/>
      <c r="C273" s="167"/>
      <c r="D273" s="168" t="s">
        <v>73</v>
      </c>
      <c r="E273" s="180" t="s">
        <v>289</v>
      </c>
      <c r="F273" s="180" t="s">
        <v>600</v>
      </c>
      <c r="G273" s="167"/>
      <c r="H273" s="167"/>
      <c r="I273" s="170"/>
      <c r="J273" s="181">
        <f>BK273</f>
        <v>0</v>
      </c>
      <c r="K273" s="167"/>
      <c r="L273" s="172"/>
      <c r="M273" s="173"/>
      <c r="N273" s="174"/>
      <c r="O273" s="174"/>
      <c r="P273" s="175">
        <f>P274+SUM(P275:P426)</f>
        <v>0</v>
      </c>
      <c r="Q273" s="174"/>
      <c r="R273" s="175">
        <f>R274+SUM(R275:R426)</f>
        <v>0</v>
      </c>
      <c r="S273" s="174"/>
      <c r="T273" s="176">
        <f>T274+SUM(T275:T426)</f>
        <v>0</v>
      </c>
      <c r="AR273" s="177" t="s">
        <v>81</v>
      </c>
      <c r="AT273" s="178" t="s">
        <v>73</v>
      </c>
      <c r="AU273" s="178" t="s">
        <v>81</v>
      </c>
      <c r="AY273" s="177" t="s">
        <v>206</v>
      </c>
      <c r="BK273" s="179">
        <f>BK274+SUM(BK275:BK426)</f>
        <v>0</v>
      </c>
    </row>
    <row r="274" spans="1:65" s="2" customFormat="1" ht="21.75" customHeight="1">
      <c r="A274" s="37"/>
      <c r="B274" s="38"/>
      <c r="C274" s="182" t="s">
        <v>466</v>
      </c>
      <c r="D274" s="182" t="s">
        <v>208</v>
      </c>
      <c r="E274" s="183" t="s">
        <v>2345</v>
      </c>
      <c r="F274" s="184" t="s">
        <v>2346</v>
      </c>
      <c r="G274" s="185" t="s">
        <v>211</v>
      </c>
      <c r="H274" s="186">
        <v>1</v>
      </c>
      <c r="I274" s="187"/>
      <c r="J274" s="188">
        <f>ROUND(I274*H274,2)</f>
        <v>0</v>
      </c>
      <c r="K274" s="189"/>
      <c r="L274" s="42"/>
      <c r="M274" s="190" t="s">
        <v>21</v>
      </c>
      <c r="N274" s="191" t="s">
        <v>45</v>
      </c>
      <c r="O274" s="67"/>
      <c r="P274" s="192">
        <f>O274*H274</f>
        <v>0</v>
      </c>
      <c r="Q274" s="192">
        <v>0</v>
      </c>
      <c r="R274" s="192">
        <f>Q274*H274</f>
        <v>0</v>
      </c>
      <c r="S274" s="192">
        <v>0</v>
      </c>
      <c r="T274" s="193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194" t="s">
        <v>149</v>
      </c>
      <c r="AT274" s="194" t="s">
        <v>208</v>
      </c>
      <c r="AU274" s="194" t="s">
        <v>83</v>
      </c>
      <c r="AY274" s="20" t="s">
        <v>206</v>
      </c>
      <c r="BE274" s="195">
        <f>IF(N274="základní",J274,0)</f>
        <v>0</v>
      </c>
      <c r="BF274" s="195">
        <f>IF(N274="snížená",J274,0)</f>
        <v>0</v>
      </c>
      <c r="BG274" s="195">
        <f>IF(N274="zákl. přenesená",J274,0)</f>
        <v>0</v>
      </c>
      <c r="BH274" s="195">
        <f>IF(N274="sníž. přenesená",J274,0)</f>
        <v>0</v>
      </c>
      <c r="BI274" s="195">
        <f>IF(N274="nulová",J274,0)</f>
        <v>0</v>
      </c>
      <c r="BJ274" s="20" t="s">
        <v>81</v>
      </c>
      <c r="BK274" s="195">
        <f>ROUND(I274*H274,2)</f>
        <v>0</v>
      </c>
      <c r="BL274" s="20" t="s">
        <v>149</v>
      </c>
      <c r="BM274" s="194" t="s">
        <v>2347</v>
      </c>
    </row>
    <row r="275" spans="1:65" s="2" customFormat="1" ht="18">
      <c r="A275" s="37"/>
      <c r="B275" s="38"/>
      <c r="C275" s="39"/>
      <c r="D275" s="196" t="s">
        <v>213</v>
      </c>
      <c r="E275" s="39"/>
      <c r="F275" s="197" t="s">
        <v>2348</v>
      </c>
      <c r="G275" s="39"/>
      <c r="H275" s="39"/>
      <c r="I275" s="198"/>
      <c r="J275" s="39"/>
      <c r="K275" s="39"/>
      <c r="L275" s="42"/>
      <c r="M275" s="199"/>
      <c r="N275" s="200"/>
      <c r="O275" s="67"/>
      <c r="P275" s="67"/>
      <c r="Q275" s="67"/>
      <c r="R275" s="67"/>
      <c r="S275" s="67"/>
      <c r="T275" s="68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T275" s="20" t="s">
        <v>213</v>
      </c>
      <c r="AU275" s="20" t="s">
        <v>83</v>
      </c>
    </row>
    <row r="276" spans="1:65" s="2" customFormat="1" ht="18">
      <c r="A276" s="37"/>
      <c r="B276" s="38"/>
      <c r="C276" s="39"/>
      <c r="D276" s="196" t="s">
        <v>275</v>
      </c>
      <c r="E276" s="39"/>
      <c r="F276" s="233" t="s">
        <v>1644</v>
      </c>
      <c r="G276" s="39"/>
      <c r="H276" s="39"/>
      <c r="I276" s="198"/>
      <c r="J276" s="39"/>
      <c r="K276" s="39"/>
      <c r="L276" s="42"/>
      <c r="M276" s="199"/>
      <c r="N276" s="200"/>
      <c r="O276" s="67"/>
      <c r="P276" s="67"/>
      <c r="Q276" s="67"/>
      <c r="R276" s="67"/>
      <c r="S276" s="67"/>
      <c r="T276" s="68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T276" s="20" t="s">
        <v>275</v>
      </c>
      <c r="AU276" s="20" t="s">
        <v>83</v>
      </c>
    </row>
    <row r="277" spans="1:65" s="2" customFormat="1" ht="16.5" customHeight="1">
      <c r="A277" s="37"/>
      <c r="B277" s="38"/>
      <c r="C277" s="182" t="s">
        <v>473</v>
      </c>
      <c r="D277" s="182" t="s">
        <v>208</v>
      </c>
      <c r="E277" s="183" t="s">
        <v>2349</v>
      </c>
      <c r="F277" s="184" t="s">
        <v>2350</v>
      </c>
      <c r="G277" s="185" t="s">
        <v>211</v>
      </c>
      <c r="H277" s="186">
        <v>1</v>
      </c>
      <c r="I277" s="187"/>
      <c r="J277" s="188">
        <f>ROUND(I277*H277,2)</f>
        <v>0</v>
      </c>
      <c r="K277" s="189"/>
      <c r="L277" s="42"/>
      <c r="M277" s="190" t="s">
        <v>21</v>
      </c>
      <c r="N277" s="191" t="s">
        <v>45</v>
      </c>
      <c r="O277" s="67"/>
      <c r="P277" s="192">
        <f>O277*H277</f>
        <v>0</v>
      </c>
      <c r="Q277" s="192">
        <v>0</v>
      </c>
      <c r="R277" s="192">
        <f>Q277*H277</f>
        <v>0</v>
      </c>
      <c r="S277" s="192">
        <v>0</v>
      </c>
      <c r="T277" s="193">
        <f>S277*H277</f>
        <v>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R277" s="194" t="s">
        <v>149</v>
      </c>
      <c r="AT277" s="194" t="s">
        <v>208</v>
      </c>
      <c r="AU277" s="194" t="s">
        <v>83</v>
      </c>
      <c r="AY277" s="20" t="s">
        <v>206</v>
      </c>
      <c r="BE277" s="195">
        <f>IF(N277="základní",J277,0)</f>
        <v>0</v>
      </c>
      <c r="BF277" s="195">
        <f>IF(N277="snížená",J277,0)</f>
        <v>0</v>
      </c>
      <c r="BG277" s="195">
        <f>IF(N277="zákl. přenesená",J277,0)</f>
        <v>0</v>
      </c>
      <c r="BH277" s="195">
        <f>IF(N277="sníž. přenesená",J277,0)</f>
        <v>0</v>
      </c>
      <c r="BI277" s="195">
        <f>IF(N277="nulová",J277,0)</f>
        <v>0</v>
      </c>
      <c r="BJ277" s="20" t="s">
        <v>81</v>
      </c>
      <c r="BK277" s="195">
        <f>ROUND(I277*H277,2)</f>
        <v>0</v>
      </c>
      <c r="BL277" s="20" t="s">
        <v>149</v>
      </c>
      <c r="BM277" s="194" t="s">
        <v>2351</v>
      </c>
    </row>
    <row r="278" spans="1:65" s="2" customFormat="1">
      <c r="A278" s="37"/>
      <c r="B278" s="38"/>
      <c r="C278" s="39"/>
      <c r="D278" s="196" t="s">
        <v>213</v>
      </c>
      <c r="E278" s="39"/>
      <c r="F278" s="197" t="s">
        <v>2350</v>
      </c>
      <c r="G278" s="39"/>
      <c r="H278" s="39"/>
      <c r="I278" s="198"/>
      <c r="J278" s="39"/>
      <c r="K278" s="39"/>
      <c r="L278" s="42"/>
      <c r="M278" s="199"/>
      <c r="N278" s="200"/>
      <c r="O278" s="67"/>
      <c r="P278" s="67"/>
      <c r="Q278" s="67"/>
      <c r="R278" s="67"/>
      <c r="S278" s="67"/>
      <c r="T278" s="68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T278" s="20" t="s">
        <v>213</v>
      </c>
      <c r="AU278" s="20" t="s">
        <v>83</v>
      </c>
    </row>
    <row r="279" spans="1:65" s="2" customFormat="1" ht="18">
      <c r="A279" s="37"/>
      <c r="B279" s="38"/>
      <c r="C279" s="39"/>
      <c r="D279" s="196" t="s">
        <v>275</v>
      </c>
      <c r="E279" s="39"/>
      <c r="F279" s="233" t="s">
        <v>1644</v>
      </c>
      <c r="G279" s="39"/>
      <c r="H279" s="39"/>
      <c r="I279" s="198"/>
      <c r="J279" s="39"/>
      <c r="K279" s="39"/>
      <c r="L279" s="42"/>
      <c r="M279" s="199"/>
      <c r="N279" s="200"/>
      <c r="O279" s="67"/>
      <c r="P279" s="67"/>
      <c r="Q279" s="67"/>
      <c r="R279" s="67"/>
      <c r="S279" s="67"/>
      <c r="T279" s="68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T279" s="20" t="s">
        <v>275</v>
      </c>
      <c r="AU279" s="20" t="s">
        <v>83</v>
      </c>
    </row>
    <row r="280" spans="1:65" s="2" customFormat="1" ht="16.5" customHeight="1">
      <c r="A280" s="37"/>
      <c r="B280" s="38"/>
      <c r="C280" s="182" t="s">
        <v>480</v>
      </c>
      <c r="D280" s="182" t="s">
        <v>208</v>
      </c>
      <c r="E280" s="183" t="s">
        <v>2352</v>
      </c>
      <c r="F280" s="184" t="s">
        <v>2353</v>
      </c>
      <c r="G280" s="185" t="s">
        <v>211</v>
      </c>
      <c r="H280" s="186">
        <v>1</v>
      </c>
      <c r="I280" s="187"/>
      <c r="J280" s="188">
        <f>ROUND(I280*H280,2)</f>
        <v>0</v>
      </c>
      <c r="K280" s="189"/>
      <c r="L280" s="42"/>
      <c r="M280" s="190" t="s">
        <v>21</v>
      </c>
      <c r="N280" s="191" t="s">
        <v>45</v>
      </c>
      <c r="O280" s="67"/>
      <c r="P280" s="192">
        <f>O280*H280</f>
        <v>0</v>
      </c>
      <c r="Q280" s="192">
        <v>0</v>
      </c>
      <c r="R280" s="192">
        <f>Q280*H280</f>
        <v>0</v>
      </c>
      <c r="S280" s="192">
        <v>0</v>
      </c>
      <c r="T280" s="193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194" t="s">
        <v>149</v>
      </c>
      <c r="AT280" s="194" t="s">
        <v>208</v>
      </c>
      <c r="AU280" s="194" t="s">
        <v>83</v>
      </c>
      <c r="AY280" s="20" t="s">
        <v>206</v>
      </c>
      <c r="BE280" s="195">
        <f>IF(N280="základní",J280,0)</f>
        <v>0</v>
      </c>
      <c r="BF280" s="195">
        <f>IF(N280="snížená",J280,0)</f>
        <v>0</v>
      </c>
      <c r="BG280" s="195">
        <f>IF(N280="zákl. přenesená",J280,0)</f>
        <v>0</v>
      </c>
      <c r="BH280" s="195">
        <f>IF(N280="sníž. přenesená",J280,0)</f>
        <v>0</v>
      </c>
      <c r="BI280" s="195">
        <f>IF(N280="nulová",J280,0)</f>
        <v>0</v>
      </c>
      <c r="BJ280" s="20" t="s">
        <v>81</v>
      </c>
      <c r="BK280" s="195">
        <f>ROUND(I280*H280,2)</f>
        <v>0</v>
      </c>
      <c r="BL280" s="20" t="s">
        <v>149</v>
      </c>
      <c r="BM280" s="194" t="s">
        <v>2354</v>
      </c>
    </row>
    <row r="281" spans="1:65" s="2" customFormat="1">
      <c r="A281" s="37"/>
      <c r="B281" s="38"/>
      <c r="C281" s="39"/>
      <c r="D281" s="196" t="s">
        <v>213</v>
      </c>
      <c r="E281" s="39"/>
      <c r="F281" s="197" t="s">
        <v>2353</v>
      </c>
      <c r="G281" s="39"/>
      <c r="H281" s="39"/>
      <c r="I281" s="198"/>
      <c r="J281" s="39"/>
      <c r="K281" s="39"/>
      <c r="L281" s="42"/>
      <c r="M281" s="199"/>
      <c r="N281" s="200"/>
      <c r="O281" s="67"/>
      <c r="P281" s="67"/>
      <c r="Q281" s="67"/>
      <c r="R281" s="67"/>
      <c r="S281" s="67"/>
      <c r="T281" s="68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T281" s="20" t="s">
        <v>213</v>
      </c>
      <c r="AU281" s="20" t="s">
        <v>83</v>
      </c>
    </row>
    <row r="282" spans="1:65" s="2" customFormat="1" ht="27">
      <c r="A282" s="37"/>
      <c r="B282" s="38"/>
      <c r="C282" s="39"/>
      <c r="D282" s="196" t="s">
        <v>275</v>
      </c>
      <c r="E282" s="39"/>
      <c r="F282" s="233" t="s">
        <v>2355</v>
      </c>
      <c r="G282" s="39"/>
      <c r="H282" s="39"/>
      <c r="I282" s="198"/>
      <c r="J282" s="39"/>
      <c r="K282" s="39"/>
      <c r="L282" s="42"/>
      <c r="M282" s="199"/>
      <c r="N282" s="200"/>
      <c r="O282" s="67"/>
      <c r="P282" s="67"/>
      <c r="Q282" s="67"/>
      <c r="R282" s="67"/>
      <c r="S282" s="67"/>
      <c r="T282" s="68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T282" s="20" t="s">
        <v>275</v>
      </c>
      <c r="AU282" s="20" t="s">
        <v>83</v>
      </c>
    </row>
    <row r="283" spans="1:65" s="2" customFormat="1" ht="16.5" customHeight="1">
      <c r="A283" s="37"/>
      <c r="B283" s="38"/>
      <c r="C283" s="182" t="s">
        <v>487</v>
      </c>
      <c r="D283" s="182" t="s">
        <v>208</v>
      </c>
      <c r="E283" s="183" t="s">
        <v>2356</v>
      </c>
      <c r="F283" s="184" t="s">
        <v>2357</v>
      </c>
      <c r="G283" s="185" t="s">
        <v>809</v>
      </c>
      <c r="H283" s="186">
        <v>1</v>
      </c>
      <c r="I283" s="187"/>
      <c r="J283" s="188">
        <f>ROUND(I283*H283,2)</f>
        <v>0</v>
      </c>
      <c r="K283" s="189"/>
      <c r="L283" s="42"/>
      <c r="M283" s="190" t="s">
        <v>21</v>
      </c>
      <c r="N283" s="191" t="s">
        <v>45</v>
      </c>
      <c r="O283" s="67"/>
      <c r="P283" s="192">
        <f>O283*H283</f>
        <v>0</v>
      </c>
      <c r="Q283" s="192">
        <v>0</v>
      </c>
      <c r="R283" s="192">
        <f>Q283*H283</f>
        <v>0</v>
      </c>
      <c r="S283" s="192">
        <v>0</v>
      </c>
      <c r="T283" s="193">
        <f>S283*H283</f>
        <v>0</v>
      </c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R283" s="194" t="s">
        <v>149</v>
      </c>
      <c r="AT283" s="194" t="s">
        <v>208</v>
      </c>
      <c r="AU283" s="194" t="s">
        <v>83</v>
      </c>
      <c r="AY283" s="20" t="s">
        <v>206</v>
      </c>
      <c r="BE283" s="195">
        <f>IF(N283="základní",J283,0)</f>
        <v>0</v>
      </c>
      <c r="BF283" s="195">
        <f>IF(N283="snížená",J283,0)</f>
        <v>0</v>
      </c>
      <c r="BG283" s="195">
        <f>IF(N283="zákl. přenesená",J283,0)</f>
        <v>0</v>
      </c>
      <c r="BH283" s="195">
        <f>IF(N283="sníž. přenesená",J283,0)</f>
        <v>0</v>
      </c>
      <c r="BI283" s="195">
        <f>IF(N283="nulová",J283,0)</f>
        <v>0</v>
      </c>
      <c r="BJ283" s="20" t="s">
        <v>81</v>
      </c>
      <c r="BK283" s="195">
        <f>ROUND(I283*H283,2)</f>
        <v>0</v>
      </c>
      <c r="BL283" s="20" t="s">
        <v>149</v>
      </c>
      <c r="BM283" s="194" t="s">
        <v>2358</v>
      </c>
    </row>
    <row r="284" spans="1:65" s="2" customFormat="1">
      <c r="A284" s="37"/>
      <c r="B284" s="38"/>
      <c r="C284" s="39"/>
      <c r="D284" s="196" t="s">
        <v>213</v>
      </c>
      <c r="E284" s="39"/>
      <c r="F284" s="197" t="s">
        <v>2357</v>
      </c>
      <c r="G284" s="39"/>
      <c r="H284" s="39"/>
      <c r="I284" s="198"/>
      <c r="J284" s="39"/>
      <c r="K284" s="39"/>
      <c r="L284" s="42"/>
      <c r="M284" s="199"/>
      <c r="N284" s="200"/>
      <c r="O284" s="67"/>
      <c r="P284" s="67"/>
      <c r="Q284" s="67"/>
      <c r="R284" s="67"/>
      <c r="S284" s="67"/>
      <c r="T284" s="68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T284" s="20" t="s">
        <v>213</v>
      </c>
      <c r="AU284" s="20" t="s">
        <v>83</v>
      </c>
    </row>
    <row r="285" spans="1:65" s="2" customFormat="1" ht="18">
      <c r="A285" s="37"/>
      <c r="B285" s="38"/>
      <c r="C285" s="39"/>
      <c r="D285" s="196" t="s">
        <v>275</v>
      </c>
      <c r="E285" s="39"/>
      <c r="F285" s="233" t="s">
        <v>1644</v>
      </c>
      <c r="G285" s="39"/>
      <c r="H285" s="39"/>
      <c r="I285" s="198"/>
      <c r="J285" s="39"/>
      <c r="K285" s="39"/>
      <c r="L285" s="42"/>
      <c r="M285" s="199"/>
      <c r="N285" s="200"/>
      <c r="O285" s="67"/>
      <c r="P285" s="67"/>
      <c r="Q285" s="67"/>
      <c r="R285" s="67"/>
      <c r="S285" s="67"/>
      <c r="T285" s="68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T285" s="20" t="s">
        <v>275</v>
      </c>
      <c r="AU285" s="20" t="s">
        <v>83</v>
      </c>
    </row>
    <row r="286" spans="1:65" s="2" customFormat="1" ht="16.5" customHeight="1">
      <c r="A286" s="37"/>
      <c r="B286" s="38"/>
      <c r="C286" s="182" t="s">
        <v>496</v>
      </c>
      <c r="D286" s="182" t="s">
        <v>208</v>
      </c>
      <c r="E286" s="183" t="s">
        <v>2359</v>
      </c>
      <c r="F286" s="184" t="s">
        <v>2360</v>
      </c>
      <c r="G286" s="185" t="s">
        <v>809</v>
      </c>
      <c r="H286" s="186">
        <v>1</v>
      </c>
      <c r="I286" s="187"/>
      <c r="J286" s="188">
        <f>ROUND(I286*H286,2)</f>
        <v>0</v>
      </c>
      <c r="K286" s="189"/>
      <c r="L286" s="42"/>
      <c r="M286" s="190" t="s">
        <v>21</v>
      </c>
      <c r="N286" s="191" t="s">
        <v>45</v>
      </c>
      <c r="O286" s="67"/>
      <c r="P286" s="192">
        <f>O286*H286</f>
        <v>0</v>
      </c>
      <c r="Q286" s="192">
        <v>0</v>
      </c>
      <c r="R286" s="192">
        <f>Q286*H286</f>
        <v>0</v>
      </c>
      <c r="S286" s="192">
        <v>0</v>
      </c>
      <c r="T286" s="193">
        <f>S286*H286</f>
        <v>0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R286" s="194" t="s">
        <v>149</v>
      </c>
      <c r="AT286" s="194" t="s">
        <v>208</v>
      </c>
      <c r="AU286" s="194" t="s">
        <v>83</v>
      </c>
      <c r="AY286" s="20" t="s">
        <v>206</v>
      </c>
      <c r="BE286" s="195">
        <f>IF(N286="základní",J286,0)</f>
        <v>0</v>
      </c>
      <c r="BF286" s="195">
        <f>IF(N286="snížená",J286,0)</f>
        <v>0</v>
      </c>
      <c r="BG286" s="195">
        <f>IF(N286="zákl. přenesená",J286,0)</f>
        <v>0</v>
      </c>
      <c r="BH286" s="195">
        <f>IF(N286="sníž. přenesená",J286,0)</f>
        <v>0</v>
      </c>
      <c r="BI286" s="195">
        <f>IF(N286="nulová",J286,0)</f>
        <v>0</v>
      </c>
      <c r="BJ286" s="20" t="s">
        <v>81</v>
      </c>
      <c r="BK286" s="195">
        <f>ROUND(I286*H286,2)</f>
        <v>0</v>
      </c>
      <c r="BL286" s="20" t="s">
        <v>149</v>
      </c>
      <c r="BM286" s="194" t="s">
        <v>2361</v>
      </c>
    </row>
    <row r="287" spans="1:65" s="2" customFormat="1">
      <c r="A287" s="37"/>
      <c r="B287" s="38"/>
      <c r="C287" s="39"/>
      <c r="D287" s="196" t="s">
        <v>213</v>
      </c>
      <c r="E287" s="39"/>
      <c r="F287" s="197" t="s">
        <v>2360</v>
      </c>
      <c r="G287" s="39"/>
      <c r="H287" s="39"/>
      <c r="I287" s="198"/>
      <c r="J287" s="39"/>
      <c r="K287" s="39"/>
      <c r="L287" s="42"/>
      <c r="M287" s="199"/>
      <c r="N287" s="200"/>
      <c r="O287" s="67"/>
      <c r="P287" s="67"/>
      <c r="Q287" s="67"/>
      <c r="R287" s="67"/>
      <c r="S287" s="67"/>
      <c r="T287" s="68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T287" s="20" t="s">
        <v>213</v>
      </c>
      <c r="AU287" s="20" t="s">
        <v>83</v>
      </c>
    </row>
    <row r="288" spans="1:65" s="2" customFormat="1" ht="18">
      <c r="A288" s="37"/>
      <c r="B288" s="38"/>
      <c r="C288" s="39"/>
      <c r="D288" s="196" t="s">
        <v>275</v>
      </c>
      <c r="E288" s="39"/>
      <c r="F288" s="233" t="s">
        <v>1644</v>
      </c>
      <c r="G288" s="39"/>
      <c r="H288" s="39"/>
      <c r="I288" s="198"/>
      <c r="J288" s="39"/>
      <c r="K288" s="39"/>
      <c r="L288" s="42"/>
      <c r="M288" s="199"/>
      <c r="N288" s="200"/>
      <c r="O288" s="67"/>
      <c r="P288" s="67"/>
      <c r="Q288" s="67"/>
      <c r="R288" s="67"/>
      <c r="S288" s="67"/>
      <c r="T288" s="68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T288" s="20" t="s">
        <v>275</v>
      </c>
      <c r="AU288" s="20" t="s">
        <v>83</v>
      </c>
    </row>
    <row r="289" spans="1:65" s="2" customFormat="1" ht="16.5" customHeight="1">
      <c r="A289" s="37"/>
      <c r="B289" s="38"/>
      <c r="C289" s="182" t="s">
        <v>502</v>
      </c>
      <c r="D289" s="182" t="s">
        <v>208</v>
      </c>
      <c r="E289" s="183" t="s">
        <v>2362</v>
      </c>
      <c r="F289" s="184" t="s">
        <v>2363</v>
      </c>
      <c r="G289" s="185" t="s">
        <v>211</v>
      </c>
      <c r="H289" s="186">
        <v>1</v>
      </c>
      <c r="I289" s="187"/>
      <c r="J289" s="188">
        <f>ROUND(I289*H289,2)</f>
        <v>0</v>
      </c>
      <c r="K289" s="189"/>
      <c r="L289" s="42"/>
      <c r="M289" s="190" t="s">
        <v>21</v>
      </c>
      <c r="N289" s="191" t="s">
        <v>45</v>
      </c>
      <c r="O289" s="67"/>
      <c r="P289" s="192">
        <f>O289*H289</f>
        <v>0</v>
      </c>
      <c r="Q289" s="192">
        <v>0</v>
      </c>
      <c r="R289" s="192">
        <f>Q289*H289</f>
        <v>0</v>
      </c>
      <c r="S289" s="192">
        <v>0</v>
      </c>
      <c r="T289" s="193">
        <f>S289*H289</f>
        <v>0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R289" s="194" t="s">
        <v>149</v>
      </c>
      <c r="AT289" s="194" t="s">
        <v>208</v>
      </c>
      <c r="AU289" s="194" t="s">
        <v>83</v>
      </c>
      <c r="AY289" s="20" t="s">
        <v>206</v>
      </c>
      <c r="BE289" s="195">
        <f>IF(N289="základní",J289,0)</f>
        <v>0</v>
      </c>
      <c r="BF289" s="195">
        <f>IF(N289="snížená",J289,0)</f>
        <v>0</v>
      </c>
      <c r="BG289" s="195">
        <f>IF(N289="zákl. přenesená",J289,0)</f>
        <v>0</v>
      </c>
      <c r="BH289" s="195">
        <f>IF(N289="sníž. přenesená",J289,0)</f>
        <v>0</v>
      </c>
      <c r="BI289" s="195">
        <f>IF(N289="nulová",J289,0)</f>
        <v>0</v>
      </c>
      <c r="BJ289" s="20" t="s">
        <v>81</v>
      </c>
      <c r="BK289" s="195">
        <f>ROUND(I289*H289,2)</f>
        <v>0</v>
      </c>
      <c r="BL289" s="20" t="s">
        <v>149</v>
      </c>
      <c r="BM289" s="194" t="s">
        <v>2364</v>
      </c>
    </row>
    <row r="290" spans="1:65" s="2" customFormat="1">
      <c r="A290" s="37"/>
      <c r="B290" s="38"/>
      <c r="C290" s="39"/>
      <c r="D290" s="196" t="s">
        <v>213</v>
      </c>
      <c r="E290" s="39"/>
      <c r="F290" s="197" t="s">
        <v>2363</v>
      </c>
      <c r="G290" s="39"/>
      <c r="H290" s="39"/>
      <c r="I290" s="198"/>
      <c r="J290" s="39"/>
      <c r="K290" s="39"/>
      <c r="L290" s="42"/>
      <c r="M290" s="199"/>
      <c r="N290" s="200"/>
      <c r="O290" s="67"/>
      <c r="P290" s="67"/>
      <c r="Q290" s="67"/>
      <c r="R290" s="67"/>
      <c r="S290" s="67"/>
      <c r="T290" s="68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T290" s="20" t="s">
        <v>213</v>
      </c>
      <c r="AU290" s="20" t="s">
        <v>83</v>
      </c>
    </row>
    <row r="291" spans="1:65" s="2" customFormat="1" ht="18">
      <c r="A291" s="37"/>
      <c r="B291" s="38"/>
      <c r="C291" s="39"/>
      <c r="D291" s="196" t="s">
        <v>275</v>
      </c>
      <c r="E291" s="39"/>
      <c r="F291" s="233" t="s">
        <v>1644</v>
      </c>
      <c r="G291" s="39"/>
      <c r="H291" s="39"/>
      <c r="I291" s="198"/>
      <c r="J291" s="39"/>
      <c r="K291" s="39"/>
      <c r="L291" s="42"/>
      <c r="M291" s="199"/>
      <c r="N291" s="200"/>
      <c r="O291" s="67"/>
      <c r="P291" s="67"/>
      <c r="Q291" s="67"/>
      <c r="R291" s="67"/>
      <c r="S291" s="67"/>
      <c r="T291" s="68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T291" s="20" t="s">
        <v>275</v>
      </c>
      <c r="AU291" s="20" t="s">
        <v>83</v>
      </c>
    </row>
    <row r="292" spans="1:65" s="2" customFormat="1" ht="16.5" customHeight="1">
      <c r="A292" s="37"/>
      <c r="B292" s="38"/>
      <c r="C292" s="182" t="s">
        <v>508</v>
      </c>
      <c r="D292" s="182" t="s">
        <v>208</v>
      </c>
      <c r="E292" s="183" t="s">
        <v>2365</v>
      </c>
      <c r="F292" s="184" t="s">
        <v>2366</v>
      </c>
      <c r="G292" s="185" t="s">
        <v>211</v>
      </c>
      <c r="H292" s="186">
        <v>8</v>
      </c>
      <c r="I292" s="187"/>
      <c r="J292" s="188">
        <f>ROUND(I292*H292,2)</f>
        <v>0</v>
      </c>
      <c r="K292" s="189"/>
      <c r="L292" s="42"/>
      <c r="M292" s="190" t="s">
        <v>21</v>
      </c>
      <c r="N292" s="191" t="s">
        <v>45</v>
      </c>
      <c r="O292" s="67"/>
      <c r="P292" s="192">
        <f>O292*H292</f>
        <v>0</v>
      </c>
      <c r="Q292" s="192">
        <v>0</v>
      </c>
      <c r="R292" s="192">
        <f>Q292*H292</f>
        <v>0</v>
      </c>
      <c r="S292" s="192">
        <v>0</v>
      </c>
      <c r="T292" s="193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194" t="s">
        <v>149</v>
      </c>
      <c r="AT292" s="194" t="s">
        <v>208</v>
      </c>
      <c r="AU292" s="194" t="s">
        <v>83</v>
      </c>
      <c r="AY292" s="20" t="s">
        <v>206</v>
      </c>
      <c r="BE292" s="195">
        <f>IF(N292="základní",J292,0)</f>
        <v>0</v>
      </c>
      <c r="BF292" s="195">
        <f>IF(N292="snížená",J292,0)</f>
        <v>0</v>
      </c>
      <c r="BG292" s="195">
        <f>IF(N292="zákl. přenesená",J292,0)</f>
        <v>0</v>
      </c>
      <c r="BH292" s="195">
        <f>IF(N292="sníž. přenesená",J292,0)</f>
        <v>0</v>
      </c>
      <c r="BI292" s="195">
        <f>IF(N292="nulová",J292,0)</f>
        <v>0</v>
      </c>
      <c r="BJ292" s="20" t="s">
        <v>81</v>
      </c>
      <c r="BK292" s="195">
        <f>ROUND(I292*H292,2)</f>
        <v>0</v>
      </c>
      <c r="BL292" s="20" t="s">
        <v>149</v>
      </c>
      <c r="BM292" s="194" t="s">
        <v>2367</v>
      </c>
    </row>
    <row r="293" spans="1:65" s="2" customFormat="1">
      <c r="A293" s="37"/>
      <c r="B293" s="38"/>
      <c r="C293" s="39"/>
      <c r="D293" s="196" t="s">
        <v>213</v>
      </c>
      <c r="E293" s="39"/>
      <c r="F293" s="197" t="s">
        <v>2366</v>
      </c>
      <c r="G293" s="39"/>
      <c r="H293" s="39"/>
      <c r="I293" s="198"/>
      <c r="J293" s="39"/>
      <c r="K293" s="39"/>
      <c r="L293" s="42"/>
      <c r="M293" s="199"/>
      <c r="N293" s="200"/>
      <c r="O293" s="67"/>
      <c r="P293" s="67"/>
      <c r="Q293" s="67"/>
      <c r="R293" s="67"/>
      <c r="S293" s="67"/>
      <c r="T293" s="68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T293" s="20" t="s">
        <v>213</v>
      </c>
      <c r="AU293" s="20" t="s">
        <v>83</v>
      </c>
    </row>
    <row r="294" spans="1:65" s="2" customFormat="1" ht="18">
      <c r="A294" s="37"/>
      <c r="B294" s="38"/>
      <c r="C294" s="39"/>
      <c r="D294" s="196" t="s">
        <v>275</v>
      </c>
      <c r="E294" s="39"/>
      <c r="F294" s="233" t="s">
        <v>1644</v>
      </c>
      <c r="G294" s="39"/>
      <c r="H294" s="39"/>
      <c r="I294" s="198"/>
      <c r="J294" s="39"/>
      <c r="K294" s="39"/>
      <c r="L294" s="42"/>
      <c r="M294" s="199"/>
      <c r="N294" s="200"/>
      <c r="O294" s="67"/>
      <c r="P294" s="67"/>
      <c r="Q294" s="67"/>
      <c r="R294" s="67"/>
      <c r="S294" s="67"/>
      <c r="T294" s="68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T294" s="20" t="s">
        <v>275</v>
      </c>
      <c r="AU294" s="20" t="s">
        <v>83</v>
      </c>
    </row>
    <row r="295" spans="1:65" s="2" customFormat="1" ht="16.5" customHeight="1">
      <c r="A295" s="37"/>
      <c r="B295" s="38"/>
      <c r="C295" s="182" t="s">
        <v>514</v>
      </c>
      <c r="D295" s="182" t="s">
        <v>208</v>
      </c>
      <c r="E295" s="183" t="s">
        <v>2368</v>
      </c>
      <c r="F295" s="184" t="s">
        <v>2369</v>
      </c>
      <c r="G295" s="185" t="s">
        <v>211</v>
      </c>
      <c r="H295" s="186">
        <v>1</v>
      </c>
      <c r="I295" s="187"/>
      <c r="J295" s="188">
        <f>ROUND(I295*H295,2)</f>
        <v>0</v>
      </c>
      <c r="K295" s="189"/>
      <c r="L295" s="42"/>
      <c r="M295" s="190" t="s">
        <v>21</v>
      </c>
      <c r="N295" s="191" t="s">
        <v>45</v>
      </c>
      <c r="O295" s="67"/>
      <c r="P295" s="192">
        <f>O295*H295</f>
        <v>0</v>
      </c>
      <c r="Q295" s="192">
        <v>0</v>
      </c>
      <c r="R295" s="192">
        <f>Q295*H295</f>
        <v>0</v>
      </c>
      <c r="S295" s="192">
        <v>0</v>
      </c>
      <c r="T295" s="193">
        <f>S295*H295</f>
        <v>0</v>
      </c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R295" s="194" t="s">
        <v>149</v>
      </c>
      <c r="AT295" s="194" t="s">
        <v>208</v>
      </c>
      <c r="AU295" s="194" t="s">
        <v>83</v>
      </c>
      <c r="AY295" s="20" t="s">
        <v>206</v>
      </c>
      <c r="BE295" s="195">
        <f>IF(N295="základní",J295,0)</f>
        <v>0</v>
      </c>
      <c r="BF295" s="195">
        <f>IF(N295="snížená",J295,0)</f>
        <v>0</v>
      </c>
      <c r="BG295" s="195">
        <f>IF(N295="zákl. přenesená",J295,0)</f>
        <v>0</v>
      </c>
      <c r="BH295" s="195">
        <f>IF(N295="sníž. přenesená",J295,0)</f>
        <v>0</v>
      </c>
      <c r="BI295" s="195">
        <f>IF(N295="nulová",J295,0)</f>
        <v>0</v>
      </c>
      <c r="BJ295" s="20" t="s">
        <v>81</v>
      </c>
      <c r="BK295" s="195">
        <f>ROUND(I295*H295,2)</f>
        <v>0</v>
      </c>
      <c r="BL295" s="20" t="s">
        <v>149</v>
      </c>
      <c r="BM295" s="194" t="s">
        <v>2370</v>
      </c>
    </row>
    <row r="296" spans="1:65" s="2" customFormat="1">
      <c r="A296" s="37"/>
      <c r="B296" s="38"/>
      <c r="C296" s="39"/>
      <c r="D296" s="196" t="s">
        <v>213</v>
      </c>
      <c r="E296" s="39"/>
      <c r="F296" s="197" t="s">
        <v>2369</v>
      </c>
      <c r="G296" s="39"/>
      <c r="H296" s="39"/>
      <c r="I296" s="198"/>
      <c r="J296" s="39"/>
      <c r="K296" s="39"/>
      <c r="L296" s="42"/>
      <c r="M296" s="199"/>
      <c r="N296" s="200"/>
      <c r="O296" s="67"/>
      <c r="P296" s="67"/>
      <c r="Q296" s="67"/>
      <c r="R296" s="67"/>
      <c r="S296" s="67"/>
      <c r="T296" s="68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T296" s="20" t="s">
        <v>213</v>
      </c>
      <c r="AU296" s="20" t="s">
        <v>83</v>
      </c>
    </row>
    <row r="297" spans="1:65" s="2" customFormat="1" ht="18">
      <c r="A297" s="37"/>
      <c r="B297" s="38"/>
      <c r="C297" s="39"/>
      <c r="D297" s="196" t="s">
        <v>275</v>
      </c>
      <c r="E297" s="39"/>
      <c r="F297" s="233" t="s">
        <v>1644</v>
      </c>
      <c r="G297" s="39"/>
      <c r="H297" s="39"/>
      <c r="I297" s="198"/>
      <c r="J297" s="39"/>
      <c r="K297" s="39"/>
      <c r="L297" s="42"/>
      <c r="M297" s="199"/>
      <c r="N297" s="200"/>
      <c r="O297" s="67"/>
      <c r="P297" s="67"/>
      <c r="Q297" s="67"/>
      <c r="R297" s="67"/>
      <c r="S297" s="67"/>
      <c r="T297" s="68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T297" s="20" t="s">
        <v>275</v>
      </c>
      <c r="AU297" s="20" t="s">
        <v>83</v>
      </c>
    </row>
    <row r="298" spans="1:65" s="2" customFormat="1" ht="16.5" customHeight="1">
      <c r="A298" s="37"/>
      <c r="B298" s="38"/>
      <c r="C298" s="182" t="s">
        <v>522</v>
      </c>
      <c r="D298" s="182" t="s">
        <v>208</v>
      </c>
      <c r="E298" s="183" t="s">
        <v>2371</v>
      </c>
      <c r="F298" s="184" t="s">
        <v>2372</v>
      </c>
      <c r="G298" s="185" t="s">
        <v>211</v>
      </c>
      <c r="H298" s="186">
        <v>1</v>
      </c>
      <c r="I298" s="187"/>
      <c r="J298" s="188">
        <f>ROUND(I298*H298,2)</f>
        <v>0</v>
      </c>
      <c r="K298" s="189"/>
      <c r="L298" s="42"/>
      <c r="M298" s="190" t="s">
        <v>21</v>
      </c>
      <c r="N298" s="191" t="s">
        <v>45</v>
      </c>
      <c r="O298" s="67"/>
      <c r="P298" s="192">
        <f>O298*H298</f>
        <v>0</v>
      </c>
      <c r="Q298" s="192">
        <v>0</v>
      </c>
      <c r="R298" s="192">
        <f>Q298*H298</f>
        <v>0</v>
      </c>
      <c r="S298" s="192">
        <v>0</v>
      </c>
      <c r="T298" s="193">
        <f>S298*H298</f>
        <v>0</v>
      </c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R298" s="194" t="s">
        <v>149</v>
      </c>
      <c r="AT298" s="194" t="s">
        <v>208</v>
      </c>
      <c r="AU298" s="194" t="s">
        <v>83</v>
      </c>
      <c r="AY298" s="20" t="s">
        <v>206</v>
      </c>
      <c r="BE298" s="195">
        <f>IF(N298="základní",J298,0)</f>
        <v>0</v>
      </c>
      <c r="BF298" s="195">
        <f>IF(N298="snížená",J298,0)</f>
        <v>0</v>
      </c>
      <c r="BG298" s="195">
        <f>IF(N298="zákl. přenesená",J298,0)</f>
        <v>0</v>
      </c>
      <c r="BH298" s="195">
        <f>IF(N298="sníž. přenesená",J298,0)</f>
        <v>0</v>
      </c>
      <c r="BI298" s="195">
        <f>IF(N298="nulová",J298,0)</f>
        <v>0</v>
      </c>
      <c r="BJ298" s="20" t="s">
        <v>81</v>
      </c>
      <c r="BK298" s="195">
        <f>ROUND(I298*H298,2)</f>
        <v>0</v>
      </c>
      <c r="BL298" s="20" t="s">
        <v>149</v>
      </c>
      <c r="BM298" s="194" t="s">
        <v>2373</v>
      </c>
    </row>
    <row r="299" spans="1:65" s="2" customFormat="1">
      <c r="A299" s="37"/>
      <c r="B299" s="38"/>
      <c r="C299" s="39"/>
      <c r="D299" s="196" t="s">
        <v>213</v>
      </c>
      <c r="E299" s="39"/>
      <c r="F299" s="197" t="s">
        <v>2374</v>
      </c>
      <c r="G299" s="39"/>
      <c r="H299" s="39"/>
      <c r="I299" s="198"/>
      <c r="J299" s="39"/>
      <c r="K299" s="39"/>
      <c r="L299" s="42"/>
      <c r="M299" s="199"/>
      <c r="N299" s="200"/>
      <c r="O299" s="67"/>
      <c r="P299" s="67"/>
      <c r="Q299" s="67"/>
      <c r="R299" s="67"/>
      <c r="S299" s="67"/>
      <c r="T299" s="68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T299" s="20" t="s">
        <v>213</v>
      </c>
      <c r="AU299" s="20" t="s">
        <v>83</v>
      </c>
    </row>
    <row r="300" spans="1:65" s="2" customFormat="1" ht="18">
      <c r="A300" s="37"/>
      <c r="B300" s="38"/>
      <c r="C300" s="39"/>
      <c r="D300" s="196" t="s">
        <v>275</v>
      </c>
      <c r="E300" s="39"/>
      <c r="F300" s="233" t="s">
        <v>1644</v>
      </c>
      <c r="G300" s="39"/>
      <c r="H300" s="39"/>
      <c r="I300" s="198"/>
      <c r="J300" s="39"/>
      <c r="K300" s="39"/>
      <c r="L300" s="42"/>
      <c r="M300" s="199"/>
      <c r="N300" s="200"/>
      <c r="O300" s="67"/>
      <c r="P300" s="67"/>
      <c r="Q300" s="67"/>
      <c r="R300" s="67"/>
      <c r="S300" s="67"/>
      <c r="T300" s="68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T300" s="20" t="s">
        <v>275</v>
      </c>
      <c r="AU300" s="20" t="s">
        <v>83</v>
      </c>
    </row>
    <row r="301" spans="1:65" s="2" customFormat="1" ht="16.5" customHeight="1">
      <c r="A301" s="37"/>
      <c r="B301" s="38"/>
      <c r="C301" s="182" t="s">
        <v>527</v>
      </c>
      <c r="D301" s="182" t="s">
        <v>208</v>
      </c>
      <c r="E301" s="183" t="s">
        <v>2375</v>
      </c>
      <c r="F301" s="184" t="s">
        <v>2376</v>
      </c>
      <c r="G301" s="185" t="s">
        <v>211</v>
      </c>
      <c r="H301" s="186">
        <v>1</v>
      </c>
      <c r="I301" s="187"/>
      <c r="J301" s="188">
        <f>ROUND(I301*H301,2)</f>
        <v>0</v>
      </c>
      <c r="K301" s="189"/>
      <c r="L301" s="42"/>
      <c r="M301" s="190" t="s">
        <v>21</v>
      </c>
      <c r="N301" s="191" t="s">
        <v>45</v>
      </c>
      <c r="O301" s="67"/>
      <c r="P301" s="192">
        <f>O301*H301</f>
        <v>0</v>
      </c>
      <c r="Q301" s="192">
        <v>0</v>
      </c>
      <c r="R301" s="192">
        <f>Q301*H301</f>
        <v>0</v>
      </c>
      <c r="S301" s="192">
        <v>0</v>
      </c>
      <c r="T301" s="193">
        <f>S301*H301</f>
        <v>0</v>
      </c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R301" s="194" t="s">
        <v>149</v>
      </c>
      <c r="AT301" s="194" t="s">
        <v>208</v>
      </c>
      <c r="AU301" s="194" t="s">
        <v>83</v>
      </c>
      <c r="AY301" s="20" t="s">
        <v>206</v>
      </c>
      <c r="BE301" s="195">
        <f>IF(N301="základní",J301,0)</f>
        <v>0</v>
      </c>
      <c r="BF301" s="195">
        <f>IF(N301="snížená",J301,0)</f>
        <v>0</v>
      </c>
      <c r="BG301" s="195">
        <f>IF(N301="zákl. přenesená",J301,0)</f>
        <v>0</v>
      </c>
      <c r="BH301" s="195">
        <f>IF(N301="sníž. přenesená",J301,0)</f>
        <v>0</v>
      </c>
      <c r="BI301" s="195">
        <f>IF(N301="nulová",J301,0)</f>
        <v>0</v>
      </c>
      <c r="BJ301" s="20" t="s">
        <v>81</v>
      </c>
      <c r="BK301" s="195">
        <f>ROUND(I301*H301,2)</f>
        <v>0</v>
      </c>
      <c r="BL301" s="20" t="s">
        <v>149</v>
      </c>
      <c r="BM301" s="194" t="s">
        <v>2377</v>
      </c>
    </row>
    <row r="302" spans="1:65" s="2" customFormat="1">
      <c r="A302" s="37"/>
      <c r="B302" s="38"/>
      <c r="C302" s="39"/>
      <c r="D302" s="196" t="s">
        <v>213</v>
      </c>
      <c r="E302" s="39"/>
      <c r="F302" s="197" t="s">
        <v>2376</v>
      </c>
      <c r="G302" s="39"/>
      <c r="H302" s="39"/>
      <c r="I302" s="198"/>
      <c r="J302" s="39"/>
      <c r="K302" s="39"/>
      <c r="L302" s="42"/>
      <c r="M302" s="199"/>
      <c r="N302" s="200"/>
      <c r="O302" s="67"/>
      <c r="P302" s="67"/>
      <c r="Q302" s="67"/>
      <c r="R302" s="67"/>
      <c r="S302" s="67"/>
      <c r="T302" s="68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T302" s="20" t="s">
        <v>213</v>
      </c>
      <c r="AU302" s="20" t="s">
        <v>83</v>
      </c>
    </row>
    <row r="303" spans="1:65" s="2" customFormat="1" ht="18">
      <c r="A303" s="37"/>
      <c r="B303" s="38"/>
      <c r="C303" s="39"/>
      <c r="D303" s="196" t="s">
        <v>275</v>
      </c>
      <c r="E303" s="39"/>
      <c r="F303" s="233" t="s">
        <v>1644</v>
      </c>
      <c r="G303" s="39"/>
      <c r="H303" s="39"/>
      <c r="I303" s="198"/>
      <c r="J303" s="39"/>
      <c r="K303" s="39"/>
      <c r="L303" s="42"/>
      <c r="M303" s="199"/>
      <c r="N303" s="200"/>
      <c r="O303" s="67"/>
      <c r="P303" s="67"/>
      <c r="Q303" s="67"/>
      <c r="R303" s="67"/>
      <c r="S303" s="67"/>
      <c r="T303" s="68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T303" s="20" t="s">
        <v>275</v>
      </c>
      <c r="AU303" s="20" t="s">
        <v>83</v>
      </c>
    </row>
    <row r="304" spans="1:65" s="2" customFormat="1" ht="16.5" customHeight="1">
      <c r="A304" s="37"/>
      <c r="B304" s="38"/>
      <c r="C304" s="182" t="s">
        <v>540</v>
      </c>
      <c r="D304" s="182" t="s">
        <v>208</v>
      </c>
      <c r="E304" s="183" t="s">
        <v>2378</v>
      </c>
      <c r="F304" s="184" t="s">
        <v>2379</v>
      </c>
      <c r="G304" s="185" t="s">
        <v>21</v>
      </c>
      <c r="H304" s="186">
        <v>1</v>
      </c>
      <c r="I304" s="187"/>
      <c r="J304" s="188">
        <f>ROUND(I304*H304,2)</f>
        <v>0</v>
      </c>
      <c r="K304" s="189"/>
      <c r="L304" s="42"/>
      <c r="M304" s="190" t="s">
        <v>21</v>
      </c>
      <c r="N304" s="191" t="s">
        <v>45</v>
      </c>
      <c r="O304" s="67"/>
      <c r="P304" s="192">
        <f>O304*H304</f>
        <v>0</v>
      </c>
      <c r="Q304" s="192">
        <v>0</v>
      </c>
      <c r="R304" s="192">
        <f>Q304*H304</f>
        <v>0</v>
      </c>
      <c r="S304" s="192">
        <v>0</v>
      </c>
      <c r="T304" s="193">
        <f>S304*H304</f>
        <v>0</v>
      </c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R304" s="194" t="s">
        <v>149</v>
      </c>
      <c r="AT304" s="194" t="s">
        <v>208</v>
      </c>
      <c r="AU304" s="194" t="s">
        <v>83</v>
      </c>
      <c r="AY304" s="20" t="s">
        <v>206</v>
      </c>
      <c r="BE304" s="195">
        <f>IF(N304="základní",J304,0)</f>
        <v>0</v>
      </c>
      <c r="BF304" s="195">
        <f>IF(N304="snížená",J304,0)</f>
        <v>0</v>
      </c>
      <c r="BG304" s="195">
        <f>IF(N304="zákl. přenesená",J304,0)</f>
        <v>0</v>
      </c>
      <c r="BH304" s="195">
        <f>IF(N304="sníž. přenesená",J304,0)</f>
        <v>0</v>
      </c>
      <c r="BI304" s="195">
        <f>IF(N304="nulová",J304,0)</f>
        <v>0</v>
      </c>
      <c r="BJ304" s="20" t="s">
        <v>81</v>
      </c>
      <c r="BK304" s="195">
        <f>ROUND(I304*H304,2)</f>
        <v>0</v>
      </c>
      <c r="BL304" s="20" t="s">
        <v>149</v>
      </c>
      <c r="BM304" s="194" t="s">
        <v>2380</v>
      </c>
    </row>
    <row r="305" spans="1:65" s="2" customFormat="1">
      <c r="A305" s="37"/>
      <c r="B305" s="38"/>
      <c r="C305" s="39"/>
      <c r="D305" s="196" t="s">
        <v>213</v>
      </c>
      <c r="E305" s="39"/>
      <c r="F305" s="197" t="s">
        <v>2379</v>
      </c>
      <c r="G305" s="39"/>
      <c r="H305" s="39"/>
      <c r="I305" s="198"/>
      <c r="J305" s="39"/>
      <c r="K305" s="39"/>
      <c r="L305" s="42"/>
      <c r="M305" s="199"/>
      <c r="N305" s="200"/>
      <c r="O305" s="67"/>
      <c r="P305" s="67"/>
      <c r="Q305" s="67"/>
      <c r="R305" s="67"/>
      <c r="S305" s="67"/>
      <c r="T305" s="68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T305" s="20" t="s">
        <v>213</v>
      </c>
      <c r="AU305" s="20" t="s">
        <v>83</v>
      </c>
    </row>
    <row r="306" spans="1:65" s="2" customFormat="1" ht="18">
      <c r="A306" s="37"/>
      <c r="B306" s="38"/>
      <c r="C306" s="39"/>
      <c r="D306" s="196" t="s">
        <v>275</v>
      </c>
      <c r="E306" s="39"/>
      <c r="F306" s="233" t="s">
        <v>1644</v>
      </c>
      <c r="G306" s="39"/>
      <c r="H306" s="39"/>
      <c r="I306" s="198"/>
      <c r="J306" s="39"/>
      <c r="K306" s="39"/>
      <c r="L306" s="42"/>
      <c r="M306" s="199"/>
      <c r="N306" s="200"/>
      <c r="O306" s="67"/>
      <c r="P306" s="67"/>
      <c r="Q306" s="67"/>
      <c r="R306" s="67"/>
      <c r="S306" s="67"/>
      <c r="T306" s="68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T306" s="20" t="s">
        <v>275</v>
      </c>
      <c r="AU306" s="20" t="s">
        <v>83</v>
      </c>
    </row>
    <row r="307" spans="1:65" s="2" customFormat="1" ht="16.5" customHeight="1">
      <c r="A307" s="37"/>
      <c r="B307" s="38"/>
      <c r="C307" s="182" t="s">
        <v>551</v>
      </c>
      <c r="D307" s="182" t="s">
        <v>208</v>
      </c>
      <c r="E307" s="183" t="s">
        <v>2381</v>
      </c>
      <c r="F307" s="184" t="s">
        <v>2382</v>
      </c>
      <c r="G307" s="185" t="s">
        <v>211</v>
      </c>
      <c r="H307" s="186">
        <v>1</v>
      </c>
      <c r="I307" s="187"/>
      <c r="J307" s="188">
        <f>ROUND(I307*H307,2)</f>
        <v>0</v>
      </c>
      <c r="K307" s="189"/>
      <c r="L307" s="42"/>
      <c r="M307" s="190" t="s">
        <v>21</v>
      </c>
      <c r="N307" s="191" t="s">
        <v>45</v>
      </c>
      <c r="O307" s="67"/>
      <c r="P307" s="192">
        <f>O307*H307</f>
        <v>0</v>
      </c>
      <c r="Q307" s="192">
        <v>0</v>
      </c>
      <c r="R307" s="192">
        <f>Q307*H307</f>
        <v>0</v>
      </c>
      <c r="S307" s="192">
        <v>0</v>
      </c>
      <c r="T307" s="193">
        <f>S307*H307</f>
        <v>0</v>
      </c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R307" s="194" t="s">
        <v>149</v>
      </c>
      <c r="AT307" s="194" t="s">
        <v>208</v>
      </c>
      <c r="AU307" s="194" t="s">
        <v>83</v>
      </c>
      <c r="AY307" s="20" t="s">
        <v>206</v>
      </c>
      <c r="BE307" s="195">
        <f>IF(N307="základní",J307,0)</f>
        <v>0</v>
      </c>
      <c r="BF307" s="195">
        <f>IF(N307="snížená",J307,0)</f>
        <v>0</v>
      </c>
      <c r="BG307" s="195">
        <f>IF(N307="zákl. přenesená",J307,0)</f>
        <v>0</v>
      </c>
      <c r="BH307" s="195">
        <f>IF(N307="sníž. přenesená",J307,0)</f>
        <v>0</v>
      </c>
      <c r="BI307" s="195">
        <f>IF(N307="nulová",J307,0)</f>
        <v>0</v>
      </c>
      <c r="BJ307" s="20" t="s">
        <v>81</v>
      </c>
      <c r="BK307" s="195">
        <f>ROUND(I307*H307,2)</f>
        <v>0</v>
      </c>
      <c r="BL307" s="20" t="s">
        <v>149</v>
      </c>
      <c r="BM307" s="194" t="s">
        <v>2383</v>
      </c>
    </row>
    <row r="308" spans="1:65" s="2" customFormat="1">
      <c r="A308" s="37"/>
      <c r="B308" s="38"/>
      <c r="C308" s="39"/>
      <c r="D308" s="196" t="s">
        <v>213</v>
      </c>
      <c r="E308" s="39"/>
      <c r="F308" s="197" t="s">
        <v>2382</v>
      </c>
      <c r="G308" s="39"/>
      <c r="H308" s="39"/>
      <c r="I308" s="198"/>
      <c r="J308" s="39"/>
      <c r="K308" s="39"/>
      <c r="L308" s="42"/>
      <c r="M308" s="199"/>
      <c r="N308" s="200"/>
      <c r="O308" s="67"/>
      <c r="P308" s="67"/>
      <c r="Q308" s="67"/>
      <c r="R308" s="67"/>
      <c r="S308" s="67"/>
      <c r="T308" s="68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T308" s="20" t="s">
        <v>213</v>
      </c>
      <c r="AU308" s="20" t="s">
        <v>83</v>
      </c>
    </row>
    <row r="309" spans="1:65" s="2" customFormat="1" ht="18">
      <c r="A309" s="37"/>
      <c r="B309" s="38"/>
      <c r="C309" s="39"/>
      <c r="D309" s="196" t="s">
        <v>275</v>
      </c>
      <c r="E309" s="39"/>
      <c r="F309" s="233" t="s">
        <v>1644</v>
      </c>
      <c r="G309" s="39"/>
      <c r="H309" s="39"/>
      <c r="I309" s="198"/>
      <c r="J309" s="39"/>
      <c r="K309" s="39"/>
      <c r="L309" s="42"/>
      <c r="M309" s="199"/>
      <c r="N309" s="200"/>
      <c r="O309" s="67"/>
      <c r="P309" s="67"/>
      <c r="Q309" s="67"/>
      <c r="R309" s="67"/>
      <c r="S309" s="67"/>
      <c r="T309" s="68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T309" s="20" t="s">
        <v>275</v>
      </c>
      <c r="AU309" s="20" t="s">
        <v>83</v>
      </c>
    </row>
    <row r="310" spans="1:65" s="2" customFormat="1" ht="21.75" customHeight="1">
      <c r="A310" s="37"/>
      <c r="B310" s="38"/>
      <c r="C310" s="182" t="s">
        <v>557</v>
      </c>
      <c r="D310" s="182" t="s">
        <v>208</v>
      </c>
      <c r="E310" s="183" t="s">
        <v>2384</v>
      </c>
      <c r="F310" s="184" t="s">
        <v>2385</v>
      </c>
      <c r="G310" s="185" t="s">
        <v>238</v>
      </c>
      <c r="H310" s="186">
        <v>33.5</v>
      </c>
      <c r="I310" s="187"/>
      <c r="J310" s="188">
        <f>ROUND(I310*H310,2)</f>
        <v>0</v>
      </c>
      <c r="K310" s="189"/>
      <c r="L310" s="42"/>
      <c r="M310" s="190" t="s">
        <v>21</v>
      </c>
      <c r="N310" s="191" t="s">
        <v>45</v>
      </c>
      <c r="O310" s="67"/>
      <c r="P310" s="192">
        <f>O310*H310</f>
        <v>0</v>
      </c>
      <c r="Q310" s="192">
        <v>0</v>
      </c>
      <c r="R310" s="192">
        <f>Q310*H310</f>
        <v>0</v>
      </c>
      <c r="S310" s="192">
        <v>0</v>
      </c>
      <c r="T310" s="193">
        <f>S310*H310</f>
        <v>0</v>
      </c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R310" s="194" t="s">
        <v>149</v>
      </c>
      <c r="AT310" s="194" t="s">
        <v>208</v>
      </c>
      <c r="AU310" s="194" t="s">
        <v>83</v>
      </c>
      <c r="AY310" s="20" t="s">
        <v>206</v>
      </c>
      <c r="BE310" s="195">
        <f>IF(N310="základní",J310,0)</f>
        <v>0</v>
      </c>
      <c r="BF310" s="195">
        <f>IF(N310="snížená",J310,0)</f>
        <v>0</v>
      </c>
      <c r="BG310" s="195">
        <f>IF(N310="zákl. přenesená",J310,0)</f>
        <v>0</v>
      </c>
      <c r="BH310" s="195">
        <f>IF(N310="sníž. přenesená",J310,0)</f>
        <v>0</v>
      </c>
      <c r="BI310" s="195">
        <f>IF(N310="nulová",J310,0)</f>
        <v>0</v>
      </c>
      <c r="BJ310" s="20" t="s">
        <v>81</v>
      </c>
      <c r="BK310" s="195">
        <f>ROUND(I310*H310,2)</f>
        <v>0</v>
      </c>
      <c r="BL310" s="20" t="s">
        <v>149</v>
      </c>
      <c r="BM310" s="194" t="s">
        <v>2386</v>
      </c>
    </row>
    <row r="311" spans="1:65" s="2" customFormat="1">
      <c r="A311" s="37"/>
      <c r="B311" s="38"/>
      <c r="C311" s="39"/>
      <c r="D311" s="196" t="s">
        <v>213</v>
      </c>
      <c r="E311" s="39"/>
      <c r="F311" s="197" t="s">
        <v>2385</v>
      </c>
      <c r="G311" s="39"/>
      <c r="H311" s="39"/>
      <c r="I311" s="198"/>
      <c r="J311" s="39"/>
      <c r="K311" s="39"/>
      <c r="L311" s="42"/>
      <c r="M311" s="199"/>
      <c r="N311" s="200"/>
      <c r="O311" s="67"/>
      <c r="P311" s="67"/>
      <c r="Q311" s="67"/>
      <c r="R311" s="67"/>
      <c r="S311" s="67"/>
      <c r="T311" s="68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T311" s="20" t="s">
        <v>213</v>
      </c>
      <c r="AU311" s="20" t="s">
        <v>83</v>
      </c>
    </row>
    <row r="312" spans="1:65" s="2" customFormat="1" ht="18">
      <c r="A312" s="37"/>
      <c r="B312" s="38"/>
      <c r="C312" s="39"/>
      <c r="D312" s="196" t="s">
        <v>275</v>
      </c>
      <c r="E312" s="39"/>
      <c r="F312" s="233" t="s">
        <v>1644</v>
      </c>
      <c r="G312" s="39"/>
      <c r="H312" s="39"/>
      <c r="I312" s="198"/>
      <c r="J312" s="39"/>
      <c r="K312" s="39"/>
      <c r="L312" s="42"/>
      <c r="M312" s="199"/>
      <c r="N312" s="200"/>
      <c r="O312" s="67"/>
      <c r="P312" s="67"/>
      <c r="Q312" s="67"/>
      <c r="R312" s="67"/>
      <c r="S312" s="67"/>
      <c r="T312" s="68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T312" s="20" t="s">
        <v>275</v>
      </c>
      <c r="AU312" s="20" t="s">
        <v>83</v>
      </c>
    </row>
    <row r="313" spans="1:65" s="2" customFormat="1" ht="16.5" customHeight="1">
      <c r="A313" s="37"/>
      <c r="B313" s="38"/>
      <c r="C313" s="182" t="s">
        <v>564</v>
      </c>
      <c r="D313" s="182" t="s">
        <v>208</v>
      </c>
      <c r="E313" s="183" t="s">
        <v>2387</v>
      </c>
      <c r="F313" s="184" t="s">
        <v>2388</v>
      </c>
      <c r="G313" s="185" t="s">
        <v>226</v>
      </c>
      <c r="H313" s="186">
        <v>22</v>
      </c>
      <c r="I313" s="187"/>
      <c r="J313" s="188">
        <f>ROUND(I313*H313,2)</f>
        <v>0</v>
      </c>
      <c r="K313" s="189"/>
      <c r="L313" s="42"/>
      <c r="M313" s="190" t="s">
        <v>21</v>
      </c>
      <c r="N313" s="191" t="s">
        <v>45</v>
      </c>
      <c r="O313" s="67"/>
      <c r="P313" s="192">
        <f>O313*H313</f>
        <v>0</v>
      </c>
      <c r="Q313" s="192">
        <v>0</v>
      </c>
      <c r="R313" s="192">
        <f>Q313*H313</f>
        <v>0</v>
      </c>
      <c r="S313" s="192">
        <v>0</v>
      </c>
      <c r="T313" s="193">
        <f>S313*H313</f>
        <v>0</v>
      </c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R313" s="194" t="s">
        <v>149</v>
      </c>
      <c r="AT313" s="194" t="s">
        <v>208</v>
      </c>
      <c r="AU313" s="194" t="s">
        <v>83</v>
      </c>
      <c r="AY313" s="20" t="s">
        <v>206</v>
      </c>
      <c r="BE313" s="195">
        <f>IF(N313="základní",J313,0)</f>
        <v>0</v>
      </c>
      <c r="BF313" s="195">
        <f>IF(N313="snížená",J313,0)</f>
        <v>0</v>
      </c>
      <c r="BG313" s="195">
        <f>IF(N313="zákl. přenesená",J313,0)</f>
        <v>0</v>
      </c>
      <c r="BH313" s="195">
        <f>IF(N313="sníž. přenesená",J313,0)</f>
        <v>0</v>
      </c>
      <c r="BI313" s="195">
        <f>IF(N313="nulová",J313,0)</f>
        <v>0</v>
      </c>
      <c r="BJ313" s="20" t="s">
        <v>81</v>
      </c>
      <c r="BK313" s="195">
        <f>ROUND(I313*H313,2)</f>
        <v>0</v>
      </c>
      <c r="BL313" s="20" t="s">
        <v>149</v>
      </c>
      <c r="BM313" s="194" t="s">
        <v>2389</v>
      </c>
    </row>
    <row r="314" spans="1:65" s="2" customFormat="1">
      <c r="A314" s="37"/>
      <c r="B314" s="38"/>
      <c r="C314" s="39"/>
      <c r="D314" s="196" t="s">
        <v>213</v>
      </c>
      <c r="E314" s="39"/>
      <c r="F314" s="197" t="s">
        <v>2388</v>
      </c>
      <c r="G314" s="39"/>
      <c r="H314" s="39"/>
      <c r="I314" s="198"/>
      <c r="J314" s="39"/>
      <c r="K314" s="39"/>
      <c r="L314" s="42"/>
      <c r="M314" s="199"/>
      <c r="N314" s="200"/>
      <c r="O314" s="67"/>
      <c r="P314" s="67"/>
      <c r="Q314" s="67"/>
      <c r="R314" s="67"/>
      <c r="S314" s="67"/>
      <c r="T314" s="68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T314" s="20" t="s">
        <v>213</v>
      </c>
      <c r="AU314" s="20" t="s">
        <v>83</v>
      </c>
    </row>
    <row r="315" spans="1:65" s="2" customFormat="1" ht="18">
      <c r="A315" s="37"/>
      <c r="B315" s="38"/>
      <c r="C315" s="39"/>
      <c r="D315" s="196" t="s">
        <v>275</v>
      </c>
      <c r="E315" s="39"/>
      <c r="F315" s="233" t="s">
        <v>1644</v>
      </c>
      <c r="G315" s="39"/>
      <c r="H315" s="39"/>
      <c r="I315" s="198"/>
      <c r="J315" s="39"/>
      <c r="K315" s="39"/>
      <c r="L315" s="42"/>
      <c r="M315" s="199"/>
      <c r="N315" s="200"/>
      <c r="O315" s="67"/>
      <c r="P315" s="67"/>
      <c r="Q315" s="67"/>
      <c r="R315" s="67"/>
      <c r="S315" s="67"/>
      <c r="T315" s="68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T315" s="20" t="s">
        <v>275</v>
      </c>
      <c r="AU315" s="20" t="s">
        <v>83</v>
      </c>
    </row>
    <row r="316" spans="1:65" s="2" customFormat="1" ht="16.5" customHeight="1">
      <c r="A316" s="37"/>
      <c r="B316" s="38"/>
      <c r="C316" s="182" t="s">
        <v>569</v>
      </c>
      <c r="D316" s="182" t="s">
        <v>208</v>
      </c>
      <c r="E316" s="183" t="s">
        <v>2390</v>
      </c>
      <c r="F316" s="184" t="s">
        <v>2391</v>
      </c>
      <c r="G316" s="185" t="s">
        <v>809</v>
      </c>
      <c r="H316" s="186">
        <v>1</v>
      </c>
      <c r="I316" s="187"/>
      <c r="J316" s="188">
        <f>ROUND(I316*H316,2)</f>
        <v>0</v>
      </c>
      <c r="K316" s="189"/>
      <c r="L316" s="42"/>
      <c r="M316" s="190" t="s">
        <v>21</v>
      </c>
      <c r="N316" s="191" t="s">
        <v>45</v>
      </c>
      <c r="O316" s="67"/>
      <c r="P316" s="192">
        <f>O316*H316</f>
        <v>0</v>
      </c>
      <c r="Q316" s="192">
        <v>0</v>
      </c>
      <c r="R316" s="192">
        <f>Q316*H316</f>
        <v>0</v>
      </c>
      <c r="S316" s="192">
        <v>0</v>
      </c>
      <c r="T316" s="193">
        <f>S316*H316</f>
        <v>0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R316" s="194" t="s">
        <v>149</v>
      </c>
      <c r="AT316" s="194" t="s">
        <v>208</v>
      </c>
      <c r="AU316" s="194" t="s">
        <v>83</v>
      </c>
      <c r="AY316" s="20" t="s">
        <v>206</v>
      </c>
      <c r="BE316" s="195">
        <f>IF(N316="základní",J316,0)</f>
        <v>0</v>
      </c>
      <c r="BF316" s="195">
        <f>IF(N316="snížená",J316,0)</f>
        <v>0</v>
      </c>
      <c r="BG316" s="195">
        <f>IF(N316="zákl. přenesená",J316,0)</f>
        <v>0</v>
      </c>
      <c r="BH316" s="195">
        <f>IF(N316="sníž. přenesená",J316,0)</f>
        <v>0</v>
      </c>
      <c r="BI316" s="195">
        <f>IF(N316="nulová",J316,0)</f>
        <v>0</v>
      </c>
      <c r="BJ316" s="20" t="s">
        <v>81</v>
      </c>
      <c r="BK316" s="195">
        <f>ROUND(I316*H316,2)</f>
        <v>0</v>
      </c>
      <c r="BL316" s="20" t="s">
        <v>149</v>
      </c>
      <c r="BM316" s="194" t="s">
        <v>2392</v>
      </c>
    </row>
    <row r="317" spans="1:65" s="2" customFormat="1">
      <c r="A317" s="37"/>
      <c r="B317" s="38"/>
      <c r="C317" s="39"/>
      <c r="D317" s="196" t="s">
        <v>213</v>
      </c>
      <c r="E317" s="39"/>
      <c r="F317" s="197" t="s">
        <v>2391</v>
      </c>
      <c r="G317" s="39"/>
      <c r="H317" s="39"/>
      <c r="I317" s="198"/>
      <c r="J317" s="39"/>
      <c r="K317" s="39"/>
      <c r="L317" s="42"/>
      <c r="M317" s="199"/>
      <c r="N317" s="200"/>
      <c r="O317" s="67"/>
      <c r="P317" s="67"/>
      <c r="Q317" s="67"/>
      <c r="R317" s="67"/>
      <c r="S317" s="67"/>
      <c r="T317" s="68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T317" s="20" t="s">
        <v>213</v>
      </c>
      <c r="AU317" s="20" t="s">
        <v>83</v>
      </c>
    </row>
    <row r="318" spans="1:65" s="2" customFormat="1" ht="18">
      <c r="A318" s="37"/>
      <c r="B318" s="38"/>
      <c r="C318" s="39"/>
      <c r="D318" s="196" t="s">
        <v>275</v>
      </c>
      <c r="E318" s="39"/>
      <c r="F318" s="233" t="s">
        <v>1644</v>
      </c>
      <c r="G318" s="39"/>
      <c r="H318" s="39"/>
      <c r="I318" s="198"/>
      <c r="J318" s="39"/>
      <c r="K318" s="39"/>
      <c r="L318" s="42"/>
      <c r="M318" s="199"/>
      <c r="N318" s="200"/>
      <c r="O318" s="67"/>
      <c r="P318" s="67"/>
      <c r="Q318" s="67"/>
      <c r="R318" s="67"/>
      <c r="S318" s="67"/>
      <c r="T318" s="68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T318" s="20" t="s">
        <v>275</v>
      </c>
      <c r="AU318" s="20" t="s">
        <v>83</v>
      </c>
    </row>
    <row r="319" spans="1:65" s="2" customFormat="1" ht="24.15" customHeight="1">
      <c r="A319" s="37"/>
      <c r="B319" s="38"/>
      <c r="C319" s="182" t="s">
        <v>576</v>
      </c>
      <c r="D319" s="182" t="s">
        <v>208</v>
      </c>
      <c r="E319" s="183" t="s">
        <v>2393</v>
      </c>
      <c r="F319" s="184" t="s">
        <v>2394</v>
      </c>
      <c r="G319" s="185" t="s">
        <v>809</v>
      </c>
      <c r="H319" s="186">
        <v>378</v>
      </c>
      <c r="I319" s="187"/>
      <c r="J319" s="188">
        <f>ROUND(I319*H319,2)</f>
        <v>0</v>
      </c>
      <c r="K319" s="189"/>
      <c r="L319" s="42"/>
      <c r="M319" s="190" t="s">
        <v>21</v>
      </c>
      <c r="N319" s="191" t="s">
        <v>45</v>
      </c>
      <c r="O319" s="67"/>
      <c r="P319" s="192">
        <f>O319*H319</f>
        <v>0</v>
      </c>
      <c r="Q319" s="192">
        <v>0</v>
      </c>
      <c r="R319" s="192">
        <f>Q319*H319</f>
        <v>0</v>
      </c>
      <c r="S319" s="192">
        <v>0</v>
      </c>
      <c r="T319" s="193">
        <f>S319*H319</f>
        <v>0</v>
      </c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R319" s="194" t="s">
        <v>149</v>
      </c>
      <c r="AT319" s="194" t="s">
        <v>208</v>
      </c>
      <c r="AU319" s="194" t="s">
        <v>83</v>
      </c>
      <c r="AY319" s="20" t="s">
        <v>206</v>
      </c>
      <c r="BE319" s="195">
        <f>IF(N319="základní",J319,0)</f>
        <v>0</v>
      </c>
      <c r="BF319" s="195">
        <f>IF(N319="snížená",J319,0)</f>
        <v>0</v>
      </c>
      <c r="BG319" s="195">
        <f>IF(N319="zákl. přenesená",J319,0)</f>
        <v>0</v>
      </c>
      <c r="BH319" s="195">
        <f>IF(N319="sníž. přenesená",J319,0)</f>
        <v>0</v>
      </c>
      <c r="BI319" s="195">
        <f>IF(N319="nulová",J319,0)</f>
        <v>0</v>
      </c>
      <c r="BJ319" s="20" t="s">
        <v>81</v>
      </c>
      <c r="BK319" s="195">
        <f>ROUND(I319*H319,2)</f>
        <v>0</v>
      </c>
      <c r="BL319" s="20" t="s">
        <v>149</v>
      </c>
      <c r="BM319" s="194" t="s">
        <v>2395</v>
      </c>
    </row>
    <row r="320" spans="1:65" s="2" customFormat="1">
      <c r="A320" s="37"/>
      <c r="B320" s="38"/>
      <c r="C320" s="39"/>
      <c r="D320" s="196" t="s">
        <v>213</v>
      </c>
      <c r="E320" s="39"/>
      <c r="F320" s="197" t="s">
        <v>2394</v>
      </c>
      <c r="G320" s="39"/>
      <c r="H320" s="39"/>
      <c r="I320" s="198"/>
      <c r="J320" s="39"/>
      <c r="K320" s="39"/>
      <c r="L320" s="42"/>
      <c r="M320" s="199"/>
      <c r="N320" s="200"/>
      <c r="O320" s="67"/>
      <c r="P320" s="67"/>
      <c r="Q320" s="67"/>
      <c r="R320" s="67"/>
      <c r="S320" s="67"/>
      <c r="T320" s="68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T320" s="20" t="s">
        <v>213</v>
      </c>
      <c r="AU320" s="20" t="s">
        <v>83</v>
      </c>
    </row>
    <row r="321" spans="1:65" s="2" customFormat="1" ht="18">
      <c r="A321" s="37"/>
      <c r="B321" s="38"/>
      <c r="C321" s="39"/>
      <c r="D321" s="196" t="s">
        <v>275</v>
      </c>
      <c r="E321" s="39"/>
      <c r="F321" s="233" t="s">
        <v>1644</v>
      </c>
      <c r="G321" s="39"/>
      <c r="H321" s="39"/>
      <c r="I321" s="198"/>
      <c r="J321" s="39"/>
      <c r="K321" s="39"/>
      <c r="L321" s="42"/>
      <c r="M321" s="199"/>
      <c r="N321" s="200"/>
      <c r="O321" s="67"/>
      <c r="P321" s="67"/>
      <c r="Q321" s="67"/>
      <c r="R321" s="67"/>
      <c r="S321" s="67"/>
      <c r="T321" s="68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T321" s="20" t="s">
        <v>275</v>
      </c>
      <c r="AU321" s="20" t="s">
        <v>83</v>
      </c>
    </row>
    <row r="322" spans="1:65" s="2" customFormat="1" ht="24.15" customHeight="1">
      <c r="A322" s="37"/>
      <c r="B322" s="38"/>
      <c r="C322" s="182" t="s">
        <v>581</v>
      </c>
      <c r="D322" s="182" t="s">
        <v>208</v>
      </c>
      <c r="E322" s="183" t="s">
        <v>2396</v>
      </c>
      <c r="F322" s="184" t="s">
        <v>2397</v>
      </c>
      <c r="G322" s="185" t="s">
        <v>809</v>
      </c>
      <c r="H322" s="186">
        <v>1</v>
      </c>
      <c r="I322" s="187"/>
      <c r="J322" s="188">
        <f>ROUND(I322*H322,2)</f>
        <v>0</v>
      </c>
      <c r="K322" s="189"/>
      <c r="L322" s="42"/>
      <c r="M322" s="190" t="s">
        <v>21</v>
      </c>
      <c r="N322" s="191" t="s">
        <v>45</v>
      </c>
      <c r="O322" s="67"/>
      <c r="P322" s="192">
        <f>O322*H322</f>
        <v>0</v>
      </c>
      <c r="Q322" s="192">
        <v>0</v>
      </c>
      <c r="R322" s="192">
        <f>Q322*H322</f>
        <v>0</v>
      </c>
      <c r="S322" s="192">
        <v>0</v>
      </c>
      <c r="T322" s="193">
        <f>S322*H322</f>
        <v>0</v>
      </c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R322" s="194" t="s">
        <v>149</v>
      </c>
      <c r="AT322" s="194" t="s">
        <v>208</v>
      </c>
      <c r="AU322" s="194" t="s">
        <v>83</v>
      </c>
      <c r="AY322" s="20" t="s">
        <v>206</v>
      </c>
      <c r="BE322" s="195">
        <f>IF(N322="základní",J322,0)</f>
        <v>0</v>
      </c>
      <c r="BF322" s="195">
        <f>IF(N322="snížená",J322,0)</f>
        <v>0</v>
      </c>
      <c r="BG322" s="195">
        <f>IF(N322="zákl. přenesená",J322,0)</f>
        <v>0</v>
      </c>
      <c r="BH322" s="195">
        <f>IF(N322="sníž. přenesená",J322,0)</f>
        <v>0</v>
      </c>
      <c r="BI322" s="195">
        <f>IF(N322="nulová",J322,0)</f>
        <v>0</v>
      </c>
      <c r="BJ322" s="20" t="s">
        <v>81</v>
      </c>
      <c r="BK322" s="195">
        <f>ROUND(I322*H322,2)</f>
        <v>0</v>
      </c>
      <c r="BL322" s="20" t="s">
        <v>149</v>
      </c>
      <c r="BM322" s="194" t="s">
        <v>2398</v>
      </c>
    </row>
    <row r="323" spans="1:65" s="2" customFormat="1" ht="45">
      <c r="A323" s="37"/>
      <c r="B323" s="38"/>
      <c r="C323" s="39"/>
      <c r="D323" s="196" t="s">
        <v>213</v>
      </c>
      <c r="E323" s="39"/>
      <c r="F323" s="197" t="s">
        <v>2399</v>
      </c>
      <c r="G323" s="39"/>
      <c r="H323" s="39"/>
      <c r="I323" s="198"/>
      <c r="J323" s="39"/>
      <c r="K323" s="39"/>
      <c r="L323" s="42"/>
      <c r="M323" s="199"/>
      <c r="N323" s="200"/>
      <c r="O323" s="67"/>
      <c r="P323" s="67"/>
      <c r="Q323" s="67"/>
      <c r="R323" s="67"/>
      <c r="S323" s="67"/>
      <c r="T323" s="68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T323" s="20" t="s">
        <v>213</v>
      </c>
      <c r="AU323" s="20" t="s">
        <v>83</v>
      </c>
    </row>
    <row r="324" spans="1:65" s="2" customFormat="1" ht="18">
      <c r="A324" s="37"/>
      <c r="B324" s="38"/>
      <c r="C324" s="39"/>
      <c r="D324" s="196" t="s">
        <v>275</v>
      </c>
      <c r="E324" s="39"/>
      <c r="F324" s="233" t="s">
        <v>1644</v>
      </c>
      <c r="G324" s="39"/>
      <c r="H324" s="39"/>
      <c r="I324" s="198"/>
      <c r="J324" s="39"/>
      <c r="K324" s="39"/>
      <c r="L324" s="42"/>
      <c r="M324" s="199"/>
      <c r="N324" s="200"/>
      <c r="O324" s="67"/>
      <c r="P324" s="67"/>
      <c r="Q324" s="67"/>
      <c r="R324" s="67"/>
      <c r="S324" s="67"/>
      <c r="T324" s="68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T324" s="20" t="s">
        <v>275</v>
      </c>
      <c r="AU324" s="20" t="s">
        <v>83</v>
      </c>
    </row>
    <row r="325" spans="1:65" s="2" customFormat="1" ht="16.5" customHeight="1">
      <c r="A325" s="37"/>
      <c r="B325" s="38"/>
      <c r="C325" s="182" t="s">
        <v>588</v>
      </c>
      <c r="D325" s="182" t="s">
        <v>208</v>
      </c>
      <c r="E325" s="183" t="s">
        <v>2400</v>
      </c>
      <c r="F325" s="184" t="s">
        <v>2401</v>
      </c>
      <c r="G325" s="185" t="s">
        <v>211</v>
      </c>
      <c r="H325" s="186">
        <v>2</v>
      </c>
      <c r="I325" s="187"/>
      <c r="J325" s="188">
        <f>ROUND(I325*H325,2)</f>
        <v>0</v>
      </c>
      <c r="K325" s="189"/>
      <c r="L325" s="42"/>
      <c r="M325" s="190" t="s">
        <v>21</v>
      </c>
      <c r="N325" s="191" t="s">
        <v>45</v>
      </c>
      <c r="O325" s="67"/>
      <c r="P325" s="192">
        <f>O325*H325</f>
        <v>0</v>
      </c>
      <c r="Q325" s="192">
        <v>0</v>
      </c>
      <c r="R325" s="192">
        <f>Q325*H325</f>
        <v>0</v>
      </c>
      <c r="S325" s="192">
        <v>0</v>
      </c>
      <c r="T325" s="193">
        <f>S325*H325</f>
        <v>0</v>
      </c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R325" s="194" t="s">
        <v>149</v>
      </c>
      <c r="AT325" s="194" t="s">
        <v>208</v>
      </c>
      <c r="AU325" s="194" t="s">
        <v>83</v>
      </c>
      <c r="AY325" s="20" t="s">
        <v>206</v>
      </c>
      <c r="BE325" s="195">
        <f>IF(N325="základní",J325,0)</f>
        <v>0</v>
      </c>
      <c r="BF325" s="195">
        <f>IF(N325="snížená",J325,0)</f>
        <v>0</v>
      </c>
      <c r="BG325" s="195">
        <f>IF(N325="zákl. přenesená",J325,0)</f>
        <v>0</v>
      </c>
      <c r="BH325" s="195">
        <f>IF(N325="sníž. přenesená",J325,0)</f>
        <v>0</v>
      </c>
      <c r="BI325" s="195">
        <f>IF(N325="nulová",J325,0)</f>
        <v>0</v>
      </c>
      <c r="BJ325" s="20" t="s">
        <v>81</v>
      </c>
      <c r="BK325" s="195">
        <f>ROUND(I325*H325,2)</f>
        <v>0</v>
      </c>
      <c r="BL325" s="20" t="s">
        <v>149</v>
      </c>
      <c r="BM325" s="194" t="s">
        <v>2402</v>
      </c>
    </row>
    <row r="326" spans="1:65" s="2" customFormat="1">
      <c r="A326" s="37"/>
      <c r="B326" s="38"/>
      <c r="C326" s="39"/>
      <c r="D326" s="196" t="s">
        <v>213</v>
      </c>
      <c r="E326" s="39"/>
      <c r="F326" s="197" t="s">
        <v>2401</v>
      </c>
      <c r="G326" s="39"/>
      <c r="H326" s="39"/>
      <c r="I326" s="198"/>
      <c r="J326" s="39"/>
      <c r="K326" s="39"/>
      <c r="L326" s="42"/>
      <c r="M326" s="199"/>
      <c r="N326" s="200"/>
      <c r="O326" s="67"/>
      <c r="P326" s="67"/>
      <c r="Q326" s="67"/>
      <c r="R326" s="67"/>
      <c r="S326" s="67"/>
      <c r="T326" s="68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T326" s="20" t="s">
        <v>213</v>
      </c>
      <c r="AU326" s="20" t="s">
        <v>83</v>
      </c>
    </row>
    <row r="327" spans="1:65" s="2" customFormat="1" ht="18">
      <c r="A327" s="37"/>
      <c r="B327" s="38"/>
      <c r="C327" s="39"/>
      <c r="D327" s="196" t="s">
        <v>275</v>
      </c>
      <c r="E327" s="39"/>
      <c r="F327" s="233" t="s">
        <v>1644</v>
      </c>
      <c r="G327" s="39"/>
      <c r="H327" s="39"/>
      <c r="I327" s="198"/>
      <c r="J327" s="39"/>
      <c r="K327" s="39"/>
      <c r="L327" s="42"/>
      <c r="M327" s="199"/>
      <c r="N327" s="200"/>
      <c r="O327" s="67"/>
      <c r="P327" s="67"/>
      <c r="Q327" s="67"/>
      <c r="R327" s="67"/>
      <c r="S327" s="67"/>
      <c r="T327" s="68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T327" s="20" t="s">
        <v>275</v>
      </c>
      <c r="AU327" s="20" t="s">
        <v>83</v>
      </c>
    </row>
    <row r="328" spans="1:65" s="2" customFormat="1" ht="16.5" customHeight="1">
      <c r="A328" s="37"/>
      <c r="B328" s="38"/>
      <c r="C328" s="182" t="s">
        <v>593</v>
      </c>
      <c r="D328" s="182" t="s">
        <v>208</v>
      </c>
      <c r="E328" s="183" t="s">
        <v>2403</v>
      </c>
      <c r="F328" s="184" t="s">
        <v>2404</v>
      </c>
      <c r="G328" s="185" t="s">
        <v>809</v>
      </c>
      <c r="H328" s="186">
        <v>1</v>
      </c>
      <c r="I328" s="187"/>
      <c r="J328" s="188">
        <f>ROUND(I328*H328,2)</f>
        <v>0</v>
      </c>
      <c r="K328" s="189"/>
      <c r="L328" s="42"/>
      <c r="M328" s="190" t="s">
        <v>21</v>
      </c>
      <c r="N328" s="191" t="s">
        <v>45</v>
      </c>
      <c r="O328" s="67"/>
      <c r="P328" s="192">
        <f>O328*H328</f>
        <v>0</v>
      </c>
      <c r="Q328" s="192">
        <v>0</v>
      </c>
      <c r="R328" s="192">
        <f>Q328*H328</f>
        <v>0</v>
      </c>
      <c r="S328" s="192">
        <v>0</v>
      </c>
      <c r="T328" s="193">
        <f>S328*H328</f>
        <v>0</v>
      </c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R328" s="194" t="s">
        <v>149</v>
      </c>
      <c r="AT328" s="194" t="s">
        <v>208</v>
      </c>
      <c r="AU328" s="194" t="s">
        <v>83</v>
      </c>
      <c r="AY328" s="20" t="s">
        <v>206</v>
      </c>
      <c r="BE328" s="195">
        <f>IF(N328="základní",J328,0)</f>
        <v>0</v>
      </c>
      <c r="BF328" s="195">
        <f>IF(N328="snížená",J328,0)</f>
        <v>0</v>
      </c>
      <c r="BG328" s="195">
        <f>IF(N328="zákl. přenesená",J328,0)</f>
        <v>0</v>
      </c>
      <c r="BH328" s="195">
        <f>IF(N328="sníž. přenesená",J328,0)</f>
        <v>0</v>
      </c>
      <c r="BI328" s="195">
        <f>IF(N328="nulová",J328,0)</f>
        <v>0</v>
      </c>
      <c r="BJ328" s="20" t="s">
        <v>81</v>
      </c>
      <c r="BK328" s="195">
        <f>ROUND(I328*H328,2)</f>
        <v>0</v>
      </c>
      <c r="BL328" s="20" t="s">
        <v>149</v>
      </c>
      <c r="BM328" s="194" t="s">
        <v>2405</v>
      </c>
    </row>
    <row r="329" spans="1:65" s="2" customFormat="1">
      <c r="A329" s="37"/>
      <c r="B329" s="38"/>
      <c r="C329" s="39"/>
      <c r="D329" s="196" t="s">
        <v>213</v>
      </c>
      <c r="E329" s="39"/>
      <c r="F329" s="197" t="s">
        <v>2404</v>
      </c>
      <c r="G329" s="39"/>
      <c r="H329" s="39"/>
      <c r="I329" s="198"/>
      <c r="J329" s="39"/>
      <c r="K329" s="39"/>
      <c r="L329" s="42"/>
      <c r="M329" s="199"/>
      <c r="N329" s="200"/>
      <c r="O329" s="67"/>
      <c r="P329" s="67"/>
      <c r="Q329" s="67"/>
      <c r="R329" s="67"/>
      <c r="S329" s="67"/>
      <c r="T329" s="68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T329" s="20" t="s">
        <v>213</v>
      </c>
      <c r="AU329" s="20" t="s">
        <v>83</v>
      </c>
    </row>
    <row r="330" spans="1:65" s="2" customFormat="1" ht="18">
      <c r="A330" s="37"/>
      <c r="B330" s="38"/>
      <c r="C330" s="39"/>
      <c r="D330" s="196" t="s">
        <v>275</v>
      </c>
      <c r="E330" s="39"/>
      <c r="F330" s="233" t="s">
        <v>1644</v>
      </c>
      <c r="G330" s="39"/>
      <c r="H330" s="39"/>
      <c r="I330" s="198"/>
      <c r="J330" s="39"/>
      <c r="K330" s="39"/>
      <c r="L330" s="42"/>
      <c r="M330" s="199"/>
      <c r="N330" s="200"/>
      <c r="O330" s="67"/>
      <c r="P330" s="67"/>
      <c r="Q330" s="67"/>
      <c r="R330" s="67"/>
      <c r="S330" s="67"/>
      <c r="T330" s="68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T330" s="20" t="s">
        <v>275</v>
      </c>
      <c r="AU330" s="20" t="s">
        <v>83</v>
      </c>
    </row>
    <row r="331" spans="1:65" s="2" customFormat="1" ht="33" customHeight="1">
      <c r="A331" s="37"/>
      <c r="B331" s="38"/>
      <c r="C331" s="182" t="s">
        <v>601</v>
      </c>
      <c r="D331" s="182" t="s">
        <v>208</v>
      </c>
      <c r="E331" s="183" t="s">
        <v>2406</v>
      </c>
      <c r="F331" s="184" t="s">
        <v>2407</v>
      </c>
      <c r="G331" s="185" t="s">
        <v>809</v>
      </c>
      <c r="H331" s="186">
        <v>1</v>
      </c>
      <c r="I331" s="187"/>
      <c r="J331" s="188">
        <f>ROUND(I331*H331,2)</f>
        <v>0</v>
      </c>
      <c r="K331" s="189"/>
      <c r="L331" s="42"/>
      <c r="M331" s="190" t="s">
        <v>21</v>
      </c>
      <c r="N331" s="191" t="s">
        <v>45</v>
      </c>
      <c r="O331" s="67"/>
      <c r="P331" s="192">
        <f>O331*H331</f>
        <v>0</v>
      </c>
      <c r="Q331" s="192">
        <v>0</v>
      </c>
      <c r="R331" s="192">
        <f>Q331*H331</f>
        <v>0</v>
      </c>
      <c r="S331" s="192">
        <v>0</v>
      </c>
      <c r="T331" s="193">
        <f>S331*H331</f>
        <v>0</v>
      </c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R331" s="194" t="s">
        <v>149</v>
      </c>
      <c r="AT331" s="194" t="s">
        <v>208</v>
      </c>
      <c r="AU331" s="194" t="s">
        <v>83</v>
      </c>
      <c r="AY331" s="20" t="s">
        <v>206</v>
      </c>
      <c r="BE331" s="195">
        <f>IF(N331="základní",J331,0)</f>
        <v>0</v>
      </c>
      <c r="BF331" s="195">
        <f>IF(N331="snížená",J331,0)</f>
        <v>0</v>
      </c>
      <c r="BG331" s="195">
        <f>IF(N331="zákl. přenesená",J331,0)</f>
        <v>0</v>
      </c>
      <c r="BH331" s="195">
        <f>IF(N331="sníž. přenesená",J331,0)</f>
        <v>0</v>
      </c>
      <c r="BI331" s="195">
        <f>IF(N331="nulová",J331,0)</f>
        <v>0</v>
      </c>
      <c r="BJ331" s="20" t="s">
        <v>81</v>
      </c>
      <c r="BK331" s="195">
        <f>ROUND(I331*H331,2)</f>
        <v>0</v>
      </c>
      <c r="BL331" s="20" t="s">
        <v>149</v>
      </c>
      <c r="BM331" s="194" t="s">
        <v>2408</v>
      </c>
    </row>
    <row r="332" spans="1:65" s="2" customFormat="1" ht="18">
      <c r="A332" s="37"/>
      <c r="B332" s="38"/>
      <c r="C332" s="39"/>
      <c r="D332" s="196" t="s">
        <v>213</v>
      </c>
      <c r="E332" s="39"/>
      <c r="F332" s="197" t="s">
        <v>2407</v>
      </c>
      <c r="G332" s="39"/>
      <c r="H332" s="39"/>
      <c r="I332" s="198"/>
      <c r="J332" s="39"/>
      <c r="K332" s="39"/>
      <c r="L332" s="42"/>
      <c r="M332" s="199"/>
      <c r="N332" s="200"/>
      <c r="O332" s="67"/>
      <c r="P332" s="67"/>
      <c r="Q332" s="67"/>
      <c r="R332" s="67"/>
      <c r="S332" s="67"/>
      <c r="T332" s="68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T332" s="20" t="s">
        <v>213</v>
      </c>
      <c r="AU332" s="20" t="s">
        <v>83</v>
      </c>
    </row>
    <row r="333" spans="1:65" s="2" customFormat="1" ht="18">
      <c r="A333" s="37"/>
      <c r="B333" s="38"/>
      <c r="C333" s="39"/>
      <c r="D333" s="196" t="s">
        <v>275</v>
      </c>
      <c r="E333" s="39"/>
      <c r="F333" s="233" t="s">
        <v>1644</v>
      </c>
      <c r="G333" s="39"/>
      <c r="H333" s="39"/>
      <c r="I333" s="198"/>
      <c r="J333" s="39"/>
      <c r="K333" s="39"/>
      <c r="L333" s="42"/>
      <c r="M333" s="199"/>
      <c r="N333" s="200"/>
      <c r="O333" s="67"/>
      <c r="P333" s="67"/>
      <c r="Q333" s="67"/>
      <c r="R333" s="67"/>
      <c r="S333" s="67"/>
      <c r="T333" s="68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T333" s="20" t="s">
        <v>275</v>
      </c>
      <c r="AU333" s="20" t="s">
        <v>83</v>
      </c>
    </row>
    <row r="334" spans="1:65" s="2" customFormat="1" ht="24.15" customHeight="1">
      <c r="A334" s="37"/>
      <c r="B334" s="38"/>
      <c r="C334" s="182" t="s">
        <v>613</v>
      </c>
      <c r="D334" s="182" t="s">
        <v>208</v>
      </c>
      <c r="E334" s="183" t="s">
        <v>2409</v>
      </c>
      <c r="F334" s="184" t="s">
        <v>2410</v>
      </c>
      <c r="G334" s="185" t="s">
        <v>809</v>
      </c>
      <c r="H334" s="186">
        <v>1</v>
      </c>
      <c r="I334" s="187"/>
      <c r="J334" s="188">
        <f>ROUND(I334*H334,2)</f>
        <v>0</v>
      </c>
      <c r="K334" s="189"/>
      <c r="L334" s="42"/>
      <c r="M334" s="190" t="s">
        <v>21</v>
      </c>
      <c r="N334" s="191" t="s">
        <v>45</v>
      </c>
      <c r="O334" s="67"/>
      <c r="P334" s="192">
        <f>O334*H334</f>
        <v>0</v>
      </c>
      <c r="Q334" s="192">
        <v>0</v>
      </c>
      <c r="R334" s="192">
        <f>Q334*H334</f>
        <v>0</v>
      </c>
      <c r="S334" s="192">
        <v>0</v>
      </c>
      <c r="T334" s="193">
        <f>S334*H334</f>
        <v>0</v>
      </c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R334" s="194" t="s">
        <v>149</v>
      </c>
      <c r="AT334" s="194" t="s">
        <v>208</v>
      </c>
      <c r="AU334" s="194" t="s">
        <v>83</v>
      </c>
      <c r="AY334" s="20" t="s">
        <v>206</v>
      </c>
      <c r="BE334" s="195">
        <f>IF(N334="základní",J334,0)</f>
        <v>0</v>
      </c>
      <c r="BF334" s="195">
        <f>IF(N334="snížená",J334,0)</f>
        <v>0</v>
      </c>
      <c r="BG334" s="195">
        <f>IF(N334="zákl. přenesená",J334,0)</f>
        <v>0</v>
      </c>
      <c r="BH334" s="195">
        <f>IF(N334="sníž. přenesená",J334,0)</f>
        <v>0</v>
      </c>
      <c r="BI334" s="195">
        <f>IF(N334="nulová",J334,0)</f>
        <v>0</v>
      </c>
      <c r="BJ334" s="20" t="s">
        <v>81</v>
      </c>
      <c r="BK334" s="195">
        <f>ROUND(I334*H334,2)</f>
        <v>0</v>
      </c>
      <c r="BL334" s="20" t="s">
        <v>149</v>
      </c>
      <c r="BM334" s="194" t="s">
        <v>2411</v>
      </c>
    </row>
    <row r="335" spans="1:65" s="2" customFormat="1" ht="18">
      <c r="A335" s="37"/>
      <c r="B335" s="38"/>
      <c r="C335" s="39"/>
      <c r="D335" s="196" t="s">
        <v>213</v>
      </c>
      <c r="E335" s="39"/>
      <c r="F335" s="197" t="s">
        <v>2412</v>
      </c>
      <c r="G335" s="39"/>
      <c r="H335" s="39"/>
      <c r="I335" s="198"/>
      <c r="J335" s="39"/>
      <c r="K335" s="39"/>
      <c r="L335" s="42"/>
      <c r="M335" s="199"/>
      <c r="N335" s="200"/>
      <c r="O335" s="67"/>
      <c r="P335" s="67"/>
      <c r="Q335" s="67"/>
      <c r="R335" s="67"/>
      <c r="S335" s="67"/>
      <c r="T335" s="68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T335" s="20" t="s">
        <v>213</v>
      </c>
      <c r="AU335" s="20" t="s">
        <v>83</v>
      </c>
    </row>
    <row r="336" spans="1:65" s="2" customFormat="1" ht="18">
      <c r="A336" s="37"/>
      <c r="B336" s="38"/>
      <c r="C336" s="39"/>
      <c r="D336" s="196" t="s">
        <v>275</v>
      </c>
      <c r="E336" s="39"/>
      <c r="F336" s="233" t="s">
        <v>1644</v>
      </c>
      <c r="G336" s="39"/>
      <c r="H336" s="39"/>
      <c r="I336" s="198"/>
      <c r="J336" s="39"/>
      <c r="K336" s="39"/>
      <c r="L336" s="42"/>
      <c r="M336" s="199"/>
      <c r="N336" s="200"/>
      <c r="O336" s="67"/>
      <c r="P336" s="67"/>
      <c r="Q336" s="67"/>
      <c r="R336" s="67"/>
      <c r="S336" s="67"/>
      <c r="T336" s="68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T336" s="20" t="s">
        <v>275</v>
      </c>
      <c r="AU336" s="20" t="s">
        <v>83</v>
      </c>
    </row>
    <row r="337" spans="1:65" s="2" customFormat="1" ht="16.5" customHeight="1">
      <c r="A337" s="37"/>
      <c r="B337" s="38"/>
      <c r="C337" s="182" t="s">
        <v>619</v>
      </c>
      <c r="D337" s="182" t="s">
        <v>208</v>
      </c>
      <c r="E337" s="183" t="s">
        <v>2413</v>
      </c>
      <c r="F337" s="184" t="s">
        <v>2414</v>
      </c>
      <c r="G337" s="185" t="s">
        <v>809</v>
      </c>
      <c r="H337" s="186">
        <v>1</v>
      </c>
      <c r="I337" s="187"/>
      <c r="J337" s="188">
        <f>ROUND(I337*H337,2)</f>
        <v>0</v>
      </c>
      <c r="K337" s="189"/>
      <c r="L337" s="42"/>
      <c r="M337" s="190" t="s">
        <v>21</v>
      </c>
      <c r="N337" s="191" t="s">
        <v>45</v>
      </c>
      <c r="O337" s="67"/>
      <c r="P337" s="192">
        <f>O337*H337</f>
        <v>0</v>
      </c>
      <c r="Q337" s="192">
        <v>0</v>
      </c>
      <c r="R337" s="192">
        <f>Q337*H337</f>
        <v>0</v>
      </c>
      <c r="S337" s="192">
        <v>0</v>
      </c>
      <c r="T337" s="193">
        <f>S337*H337</f>
        <v>0</v>
      </c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R337" s="194" t="s">
        <v>149</v>
      </c>
      <c r="AT337" s="194" t="s">
        <v>208</v>
      </c>
      <c r="AU337" s="194" t="s">
        <v>83</v>
      </c>
      <c r="AY337" s="20" t="s">
        <v>206</v>
      </c>
      <c r="BE337" s="195">
        <f>IF(N337="základní",J337,0)</f>
        <v>0</v>
      </c>
      <c r="BF337" s="195">
        <f>IF(N337="snížená",J337,0)</f>
        <v>0</v>
      </c>
      <c r="BG337" s="195">
        <f>IF(N337="zákl. přenesená",J337,0)</f>
        <v>0</v>
      </c>
      <c r="BH337" s="195">
        <f>IF(N337="sníž. přenesená",J337,0)</f>
        <v>0</v>
      </c>
      <c r="BI337" s="195">
        <f>IF(N337="nulová",J337,0)</f>
        <v>0</v>
      </c>
      <c r="BJ337" s="20" t="s">
        <v>81</v>
      </c>
      <c r="BK337" s="195">
        <f>ROUND(I337*H337,2)</f>
        <v>0</v>
      </c>
      <c r="BL337" s="20" t="s">
        <v>149</v>
      </c>
      <c r="BM337" s="194" t="s">
        <v>2415</v>
      </c>
    </row>
    <row r="338" spans="1:65" s="2" customFormat="1">
      <c r="A338" s="37"/>
      <c r="B338" s="38"/>
      <c r="C338" s="39"/>
      <c r="D338" s="196" t="s">
        <v>213</v>
      </c>
      <c r="E338" s="39"/>
      <c r="F338" s="197" t="s">
        <v>2414</v>
      </c>
      <c r="G338" s="39"/>
      <c r="H338" s="39"/>
      <c r="I338" s="198"/>
      <c r="J338" s="39"/>
      <c r="K338" s="39"/>
      <c r="L338" s="42"/>
      <c r="M338" s="199"/>
      <c r="N338" s="200"/>
      <c r="O338" s="67"/>
      <c r="P338" s="67"/>
      <c r="Q338" s="67"/>
      <c r="R338" s="67"/>
      <c r="S338" s="67"/>
      <c r="T338" s="68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T338" s="20" t="s">
        <v>213</v>
      </c>
      <c r="AU338" s="20" t="s">
        <v>83</v>
      </c>
    </row>
    <row r="339" spans="1:65" s="2" customFormat="1" ht="18">
      <c r="A339" s="37"/>
      <c r="B339" s="38"/>
      <c r="C339" s="39"/>
      <c r="D339" s="196" t="s">
        <v>275</v>
      </c>
      <c r="E339" s="39"/>
      <c r="F339" s="233" t="s">
        <v>1644</v>
      </c>
      <c r="G339" s="39"/>
      <c r="H339" s="39"/>
      <c r="I339" s="198"/>
      <c r="J339" s="39"/>
      <c r="K339" s="39"/>
      <c r="L339" s="42"/>
      <c r="M339" s="199"/>
      <c r="N339" s="200"/>
      <c r="O339" s="67"/>
      <c r="P339" s="67"/>
      <c r="Q339" s="67"/>
      <c r="R339" s="67"/>
      <c r="S339" s="67"/>
      <c r="T339" s="68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T339" s="20" t="s">
        <v>275</v>
      </c>
      <c r="AU339" s="20" t="s">
        <v>83</v>
      </c>
    </row>
    <row r="340" spans="1:65" s="2" customFormat="1" ht="16.5" customHeight="1">
      <c r="A340" s="37"/>
      <c r="B340" s="38"/>
      <c r="C340" s="182" t="s">
        <v>623</v>
      </c>
      <c r="D340" s="182" t="s">
        <v>208</v>
      </c>
      <c r="E340" s="183" t="s">
        <v>2416</v>
      </c>
      <c r="F340" s="184" t="s">
        <v>2417</v>
      </c>
      <c r="G340" s="185" t="s">
        <v>238</v>
      </c>
      <c r="H340" s="186">
        <v>125</v>
      </c>
      <c r="I340" s="187"/>
      <c r="J340" s="188">
        <f>ROUND(I340*H340,2)</f>
        <v>0</v>
      </c>
      <c r="K340" s="189"/>
      <c r="L340" s="42"/>
      <c r="M340" s="190" t="s">
        <v>21</v>
      </c>
      <c r="N340" s="191" t="s">
        <v>45</v>
      </c>
      <c r="O340" s="67"/>
      <c r="P340" s="192">
        <f>O340*H340</f>
        <v>0</v>
      </c>
      <c r="Q340" s="192">
        <v>0</v>
      </c>
      <c r="R340" s="192">
        <f>Q340*H340</f>
        <v>0</v>
      </c>
      <c r="S340" s="192">
        <v>0</v>
      </c>
      <c r="T340" s="193">
        <f>S340*H340</f>
        <v>0</v>
      </c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R340" s="194" t="s">
        <v>149</v>
      </c>
      <c r="AT340" s="194" t="s">
        <v>208</v>
      </c>
      <c r="AU340" s="194" t="s">
        <v>83</v>
      </c>
      <c r="AY340" s="20" t="s">
        <v>206</v>
      </c>
      <c r="BE340" s="195">
        <f>IF(N340="základní",J340,0)</f>
        <v>0</v>
      </c>
      <c r="BF340" s="195">
        <f>IF(N340="snížená",J340,0)</f>
        <v>0</v>
      </c>
      <c r="BG340" s="195">
        <f>IF(N340="zákl. přenesená",J340,0)</f>
        <v>0</v>
      </c>
      <c r="BH340" s="195">
        <f>IF(N340="sníž. přenesená",J340,0)</f>
        <v>0</v>
      </c>
      <c r="BI340" s="195">
        <f>IF(N340="nulová",J340,0)</f>
        <v>0</v>
      </c>
      <c r="BJ340" s="20" t="s">
        <v>81</v>
      </c>
      <c r="BK340" s="195">
        <f>ROUND(I340*H340,2)</f>
        <v>0</v>
      </c>
      <c r="BL340" s="20" t="s">
        <v>149</v>
      </c>
      <c r="BM340" s="194" t="s">
        <v>2418</v>
      </c>
    </row>
    <row r="341" spans="1:65" s="2" customFormat="1">
      <c r="A341" s="37"/>
      <c r="B341" s="38"/>
      <c r="C341" s="39"/>
      <c r="D341" s="196" t="s">
        <v>213</v>
      </c>
      <c r="E341" s="39"/>
      <c r="F341" s="197" t="s">
        <v>2417</v>
      </c>
      <c r="G341" s="39"/>
      <c r="H341" s="39"/>
      <c r="I341" s="198"/>
      <c r="J341" s="39"/>
      <c r="K341" s="39"/>
      <c r="L341" s="42"/>
      <c r="M341" s="199"/>
      <c r="N341" s="200"/>
      <c r="O341" s="67"/>
      <c r="P341" s="67"/>
      <c r="Q341" s="67"/>
      <c r="R341" s="67"/>
      <c r="S341" s="67"/>
      <c r="T341" s="68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T341" s="20" t="s">
        <v>213</v>
      </c>
      <c r="AU341" s="20" t="s">
        <v>83</v>
      </c>
    </row>
    <row r="342" spans="1:65" s="2" customFormat="1" ht="18">
      <c r="A342" s="37"/>
      <c r="B342" s="38"/>
      <c r="C342" s="39"/>
      <c r="D342" s="196" t="s">
        <v>275</v>
      </c>
      <c r="E342" s="39"/>
      <c r="F342" s="233" t="s">
        <v>2419</v>
      </c>
      <c r="G342" s="39"/>
      <c r="H342" s="39"/>
      <c r="I342" s="198"/>
      <c r="J342" s="39"/>
      <c r="K342" s="39"/>
      <c r="L342" s="42"/>
      <c r="M342" s="199"/>
      <c r="N342" s="200"/>
      <c r="O342" s="67"/>
      <c r="P342" s="67"/>
      <c r="Q342" s="67"/>
      <c r="R342" s="67"/>
      <c r="S342" s="67"/>
      <c r="T342" s="68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T342" s="20" t="s">
        <v>275</v>
      </c>
      <c r="AU342" s="20" t="s">
        <v>83</v>
      </c>
    </row>
    <row r="343" spans="1:65" s="2" customFormat="1" ht="16.5" customHeight="1">
      <c r="A343" s="37"/>
      <c r="B343" s="38"/>
      <c r="C343" s="182" t="s">
        <v>627</v>
      </c>
      <c r="D343" s="182" t="s">
        <v>208</v>
      </c>
      <c r="E343" s="183" t="s">
        <v>2420</v>
      </c>
      <c r="F343" s="184" t="s">
        <v>2421</v>
      </c>
      <c r="G343" s="185" t="s">
        <v>238</v>
      </c>
      <c r="H343" s="186">
        <v>20</v>
      </c>
      <c r="I343" s="187"/>
      <c r="J343" s="188">
        <f>ROUND(I343*H343,2)</f>
        <v>0</v>
      </c>
      <c r="K343" s="189"/>
      <c r="L343" s="42"/>
      <c r="M343" s="190" t="s">
        <v>21</v>
      </c>
      <c r="N343" s="191" t="s">
        <v>45</v>
      </c>
      <c r="O343" s="67"/>
      <c r="P343" s="192">
        <f>O343*H343</f>
        <v>0</v>
      </c>
      <c r="Q343" s="192">
        <v>0</v>
      </c>
      <c r="R343" s="192">
        <f>Q343*H343</f>
        <v>0</v>
      </c>
      <c r="S343" s="192">
        <v>0</v>
      </c>
      <c r="T343" s="193">
        <f>S343*H343</f>
        <v>0</v>
      </c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R343" s="194" t="s">
        <v>149</v>
      </c>
      <c r="AT343" s="194" t="s">
        <v>208</v>
      </c>
      <c r="AU343" s="194" t="s">
        <v>83</v>
      </c>
      <c r="AY343" s="20" t="s">
        <v>206</v>
      </c>
      <c r="BE343" s="195">
        <f>IF(N343="základní",J343,0)</f>
        <v>0</v>
      </c>
      <c r="BF343" s="195">
        <f>IF(N343="snížená",J343,0)</f>
        <v>0</v>
      </c>
      <c r="BG343" s="195">
        <f>IF(N343="zákl. přenesená",J343,0)</f>
        <v>0</v>
      </c>
      <c r="BH343" s="195">
        <f>IF(N343="sníž. přenesená",J343,0)</f>
        <v>0</v>
      </c>
      <c r="BI343" s="195">
        <f>IF(N343="nulová",J343,0)</f>
        <v>0</v>
      </c>
      <c r="BJ343" s="20" t="s">
        <v>81</v>
      </c>
      <c r="BK343" s="195">
        <f>ROUND(I343*H343,2)</f>
        <v>0</v>
      </c>
      <c r="BL343" s="20" t="s">
        <v>149</v>
      </c>
      <c r="BM343" s="194" t="s">
        <v>2422</v>
      </c>
    </row>
    <row r="344" spans="1:65" s="2" customFormat="1">
      <c r="A344" s="37"/>
      <c r="B344" s="38"/>
      <c r="C344" s="39"/>
      <c r="D344" s="196" t="s">
        <v>213</v>
      </c>
      <c r="E344" s="39"/>
      <c r="F344" s="197" t="s">
        <v>2421</v>
      </c>
      <c r="G344" s="39"/>
      <c r="H344" s="39"/>
      <c r="I344" s="198"/>
      <c r="J344" s="39"/>
      <c r="K344" s="39"/>
      <c r="L344" s="42"/>
      <c r="M344" s="199"/>
      <c r="N344" s="200"/>
      <c r="O344" s="67"/>
      <c r="P344" s="67"/>
      <c r="Q344" s="67"/>
      <c r="R344" s="67"/>
      <c r="S344" s="67"/>
      <c r="T344" s="68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T344" s="20" t="s">
        <v>213</v>
      </c>
      <c r="AU344" s="20" t="s">
        <v>83</v>
      </c>
    </row>
    <row r="345" spans="1:65" s="2" customFormat="1" ht="18">
      <c r="A345" s="37"/>
      <c r="B345" s="38"/>
      <c r="C345" s="39"/>
      <c r="D345" s="196" t="s">
        <v>275</v>
      </c>
      <c r="E345" s="39"/>
      <c r="F345" s="233" t="s">
        <v>2423</v>
      </c>
      <c r="G345" s="39"/>
      <c r="H345" s="39"/>
      <c r="I345" s="198"/>
      <c r="J345" s="39"/>
      <c r="K345" s="39"/>
      <c r="L345" s="42"/>
      <c r="M345" s="199"/>
      <c r="N345" s="200"/>
      <c r="O345" s="67"/>
      <c r="P345" s="67"/>
      <c r="Q345" s="67"/>
      <c r="R345" s="67"/>
      <c r="S345" s="67"/>
      <c r="T345" s="68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T345" s="20" t="s">
        <v>275</v>
      </c>
      <c r="AU345" s="20" t="s">
        <v>83</v>
      </c>
    </row>
    <row r="346" spans="1:65" s="14" customFormat="1">
      <c r="B346" s="211"/>
      <c r="C346" s="212"/>
      <c r="D346" s="196" t="s">
        <v>215</v>
      </c>
      <c r="E346" s="213" t="s">
        <v>21</v>
      </c>
      <c r="F346" s="214" t="s">
        <v>386</v>
      </c>
      <c r="G346" s="212"/>
      <c r="H346" s="215">
        <v>20</v>
      </c>
      <c r="I346" s="216"/>
      <c r="J346" s="212"/>
      <c r="K346" s="212"/>
      <c r="L346" s="217"/>
      <c r="M346" s="218"/>
      <c r="N346" s="219"/>
      <c r="O346" s="219"/>
      <c r="P346" s="219"/>
      <c r="Q346" s="219"/>
      <c r="R346" s="219"/>
      <c r="S346" s="219"/>
      <c r="T346" s="220"/>
      <c r="AT346" s="221" t="s">
        <v>215</v>
      </c>
      <c r="AU346" s="221" t="s">
        <v>83</v>
      </c>
      <c r="AV346" s="14" t="s">
        <v>83</v>
      </c>
      <c r="AW346" s="14" t="s">
        <v>34</v>
      </c>
      <c r="AX346" s="14" t="s">
        <v>81</v>
      </c>
      <c r="AY346" s="221" t="s">
        <v>206</v>
      </c>
    </row>
    <row r="347" spans="1:65" s="2" customFormat="1" ht="16.5" customHeight="1">
      <c r="A347" s="37"/>
      <c r="B347" s="38"/>
      <c r="C347" s="182" t="s">
        <v>631</v>
      </c>
      <c r="D347" s="182" t="s">
        <v>208</v>
      </c>
      <c r="E347" s="183" t="s">
        <v>2424</v>
      </c>
      <c r="F347" s="184" t="s">
        <v>2425</v>
      </c>
      <c r="G347" s="185" t="s">
        <v>211</v>
      </c>
      <c r="H347" s="186">
        <v>1</v>
      </c>
      <c r="I347" s="187"/>
      <c r="J347" s="188">
        <f>ROUND(I347*H347,2)</f>
        <v>0</v>
      </c>
      <c r="K347" s="189"/>
      <c r="L347" s="42"/>
      <c r="M347" s="190" t="s">
        <v>21</v>
      </c>
      <c r="N347" s="191" t="s">
        <v>45</v>
      </c>
      <c r="O347" s="67"/>
      <c r="P347" s="192">
        <f>O347*H347</f>
        <v>0</v>
      </c>
      <c r="Q347" s="192">
        <v>0</v>
      </c>
      <c r="R347" s="192">
        <f>Q347*H347</f>
        <v>0</v>
      </c>
      <c r="S347" s="192">
        <v>0</v>
      </c>
      <c r="T347" s="193">
        <f>S347*H347</f>
        <v>0</v>
      </c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R347" s="194" t="s">
        <v>149</v>
      </c>
      <c r="AT347" s="194" t="s">
        <v>208</v>
      </c>
      <c r="AU347" s="194" t="s">
        <v>83</v>
      </c>
      <c r="AY347" s="20" t="s">
        <v>206</v>
      </c>
      <c r="BE347" s="195">
        <f>IF(N347="základní",J347,0)</f>
        <v>0</v>
      </c>
      <c r="BF347" s="195">
        <f>IF(N347="snížená",J347,0)</f>
        <v>0</v>
      </c>
      <c r="BG347" s="195">
        <f>IF(N347="zákl. přenesená",J347,0)</f>
        <v>0</v>
      </c>
      <c r="BH347" s="195">
        <f>IF(N347="sníž. přenesená",J347,0)</f>
        <v>0</v>
      </c>
      <c r="BI347" s="195">
        <f>IF(N347="nulová",J347,0)</f>
        <v>0</v>
      </c>
      <c r="BJ347" s="20" t="s">
        <v>81</v>
      </c>
      <c r="BK347" s="195">
        <f>ROUND(I347*H347,2)</f>
        <v>0</v>
      </c>
      <c r="BL347" s="20" t="s">
        <v>149</v>
      </c>
      <c r="BM347" s="194" t="s">
        <v>2426</v>
      </c>
    </row>
    <row r="348" spans="1:65" s="2" customFormat="1">
      <c r="A348" s="37"/>
      <c r="B348" s="38"/>
      <c r="C348" s="39"/>
      <c r="D348" s="196" t="s">
        <v>213</v>
      </c>
      <c r="E348" s="39"/>
      <c r="F348" s="197" t="s">
        <v>2425</v>
      </c>
      <c r="G348" s="39"/>
      <c r="H348" s="39"/>
      <c r="I348" s="198"/>
      <c r="J348" s="39"/>
      <c r="K348" s="39"/>
      <c r="L348" s="42"/>
      <c r="M348" s="199"/>
      <c r="N348" s="200"/>
      <c r="O348" s="67"/>
      <c r="P348" s="67"/>
      <c r="Q348" s="67"/>
      <c r="R348" s="67"/>
      <c r="S348" s="67"/>
      <c r="T348" s="68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T348" s="20" t="s">
        <v>213</v>
      </c>
      <c r="AU348" s="20" t="s">
        <v>83</v>
      </c>
    </row>
    <row r="349" spans="1:65" s="2" customFormat="1" ht="18">
      <c r="A349" s="37"/>
      <c r="B349" s="38"/>
      <c r="C349" s="39"/>
      <c r="D349" s="196" t="s">
        <v>275</v>
      </c>
      <c r="E349" s="39"/>
      <c r="F349" s="233" t="s">
        <v>2427</v>
      </c>
      <c r="G349" s="39"/>
      <c r="H349" s="39"/>
      <c r="I349" s="198"/>
      <c r="J349" s="39"/>
      <c r="K349" s="39"/>
      <c r="L349" s="42"/>
      <c r="M349" s="199"/>
      <c r="N349" s="200"/>
      <c r="O349" s="67"/>
      <c r="P349" s="67"/>
      <c r="Q349" s="67"/>
      <c r="R349" s="67"/>
      <c r="S349" s="67"/>
      <c r="T349" s="68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T349" s="20" t="s">
        <v>275</v>
      </c>
      <c r="AU349" s="20" t="s">
        <v>83</v>
      </c>
    </row>
    <row r="350" spans="1:65" s="2" customFormat="1" ht="16.5" customHeight="1">
      <c r="A350" s="37"/>
      <c r="B350" s="38"/>
      <c r="C350" s="182" t="s">
        <v>635</v>
      </c>
      <c r="D350" s="182" t="s">
        <v>208</v>
      </c>
      <c r="E350" s="183" t="s">
        <v>2428</v>
      </c>
      <c r="F350" s="184" t="s">
        <v>2429</v>
      </c>
      <c r="G350" s="185" t="s">
        <v>211</v>
      </c>
      <c r="H350" s="186">
        <v>1</v>
      </c>
      <c r="I350" s="187"/>
      <c r="J350" s="188">
        <f>ROUND(I350*H350,2)</f>
        <v>0</v>
      </c>
      <c r="K350" s="189"/>
      <c r="L350" s="42"/>
      <c r="M350" s="190" t="s">
        <v>21</v>
      </c>
      <c r="N350" s="191" t="s">
        <v>45</v>
      </c>
      <c r="O350" s="67"/>
      <c r="P350" s="192">
        <f>O350*H350</f>
        <v>0</v>
      </c>
      <c r="Q350" s="192">
        <v>0</v>
      </c>
      <c r="R350" s="192">
        <f>Q350*H350</f>
        <v>0</v>
      </c>
      <c r="S350" s="192">
        <v>0</v>
      </c>
      <c r="T350" s="193">
        <f>S350*H350</f>
        <v>0</v>
      </c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R350" s="194" t="s">
        <v>149</v>
      </c>
      <c r="AT350" s="194" t="s">
        <v>208</v>
      </c>
      <c r="AU350" s="194" t="s">
        <v>83</v>
      </c>
      <c r="AY350" s="20" t="s">
        <v>206</v>
      </c>
      <c r="BE350" s="195">
        <f>IF(N350="základní",J350,0)</f>
        <v>0</v>
      </c>
      <c r="BF350" s="195">
        <f>IF(N350="snížená",J350,0)</f>
        <v>0</v>
      </c>
      <c r="BG350" s="195">
        <f>IF(N350="zákl. přenesená",J350,0)</f>
        <v>0</v>
      </c>
      <c r="BH350" s="195">
        <f>IF(N350="sníž. přenesená",J350,0)</f>
        <v>0</v>
      </c>
      <c r="BI350" s="195">
        <f>IF(N350="nulová",J350,0)</f>
        <v>0</v>
      </c>
      <c r="BJ350" s="20" t="s">
        <v>81</v>
      </c>
      <c r="BK350" s="195">
        <f>ROUND(I350*H350,2)</f>
        <v>0</v>
      </c>
      <c r="BL350" s="20" t="s">
        <v>149</v>
      </c>
      <c r="BM350" s="194" t="s">
        <v>2430</v>
      </c>
    </row>
    <row r="351" spans="1:65" s="2" customFormat="1">
      <c r="A351" s="37"/>
      <c r="B351" s="38"/>
      <c r="C351" s="39"/>
      <c r="D351" s="196" t="s">
        <v>213</v>
      </c>
      <c r="E351" s="39"/>
      <c r="F351" s="197" t="s">
        <v>2429</v>
      </c>
      <c r="G351" s="39"/>
      <c r="H351" s="39"/>
      <c r="I351" s="198"/>
      <c r="J351" s="39"/>
      <c r="K351" s="39"/>
      <c r="L351" s="42"/>
      <c r="M351" s="199"/>
      <c r="N351" s="200"/>
      <c r="O351" s="67"/>
      <c r="P351" s="67"/>
      <c r="Q351" s="67"/>
      <c r="R351" s="67"/>
      <c r="S351" s="67"/>
      <c r="T351" s="68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T351" s="20" t="s">
        <v>213</v>
      </c>
      <c r="AU351" s="20" t="s">
        <v>83</v>
      </c>
    </row>
    <row r="352" spans="1:65" s="2" customFormat="1" ht="18">
      <c r="A352" s="37"/>
      <c r="B352" s="38"/>
      <c r="C352" s="39"/>
      <c r="D352" s="196" t="s">
        <v>275</v>
      </c>
      <c r="E352" s="39"/>
      <c r="F352" s="233" t="s">
        <v>1644</v>
      </c>
      <c r="G352" s="39"/>
      <c r="H352" s="39"/>
      <c r="I352" s="198"/>
      <c r="J352" s="39"/>
      <c r="K352" s="39"/>
      <c r="L352" s="42"/>
      <c r="M352" s="199"/>
      <c r="N352" s="200"/>
      <c r="O352" s="67"/>
      <c r="P352" s="67"/>
      <c r="Q352" s="67"/>
      <c r="R352" s="67"/>
      <c r="S352" s="67"/>
      <c r="T352" s="68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T352" s="20" t="s">
        <v>275</v>
      </c>
      <c r="AU352" s="20" t="s">
        <v>83</v>
      </c>
    </row>
    <row r="353" spans="1:65" s="2" customFormat="1" ht="16.5" customHeight="1">
      <c r="A353" s="37"/>
      <c r="B353" s="38"/>
      <c r="C353" s="182" t="s">
        <v>642</v>
      </c>
      <c r="D353" s="182" t="s">
        <v>208</v>
      </c>
      <c r="E353" s="183" t="s">
        <v>2431</v>
      </c>
      <c r="F353" s="184" t="s">
        <v>2432</v>
      </c>
      <c r="G353" s="185" t="s">
        <v>211</v>
      </c>
      <c r="H353" s="186">
        <v>3</v>
      </c>
      <c r="I353" s="187"/>
      <c r="J353" s="188">
        <f>ROUND(I353*H353,2)</f>
        <v>0</v>
      </c>
      <c r="K353" s="189"/>
      <c r="L353" s="42"/>
      <c r="M353" s="190" t="s">
        <v>21</v>
      </c>
      <c r="N353" s="191" t="s">
        <v>45</v>
      </c>
      <c r="O353" s="67"/>
      <c r="P353" s="192">
        <f>O353*H353</f>
        <v>0</v>
      </c>
      <c r="Q353" s="192">
        <v>0</v>
      </c>
      <c r="R353" s="192">
        <f>Q353*H353</f>
        <v>0</v>
      </c>
      <c r="S353" s="192">
        <v>0</v>
      </c>
      <c r="T353" s="193">
        <f>S353*H353</f>
        <v>0</v>
      </c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R353" s="194" t="s">
        <v>149</v>
      </c>
      <c r="AT353" s="194" t="s">
        <v>208</v>
      </c>
      <c r="AU353" s="194" t="s">
        <v>83</v>
      </c>
      <c r="AY353" s="20" t="s">
        <v>206</v>
      </c>
      <c r="BE353" s="195">
        <f>IF(N353="základní",J353,0)</f>
        <v>0</v>
      </c>
      <c r="BF353" s="195">
        <f>IF(N353="snížená",J353,0)</f>
        <v>0</v>
      </c>
      <c r="BG353" s="195">
        <f>IF(N353="zákl. přenesená",J353,0)</f>
        <v>0</v>
      </c>
      <c r="BH353" s="195">
        <f>IF(N353="sníž. přenesená",J353,0)</f>
        <v>0</v>
      </c>
      <c r="BI353" s="195">
        <f>IF(N353="nulová",J353,0)</f>
        <v>0</v>
      </c>
      <c r="BJ353" s="20" t="s">
        <v>81</v>
      </c>
      <c r="BK353" s="195">
        <f>ROUND(I353*H353,2)</f>
        <v>0</v>
      </c>
      <c r="BL353" s="20" t="s">
        <v>149</v>
      </c>
      <c r="BM353" s="194" t="s">
        <v>2433</v>
      </c>
    </row>
    <row r="354" spans="1:65" s="2" customFormat="1">
      <c r="A354" s="37"/>
      <c r="B354" s="38"/>
      <c r="C354" s="39"/>
      <c r="D354" s="196" t="s">
        <v>213</v>
      </c>
      <c r="E354" s="39"/>
      <c r="F354" s="197" t="s">
        <v>2432</v>
      </c>
      <c r="G354" s="39"/>
      <c r="H354" s="39"/>
      <c r="I354" s="198"/>
      <c r="J354" s="39"/>
      <c r="K354" s="39"/>
      <c r="L354" s="42"/>
      <c r="M354" s="199"/>
      <c r="N354" s="200"/>
      <c r="O354" s="67"/>
      <c r="P354" s="67"/>
      <c r="Q354" s="67"/>
      <c r="R354" s="67"/>
      <c r="S354" s="67"/>
      <c r="T354" s="68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T354" s="20" t="s">
        <v>213</v>
      </c>
      <c r="AU354" s="20" t="s">
        <v>83</v>
      </c>
    </row>
    <row r="355" spans="1:65" s="2" customFormat="1" ht="18">
      <c r="A355" s="37"/>
      <c r="B355" s="38"/>
      <c r="C355" s="39"/>
      <c r="D355" s="196" t="s">
        <v>275</v>
      </c>
      <c r="E355" s="39"/>
      <c r="F355" s="233" t="s">
        <v>1644</v>
      </c>
      <c r="G355" s="39"/>
      <c r="H355" s="39"/>
      <c r="I355" s="198"/>
      <c r="J355" s="39"/>
      <c r="K355" s="39"/>
      <c r="L355" s="42"/>
      <c r="M355" s="199"/>
      <c r="N355" s="200"/>
      <c r="O355" s="67"/>
      <c r="P355" s="67"/>
      <c r="Q355" s="67"/>
      <c r="R355" s="67"/>
      <c r="S355" s="67"/>
      <c r="T355" s="68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T355" s="20" t="s">
        <v>275</v>
      </c>
      <c r="AU355" s="20" t="s">
        <v>83</v>
      </c>
    </row>
    <row r="356" spans="1:65" s="14" customFormat="1">
      <c r="B356" s="211"/>
      <c r="C356" s="212"/>
      <c r="D356" s="196" t="s">
        <v>215</v>
      </c>
      <c r="E356" s="213" t="s">
        <v>21</v>
      </c>
      <c r="F356" s="214" t="s">
        <v>2434</v>
      </c>
      <c r="G356" s="212"/>
      <c r="H356" s="215">
        <v>2</v>
      </c>
      <c r="I356" s="216"/>
      <c r="J356" s="212"/>
      <c r="K356" s="212"/>
      <c r="L356" s="217"/>
      <c r="M356" s="218"/>
      <c r="N356" s="219"/>
      <c r="O356" s="219"/>
      <c r="P356" s="219"/>
      <c r="Q356" s="219"/>
      <c r="R356" s="219"/>
      <c r="S356" s="219"/>
      <c r="T356" s="220"/>
      <c r="AT356" s="221" t="s">
        <v>215</v>
      </c>
      <c r="AU356" s="221" t="s">
        <v>83</v>
      </c>
      <c r="AV356" s="14" t="s">
        <v>83</v>
      </c>
      <c r="AW356" s="14" t="s">
        <v>34</v>
      </c>
      <c r="AX356" s="14" t="s">
        <v>74</v>
      </c>
      <c r="AY356" s="221" t="s">
        <v>206</v>
      </c>
    </row>
    <row r="357" spans="1:65" s="14" customFormat="1">
      <c r="B357" s="211"/>
      <c r="C357" s="212"/>
      <c r="D357" s="196" t="s">
        <v>215</v>
      </c>
      <c r="E357" s="213" t="s">
        <v>21</v>
      </c>
      <c r="F357" s="214" t="s">
        <v>2435</v>
      </c>
      <c r="G357" s="212"/>
      <c r="H357" s="215">
        <v>1</v>
      </c>
      <c r="I357" s="216"/>
      <c r="J357" s="212"/>
      <c r="K357" s="212"/>
      <c r="L357" s="217"/>
      <c r="M357" s="218"/>
      <c r="N357" s="219"/>
      <c r="O357" s="219"/>
      <c r="P357" s="219"/>
      <c r="Q357" s="219"/>
      <c r="R357" s="219"/>
      <c r="S357" s="219"/>
      <c r="T357" s="220"/>
      <c r="AT357" s="221" t="s">
        <v>215</v>
      </c>
      <c r="AU357" s="221" t="s">
        <v>83</v>
      </c>
      <c r="AV357" s="14" t="s">
        <v>83</v>
      </c>
      <c r="AW357" s="14" t="s">
        <v>34</v>
      </c>
      <c r="AX357" s="14" t="s">
        <v>74</v>
      </c>
      <c r="AY357" s="221" t="s">
        <v>206</v>
      </c>
    </row>
    <row r="358" spans="1:65" s="15" customFormat="1">
      <c r="B358" s="222"/>
      <c r="C358" s="223"/>
      <c r="D358" s="196" t="s">
        <v>215</v>
      </c>
      <c r="E358" s="224" t="s">
        <v>21</v>
      </c>
      <c r="F358" s="225" t="s">
        <v>219</v>
      </c>
      <c r="G358" s="223"/>
      <c r="H358" s="226">
        <v>3</v>
      </c>
      <c r="I358" s="227"/>
      <c r="J358" s="223"/>
      <c r="K358" s="223"/>
      <c r="L358" s="228"/>
      <c r="M358" s="229"/>
      <c r="N358" s="230"/>
      <c r="O358" s="230"/>
      <c r="P358" s="230"/>
      <c r="Q358" s="230"/>
      <c r="R358" s="230"/>
      <c r="S358" s="230"/>
      <c r="T358" s="231"/>
      <c r="AT358" s="232" t="s">
        <v>215</v>
      </c>
      <c r="AU358" s="232" t="s">
        <v>83</v>
      </c>
      <c r="AV358" s="15" t="s">
        <v>149</v>
      </c>
      <c r="AW358" s="15" t="s">
        <v>34</v>
      </c>
      <c r="AX358" s="15" t="s">
        <v>81</v>
      </c>
      <c r="AY358" s="232" t="s">
        <v>206</v>
      </c>
    </row>
    <row r="359" spans="1:65" s="2" customFormat="1" ht="16.5" customHeight="1">
      <c r="A359" s="37"/>
      <c r="B359" s="38"/>
      <c r="C359" s="182" t="s">
        <v>646</v>
      </c>
      <c r="D359" s="182" t="s">
        <v>208</v>
      </c>
      <c r="E359" s="183" t="s">
        <v>2436</v>
      </c>
      <c r="F359" s="184" t="s">
        <v>2437</v>
      </c>
      <c r="G359" s="185" t="s">
        <v>211</v>
      </c>
      <c r="H359" s="186">
        <v>4</v>
      </c>
      <c r="I359" s="187"/>
      <c r="J359" s="188">
        <f>ROUND(I359*H359,2)</f>
        <v>0</v>
      </c>
      <c r="K359" s="189"/>
      <c r="L359" s="42"/>
      <c r="M359" s="190" t="s">
        <v>21</v>
      </c>
      <c r="N359" s="191" t="s">
        <v>45</v>
      </c>
      <c r="O359" s="67"/>
      <c r="P359" s="192">
        <f>O359*H359</f>
        <v>0</v>
      </c>
      <c r="Q359" s="192">
        <v>0</v>
      </c>
      <c r="R359" s="192">
        <f>Q359*H359</f>
        <v>0</v>
      </c>
      <c r="S359" s="192">
        <v>0</v>
      </c>
      <c r="T359" s="193">
        <f>S359*H359</f>
        <v>0</v>
      </c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R359" s="194" t="s">
        <v>149</v>
      </c>
      <c r="AT359" s="194" t="s">
        <v>208</v>
      </c>
      <c r="AU359" s="194" t="s">
        <v>83</v>
      </c>
      <c r="AY359" s="20" t="s">
        <v>206</v>
      </c>
      <c r="BE359" s="195">
        <f>IF(N359="základní",J359,0)</f>
        <v>0</v>
      </c>
      <c r="BF359" s="195">
        <f>IF(N359="snížená",J359,0)</f>
        <v>0</v>
      </c>
      <c r="BG359" s="195">
        <f>IF(N359="zákl. přenesená",J359,0)</f>
        <v>0</v>
      </c>
      <c r="BH359" s="195">
        <f>IF(N359="sníž. přenesená",J359,0)</f>
        <v>0</v>
      </c>
      <c r="BI359" s="195">
        <f>IF(N359="nulová",J359,0)</f>
        <v>0</v>
      </c>
      <c r="BJ359" s="20" t="s">
        <v>81</v>
      </c>
      <c r="BK359" s="195">
        <f>ROUND(I359*H359,2)</f>
        <v>0</v>
      </c>
      <c r="BL359" s="20" t="s">
        <v>149</v>
      </c>
      <c r="BM359" s="194" t="s">
        <v>2438</v>
      </c>
    </row>
    <row r="360" spans="1:65" s="2" customFormat="1">
      <c r="A360" s="37"/>
      <c r="B360" s="38"/>
      <c r="C360" s="39"/>
      <c r="D360" s="196" t="s">
        <v>213</v>
      </c>
      <c r="E360" s="39"/>
      <c r="F360" s="197" t="s">
        <v>2437</v>
      </c>
      <c r="G360" s="39"/>
      <c r="H360" s="39"/>
      <c r="I360" s="198"/>
      <c r="J360" s="39"/>
      <c r="K360" s="39"/>
      <c r="L360" s="42"/>
      <c r="M360" s="199"/>
      <c r="N360" s="200"/>
      <c r="O360" s="67"/>
      <c r="P360" s="67"/>
      <c r="Q360" s="67"/>
      <c r="R360" s="67"/>
      <c r="S360" s="67"/>
      <c r="T360" s="68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T360" s="20" t="s">
        <v>213</v>
      </c>
      <c r="AU360" s="20" t="s">
        <v>83</v>
      </c>
    </row>
    <row r="361" spans="1:65" s="2" customFormat="1" ht="18">
      <c r="A361" s="37"/>
      <c r="B361" s="38"/>
      <c r="C361" s="39"/>
      <c r="D361" s="196" t="s">
        <v>275</v>
      </c>
      <c r="E361" s="39"/>
      <c r="F361" s="233" t="s">
        <v>1644</v>
      </c>
      <c r="G361" s="39"/>
      <c r="H361" s="39"/>
      <c r="I361" s="198"/>
      <c r="J361" s="39"/>
      <c r="K361" s="39"/>
      <c r="L361" s="42"/>
      <c r="M361" s="199"/>
      <c r="N361" s="200"/>
      <c r="O361" s="67"/>
      <c r="P361" s="67"/>
      <c r="Q361" s="67"/>
      <c r="R361" s="67"/>
      <c r="S361" s="67"/>
      <c r="T361" s="68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T361" s="20" t="s">
        <v>275</v>
      </c>
      <c r="AU361" s="20" t="s">
        <v>83</v>
      </c>
    </row>
    <row r="362" spans="1:65" s="2" customFormat="1" ht="16.5" customHeight="1">
      <c r="A362" s="37"/>
      <c r="B362" s="38"/>
      <c r="C362" s="182" t="s">
        <v>653</v>
      </c>
      <c r="D362" s="182" t="s">
        <v>208</v>
      </c>
      <c r="E362" s="183" t="s">
        <v>2439</v>
      </c>
      <c r="F362" s="184" t="s">
        <v>2440</v>
      </c>
      <c r="G362" s="185" t="s">
        <v>211</v>
      </c>
      <c r="H362" s="186">
        <v>19</v>
      </c>
      <c r="I362" s="187"/>
      <c r="J362" s="188">
        <f>ROUND(I362*H362,2)</f>
        <v>0</v>
      </c>
      <c r="K362" s="189"/>
      <c r="L362" s="42"/>
      <c r="M362" s="190" t="s">
        <v>21</v>
      </c>
      <c r="N362" s="191" t="s">
        <v>45</v>
      </c>
      <c r="O362" s="67"/>
      <c r="P362" s="192">
        <f>O362*H362</f>
        <v>0</v>
      </c>
      <c r="Q362" s="192">
        <v>0</v>
      </c>
      <c r="R362" s="192">
        <f>Q362*H362</f>
        <v>0</v>
      </c>
      <c r="S362" s="192">
        <v>0</v>
      </c>
      <c r="T362" s="193">
        <f>S362*H362</f>
        <v>0</v>
      </c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R362" s="194" t="s">
        <v>149</v>
      </c>
      <c r="AT362" s="194" t="s">
        <v>208</v>
      </c>
      <c r="AU362" s="194" t="s">
        <v>83</v>
      </c>
      <c r="AY362" s="20" t="s">
        <v>206</v>
      </c>
      <c r="BE362" s="195">
        <f>IF(N362="základní",J362,0)</f>
        <v>0</v>
      </c>
      <c r="BF362" s="195">
        <f>IF(N362="snížená",J362,0)</f>
        <v>0</v>
      </c>
      <c r="BG362" s="195">
        <f>IF(N362="zákl. přenesená",J362,0)</f>
        <v>0</v>
      </c>
      <c r="BH362" s="195">
        <f>IF(N362="sníž. přenesená",J362,0)</f>
        <v>0</v>
      </c>
      <c r="BI362" s="195">
        <f>IF(N362="nulová",J362,0)</f>
        <v>0</v>
      </c>
      <c r="BJ362" s="20" t="s">
        <v>81</v>
      </c>
      <c r="BK362" s="195">
        <f>ROUND(I362*H362,2)</f>
        <v>0</v>
      </c>
      <c r="BL362" s="20" t="s">
        <v>149</v>
      </c>
      <c r="BM362" s="194" t="s">
        <v>2441</v>
      </c>
    </row>
    <row r="363" spans="1:65" s="2" customFormat="1">
      <c r="A363" s="37"/>
      <c r="B363" s="38"/>
      <c r="C363" s="39"/>
      <c r="D363" s="196" t="s">
        <v>213</v>
      </c>
      <c r="E363" s="39"/>
      <c r="F363" s="197" t="s">
        <v>2442</v>
      </c>
      <c r="G363" s="39"/>
      <c r="H363" s="39"/>
      <c r="I363" s="198"/>
      <c r="J363" s="39"/>
      <c r="K363" s="39"/>
      <c r="L363" s="42"/>
      <c r="M363" s="199"/>
      <c r="N363" s="200"/>
      <c r="O363" s="67"/>
      <c r="P363" s="67"/>
      <c r="Q363" s="67"/>
      <c r="R363" s="67"/>
      <c r="S363" s="67"/>
      <c r="T363" s="68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T363" s="20" t="s">
        <v>213</v>
      </c>
      <c r="AU363" s="20" t="s">
        <v>83</v>
      </c>
    </row>
    <row r="364" spans="1:65" s="2" customFormat="1" ht="27">
      <c r="A364" s="37"/>
      <c r="B364" s="38"/>
      <c r="C364" s="39"/>
      <c r="D364" s="196" t="s">
        <v>275</v>
      </c>
      <c r="E364" s="39"/>
      <c r="F364" s="233" t="s">
        <v>2443</v>
      </c>
      <c r="G364" s="39"/>
      <c r="H364" s="39"/>
      <c r="I364" s="198"/>
      <c r="J364" s="39"/>
      <c r="K364" s="39"/>
      <c r="L364" s="42"/>
      <c r="M364" s="199"/>
      <c r="N364" s="200"/>
      <c r="O364" s="67"/>
      <c r="P364" s="67"/>
      <c r="Q364" s="67"/>
      <c r="R364" s="67"/>
      <c r="S364" s="67"/>
      <c r="T364" s="68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T364" s="20" t="s">
        <v>275</v>
      </c>
      <c r="AU364" s="20" t="s">
        <v>83</v>
      </c>
    </row>
    <row r="365" spans="1:65" s="14" customFormat="1">
      <c r="B365" s="211"/>
      <c r="C365" s="212"/>
      <c r="D365" s="196" t="s">
        <v>215</v>
      </c>
      <c r="E365" s="213" t="s">
        <v>21</v>
      </c>
      <c r="F365" s="214" t="s">
        <v>2444</v>
      </c>
      <c r="G365" s="212"/>
      <c r="H365" s="215">
        <v>19</v>
      </c>
      <c r="I365" s="216"/>
      <c r="J365" s="212"/>
      <c r="K365" s="212"/>
      <c r="L365" s="217"/>
      <c r="M365" s="218"/>
      <c r="N365" s="219"/>
      <c r="O365" s="219"/>
      <c r="P365" s="219"/>
      <c r="Q365" s="219"/>
      <c r="R365" s="219"/>
      <c r="S365" s="219"/>
      <c r="T365" s="220"/>
      <c r="AT365" s="221" t="s">
        <v>215</v>
      </c>
      <c r="AU365" s="221" t="s">
        <v>83</v>
      </c>
      <c r="AV365" s="14" t="s">
        <v>83</v>
      </c>
      <c r="AW365" s="14" t="s">
        <v>34</v>
      </c>
      <c r="AX365" s="14" t="s">
        <v>81</v>
      </c>
      <c r="AY365" s="221" t="s">
        <v>206</v>
      </c>
    </row>
    <row r="366" spans="1:65" s="2" customFormat="1" ht="16.5" customHeight="1">
      <c r="A366" s="37"/>
      <c r="B366" s="38"/>
      <c r="C366" s="182" t="s">
        <v>659</v>
      </c>
      <c r="D366" s="182" t="s">
        <v>208</v>
      </c>
      <c r="E366" s="183" t="s">
        <v>2445</v>
      </c>
      <c r="F366" s="184" t="s">
        <v>2446</v>
      </c>
      <c r="G366" s="185" t="s">
        <v>211</v>
      </c>
      <c r="H366" s="186">
        <v>2</v>
      </c>
      <c r="I366" s="187"/>
      <c r="J366" s="188">
        <f>ROUND(I366*H366,2)</f>
        <v>0</v>
      </c>
      <c r="K366" s="189"/>
      <c r="L366" s="42"/>
      <c r="M366" s="190" t="s">
        <v>21</v>
      </c>
      <c r="N366" s="191" t="s">
        <v>45</v>
      </c>
      <c r="O366" s="67"/>
      <c r="P366" s="192">
        <f>O366*H366</f>
        <v>0</v>
      </c>
      <c r="Q366" s="192">
        <v>0</v>
      </c>
      <c r="R366" s="192">
        <f>Q366*H366</f>
        <v>0</v>
      </c>
      <c r="S366" s="192">
        <v>0</v>
      </c>
      <c r="T366" s="193">
        <f>S366*H366</f>
        <v>0</v>
      </c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R366" s="194" t="s">
        <v>149</v>
      </c>
      <c r="AT366" s="194" t="s">
        <v>208</v>
      </c>
      <c r="AU366" s="194" t="s">
        <v>83</v>
      </c>
      <c r="AY366" s="20" t="s">
        <v>206</v>
      </c>
      <c r="BE366" s="195">
        <f>IF(N366="základní",J366,0)</f>
        <v>0</v>
      </c>
      <c r="BF366" s="195">
        <f>IF(N366="snížená",J366,0)</f>
        <v>0</v>
      </c>
      <c r="BG366" s="195">
        <f>IF(N366="zákl. přenesená",J366,0)</f>
        <v>0</v>
      </c>
      <c r="BH366" s="195">
        <f>IF(N366="sníž. přenesená",J366,0)</f>
        <v>0</v>
      </c>
      <c r="BI366" s="195">
        <f>IF(N366="nulová",J366,0)</f>
        <v>0</v>
      </c>
      <c r="BJ366" s="20" t="s">
        <v>81</v>
      </c>
      <c r="BK366" s="195">
        <f>ROUND(I366*H366,2)</f>
        <v>0</v>
      </c>
      <c r="BL366" s="20" t="s">
        <v>149</v>
      </c>
      <c r="BM366" s="194" t="s">
        <v>2447</v>
      </c>
    </row>
    <row r="367" spans="1:65" s="2" customFormat="1">
      <c r="A367" s="37"/>
      <c r="B367" s="38"/>
      <c r="C367" s="39"/>
      <c r="D367" s="196" t="s">
        <v>213</v>
      </c>
      <c r="E367" s="39"/>
      <c r="F367" s="197" t="s">
        <v>2448</v>
      </c>
      <c r="G367" s="39"/>
      <c r="H367" s="39"/>
      <c r="I367" s="198"/>
      <c r="J367" s="39"/>
      <c r="K367" s="39"/>
      <c r="L367" s="42"/>
      <c r="M367" s="199"/>
      <c r="N367" s="200"/>
      <c r="O367" s="67"/>
      <c r="P367" s="67"/>
      <c r="Q367" s="67"/>
      <c r="R367" s="67"/>
      <c r="S367" s="67"/>
      <c r="T367" s="68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T367" s="20" t="s">
        <v>213</v>
      </c>
      <c r="AU367" s="20" t="s">
        <v>83</v>
      </c>
    </row>
    <row r="368" spans="1:65" s="2" customFormat="1" ht="27">
      <c r="A368" s="37"/>
      <c r="B368" s="38"/>
      <c r="C368" s="39"/>
      <c r="D368" s="196" t="s">
        <v>275</v>
      </c>
      <c r="E368" s="39"/>
      <c r="F368" s="233" t="s">
        <v>2443</v>
      </c>
      <c r="G368" s="39"/>
      <c r="H368" s="39"/>
      <c r="I368" s="198"/>
      <c r="J368" s="39"/>
      <c r="K368" s="39"/>
      <c r="L368" s="42"/>
      <c r="M368" s="199"/>
      <c r="N368" s="200"/>
      <c r="O368" s="67"/>
      <c r="P368" s="67"/>
      <c r="Q368" s="67"/>
      <c r="R368" s="67"/>
      <c r="S368" s="67"/>
      <c r="T368" s="68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T368" s="20" t="s">
        <v>275</v>
      </c>
      <c r="AU368" s="20" t="s">
        <v>83</v>
      </c>
    </row>
    <row r="369" spans="1:65" s="2" customFormat="1" ht="16.5" customHeight="1">
      <c r="A369" s="37"/>
      <c r="B369" s="38"/>
      <c r="C369" s="182" t="s">
        <v>665</v>
      </c>
      <c r="D369" s="182" t="s">
        <v>208</v>
      </c>
      <c r="E369" s="183" t="s">
        <v>2449</v>
      </c>
      <c r="F369" s="184" t="s">
        <v>2450</v>
      </c>
      <c r="G369" s="185" t="s">
        <v>211</v>
      </c>
      <c r="H369" s="186">
        <v>2</v>
      </c>
      <c r="I369" s="187"/>
      <c r="J369" s="188">
        <f>ROUND(I369*H369,2)</f>
        <v>0</v>
      </c>
      <c r="K369" s="189"/>
      <c r="L369" s="42"/>
      <c r="M369" s="190" t="s">
        <v>21</v>
      </c>
      <c r="N369" s="191" t="s">
        <v>45</v>
      </c>
      <c r="O369" s="67"/>
      <c r="P369" s="192">
        <f>O369*H369</f>
        <v>0</v>
      </c>
      <c r="Q369" s="192">
        <v>0</v>
      </c>
      <c r="R369" s="192">
        <f>Q369*H369</f>
        <v>0</v>
      </c>
      <c r="S369" s="192">
        <v>0</v>
      </c>
      <c r="T369" s="193">
        <f>S369*H369</f>
        <v>0</v>
      </c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R369" s="194" t="s">
        <v>149</v>
      </c>
      <c r="AT369" s="194" t="s">
        <v>208</v>
      </c>
      <c r="AU369" s="194" t="s">
        <v>83</v>
      </c>
      <c r="AY369" s="20" t="s">
        <v>206</v>
      </c>
      <c r="BE369" s="195">
        <f>IF(N369="základní",J369,0)</f>
        <v>0</v>
      </c>
      <c r="BF369" s="195">
        <f>IF(N369="snížená",J369,0)</f>
        <v>0</v>
      </c>
      <c r="BG369" s="195">
        <f>IF(N369="zákl. přenesená",J369,0)</f>
        <v>0</v>
      </c>
      <c r="BH369" s="195">
        <f>IF(N369="sníž. přenesená",J369,0)</f>
        <v>0</v>
      </c>
      <c r="BI369" s="195">
        <f>IF(N369="nulová",J369,0)</f>
        <v>0</v>
      </c>
      <c r="BJ369" s="20" t="s">
        <v>81</v>
      </c>
      <c r="BK369" s="195">
        <f>ROUND(I369*H369,2)</f>
        <v>0</v>
      </c>
      <c r="BL369" s="20" t="s">
        <v>149</v>
      </c>
      <c r="BM369" s="194" t="s">
        <v>2451</v>
      </c>
    </row>
    <row r="370" spans="1:65" s="2" customFormat="1">
      <c r="A370" s="37"/>
      <c r="B370" s="38"/>
      <c r="C370" s="39"/>
      <c r="D370" s="196" t="s">
        <v>213</v>
      </c>
      <c r="E370" s="39"/>
      <c r="F370" s="197" t="s">
        <v>2452</v>
      </c>
      <c r="G370" s="39"/>
      <c r="H370" s="39"/>
      <c r="I370" s="198"/>
      <c r="J370" s="39"/>
      <c r="K370" s="39"/>
      <c r="L370" s="42"/>
      <c r="M370" s="199"/>
      <c r="N370" s="200"/>
      <c r="O370" s="67"/>
      <c r="P370" s="67"/>
      <c r="Q370" s="67"/>
      <c r="R370" s="67"/>
      <c r="S370" s="67"/>
      <c r="T370" s="68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T370" s="20" t="s">
        <v>213</v>
      </c>
      <c r="AU370" s="20" t="s">
        <v>83</v>
      </c>
    </row>
    <row r="371" spans="1:65" s="2" customFormat="1" ht="27">
      <c r="A371" s="37"/>
      <c r="B371" s="38"/>
      <c r="C371" s="39"/>
      <c r="D371" s="196" t="s">
        <v>275</v>
      </c>
      <c r="E371" s="39"/>
      <c r="F371" s="233" t="s">
        <v>2443</v>
      </c>
      <c r="G371" s="39"/>
      <c r="H371" s="39"/>
      <c r="I371" s="198"/>
      <c r="J371" s="39"/>
      <c r="K371" s="39"/>
      <c r="L371" s="42"/>
      <c r="M371" s="199"/>
      <c r="N371" s="200"/>
      <c r="O371" s="67"/>
      <c r="P371" s="67"/>
      <c r="Q371" s="67"/>
      <c r="R371" s="67"/>
      <c r="S371" s="67"/>
      <c r="T371" s="68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T371" s="20" t="s">
        <v>275</v>
      </c>
      <c r="AU371" s="20" t="s">
        <v>83</v>
      </c>
    </row>
    <row r="372" spans="1:65" s="2" customFormat="1" ht="16.5" customHeight="1">
      <c r="A372" s="37"/>
      <c r="B372" s="38"/>
      <c r="C372" s="182" t="s">
        <v>678</v>
      </c>
      <c r="D372" s="182" t="s">
        <v>208</v>
      </c>
      <c r="E372" s="183" t="s">
        <v>2453</v>
      </c>
      <c r="F372" s="184" t="s">
        <v>2454</v>
      </c>
      <c r="G372" s="185" t="s">
        <v>211</v>
      </c>
      <c r="H372" s="186">
        <v>12</v>
      </c>
      <c r="I372" s="187"/>
      <c r="J372" s="188">
        <f>ROUND(I372*H372,2)</f>
        <v>0</v>
      </c>
      <c r="K372" s="189"/>
      <c r="L372" s="42"/>
      <c r="M372" s="190" t="s">
        <v>21</v>
      </c>
      <c r="N372" s="191" t="s">
        <v>45</v>
      </c>
      <c r="O372" s="67"/>
      <c r="P372" s="192">
        <f>O372*H372</f>
        <v>0</v>
      </c>
      <c r="Q372" s="192">
        <v>0</v>
      </c>
      <c r="R372" s="192">
        <f>Q372*H372</f>
        <v>0</v>
      </c>
      <c r="S372" s="192">
        <v>0</v>
      </c>
      <c r="T372" s="193">
        <f>S372*H372</f>
        <v>0</v>
      </c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R372" s="194" t="s">
        <v>149</v>
      </c>
      <c r="AT372" s="194" t="s">
        <v>208</v>
      </c>
      <c r="AU372" s="194" t="s">
        <v>83</v>
      </c>
      <c r="AY372" s="20" t="s">
        <v>206</v>
      </c>
      <c r="BE372" s="195">
        <f>IF(N372="základní",J372,0)</f>
        <v>0</v>
      </c>
      <c r="BF372" s="195">
        <f>IF(N372="snížená",J372,0)</f>
        <v>0</v>
      </c>
      <c r="BG372" s="195">
        <f>IF(N372="zákl. přenesená",J372,0)</f>
        <v>0</v>
      </c>
      <c r="BH372" s="195">
        <f>IF(N372="sníž. přenesená",J372,0)</f>
        <v>0</v>
      </c>
      <c r="BI372" s="195">
        <f>IF(N372="nulová",J372,0)</f>
        <v>0</v>
      </c>
      <c r="BJ372" s="20" t="s">
        <v>81</v>
      </c>
      <c r="BK372" s="195">
        <f>ROUND(I372*H372,2)</f>
        <v>0</v>
      </c>
      <c r="BL372" s="20" t="s">
        <v>149</v>
      </c>
      <c r="BM372" s="194" t="s">
        <v>2455</v>
      </c>
    </row>
    <row r="373" spans="1:65" s="2" customFormat="1">
      <c r="A373" s="37"/>
      <c r="B373" s="38"/>
      <c r="C373" s="39"/>
      <c r="D373" s="196" t="s">
        <v>213</v>
      </c>
      <c r="E373" s="39"/>
      <c r="F373" s="197" t="s">
        <v>2456</v>
      </c>
      <c r="G373" s="39"/>
      <c r="H373" s="39"/>
      <c r="I373" s="198"/>
      <c r="J373" s="39"/>
      <c r="K373" s="39"/>
      <c r="L373" s="42"/>
      <c r="M373" s="199"/>
      <c r="N373" s="200"/>
      <c r="O373" s="67"/>
      <c r="P373" s="67"/>
      <c r="Q373" s="67"/>
      <c r="R373" s="67"/>
      <c r="S373" s="67"/>
      <c r="T373" s="68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T373" s="20" t="s">
        <v>213</v>
      </c>
      <c r="AU373" s="20" t="s">
        <v>83</v>
      </c>
    </row>
    <row r="374" spans="1:65" s="2" customFormat="1" ht="18">
      <c r="A374" s="37"/>
      <c r="B374" s="38"/>
      <c r="C374" s="39"/>
      <c r="D374" s="196" t="s">
        <v>275</v>
      </c>
      <c r="E374" s="39"/>
      <c r="F374" s="233" t="s">
        <v>1644</v>
      </c>
      <c r="G374" s="39"/>
      <c r="H374" s="39"/>
      <c r="I374" s="198"/>
      <c r="J374" s="39"/>
      <c r="K374" s="39"/>
      <c r="L374" s="42"/>
      <c r="M374" s="199"/>
      <c r="N374" s="200"/>
      <c r="O374" s="67"/>
      <c r="P374" s="67"/>
      <c r="Q374" s="67"/>
      <c r="R374" s="67"/>
      <c r="S374" s="67"/>
      <c r="T374" s="68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T374" s="20" t="s">
        <v>275</v>
      </c>
      <c r="AU374" s="20" t="s">
        <v>83</v>
      </c>
    </row>
    <row r="375" spans="1:65" s="14" customFormat="1">
      <c r="B375" s="211"/>
      <c r="C375" s="212"/>
      <c r="D375" s="196" t="s">
        <v>215</v>
      </c>
      <c r="E375" s="213" t="s">
        <v>21</v>
      </c>
      <c r="F375" s="214" t="s">
        <v>8</v>
      </c>
      <c r="G375" s="212"/>
      <c r="H375" s="215">
        <v>12</v>
      </c>
      <c r="I375" s="216"/>
      <c r="J375" s="212"/>
      <c r="K375" s="212"/>
      <c r="L375" s="217"/>
      <c r="M375" s="218"/>
      <c r="N375" s="219"/>
      <c r="O375" s="219"/>
      <c r="P375" s="219"/>
      <c r="Q375" s="219"/>
      <c r="R375" s="219"/>
      <c r="S375" s="219"/>
      <c r="T375" s="220"/>
      <c r="AT375" s="221" t="s">
        <v>215</v>
      </c>
      <c r="AU375" s="221" t="s">
        <v>83</v>
      </c>
      <c r="AV375" s="14" t="s">
        <v>83</v>
      </c>
      <c r="AW375" s="14" t="s">
        <v>34</v>
      </c>
      <c r="AX375" s="14" t="s">
        <v>81</v>
      </c>
      <c r="AY375" s="221" t="s">
        <v>206</v>
      </c>
    </row>
    <row r="376" spans="1:65" s="2" customFormat="1" ht="16.5" customHeight="1">
      <c r="A376" s="37"/>
      <c r="B376" s="38"/>
      <c r="C376" s="182" t="s">
        <v>681</v>
      </c>
      <c r="D376" s="182" t="s">
        <v>208</v>
      </c>
      <c r="E376" s="183" t="s">
        <v>2457</v>
      </c>
      <c r="F376" s="184" t="s">
        <v>2458</v>
      </c>
      <c r="G376" s="185" t="s">
        <v>211</v>
      </c>
      <c r="H376" s="186">
        <v>2</v>
      </c>
      <c r="I376" s="187"/>
      <c r="J376" s="188">
        <f>ROUND(I376*H376,2)</f>
        <v>0</v>
      </c>
      <c r="K376" s="189"/>
      <c r="L376" s="42"/>
      <c r="M376" s="190" t="s">
        <v>21</v>
      </c>
      <c r="N376" s="191" t="s">
        <v>45</v>
      </c>
      <c r="O376" s="67"/>
      <c r="P376" s="192">
        <f>O376*H376</f>
        <v>0</v>
      </c>
      <c r="Q376" s="192">
        <v>0</v>
      </c>
      <c r="R376" s="192">
        <f>Q376*H376</f>
        <v>0</v>
      </c>
      <c r="S376" s="192">
        <v>0</v>
      </c>
      <c r="T376" s="193">
        <f>S376*H376</f>
        <v>0</v>
      </c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R376" s="194" t="s">
        <v>149</v>
      </c>
      <c r="AT376" s="194" t="s">
        <v>208</v>
      </c>
      <c r="AU376" s="194" t="s">
        <v>83</v>
      </c>
      <c r="AY376" s="20" t="s">
        <v>206</v>
      </c>
      <c r="BE376" s="195">
        <f>IF(N376="základní",J376,0)</f>
        <v>0</v>
      </c>
      <c r="BF376" s="195">
        <f>IF(N376="snížená",J376,0)</f>
        <v>0</v>
      </c>
      <c r="BG376" s="195">
        <f>IF(N376="zákl. přenesená",J376,0)</f>
        <v>0</v>
      </c>
      <c r="BH376" s="195">
        <f>IF(N376="sníž. přenesená",J376,0)</f>
        <v>0</v>
      </c>
      <c r="BI376" s="195">
        <f>IF(N376="nulová",J376,0)</f>
        <v>0</v>
      </c>
      <c r="BJ376" s="20" t="s">
        <v>81</v>
      </c>
      <c r="BK376" s="195">
        <f>ROUND(I376*H376,2)</f>
        <v>0</v>
      </c>
      <c r="BL376" s="20" t="s">
        <v>149</v>
      </c>
      <c r="BM376" s="194" t="s">
        <v>2459</v>
      </c>
    </row>
    <row r="377" spans="1:65" s="2" customFormat="1">
      <c r="A377" s="37"/>
      <c r="B377" s="38"/>
      <c r="C377" s="39"/>
      <c r="D377" s="196" t="s">
        <v>213</v>
      </c>
      <c r="E377" s="39"/>
      <c r="F377" s="197" t="s">
        <v>2458</v>
      </c>
      <c r="G377" s="39"/>
      <c r="H377" s="39"/>
      <c r="I377" s="198"/>
      <c r="J377" s="39"/>
      <c r="K377" s="39"/>
      <c r="L377" s="42"/>
      <c r="M377" s="199"/>
      <c r="N377" s="200"/>
      <c r="O377" s="67"/>
      <c r="P377" s="67"/>
      <c r="Q377" s="67"/>
      <c r="R377" s="67"/>
      <c r="S377" s="67"/>
      <c r="T377" s="68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T377" s="20" t="s">
        <v>213</v>
      </c>
      <c r="AU377" s="20" t="s">
        <v>83</v>
      </c>
    </row>
    <row r="378" spans="1:65" s="2" customFormat="1" ht="18">
      <c r="A378" s="37"/>
      <c r="B378" s="38"/>
      <c r="C378" s="39"/>
      <c r="D378" s="196" t="s">
        <v>275</v>
      </c>
      <c r="E378" s="39"/>
      <c r="F378" s="233" t="s">
        <v>1644</v>
      </c>
      <c r="G378" s="39"/>
      <c r="H378" s="39"/>
      <c r="I378" s="198"/>
      <c r="J378" s="39"/>
      <c r="K378" s="39"/>
      <c r="L378" s="42"/>
      <c r="M378" s="199"/>
      <c r="N378" s="200"/>
      <c r="O378" s="67"/>
      <c r="P378" s="67"/>
      <c r="Q378" s="67"/>
      <c r="R378" s="67"/>
      <c r="S378" s="67"/>
      <c r="T378" s="68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T378" s="20" t="s">
        <v>275</v>
      </c>
      <c r="AU378" s="20" t="s">
        <v>83</v>
      </c>
    </row>
    <row r="379" spans="1:65" s="2" customFormat="1" ht="21.75" customHeight="1">
      <c r="A379" s="37"/>
      <c r="B379" s="38"/>
      <c r="C379" s="182" t="s">
        <v>692</v>
      </c>
      <c r="D379" s="182" t="s">
        <v>208</v>
      </c>
      <c r="E379" s="183" t="s">
        <v>2460</v>
      </c>
      <c r="F379" s="184" t="s">
        <v>2461</v>
      </c>
      <c r="G379" s="185" t="s">
        <v>211</v>
      </c>
      <c r="H379" s="186">
        <v>13</v>
      </c>
      <c r="I379" s="187"/>
      <c r="J379" s="188">
        <f>ROUND(I379*H379,2)</f>
        <v>0</v>
      </c>
      <c r="K379" s="189"/>
      <c r="L379" s="42"/>
      <c r="M379" s="190" t="s">
        <v>21</v>
      </c>
      <c r="N379" s="191" t="s">
        <v>45</v>
      </c>
      <c r="O379" s="67"/>
      <c r="P379" s="192">
        <f>O379*H379</f>
        <v>0</v>
      </c>
      <c r="Q379" s="192">
        <v>0</v>
      </c>
      <c r="R379" s="192">
        <f>Q379*H379</f>
        <v>0</v>
      </c>
      <c r="S379" s="192">
        <v>0</v>
      </c>
      <c r="T379" s="193">
        <f>S379*H379</f>
        <v>0</v>
      </c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R379" s="194" t="s">
        <v>149</v>
      </c>
      <c r="AT379" s="194" t="s">
        <v>208</v>
      </c>
      <c r="AU379" s="194" t="s">
        <v>83</v>
      </c>
      <c r="AY379" s="20" t="s">
        <v>206</v>
      </c>
      <c r="BE379" s="195">
        <f>IF(N379="základní",J379,0)</f>
        <v>0</v>
      </c>
      <c r="BF379" s="195">
        <f>IF(N379="snížená",J379,0)</f>
        <v>0</v>
      </c>
      <c r="BG379" s="195">
        <f>IF(N379="zákl. přenesená",J379,0)</f>
        <v>0</v>
      </c>
      <c r="BH379" s="195">
        <f>IF(N379="sníž. přenesená",J379,0)</f>
        <v>0</v>
      </c>
      <c r="BI379" s="195">
        <f>IF(N379="nulová",J379,0)</f>
        <v>0</v>
      </c>
      <c r="BJ379" s="20" t="s">
        <v>81</v>
      </c>
      <c r="BK379" s="195">
        <f>ROUND(I379*H379,2)</f>
        <v>0</v>
      </c>
      <c r="BL379" s="20" t="s">
        <v>149</v>
      </c>
      <c r="BM379" s="194" t="s">
        <v>2462</v>
      </c>
    </row>
    <row r="380" spans="1:65" s="2" customFormat="1" ht="18">
      <c r="A380" s="37"/>
      <c r="B380" s="38"/>
      <c r="C380" s="39"/>
      <c r="D380" s="196" t="s">
        <v>213</v>
      </c>
      <c r="E380" s="39"/>
      <c r="F380" s="197" t="s">
        <v>2463</v>
      </c>
      <c r="G380" s="39"/>
      <c r="H380" s="39"/>
      <c r="I380" s="198"/>
      <c r="J380" s="39"/>
      <c r="K380" s="39"/>
      <c r="L380" s="42"/>
      <c r="M380" s="199"/>
      <c r="N380" s="200"/>
      <c r="O380" s="67"/>
      <c r="P380" s="67"/>
      <c r="Q380" s="67"/>
      <c r="R380" s="67"/>
      <c r="S380" s="67"/>
      <c r="T380" s="68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T380" s="20" t="s">
        <v>213</v>
      </c>
      <c r="AU380" s="20" t="s">
        <v>83</v>
      </c>
    </row>
    <row r="381" spans="1:65" s="2" customFormat="1" ht="18">
      <c r="A381" s="37"/>
      <c r="B381" s="38"/>
      <c r="C381" s="39"/>
      <c r="D381" s="196" t="s">
        <v>275</v>
      </c>
      <c r="E381" s="39"/>
      <c r="F381" s="233" t="s">
        <v>1644</v>
      </c>
      <c r="G381" s="39"/>
      <c r="H381" s="39"/>
      <c r="I381" s="198"/>
      <c r="J381" s="39"/>
      <c r="K381" s="39"/>
      <c r="L381" s="42"/>
      <c r="M381" s="199"/>
      <c r="N381" s="200"/>
      <c r="O381" s="67"/>
      <c r="P381" s="67"/>
      <c r="Q381" s="67"/>
      <c r="R381" s="67"/>
      <c r="S381" s="67"/>
      <c r="T381" s="68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T381" s="20" t="s">
        <v>275</v>
      </c>
      <c r="AU381" s="20" t="s">
        <v>83</v>
      </c>
    </row>
    <row r="382" spans="1:65" s="2" customFormat="1" ht="16.5" customHeight="1">
      <c r="A382" s="37"/>
      <c r="B382" s="38"/>
      <c r="C382" s="182" t="s">
        <v>697</v>
      </c>
      <c r="D382" s="182" t="s">
        <v>208</v>
      </c>
      <c r="E382" s="183" t="s">
        <v>2464</v>
      </c>
      <c r="F382" s="184" t="s">
        <v>2465</v>
      </c>
      <c r="G382" s="185" t="s">
        <v>211</v>
      </c>
      <c r="H382" s="186">
        <v>9</v>
      </c>
      <c r="I382" s="187"/>
      <c r="J382" s="188">
        <f>ROUND(I382*H382,2)</f>
        <v>0</v>
      </c>
      <c r="K382" s="189"/>
      <c r="L382" s="42"/>
      <c r="M382" s="190" t="s">
        <v>21</v>
      </c>
      <c r="N382" s="191" t="s">
        <v>45</v>
      </c>
      <c r="O382" s="67"/>
      <c r="P382" s="192">
        <f>O382*H382</f>
        <v>0</v>
      </c>
      <c r="Q382" s="192">
        <v>0</v>
      </c>
      <c r="R382" s="192">
        <f>Q382*H382</f>
        <v>0</v>
      </c>
      <c r="S382" s="192">
        <v>0</v>
      </c>
      <c r="T382" s="193">
        <f>S382*H382</f>
        <v>0</v>
      </c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R382" s="194" t="s">
        <v>149</v>
      </c>
      <c r="AT382" s="194" t="s">
        <v>208</v>
      </c>
      <c r="AU382" s="194" t="s">
        <v>83</v>
      </c>
      <c r="AY382" s="20" t="s">
        <v>206</v>
      </c>
      <c r="BE382" s="195">
        <f>IF(N382="základní",J382,0)</f>
        <v>0</v>
      </c>
      <c r="BF382" s="195">
        <f>IF(N382="snížená",J382,0)</f>
        <v>0</v>
      </c>
      <c r="BG382" s="195">
        <f>IF(N382="zákl. přenesená",J382,0)</f>
        <v>0</v>
      </c>
      <c r="BH382" s="195">
        <f>IF(N382="sníž. přenesená",J382,0)</f>
        <v>0</v>
      </c>
      <c r="BI382" s="195">
        <f>IF(N382="nulová",J382,0)</f>
        <v>0</v>
      </c>
      <c r="BJ382" s="20" t="s">
        <v>81</v>
      </c>
      <c r="BK382" s="195">
        <f>ROUND(I382*H382,2)</f>
        <v>0</v>
      </c>
      <c r="BL382" s="20" t="s">
        <v>149</v>
      </c>
      <c r="BM382" s="194" t="s">
        <v>2466</v>
      </c>
    </row>
    <row r="383" spans="1:65" s="2" customFormat="1">
      <c r="A383" s="37"/>
      <c r="B383" s="38"/>
      <c r="C383" s="39"/>
      <c r="D383" s="196" t="s">
        <v>213</v>
      </c>
      <c r="E383" s="39"/>
      <c r="F383" s="197" t="s">
        <v>2465</v>
      </c>
      <c r="G383" s="39"/>
      <c r="H383" s="39"/>
      <c r="I383" s="198"/>
      <c r="J383" s="39"/>
      <c r="K383" s="39"/>
      <c r="L383" s="42"/>
      <c r="M383" s="199"/>
      <c r="N383" s="200"/>
      <c r="O383" s="67"/>
      <c r="P383" s="67"/>
      <c r="Q383" s="67"/>
      <c r="R383" s="67"/>
      <c r="S383" s="67"/>
      <c r="T383" s="68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T383" s="20" t="s">
        <v>213</v>
      </c>
      <c r="AU383" s="20" t="s">
        <v>83</v>
      </c>
    </row>
    <row r="384" spans="1:65" s="2" customFormat="1" ht="18">
      <c r="A384" s="37"/>
      <c r="B384" s="38"/>
      <c r="C384" s="39"/>
      <c r="D384" s="196" t="s">
        <v>275</v>
      </c>
      <c r="E384" s="39"/>
      <c r="F384" s="233" t="s">
        <v>1644</v>
      </c>
      <c r="G384" s="39"/>
      <c r="H384" s="39"/>
      <c r="I384" s="198"/>
      <c r="J384" s="39"/>
      <c r="K384" s="39"/>
      <c r="L384" s="42"/>
      <c r="M384" s="199"/>
      <c r="N384" s="200"/>
      <c r="O384" s="67"/>
      <c r="P384" s="67"/>
      <c r="Q384" s="67"/>
      <c r="R384" s="67"/>
      <c r="S384" s="67"/>
      <c r="T384" s="68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T384" s="20" t="s">
        <v>275</v>
      </c>
      <c r="AU384" s="20" t="s">
        <v>83</v>
      </c>
    </row>
    <row r="385" spans="1:65" s="2" customFormat="1" ht="16.5" customHeight="1">
      <c r="A385" s="37"/>
      <c r="B385" s="38"/>
      <c r="C385" s="182" t="s">
        <v>702</v>
      </c>
      <c r="D385" s="182" t="s">
        <v>208</v>
      </c>
      <c r="E385" s="183" t="s">
        <v>2467</v>
      </c>
      <c r="F385" s="184" t="s">
        <v>2468</v>
      </c>
      <c r="G385" s="185" t="s">
        <v>211</v>
      </c>
      <c r="H385" s="186">
        <v>21</v>
      </c>
      <c r="I385" s="187"/>
      <c r="J385" s="188">
        <f>ROUND(I385*H385,2)</f>
        <v>0</v>
      </c>
      <c r="K385" s="189"/>
      <c r="L385" s="42"/>
      <c r="M385" s="190" t="s">
        <v>21</v>
      </c>
      <c r="N385" s="191" t="s">
        <v>45</v>
      </c>
      <c r="O385" s="67"/>
      <c r="P385" s="192">
        <f>O385*H385</f>
        <v>0</v>
      </c>
      <c r="Q385" s="192">
        <v>0</v>
      </c>
      <c r="R385" s="192">
        <f>Q385*H385</f>
        <v>0</v>
      </c>
      <c r="S385" s="192">
        <v>0</v>
      </c>
      <c r="T385" s="193">
        <f>S385*H385</f>
        <v>0</v>
      </c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R385" s="194" t="s">
        <v>149</v>
      </c>
      <c r="AT385" s="194" t="s">
        <v>208</v>
      </c>
      <c r="AU385" s="194" t="s">
        <v>83</v>
      </c>
      <c r="AY385" s="20" t="s">
        <v>206</v>
      </c>
      <c r="BE385" s="195">
        <f>IF(N385="základní",J385,0)</f>
        <v>0</v>
      </c>
      <c r="BF385" s="195">
        <f>IF(N385="snížená",J385,0)</f>
        <v>0</v>
      </c>
      <c r="BG385" s="195">
        <f>IF(N385="zákl. přenesená",J385,0)</f>
        <v>0</v>
      </c>
      <c r="BH385" s="195">
        <f>IF(N385="sníž. přenesená",J385,0)</f>
        <v>0</v>
      </c>
      <c r="BI385" s="195">
        <f>IF(N385="nulová",J385,0)</f>
        <v>0</v>
      </c>
      <c r="BJ385" s="20" t="s">
        <v>81</v>
      </c>
      <c r="BK385" s="195">
        <f>ROUND(I385*H385,2)</f>
        <v>0</v>
      </c>
      <c r="BL385" s="20" t="s">
        <v>149</v>
      </c>
      <c r="BM385" s="194" t="s">
        <v>2469</v>
      </c>
    </row>
    <row r="386" spans="1:65" s="2" customFormat="1">
      <c r="A386" s="37"/>
      <c r="B386" s="38"/>
      <c r="C386" s="39"/>
      <c r="D386" s="196" t="s">
        <v>213</v>
      </c>
      <c r="E386" s="39"/>
      <c r="F386" s="197" t="s">
        <v>2470</v>
      </c>
      <c r="G386" s="39"/>
      <c r="H386" s="39"/>
      <c r="I386" s="198"/>
      <c r="J386" s="39"/>
      <c r="K386" s="39"/>
      <c r="L386" s="42"/>
      <c r="M386" s="199"/>
      <c r="N386" s="200"/>
      <c r="O386" s="67"/>
      <c r="P386" s="67"/>
      <c r="Q386" s="67"/>
      <c r="R386" s="67"/>
      <c r="S386" s="67"/>
      <c r="T386" s="68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T386" s="20" t="s">
        <v>213</v>
      </c>
      <c r="AU386" s="20" t="s">
        <v>83</v>
      </c>
    </row>
    <row r="387" spans="1:65" s="2" customFormat="1" ht="27">
      <c r="A387" s="37"/>
      <c r="B387" s="38"/>
      <c r="C387" s="39"/>
      <c r="D387" s="196" t="s">
        <v>275</v>
      </c>
      <c r="E387" s="39"/>
      <c r="F387" s="233" t="s">
        <v>2471</v>
      </c>
      <c r="G387" s="39"/>
      <c r="H387" s="39"/>
      <c r="I387" s="198"/>
      <c r="J387" s="39"/>
      <c r="K387" s="39"/>
      <c r="L387" s="42"/>
      <c r="M387" s="199"/>
      <c r="N387" s="200"/>
      <c r="O387" s="67"/>
      <c r="P387" s="67"/>
      <c r="Q387" s="67"/>
      <c r="R387" s="67"/>
      <c r="S387" s="67"/>
      <c r="T387" s="68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T387" s="20" t="s">
        <v>275</v>
      </c>
      <c r="AU387" s="20" t="s">
        <v>83</v>
      </c>
    </row>
    <row r="388" spans="1:65" s="2" customFormat="1" ht="16.5" customHeight="1">
      <c r="A388" s="37"/>
      <c r="B388" s="38"/>
      <c r="C388" s="182" t="s">
        <v>706</v>
      </c>
      <c r="D388" s="182" t="s">
        <v>208</v>
      </c>
      <c r="E388" s="183" t="s">
        <v>2472</v>
      </c>
      <c r="F388" s="184" t="s">
        <v>2473</v>
      </c>
      <c r="G388" s="185" t="s">
        <v>211</v>
      </c>
      <c r="H388" s="186">
        <v>21</v>
      </c>
      <c r="I388" s="187"/>
      <c r="J388" s="188">
        <f>ROUND(I388*H388,2)</f>
        <v>0</v>
      </c>
      <c r="K388" s="189"/>
      <c r="L388" s="42"/>
      <c r="M388" s="190" t="s">
        <v>21</v>
      </c>
      <c r="N388" s="191" t="s">
        <v>45</v>
      </c>
      <c r="O388" s="67"/>
      <c r="P388" s="192">
        <f>O388*H388</f>
        <v>0</v>
      </c>
      <c r="Q388" s="192">
        <v>0</v>
      </c>
      <c r="R388" s="192">
        <f>Q388*H388</f>
        <v>0</v>
      </c>
      <c r="S388" s="192">
        <v>0</v>
      </c>
      <c r="T388" s="193">
        <f>S388*H388</f>
        <v>0</v>
      </c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R388" s="194" t="s">
        <v>149</v>
      </c>
      <c r="AT388" s="194" t="s">
        <v>208</v>
      </c>
      <c r="AU388" s="194" t="s">
        <v>83</v>
      </c>
      <c r="AY388" s="20" t="s">
        <v>206</v>
      </c>
      <c r="BE388" s="195">
        <f>IF(N388="základní",J388,0)</f>
        <v>0</v>
      </c>
      <c r="BF388" s="195">
        <f>IF(N388="snížená",J388,0)</f>
        <v>0</v>
      </c>
      <c r="BG388" s="195">
        <f>IF(N388="zákl. přenesená",J388,0)</f>
        <v>0</v>
      </c>
      <c r="BH388" s="195">
        <f>IF(N388="sníž. přenesená",J388,0)</f>
        <v>0</v>
      </c>
      <c r="BI388" s="195">
        <f>IF(N388="nulová",J388,0)</f>
        <v>0</v>
      </c>
      <c r="BJ388" s="20" t="s">
        <v>81</v>
      </c>
      <c r="BK388" s="195">
        <f>ROUND(I388*H388,2)</f>
        <v>0</v>
      </c>
      <c r="BL388" s="20" t="s">
        <v>149</v>
      </c>
      <c r="BM388" s="194" t="s">
        <v>2474</v>
      </c>
    </row>
    <row r="389" spans="1:65" s="2" customFormat="1">
      <c r="A389" s="37"/>
      <c r="B389" s="38"/>
      <c r="C389" s="39"/>
      <c r="D389" s="196" t="s">
        <v>213</v>
      </c>
      <c r="E389" s="39"/>
      <c r="F389" s="197" t="s">
        <v>2475</v>
      </c>
      <c r="G389" s="39"/>
      <c r="H389" s="39"/>
      <c r="I389" s="198"/>
      <c r="J389" s="39"/>
      <c r="K389" s="39"/>
      <c r="L389" s="42"/>
      <c r="M389" s="199"/>
      <c r="N389" s="200"/>
      <c r="O389" s="67"/>
      <c r="P389" s="67"/>
      <c r="Q389" s="67"/>
      <c r="R389" s="67"/>
      <c r="S389" s="67"/>
      <c r="T389" s="68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T389" s="20" t="s">
        <v>213</v>
      </c>
      <c r="AU389" s="20" t="s">
        <v>83</v>
      </c>
    </row>
    <row r="390" spans="1:65" s="2" customFormat="1" ht="27">
      <c r="A390" s="37"/>
      <c r="B390" s="38"/>
      <c r="C390" s="39"/>
      <c r="D390" s="196" t="s">
        <v>275</v>
      </c>
      <c r="E390" s="39"/>
      <c r="F390" s="233" t="s">
        <v>2476</v>
      </c>
      <c r="G390" s="39"/>
      <c r="H390" s="39"/>
      <c r="I390" s="198"/>
      <c r="J390" s="39"/>
      <c r="K390" s="39"/>
      <c r="L390" s="42"/>
      <c r="M390" s="199"/>
      <c r="N390" s="200"/>
      <c r="O390" s="67"/>
      <c r="P390" s="67"/>
      <c r="Q390" s="67"/>
      <c r="R390" s="67"/>
      <c r="S390" s="67"/>
      <c r="T390" s="68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T390" s="20" t="s">
        <v>275</v>
      </c>
      <c r="AU390" s="20" t="s">
        <v>83</v>
      </c>
    </row>
    <row r="391" spans="1:65" s="14" customFormat="1">
      <c r="B391" s="211"/>
      <c r="C391" s="212"/>
      <c r="D391" s="196" t="s">
        <v>215</v>
      </c>
      <c r="E391" s="213" t="s">
        <v>21</v>
      </c>
      <c r="F391" s="214" t="s">
        <v>7</v>
      </c>
      <c r="G391" s="212"/>
      <c r="H391" s="215">
        <v>21</v>
      </c>
      <c r="I391" s="216"/>
      <c r="J391" s="212"/>
      <c r="K391" s="212"/>
      <c r="L391" s="217"/>
      <c r="M391" s="218"/>
      <c r="N391" s="219"/>
      <c r="O391" s="219"/>
      <c r="P391" s="219"/>
      <c r="Q391" s="219"/>
      <c r="R391" s="219"/>
      <c r="S391" s="219"/>
      <c r="T391" s="220"/>
      <c r="AT391" s="221" t="s">
        <v>215</v>
      </c>
      <c r="AU391" s="221" t="s">
        <v>83</v>
      </c>
      <c r="AV391" s="14" t="s">
        <v>83</v>
      </c>
      <c r="AW391" s="14" t="s">
        <v>34</v>
      </c>
      <c r="AX391" s="14" t="s">
        <v>81</v>
      </c>
      <c r="AY391" s="221" t="s">
        <v>206</v>
      </c>
    </row>
    <row r="392" spans="1:65" s="2" customFormat="1" ht="16.5" customHeight="1">
      <c r="A392" s="37"/>
      <c r="B392" s="38"/>
      <c r="C392" s="182" t="s">
        <v>713</v>
      </c>
      <c r="D392" s="182" t="s">
        <v>208</v>
      </c>
      <c r="E392" s="183" t="s">
        <v>2477</v>
      </c>
      <c r="F392" s="184" t="s">
        <v>2478</v>
      </c>
      <c r="G392" s="185" t="s">
        <v>211</v>
      </c>
      <c r="H392" s="186">
        <v>5</v>
      </c>
      <c r="I392" s="187"/>
      <c r="J392" s="188">
        <f>ROUND(I392*H392,2)</f>
        <v>0</v>
      </c>
      <c r="K392" s="189"/>
      <c r="L392" s="42"/>
      <c r="M392" s="190" t="s">
        <v>21</v>
      </c>
      <c r="N392" s="191" t="s">
        <v>45</v>
      </c>
      <c r="O392" s="67"/>
      <c r="P392" s="192">
        <f>O392*H392</f>
        <v>0</v>
      </c>
      <c r="Q392" s="192">
        <v>0</v>
      </c>
      <c r="R392" s="192">
        <f>Q392*H392</f>
        <v>0</v>
      </c>
      <c r="S392" s="192">
        <v>0</v>
      </c>
      <c r="T392" s="193">
        <f>S392*H392</f>
        <v>0</v>
      </c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R392" s="194" t="s">
        <v>149</v>
      </c>
      <c r="AT392" s="194" t="s">
        <v>208</v>
      </c>
      <c r="AU392" s="194" t="s">
        <v>83</v>
      </c>
      <c r="AY392" s="20" t="s">
        <v>206</v>
      </c>
      <c r="BE392" s="195">
        <f>IF(N392="základní",J392,0)</f>
        <v>0</v>
      </c>
      <c r="BF392" s="195">
        <f>IF(N392="snížená",J392,0)</f>
        <v>0</v>
      </c>
      <c r="BG392" s="195">
        <f>IF(N392="zákl. přenesená",J392,0)</f>
        <v>0</v>
      </c>
      <c r="BH392" s="195">
        <f>IF(N392="sníž. přenesená",J392,0)</f>
        <v>0</v>
      </c>
      <c r="BI392" s="195">
        <f>IF(N392="nulová",J392,0)</f>
        <v>0</v>
      </c>
      <c r="BJ392" s="20" t="s">
        <v>81</v>
      </c>
      <c r="BK392" s="195">
        <f>ROUND(I392*H392,2)</f>
        <v>0</v>
      </c>
      <c r="BL392" s="20" t="s">
        <v>149</v>
      </c>
      <c r="BM392" s="194" t="s">
        <v>2479</v>
      </c>
    </row>
    <row r="393" spans="1:65" s="2" customFormat="1">
      <c r="A393" s="37"/>
      <c r="B393" s="38"/>
      <c r="C393" s="39"/>
      <c r="D393" s="196" t="s">
        <v>213</v>
      </c>
      <c r="E393" s="39"/>
      <c r="F393" s="197" t="s">
        <v>2480</v>
      </c>
      <c r="G393" s="39"/>
      <c r="H393" s="39"/>
      <c r="I393" s="198"/>
      <c r="J393" s="39"/>
      <c r="K393" s="39"/>
      <c r="L393" s="42"/>
      <c r="M393" s="199"/>
      <c r="N393" s="200"/>
      <c r="O393" s="67"/>
      <c r="P393" s="67"/>
      <c r="Q393" s="67"/>
      <c r="R393" s="67"/>
      <c r="S393" s="67"/>
      <c r="T393" s="68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T393" s="20" t="s">
        <v>213</v>
      </c>
      <c r="AU393" s="20" t="s">
        <v>83</v>
      </c>
    </row>
    <row r="394" spans="1:65" s="2" customFormat="1" ht="27">
      <c r="A394" s="37"/>
      <c r="B394" s="38"/>
      <c r="C394" s="39"/>
      <c r="D394" s="196" t="s">
        <v>275</v>
      </c>
      <c r="E394" s="39"/>
      <c r="F394" s="233" t="s">
        <v>2481</v>
      </c>
      <c r="G394" s="39"/>
      <c r="H394" s="39"/>
      <c r="I394" s="198"/>
      <c r="J394" s="39"/>
      <c r="K394" s="39"/>
      <c r="L394" s="42"/>
      <c r="M394" s="199"/>
      <c r="N394" s="200"/>
      <c r="O394" s="67"/>
      <c r="P394" s="67"/>
      <c r="Q394" s="67"/>
      <c r="R394" s="67"/>
      <c r="S394" s="67"/>
      <c r="T394" s="68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T394" s="20" t="s">
        <v>275</v>
      </c>
      <c r="AU394" s="20" t="s">
        <v>83</v>
      </c>
    </row>
    <row r="395" spans="1:65" s="2" customFormat="1" ht="16.5" customHeight="1">
      <c r="A395" s="37"/>
      <c r="B395" s="38"/>
      <c r="C395" s="182" t="s">
        <v>718</v>
      </c>
      <c r="D395" s="182" t="s">
        <v>208</v>
      </c>
      <c r="E395" s="183" t="s">
        <v>2482</v>
      </c>
      <c r="F395" s="184" t="s">
        <v>2483</v>
      </c>
      <c r="G395" s="185" t="s">
        <v>211</v>
      </c>
      <c r="H395" s="186">
        <v>1</v>
      </c>
      <c r="I395" s="187"/>
      <c r="J395" s="188">
        <f>ROUND(I395*H395,2)</f>
        <v>0</v>
      </c>
      <c r="K395" s="189"/>
      <c r="L395" s="42"/>
      <c r="M395" s="190" t="s">
        <v>21</v>
      </c>
      <c r="N395" s="191" t="s">
        <v>45</v>
      </c>
      <c r="O395" s="67"/>
      <c r="P395" s="192">
        <f>O395*H395</f>
        <v>0</v>
      </c>
      <c r="Q395" s="192">
        <v>0</v>
      </c>
      <c r="R395" s="192">
        <f>Q395*H395</f>
        <v>0</v>
      </c>
      <c r="S395" s="192">
        <v>0</v>
      </c>
      <c r="T395" s="193">
        <f>S395*H395</f>
        <v>0</v>
      </c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R395" s="194" t="s">
        <v>149</v>
      </c>
      <c r="AT395" s="194" t="s">
        <v>208</v>
      </c>
      <c r="AU395" s="194" t="s">
        <v>83</v>
      </c>
      <c r="AY395" s="20" t="s">
        <v>206</v>
      </c>
      <c r="BE395" s="195">
        <f>IF(N395="základní",J395,0)</f>
        <v>0</v>
      </c>
      <c r="BF395" s="195">
        <f>IF(N395="snížená",J395,0)</f>
        <v>0</v>
      </c>
      <c r="BG395" s="195">
        <f>IF(N395="zákl. přenesená",J395,0)</f>
        <v>0</v>
      </c>
      <c r="BH395" s="195">
        <f>IF(N395="sníž. přenesená",J395,0)</f>
        <v>0</v>
      </c>
      <c r="BI395" s="195">
        <f>IF(N395="nulová",J395,0)</f>
        <v>0</v>
      </c>
      <c r="BJ395" s="20" t="s">
        <v>81</v>
      </c>
      <c r="BK395" s="195">
        <f>ROUND(I395*H395,2)</f>
        <v>0</v>
      </c>
      <c r="BL395" s="20" t="s">
        <v>149</v>
      </c>
      <c r="BM395" s="194" t="s">
        <v>2484</v>
      </c>
    </row>
    <row r="396" spans="1:65" s="2" customFormat="1">
      <c r="A396" s="37"/>
      <c r="B396" s="38"/>
      <c r="C396" s="39"/>
      <c r="D396" s="196" t="s">
        <v>213</v>
      </c>
      <c r="E396" s="39"/>
      <c r="F396" s="197" t="s">
        <v>2485</v>
      </c>
      <c r="G396" s="39"/>
      <c r="H396" s="39"/>
      <c r="I396" s="198"/>
      <c r="J396" s="39"/>
      <c r="K396" s="39"/>
      <c r="L396" s="42"/>
      <c r="M396" s="199"/>
      <c r="N396" s="200"/>
      <c r="O396" s="67"/>
      <c r="P396" s="67"/>
      <c r="Q396" s="67"/>
      <c r="R396" s="67"/>
      <c r="S396" s="67"/>
      <c r="T396" s="68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T396" s="20" t="s">
        <v>213</v>
      </c>
      <c r="AU396" s="20" t="s">
        <v>83</v>
      </c>
    </row>
    <row r="397" spans="1:65" s="2" customFormat="1" ht="18">
      <c r="A397" s="37"/>
      <c r="B397" s="38"/>
      <c r="C397" s="39"/>
      <c r="D397" s="196" t="s">
        <v>275</v>
      </c>
      <c r="E397" s="39"/>
      <c r="F397" s="233" t="s">
        <v>1644</v>
      </c>
      <c r="G397" s="39"/>
      <c r="H397" s="39"/>
      <c r="I397" s="198"/>
      <c r="J397" s="39"/>
      <c r="K397" s="39"/>
      <c r="L397" s="42"/>
      <c r="M397" s="199"/>
      <c r="N397" s="200"/>
      <c r="O397" s="67"/>
      <c r="P397" s="67"/>
      <c r="Q397" s="67"/>
      <c r="R397" s="67"/>
      <c r="S397" s="67"/>
      <c r="T397" s="68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T397" s="20" t="s">
        <v>275</v>
      </c>
      <c r="AU397" s="20" t="s">
        <v>83</v>
      </c>
    </row>
    <row r="398" spans="1:65" s="2" customFormat="1" ht="16.5" customHeight="1">
      <c r="A398" s="37"/>
      <c r="B398" s="38"/>
      <c r="C398" s="182" t="s">
        <v>725</v>
      </c>
      <c r="D398" s="182" t="s">
        <v>208</v>
      </c>
      <c r="E398" s="183" t="s">
        <v>2486</v>
      </c>
      <c r="F398" s="184" t="s">
        <v>2487</v>
      </c>
      <c r="G398" s="185" t="s">
        <v>211</v>
      </c>
      <c r="H398" s="186">
        <v>2</v>
      </c>
      <c r="I398" s="187"/>
      <c r="J398" s="188">
        <f>ROUND(I398*H398,2)</f>
        <v>0</v>
      </c>
      <c r="K398" s="189"/>
      <c r="L398" s="42"/>
      <c r="M398" s="190" t="s">
        <v>21</v>
      </c>
      <c r="N398" s="191" t="s">
        <v>45</v>
      </c>
      <c r="O398" s="67"/>
      <c r="P398" s="192">
        <f>O398*H398</f>
        <v>0</v>
      </c>
      <c r="Q398" s="192">
        <v>0</v>
      </c>
      <c r="R398" s="192">
        <f>Q398*H398</f>
        <v>0</v>
      </c>
      <c r="S398" s="192">
        <v>0</v>
      </c>
      <c r="T398" s="193">
        <f>S398*H398</f>
        <v>0</v>
      </c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R398" s="194" t="s">
        <v>149</v>
      </c>
      <c r="AT398" s="194" t="s">
        <v>208</v>
      </c>
      <c r="AU398" s="194" t="s">
        <v>83</v>
      </c>
      <c r="AY398" s="20" t="s">
        <v>206</v>
      </c>
      <c r="BE398" s="195">
        <f>IF(N398="základní",J398,0)</f>
        <v>0</v>
      </c>
      <c r="BF398" s="195">
        <f>IF(N398="snížená",J398,0)</f>
        <v>0</v>
      </c>
      <c r="BG398" s="195">
        <f>IF(N398="zákl. přenesená",J398,0)</f>
        <v>0</v>
      </c>
      <c r="BH398" s="195">
        <f>IF(N398="sníž. přenesená",J398,0)</f>
        <v>0</v>
      </c>
      <c r="BI398" s="195">
        <f>IF(N398="nulová",J398,0)</f>
        <v>0</v>
      </c>
      <c r="BJ398" s="20" t="s">
        <v>81</v>
      </c>
      <c r="BK398" s="195">
        <f>ROUND(I398*H398,2)</f>
        <v>0</v>
      </c>
      <c r="BL398" s="20" t="s">
        <v>149</v>
      </c>
      <c r="BM398" s="194" t="s">
        <v>2488</v>
      </c>
    </row>
    <row r="399" spans="1:65" s="2" customFormat="1">
      <c r="A399" s="37"/>
      <c r="B399" s="38"/>
      <c r="C399" s="39"/>
      <c r="D399" s="196" t="s">
        <v>213</v>
      </c>
      <c r="E399" s="39"/>
      <c r="F399" s="197" t="s">
        <v>2487</v>
      </c>
      <c r="G399" s="39"/>
      <c r="H399" s="39"/>
      <c r="I399" s="198"/>
      <c r="J399" s="39"/>
      <c r="K399" s="39"/>
      <c r="L399" s="42"/>
      <c r="M399" s="199"/>
      <c r="N399" s="200"/>
      <c r="O399" s="67"/>
      <c r="P399" s="67"/>
      <c r="Q399" s="67"/>
      <c r="R399" s="67"/>
      <c r="S399" s="67"/>
      <c r="T399" s="68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T399" s="20" t="s">
        <v>213</v>
      </c>
      <c r="AU399" s="20" t="s">
        <v>83</v>
      </c>
    </row>
    <row r="400" spans="1:65" s="2" customFormat="1" ht="27">
      <c r="A400" s="37"/>
      <c r="B400" s="38"/>
      <c r="C400" s="39"/>
      <c r="D400" s="196" t="s">
        <v>275</v>
      </c>
      <c r="E400" s="39"/>
      <c r="F400" s="233" t="s">
        <v>2489</v>
      </c>
      <c r="G400" s="39"/>
      <c r="H400" s="39"/>
      <c r="I400" s="198"/>
      <c r="J400" s="39"/>
      <c r="K400" s="39"/>
      <c r="L400" s="42"/>
      <c r="M400" s="199"/>
      <c r="N400" s="200"/>
      <c r="O400" s="67"/>
      <c r="P400" s="67"/>
      <c r="Q400" s="67"/>
      <c r="R400" s="67"/>
      <c r="S400" s="67"/>
      <c r="T400" s="68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T400" s="20" t="s">
        <v>275</v>
      </c>
      <c r="AU400" s="20" t="s">
        <v>83</v>
      </c>
    </row>
    <row r="401" spans="1:65" s="2" customFormat="1" ht="16.5" customHeight="1">
      <c r="A401" s="37"/>
      <c r="B401" s="38"/>
      <c r="C401" s="234" t="s">
        <v>730</v>
      </c>
      <c r="D401" s="234" t="s">
        <v>305</v>
      </c>
      <c r="E401" s="235" t="s">
        <v>2490</v>
      </c>
      <c r="F401" s="236" t="s">
        <v>2491</v>
      </c>
      <c r="G401" s="237" t="s">
        <v>809</v>
      </c>
      <c r="H401" s="238">
        <v>2</v>
      </c>
      <c r="I401" s="239"/>
      <c r="J401" s="240">
        <f>ROUND(I401*H401,2)</f>
        <v>0</v>
      </c>
      <c r="K401" s="241"/>
      <c r="L401" s="242"/>
      <c r="M401" s="243" t="s">
        <v>21</v>
      </c>
      <c r="N401" s="244" t="s">
        <v>45</v>
      </c>
      <c r="O401" s="67"/>
      <c r="P401" s="192">
        <f>O401*H401</f>
        <v>0</v>
      </c>
      <c r="Q401" s="192">
        <v>0</v>
      </c>
      <c r="R401" s="192">
        <f>Q401*H401</f>
        <v>0</v>
      </c>
      <c r="S401" s="192">
        <v>0</v>
      </c>
      <c r="T401" s="193">
        <f>S401*H401</f>
        <v>0</v>
      </c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R401" s="194" t="s">
        <v>283</v>
      </c>
      <c r="AT401" s="194" t="s">
        <v>305</v>
      </c>
      <c r="AU401" s="194" t="s">
        <v>83</v>
      </c>
      <c r="AY401" s="20" t="s">
        <v>206</v>
      </c>
      <c r="BE401" s="195">
        <f>IF(N401="základní",J401,0)</f>
        <v>0</v>
      </c>
      <c r="BF401" s="195">
        <f>IF(N401="snížená",J401,0)</f>
        <v>0</v>
      </c>
      <c r="BG401" s="195">
        <f>IF(N401="zákl. přenesená",J401,0)</f>
        <v>0</v>
      </c>
      <c r="BH401" s="195">
        <f>IF(N401="sníž. přenesená",J401,0)</f>
        <v>0</v>
      </c>
      <c r="BI401" s="195">
        <f>IF(N401="nulová",J401,0)</f>
        <v>0</v>
      </c>
      <c r="BJ401" s="20" t="s">
        <v>81</v>
      </c>
      <c r="BK401" s="195">
        <f>ROUND(I401*H401,2)</f>
        <v>0</v>
      </c>
      <c r="BL401" s="20" t="s">
        <v>149</v>
      </c>
      <c r="BM401" s="194" t="s">
        <v>2492</v>
      </c>
    </row>
    <row r="402" spans="1:65" s="2" customFormat="1">
      <c r="A402" s="37"/>
      <c r="B402" s="38"/>
      <c r="C402" s="39"/>
      <c r="D402" s="196" t="s">
        <v>213</v>
      </c>
      <c r="E402" s="39"/>
      <c r="F402" s="197" t="s">
        <v>2493</v>
      </c>
      <c r="G402" s="39"/>
      <c r="H402" s="39"/>
      <c r="I402" s="198"/>
      <c r="J402" s="39"/>
      <c r="K402" s="39"/>
      <c r="L402" s="42"/>
      <c r="M402" s="199"/>
      <c r="N402" s="200"/>
      <c r="O402" s="67"/>
      <c r="P402" s="67"/>
      <c r="Q402" s="67"/>
      <c r="R402" s="67"/>
      <c r="S402" s="67"/>
      <c r="T402" s="68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T402" s="20" t="s">
        <v>213</v>
      </c>
      <c r="AU402" s="20" t="s">
        <v>83</v>
      </c>
    </row>
    <row r="403" spans="1:65" s="2" customFormat="1" ht="18">
      <c r="A403" s="37"/>
      <c r="B403" s="38"/>
      <c r="C403" s="39"/>
      <c r="D403" s="196" t="s">
        <v>275</v>
      </c>
      <c r="E403" s="39"/>
      <c r="F403" s="233" t="s">
        <v>1644</v>
      </c>
      <c r="G403" s="39"/>
      <c r="H403" s="39"/>
      <c r="I403" s="198"/>
      <c r="J403" s="39"/>
      <c r="K403" s="39"/>
      <c r="L403" s="42"/>
      <c r="M403" s="199"/>
      <c r="N403" s="200"/>
      <c r="O403" s="67"/>
      <c r="P403" s="67"/>
      <c r="Q403" s="67"/>
      <c r="R403" s="67"/>
      <c r="S403" s="67"/>
      <c r="T403" s="68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T403" s="20" t="s">
        <v>275</v>
      </c>
      <c r="AU403" s="20" t="s">
        <v>83</v>
      </c>
    </row>
    <row r="404" spans="1:65" s="2" customFormat="1" ht="16.5" customHeight="1">
      <c r="A404" s="37"/>
      <c r="B404" s="38"/>
      <c r="C404" s="234" t="s">
        <v>738</v>
      </c>
      <c r="D404" s="234" t="s">
        <v>305</v>
      </c>
      <c r="E404" s="235" t="s">
        <v>2494</v>
      </c>
      <c r="F404" s="236" t="s">
        <v>2495</v>
      </c>
      <c r="G404" s="237" t="s">
        <v>211</v>
      </c>
      <c r="H404" s="238">
        <v>2</v>
      </c>
      <c r="I404" s="239"/>
      <c r="J404" s="240">
        <f>ROUND(I404*H404,2)</f>
        <v>0</v>
      </c>
      <c r="K404" s="241"/>
      <c r="L404" s="242"/>
      <c r="M404" s="243" t="s">
        <v>21</v>
      </c>
      <c r="N404" s="244" t="s">
        <v>45</v>
      </c>
      <c r="O404" s="67"/>
      <c r="P404" s="192">
        <f>O404*H404</f>
        <v>0</v>
      </c>
      <c r="Q404" s="192">
        <v>0</v>
      </c>
      <c r="R404" s="192">
        <f>Q404*H404</f>
        <v>0</v>
      </c>
      <c r="S404" s="192">
        <v>0</v>
      </c>
      <c r="T404" s="193">
        <f>S404*H404</f>
        <v>0</v>
      </c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R404" s="194" t="s">
        <v>283</v>
      </c>
      <c r="AT404" s="194" t="s">
        <v>305</v>
      </c>
      <c r="AU404" s="194" t="s">
        <v>83</v>
      </c>
      <c r="AY404" s="20" t="s">
        <v>206</v>
      </c>
      <c r="BE404" s="195">
        <f>IF(N404="základní",J404,0)</f>
        <v>0</v>
      </c>
      <c r="BF404" s="195">
        <f>IF(N404="snížená",J404,0)</f>
        <v>0</v>
      </c>
      <c r="BG404" s="195">
        <f>IF(N404="zákl. přenesená",J404,0)</f>
        <v>0</v>
      </c>
      <c r="BH404" s="195">
        <f>IF(N404="sníž. přenesená",J404,0)</f>
        <v>0</v>
      </c>
      <c r="BI404" s="195">
        <f>IF(N404="nulová",J404,0)</f>
        <v>0</v>
      </c>
      <c r="BJ404" s="20" t="s">
        <v>81</v>
      </c>
      <c r="BK404" s="195">
        <f>ROUND(I404*H404,2)</f>
        <v>0</v>
      </c>
      <c r="BL404" s="20" t="s">
        <v>149</v>
      </c>
      <c r="BM404" s="194" t="s">
        <v>2496</v>
      </c>
    </row>
    <row r="405" spans="1:65" s="2" customFormat="1">
      <c r="A405" s="37"/>
      <c r="B405" s="38"/>
      <c r="C405" s="39"/>
      <c r="D405" s="196" t="s">
        <v>213</v>
      </c>
      <c r="E405" s="39"/>
      <c r="F405" s="197" t="s">
        <v>2497</v>
      </c>
      <c r="G405" s="39"/>
      <c r="H405" s="39"/>
      <c r="I405" s="198"/>
      <c r="J405" s="39"/>
      <c r="K405" s="39"/>
      <c r="L405" s="42"/>
      <c r="M405" s="199"/>
      <c r="N405" s="200"/>
      <c r="O405" s="67"/>
      <c r="P405" s="67"/>
      <c r="Q405" s="67"/>
      <c r="R405" s="67"/>
      <c r="S405" s="67"/>
      <c r="T405" s="68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T405" s="20" t="s">
        <v>213</v>
      </c>
      <c r="AU405" s="20" t="s">
        <v>83</v>
      </c>
    </row>
    <row r="406" spans="1:65" s="2" customFormat="1" ht="18">
      <c r="A406" s="37"/>
      <c r="B406" s="38"/>
      <c r="C406" s="39"/>
      <c r="D406" s="196" t="s">
        <v>275</v>
      </c>
      <c r="E406" s="39"/>
      <c r="F406" s="233" t="s">
        <v>1644</v>
      </c>
      <c r="G406" s="39"/>
      <c r="H406" s="39"/>
      <c r="I406" s="198"/>
      <c r="J406" s="39"/>
      <c r="K406" s="39"/>
      <c r="L406" s="42"/>
      <c r="M406" s="199"/>
      <c r="N406" s="200"/>
      <c r="O406" s="67"/>
      <c r="P406" s="67"/>
      <c r="Q406" s="67"/>
      <c r="R406" s="67"/>
      <c r="S406" s="67"/>
      <c r="T406" s="68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T406" s="20" t="s">
        <v>275</v>
      </c>
      <c r="AU406" s="20" t="s">
        <v>83</v>
      </c>
    </row>
    <row r="407" spans="1:65" s="2" customFormat="1" ht="24.15" customHeight="1">
      <c r="A407" s="37"/>
      <c r="B407" s="38"/>
      <c r="C407" s="182" t="s">
        <v>743</v>
      </c>
      <c r="D407" s="182" t="s">
        <v>208</v>
      </c>
      <c r="E407" s="183" t="s">
        <v>2498</v>
      </c>
      <c r="F407" s="184" t="s">
        <v>2499</v>
      </c>
      <c r="G407" s="185" t="s">
        <v>211</v>
      </c>
      <c r="H407" s="186">
        <v>4</v>
      </c>
      <c r="I407" s="187"/>
      <c r="J407" s="188">
        <f>ROUND(I407*H407,2)</f>
        <v>0</v>
      </c>
      <c r="K407" s="189"/>
      <c r="L407" s="42"/>
      <c r="M407" s="190" t="s">
        <v>21</v>
      </c>
      <c r="N407" s="191" t="s">
        <v>45</v>
      </c>
      <c r="O407" s="67"/>
      <c r="P407" s="192">
        <f>O407*H407</f>
        <v>0</v>
      </c>
      <c r="Q407" s="192">
        <v>0</v>
      </c>
      <c r="R407" s="192">
        <f>Q407*H407</f>
        <v>0</v>
      </c>
      <c r="S407" s="192">
        <v>0</v>
      </c>
      <c r="T407" s="193">
        <f>S407*H407</f>
        <v>0</v>
      </c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R407" s="194" t="s">
        <v>149</v>
      </c>
      <c r="AT407" s="194" t="s">
        <v>208</v>
      </c>
      <c r="AU407" s="194" t="s">
        <v>83</v>
      </c>
      <c r="AY407" s="20" t="s">
        <v>206</v>
      </c>
      <c r="BE407" s="195">
        <f>IF(N407="základní",J407,0)</f>
        <v>0</v>
      </c>
      <c r="BF407" s="195">
        <f>IF(N407="snížená",J407,0)</f>
        <v>0</v>
      </c>
      <c r="BG407" s="195">
        <f>IF(N407="zákl. přenesená",J407,0)</f>
        <v>0</v>
      </c>
      <c r="BH407" s="195">
        <f>IF(N407="sníž. přenesená",J407,0)</f>
        <v>0</v>
      </c>
      <c r="BI407" s="195">
        <f>IF(N407="nulová",J407,0)</f>
        <v>0</v>
      </c>
      <c r="BJ407" s="20" t="s">
        <v>81</v>
      </c>
      <c r="BK407" s="195">
        <f>ROUND(I407*H407,2)</f>
        <v>0</v>
      </c>
      <c r="BL407" s="20" t="s">
        <v>149</v>
      </c>
      <c r="BM407" s="194" t="s">
        <v>2500</v>
      </c>
    </row>
    <row r="408" spans="1:65" s="2" customFormat="1">
      <c r="A408" s="37"/>
      <c r="B408" s="38"/>
      <c r="C408" s="39"/>
      <c r="D408" s="196" t="s">
        <v>213</v>
      </c>
      <c r="E408" s="39"/>
      <c r="F408" s="197" t="s">
        <v>2499</v>
      </c>
      <c r="G408" s="39"/>
      <c r="H408" s="39"/>
      <c r="I408" s="198"/>
      <c r="J408" s="39"/>
      <c r="K408" s="39"/>
      <c r="L408" s="42"/>
      <c r="M408" s="199"/>
      <c r="N408" s="200"/>
      <c r="O408" s="67"/>
      <c r="P408" s="67"/>
      <c r="Q408" s="67"/>
      <c r="R408" s="67"/>
      <c r="S408" s="67"/>
      <c r="T408" s="68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T408" s="20" t="s">
        <v>213</v>
      </c>
      <c r="AU408" s="20" t="s">
        <v>83</v>
      </c>
    </row>
    <row r="409" spans="1:65" s="2" customFormat="1" ht="18">
      <c r="A409" s="37"/>
      <c r="B409" s="38"/>
      <c r="C409" s="39"/>
      <c r="D409" s="196" t="s">
        <v>275</v>
      </c>
      <c r="E409" s="39"/>
      <c r="F409" s="233" t="s">
        <v>1644</v>
      </c>
      <c r="G409" s="39"/>
      <c r="H409" s="39"/>
      <c r="I409" s="198"/>
      <c r="J409" s="39"/>
      <c r="K409" s="39"/>
      <c r="L409" s="42"/>
      <c r="M409" s="199"/>
      <c r="N409" s="200"/>
      <c r="O409" s="67"/>
      <c r="P409" s="67"/>
      <c r="Q409" s="67"/>
      <c r="R409" s="67"/>
      <c r="S409" s="67"/>
      <c r="T409" s="68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T409" s="20" t="s">
        <v>275</v>
      </c>
      <c r="AU409" s="20" t="s">
        <v>83</v>
      </c>
    </row>
    <row r="410" spans="1:65" s="14" customFormat="1">
      <c r="B410" s="211"/>
      <c r="C410" s="212"/>
      <c r="D410" s="196" t="s">
        <v>215</v>
      </c>
      <c r="E410" s="213" t="s">
        <v>21</v>
      </c>
      <c r="F410" s="214" t="s">
        <v>2501</v>
      </c>
      <c r="G410" s="212"/>
      <c r="H410" s="215">
        <v>1</v>
      </c>
      <c r="I410" s="216"/>
      <c r="J410" s="212"/>
      <c r="K410" s="212"/>
      <c r="L410" s="217"/>
      <c r="M410" s="218"/>
      <c r="N410" s="219"/>
      <c r="O410" s="219"/>
      <c r="P410" s="219"/>
      <c r="Q410" s="219"/>
      <c r="R410" s="219"/>
      <c r="S410" s="219"/>
      <c r="T410" s="220"/>
      <c r="AT410" s="221" t="s">
        <v>215</v>
      </c>
      <c r="AU410" s="221" t="s">
        <v>83</v>
      </c>
      <c r="AV410" s="14" t="s">
        <v>83</v>
      </c>
      <c r="AW410" s="14" t="s">
        <v>34</v>
      </c>
      <c r="AX410" s="14" t="s">
        <v>74</v>
      </c>
      <c r="AY410" s="221" t="s">
        <v>206</v>
      </c>
    </row>
    <row r="411" spans="1:65" s="14" customFormat="1">
      <c r="B411" s="211"/>
      <c r="C411" s="212"/>
      <c r="D411" s="196" t="s">
        <v>215</v>
      </c>
      <c r="E411" s="213" t="s">
        <v>21</v>
      </c>
      <c r="F411" s="214" t="s">
        <v>2502</v>
      </c>
      <c r="G411" s="212"/>
      <c r="H411" s="215">
        <v>1</v>
      </c>
      <c r="I411" s="216"/>
      <c r="J411" s="212"/>
      <c r="K411" s="212"/>
      <c r="L411" s="217"/>
      <c r="M411" s="218"/>
      <c r="N411" s="219"/>
      <c r="O411" s="219"/>
      <c r="P411" s="219"/>
      <c r="Q411" s="219"/>
      <c r="R411" s="219"/>
      <c r="S411" s="219"/>
      <c r="T411" s="220"/>
      <c r="AT411" s="221" t="s">
        <v>215</v>
      </c>
      <c r="AU411" s="221" t="s">
        <v>83</v>
      </c>
      <c r="AV411" s="14" t="s">
        <v>83</v>
      </c>
      <c r="AW411" s="14" t="s">
        <v>34</v>
      </c>
      <c r="AX411" s="14" t="s">
        <v>74</v>
      </c>
      <c r="AY411" s="221" t="s">
        <v>206</v>
      </c>
    </row>
    <row r="412" spans="1:65" s="14" customFormat="1">
      <c r="B412" s="211"/>
      <c r="C412" s="212"/>
      <c r="D412" s="196" t="s">
        <v>215</v>
      </c>
      <c r="E412" s="213" t="s">
        <v>21</v>
      </c>
      <c r="F412" s="214" t="s">
        <v>2503</v>
      </c>
      <c r="G412" s="212"/>
      <c r="H412" s="215">
        <v>2</v>
      </c>
      <c r="I412" s="216"/>
      <c r="J412" s="212"/>
      <c r="K412" s="212"/>
      <c r="L412" s="217"/>
      <c r="M412" s="218"/>
      <c r="N412" s="219"/>
      <c r="O412" s="219"/>
      <c r="P412" s="219"/>
      <c r="Q412" s="219"/>
      <c r="R412" s="219"/>
      <c r="S412" s="219"/>
      <c r="T412" s="220"/>
      <c r="AT412" s="221" t="s">
        <v>215</v>
      </c>
      <c r="AU412" s="221" t="s">
        <v>83</v>
      </c>
      <c r="AV412" s="14" t="s">
        <v>83</v>
      </c>
      <c r="AW412" s="14" t="s">
        <v>34</v>
      </c>
      <c r="AX412" s="14" t="s">
        <v>74</v>
      </c>
      <c r="AY412" s="221" t="s">
        <v>206</v>
      </c>
    </row>
    <row r="413" spans="1:65" s="15" customFormat="1">
      <c r="B413" s="222"/>
      <c r="C413" s="223"/>
      <c r="D413" s="196" t="s">
        <v>215</v>
      </c>
      <c r="E413" s="224" t="s">
        <v>21</v>
      </c>
      <c r="F413" s="225" t="s">
        <v>219</v>
      </c>
      <c r="G413" s="223"/>
      <c r="H413" s="226">
        <v>4</v>
      </c>
      <c r="I413" s="227"/>
      <c r="J413" s="223"/>
      <c r="K413" s="223"/>
      <c r="L413" s="228"/>
      <c r="M413" s="229"/>
      <c r="N413" s="230"/>
      <c r="O413" s="230"/>
      <c r="P413" s="230"/>
      <c r="Q413" s="230"/>
      <c r="R413" s="230"/>
      <c r="S413" s="230"/>
      <c r="T413" s="231"/>
      <c r="AT413" s="232" t="s">
        <v>215</v>
      </c>
      <c r="AU413" s="232" t="s">
        <v>83</v>
      </c>
      <c r="AV413" s="15" t="s">
        <v>149</v>
      </c>
      <c r="AW413" s="15" t="s">
        <v>34</v>
      </c>
      <c r="AX413" s="15" t="s">
        <v>81</v>
      </c>
      <c r="AY413" s="232" t="s">
        <v>206</v>
      </c>
    </row>
    <row r="414" spans="1:65" s="2" customFormat="1" ht="16.5" customHeight="1">
      <c r="A414" s="37"/>
      <c r="B414" s="38"/>
      <c r="C414" s="182" t="s">
        <v>750</v>
      </c>
      <c r="D414" s="182" t="s">
        <v>208</v>
      </c>
      <c r="E414" s="183" t="s">
        <v>2504</v>
      </c>
      <c r="F414" s="184" t="s">
        <v>2505</v>
      </c>
      <c r="G414" s="185" t="s">
        <v>211</v>
      </c>
      <c r="H414" s="186">
        <v>4</v>
      </c>
      <c r="I414" s="187"/>
      <c r="J414" s="188">
        <f>ROUND(I414*H414,2)</f>
        <v>0</v>
      </c>
      <c r="K414" s="189"/>
      <c r="L414" s="42"/>
      <c r="M414" s="190" t="s">
        <v>21</v>
      </c>
      <c r="N414" s="191" t="s">
        <v>45</v>
      </c>
      <c r="O414" s="67"/>
      <c r="P414" s="192">
        <f>O414*H414</f>
        <v>0</v>
      </c>
      <c r="Q414" s="192">
        <v>0</v>
      </c>
      <c r="R414" s="192">
        <f>Q414*H414</f>
        <v>0</v>
      </c>
      <c r="S414" s="192">
        <v>0</v>
      </c>
      <c r="T414" s="193">
        <f>S414*H414</f>
        <v>0</v>
      </c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R414" s="194" t="s">
        <v>149</v>
      </c>
      <c r="AT414" s="194" t="s">
        <v>208</v>
      </c>
      <c r="AU414" s="194" t="s">
        <v>83</v>
      </c>
      <c r="AY414" s="20" t="s">
        <v>206</v>
      </c>
      <c r="BE414" s="195">
        <f>IF(N414="základní",J414,0)</f>
        <v>0</v>
      </c>
      <c r="BF414" s="195">
        <f>IF(N414="snížená",J414,0)</f>
        <v>0</v>
      </c>
      <c r="BG414" s="195">
        <f>IF(N414="zákl. přenesená",J414,0)</f>
        <v>0</v>
      </c>
      <c r="BH414" s="195">
        <f>IF(N414="sníž. přenesená",J414,0)</f>
        <v>0</v>
      </c>
      <c r="BI414" s="195">
        <f>IF(N414="nulová",J414,0)</f>
        <v>0</v>
      </c>
      <c r="BJ414" s="20" t="s">
        <v>81</v>
      </c>
      <c r="BK414" s="195">
        <f>ROUND(I414*H414,2)</f>
        <v>0</v>
      </c>
      <c r="BL414" s="20" t="s">
        <v>149</v>
      </c>
      <c r="BM414" s="194" t="s">
        <v>2506</v>
      </c>
    </row>
    <row r="415" spans="1:65" s="2" customFormat="1">
      <c r="A415" s="37"/>
      <c r="B415" s="38"/>
      <c r="C415" s="39"/>
      <c r="D415" s="196" t="s">
        <v>213</v>
      </c>
      <c r="E415" s="39"/>
      <c r="F415" s="197" t="s">
        <v>2505</v>
      </c>
      <c r="G415" s="39"/>
      <c r="H415" s="39"/>
      <c r="I415" s="198"/>
      <c r="J415" s="39"/>
      <c r="K415" s="39"/>
      <c r="L415" s="42"/>
      <c r="M415" s="199"/>
      <c r="N415" s="200"/>
      <c r="O415" s="67"/>
      <c r="P415" s="67"/>
      <c r="Q415" s="67"/>
      <c r="R415" s="67"/>
      <c r="S415" s="67"/>
      <c r="T415" s="68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T415" s="20" t="s">
        <v>213</v>
      </c>
      <c r="AU415" s="20" t="s">
        <v>83</v>
      </c>
    </row>
    <row r="416" spans="1:65" s="2" customFormat="1" ht="18">
      <c r="A416" s="37"/>
      <c r="B416" s="38"/>
      <c r="C416" s="39"/>
      <c r="D416" s="196" t="s">
        <v>275</v>
      </c>
      <c r="E416" s="39"/>
      <c r="F416" s="233" t="s">
        <v>1644</v>
      </c>
      <c r="G416" s="39"/>
      <c r="H416" s="39"/>
      <c r="I416" s="198"/>
      <c r="J416" s="39"/>
      <c r="K416" s="39"/>
      <c r="L416" s="42"/>
      <c r="M416" s="199"/>
      <c r="N416" s="200"/>
      <c r="O416" s="67"/>
      <c r="P416" s="67"/>
      <c r="Q416" s="67"/>
      <c r="R416" s="67"/>
      <c r="S416" s="67"/>
      <c r="T416" s="68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T416" s="20" t="s">
        <v>275</v>
      </c>
      <c r="AU416" s="20" t="s">
        <v>83</v>
      </c>
    </row>
    <row r="417" spans="1:65" s="2" customFormat="1" ht="16.5" customHeight="1">
      <c r="A417" s="37"/>
      <c r="B417" s="38"/>
      <c r="C417" s="182" t="s">
        <v>755</v>
      </c>
      <c r="D417" s="182" t="s">
        <v>208</v>
      </c>
      <c r="E417" s="183" t="s">
        <v>2507</v>
      </c>
      <c r="F417" s="184" t="s">
        <v>2508</v>
      </c>
      <c r="G417" s="185" t="s">
        <v>211</v>
      </c>
      <c r="H417" s="186">
        <v>1</v>
      </c>
      <c r="I417" s="187"/>
      <c r="J417" s="188">
        <f>ROUND(I417*H417,2)</f>
        <v>0</v>
      </c>
      <c r="K417" s="189"/>
      <c r="L417" s="42"/>
      <c r="M417" s="190" t="s">
        <v>21</v>
      </c>
      <c r="N417" s="191" t="s">
        <v>45</v>
      </c>
      <c r="O417" s="67"/>
      <c r="P417" s="192">
        <f>O417*H417</f>
        <v>0</v>
      </c>
      <c r="Q417" s="192">
        <v>0</v>
      </c>
      <c r="R417" s="192">
        <f>Q417*H417</f>
        <v>0</v>
      </c>
      <c r="S417" s="192">
        <v>0</v>
      </c>
      <c r="T417" s="193">
        <f>S417*H417</f>
        <v>0</v>
      </c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R417" s="194" t="s">
        <v>149</v>
      </c>
      <c r="AT417" s="194" t="s">
        <v>208</v>
      </c>
      <c r="AU417" s="194" t="s">
        <v>83</v>
      </c>
      <c r="AY417" s="20" t="s">
        <v>206</v>
      </c>
      <c r="BE417" s="195">
        <f>IF(N417="základní",J417,0)</f>
        <v>0</v>
      </c>
      <c r="BF417" s="195">
        <f>IF(N417="snížená",J417,0)</f>
        <v>0</v>
      </c>
      <c r="BG417" s="195">
        <f>IF(N417="zákl. přenesená",J417,0)</f>
        <v>0</v>
      </c>
      <c r="BH417" s="195">
        <f>IF(N417="sníž. přenesená",J417,0)</f>
        <v>0</v>
      </c>
      <c r="BI417" s="195">
        <f>IF(N417="nulová",J417,0)</f>
        <v>0</v>
      </c>
      <c r="BJ417" s="20" t="s">
        <v>81</v>
      </c>
      <c r="BK417" s="195">
        <f>ROUND(I417*H417,2)</f>
        <v>0</v>
      </c>
      <c r="BL417" s="20" t="s">
        <v>149</v>
      </c>
      <c r="BM417" s="194" t="s">
        <v>2509</v>
      </c>
    </row>
    <row r="418" spans="1:65" s="2" customFormat="1">
      <c r="A418" s="37"/>
      <c r="B418" s="38"/>
      <c r="C418" s="39"/>
      <c r="D418" s="196" t="s">
        <v>213</v>
      </c>
      <c r="E418" s="39"/>
      <c r="F418" s="197" t="s">
        <v>2508</v>
      </c>
      <c r="G418" s="39"/>
      <c r="H418" s="39"/>
      <c r="I418" s="198"/>
      <c r="J418" s="39"/>
      <c r="K418" s="39"/>
      <c r="L418" s="42"/>
      <c r="M418" s="199"/>
      <c r="N418" s="200"/>
      <c r="O418" s="67"/>
      <c r="P418" s="67"/>
      <c r="Q418" s="67"/>
      <c r="R418" s="67"/>
      <c r="S418" s="67"/>
      <c r="T418" s="68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T418" s="20" t="s">
        <v>213</v>
      </c>
      <c r="AU418" s="20" t="s">
        <v>83</v>
      </c>
    </row>
    <row r="419" spans="1:65" s="2" customFormat="1" ht="153">
      <c r="A419" s="37"/>
      <c r="B419" s="38"/>
      <c r="C419" s="39"/>
      <c r="D419" s="196" t="s">
        <v>275</v>
      </c>
      <c r="E419" s="39"/>
      <c r="F419" s="233" t="s">
        <v>2510</v>
      </c>
      <c r="G419" s="39"/>
      <c r="H419" s="39"/>
      <c r="I419" s="198"/>
      <c r="J419" s="39"/>
      <c r="K419" s="39"/>
      <c r="L419" s="42"/>
      <c r="M419" s="199"/>
      <c r="N419" s="200"/>
      <c r="O419" s="67"/>
      <c r="P419" s="67"/>
      <c r="Q419" s="67"/>
      <c r="R419" s="67"/>
      <c r="S419" s="67"/>
      <c r="T419" s="68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T419" s="20" t="s">
        <v>275</v>
      </c>
      <c r="AU419" s="20" t="s">
        <v>83</v>
      </c>
    </row>
    <row r="420" spans="1:65" s="2" customFormat="1" ht="16.5" customHeight="1">
      <c r="A420" s="37"/>
      <c r="B420" s="38"/>
      <c r="C420" s="182" t="s">
        <v>765</v>
      </c>
      <c r="D420" s="182" t="s">
        <v>208</v>
      </c>
      <c r="E420" s="183" t="s">
        <v>2511</v>
      </c>
      <c r="F420" s="184" t="s">
        <v>2512</v>
      </c>
      <c r="G420" s="185" t="s">
        <v>211</v>
      </c>
      <c r="H420" s="186">
        <v>10</v>
      </c>
      <c r="I420" s="187"/>
      <c r="J420" s="188">
        <f>ROUND(I420*H420,2)</f>
        <v>0</v>
      </c>
      <c r="K420" s="189"/>
      <c r="L420" s="42"/>
      <c r="M420" s="190" t="s">
        <v>21</v>
      </c>
      <c r="N420" s="191" t="s">
        <v>45</v>
      </c>
      <c r="O420" s="67"/>
      <c r="P420" s="192">
        <f>O420*H420</f>
        <v>0</v>
      </c>
      <c r="Q420" s="192">
        <v>0</v>
      </c>
      <c r="R420" s="192">
        <f>Q420*H420</f>
        <v>0</v>
      </c>
      <c r="S420" s="192">
        <v>0</v>
      </c>
      <c r="T420" s="193">
        <f>S420*H420</f>
        <v>0</v>
      </c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R420" s="194" t="s">
        <v>149</v>
      </c>
      <c r="AT420" s="194" t="s">
        <v>208</v>
      </c>
      <c r="AU420" s="194" t="s">
        <v>83</v>
      </c>
      <c r="AY420" s="20" t="s">
        <v>206</v>
      </c>
      <c r="BE420" s="195">
        <f>IF(N420="základní",J420,0)</f>
        <v>0</v>
      </c>
      <c r="BF420" s="195">
        <f>IF(N420="snížená",J420,0)</f>
        <v>0</v>
      </c>
      <c r="BG420" s="195">
        <f>IF(N420="zákl. přenesená",J420,0)</f>
        <v>0</v>
      </c>
      <c r="BH420" s="195">
        <f>IF(N420="sníž. přenesená",J420,0)</f>
        <v>0</v>
      </c>
      <c r="BI420" s="195">
        <f>IF(N420="nulová",J420,0)</f>
        <v>0</v>
      </c>
      <c r="BJ420" s="20" t="s">
        <v>81</v>
      </c>
      <c r="BK420" s="195">
        <f>ROUND(I420*H420,2)</f>
        <v>0</v>
      </c>
      <c r="BL420" s="20" t="s">
        <v>149</v>
      </c>
      <c r="BM420" s="194" t="s">
        <v>2513</v>
      </c>
    </row>
    <row r="421" spans="1:65" s="2" customFormat="1">
      <c r="A421" s="37"/>
      <c r="B421" s="38"/>
      <c r="C421" s="39"/>
      <c r="D421" s="196" t="s">
        <v>213</v>
      </c>
      <c r="E421" s="39"/>
      <c r="F421" s="197" t="s">
        <v>2514</v>
      </c>
      <c r="G421" s="39"/>
      <c r="H421" s="39"/>
      <c r="I421" s="198"/>
      <c r="J421" s="39"/>
      <c r="K421" s="39"/>
      <c r="L421" s="42"/>
      <c r="M421" s="199"/>
      <c r="N421" s="200"/>
      <c r="O421" s="67"/>
      <c r="P421" s="67"/>
      <c r="Q421" s="67"/>
      <c r="R421" s="67"/>
      <c r="S421" s="67"/>
      <c r="T421" s="68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T421" s="20" t="s">
        <v>213</v>
      </c>
      <c r="AU421" s="20" t="s">
        <v>83</v>
      </c>
    </row>
    <row r="422" spans="1:65" s="2" customFormat="1" ht="27">
      <c r="A422" s="37"/>
      <c r="B422" s="38"/>
      <c r="C422" s="39"/>
      <c r="D422" s="196" t="s">
        <v>275</v>
      </c>
      <c r="E422" s="39"/>
      <c r="F422" s="233" t="s">
        <v>2515</v>
      </c>
      <c r="G422" s="39"/>
      <c r="H422" s="39"/>
      <c r="I422" s="198"/>
      <c r="J422" s="39"/>
      <c r="K422" s="39"/>
      <c r="L422" s="42"/>
      <c r="M422" s="199"/>
      <c r="N422" s="200"/>
      <c r="O422" s="67"/>
      <c r="P422" s="67"/>
      <c r="Q422" s="67"/>
      <c r="R422" s="67"/>
      <c r="S422" s="67"/>
      <c r="T422" s="68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T422" s="20" t="s">
        <v>275</v>
      </c>
      <c r="AU422" s="20" t="s">
        <v>83</v>
      </c>
    </row>
    <row r="423" spans="1:65" s="2" customFormat="1" ht="16.5" customHeight="1">
      <c r="A423" s="37"/>
      <c r="B423" s="38"/>
      <c r="C423" s="182" t="s">
        <v>774</v>
      </c>
      <c r="D423" s="182" t="s">
        <v>208</v>
      </c>
      <c r="E423" s="183" t="s">
        <v>2516</v>
      </c>
      <c r="F423" s="184" t="s">
        <v>2517</v>
      </c>
      <c r="G423" s="185" t="s">
        <v>211</v>
      </c>
      <c r="H423" s="186">
        <v>2</v>
      </c>
      <c r="I423" s="187"/>
      <c r="J423" s="188">
        <f>ROUND(I423*H423,2)</f>
        <v>0</v>
      </c>
      <c r="K423" s="189"/>
      <c r="L423" s="42"/>
      <c r="M423" s="190" t="s">
        <v>21</v>
      </c>
      <c r="N423" s="191" t="s">
        <v>45</v>
      </c>
      <c r="O423" s="67"/>
      <c r="P423" s="192">
        <f>O423*H423</f>
        <v>0</v>
      </c>
      <c r="Q423" s="192">
        <v>0</v>
      </c>
      <c r="R423" s="192">
        <f>Q423*H423</f>
        <v>0</v>
      </c>
      <c r="S423" s="192">
        <v>0</v>
      </c>
      <c r="T423" s="193">
        <f>S423*H423</f>
        <v>0</v>
      </c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R423" s="194" t="s">
        <v>149</v>
      </c>
      <c r="AT423" s="194" t="s">
        <v>208</v>
      </c>
      <c r="AU423" s="194" t="s">
        <v>83</v>
      </c>
      <c r="AY423" s="20" t="s">
        <v>206</v>
      </c>
      <c r="BE423" s="195">
        <f>IF(N423="základní",J423,0)</f>
        <v>0</v>
      </c>
      <c r="BF423" s="195">
        <f>IF(N423="snížená",J423,0)</f>
        <v>0</v>
      </c>
      <c r="BG423" s="195">
        <f>IF(N423="zákl. přenesená",J423,0)</f>
        <v>0</v>
      </c>
      <c r="BH423" s="195">
        <f>IF(N423="sníž. přenesená",J423,0)</f>
        <v>0</v>
      </c>
      <c r="BI423" s="195">
        <f>IF(N423="nulová",J423,0)</f>
        <v>0</v>
      </c>
      <c r="BJ423" s="20" t="s">
        <v>81</v>
      </c>
      <c r="BK423" s="195">
        <f>ROUND(I423*H423,2)</f>
        <v>0</v>
      </c>
      <c r="BL423" s="20" t="s">
        <v>149</v>
      </c>
      <c r="BM423" s="194" t="s">
        <v>2518</v>
      </c>
    </row>
    <row r="424" spans="1:65" s="2" customFormat="1">
      <c r="A424" s="37"/>
      <c r="B424" s="38"/>
      <c r="C424" s="39"/>
      <c r="D424" s="196" t="s">
        <v>213</v>
      </c>
      <c r="E424" s="39"/>
      <c r="F424" s="197" t="s">
        <v>2519</v>
      </c>
      <c r="G424" s="39"/>
      <c r="H424" s="39"/>
      <c r="I424" s="198"/>
      <c r="J424" s="39"/>
      <c r="K424" s="39"/>
      <c r="L424" s="42"/>
      <c r="M424" s="199"/>
      <c r="N424" s="200"/>
      <c r="O424" s="67"/>
      <c r="P424" s="67"/>
      <c r="Q424" s="67"/>
      <c r="R424" s="67"/>
      <c r="S424" s="67"/>
      <c r="T424" s="68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T424" s="20" t="s">
        <v>213</v>
      </c>
      <c r="AU424" s="20" t="s">
        <v>83</v>
      </c>
    </row>
    <row r="425" spans="1:65" s="2" customFormat="1" ht="27">
      <c r="A425" s="37"/>
      <c r="B425" s="38"/>
      <c r="C425" s="39"/>
      <c r="D425" s="196" t="s">
        <v>275</v>
      </c>
      <c r="E425" s="39"/>
      <c r="F425" s="233" t="s">
        <v>2515</v>
      </c>
      <c r="G425" s="39"/>
      <c r="H425" s="39"/>
      <c r="I425" s="198"/>
      <c r="J425" s="39"/>
      <c r="K425" s="39"/>
      <c r="L425" s="42"/>
      <c r="M425" s="199"/>
      <c r="N425" s="200"/>
      <c r="O425" s="67"/>
      <c r="P425" s="67"/>
      <c r="Q425" s="67"/>
      <c r="R425" s="67"/>
      <c r="S425" s="67"/>
      <c r="T425" s="68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T425" s="20" t="s">
        <v>275</v>
      </c>
      <c r="AU425" s="20" t="s">
        <v>83</v>
      </c>
    </row>
    <row r="426" spans="1:65" s="12" customFormat="1" ht="20.9" customHeight="1">
      <c r="B426" s="166"/>
      <c r="C426" s="167"/>
      <c r="D426" s="168" t="s">
        <v>73</v>
      </c>
      <c r="E426" s="180" t="s">
        <v>2044</v>
      </c>
      <c r="F426" s="180" t="s">
        <v>2520</v>
      </c>
      <c r="G426" s="167"/>
      <c r="H426" s="167"/>
      <c r="I426" s="170"/>
      <c r="J426" s="181">
        <f>BK426</f>
        <v>0</v>
      </c>
      <c r="K426" s="167"/>
      <c r="L426" s="172"/>
      <c r="M426" s="173"/>
      <c r="N426" s="174"/>
      <c r="O426" s="174"/>
      <c r="P426" s="175">
        <f>SUM(P427:P429)</f>
        <v>0</v>
      </c>
      <c r="Q426" s="174"/>
      <c r="R426" s="175">
        <f>SUM(R427:R429)</f>
        <v>0</v>
      </c>
      <c r="S426" s="174"/>
      <c r="T426" s="176">
        <f>SUM(T427:T429)</f>
        <v>0</v>
      </c>
      <c r="AR426" s="177" t="s">
        <v>81</v>
      </c>
      <c r="AT426" s="178" t="s">
        <v>73</v>
      </c>
      <c r="AU426" s="178" t="s">
        <v>83</v>
      </c>
      <c r="AY426" s="177" t="s">
        <v>206</v>
      </c>
      <c r="BK426" s="179">
        <f>SUM(BK427:BK429)</f>
        <v>0</v>
      </c>
    </row>
    <row r="427" spans="1:65" s="2" customFormat="1" ht="16.5" customHeight="1">
      <c r="A427" s="37"/>
      <c r="B427" s="38"/>
      <c r="C427" s="182" t="s">
        <v>779</v>
      </c>
      <c r="D427" s="182" t="s">
        <v>208</v>
      </c>
      <c r="E427" s="183" t="s">
        <v>2521</v>
      </c>
      <c r="F427" s="184" t="s">
        <v>2522</v>
      </c>
      <c r="G427" s="185" t="s">
        <v>809</v>
      </c>
      <c r="H427" s="186">
        <v>1</v>
      </c>
      <c r="I427" s="187"/>
      <c r="J427" s="188">
        <f>ROUND(I427*H427,2)</f>
        <v>0</v>
      </c>
      <c r="K427" s="189"/>
      <c r="L427" s="42"/>
      <c r="M427" s="190" t="s">
        <v>21</v>
      </c>
      <c r="N427" s="191" t="s">
        <v>45</v>
      </c>
      <c r="O427" s="67"/>
      <c r="P427" s="192">
        <f>O427*H427</f>
        <v>0</v>
      </c>
      <c r="Q427" s="192">
        <v>0</v>
      </c>
      <c r="R427" s="192">
        <f>Q427*H427</f>
        <v>0</v>
      </c>
      <c r="S427" s="192">
        <v>0</v>
      </c>
      <c r="T427" s="193">
        <f>S427*H427</f>
        <v>0</v>
      </c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R427" s="194" t="s">
        <v>149</v>
      </c>
      <c r="AT427" s="194" t="s">
        <v>208</v>
      </c>
      <c r="AU427" s="194" t="s">
        <v>106</v>
      </c>
      <c r="AY427" s="20" t="s">
        <v>206</v>
      </c>
      <c r="BE427" s="195">
        <f>IF(N427="základní",J427,0)</f>
        <v>0</v>
      </c>
      <c r="BF427" s="195">
        <f>IF(N427="snížená",J427,0)</f>
        <v>0</v>
      </c>
      <c r="BG427" s="195">
        <f>IF(N427="zákl. přenesená",J427,0)</f>
        <v>0</v>
      </c>
      <c r="BH427" s="195">
        <f>IF(N427="sníž. přenesená",J427,0)</f>
        <v>0</v>
      </c>
      <c r="BI427" s="195">
        <f>IF(N427="nulová",J427,0)</f>
        <v>0</v>
      </c>
      <c r="BJ427" s="20" t="s">
        <v>81</v>
      </c>
      <c r="BK427" s="195">
        <f>ROUND(I427*H427,2)</f>
        <v>0</v>
      </c>
      <c r="BL427" s="20" t="s">
        <v>149</v>
      </c>
      <c r="BM427" s="194" t="s">
        <v>2523</v>
      </c>
    </row>
    <row r="428" spans="1:65" s="2" customFormat="1">
      <c r="A428" s="37"/>
      <c r="B428" s="38"/>
      <c r="C428" s="39"/>
      <c r="D428" s="196" t="s">
        <v>213</v>
      </c>
      <c r="E428" s="39"/>
      <c r="F428" s="197" t="s">
        <v>2522</v>
      </c>
      <c r="G428" s="39"/>
      <c r="H428" s="39"/>
      <c r="I428" s="198"/>
      <c r="J428" s="39"/>
      <c r="K428" s="39"/>
      <c r="L428" s="42"/>
      <c r="M428" s="199"/>
      <c r="N428" s="200"/>
      <c r="O428" s="67"/>
      <c r="P428" s="67"/>
      <c r="Q428" s="67"/>
      <c r="R428" s="67"/>
      <c r="S428" s="67"/>
      <c r="T428" s="68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T428" s="20" t="s">
        <v>213</v>
      </c>
      <c r="AU428" s="20" t="s">
        <v>106</v>
      </c>
    </row>
    <row r="429" spans="1:65" s="2" customFormat="1" ht="18">
      <c r="A429" s="37"/>
      <c r="B429" s="38"/>
      <c r="C429" s="39"/>
      <c r="D429" s="196" t="s">
        <v>275</v>
      </c>
      <c r="E429" s="39"/>
      <c r="F429" s="233" t="s">
        <v>1644</v>
      </c>
      <c r="G429" s="39"/>
      <c r="H429" s="39"/>
      <c r="I429" s="198"/>
      <c r="J429" s="39"/>
      <c r="K429" s="39"/>
      <c r="L429" s="42"/>
      <c r="M429" s="199"/>
      <c r="N429" s="200"/>
      <c r="O429" s="67"/>
      <c r="P429" s="67"/>
      <c r="Q429" s="67"/>
      <c r="R429" s="67"/>
      <c r="S429" s="67"/>
      <c r="T429" s="68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T429" s="20" t="s">
        <v>275</v>
      </c>
      <c r="AU429" s="20" t="s">
        <v>106</v>
      </c>
    </row>
    <row r="430" spans="1:65" s="12" customFormat="1" ht="22.75" customHeight="1">
      <c r="B430" s="166"/>
      <c r="C430" s="167"/>
      <c r="D430" s="168" t="s">
        <v>73</v>
      </c>
      <c r="E430" s="180" t="s">
        <v>2524</v>
      </c>
      <c r="F430" s="180" t="s">
        <v>2525</v>
      </c>
      <c r="G430" s="167"/>
      <c r="H430" s="167"/>
      <c r="I430" s="170"/>
      <c r="J430" s="181">
        <f>BK430</f>
        <v>0</v>
      </c>
      <c r="K430" s="167"/>
      <c r="L430" s="172"/>
      <c r="M430" s="173"/>
      <c r="N430" s="174"/>
      <c r="O430" s="174"/>
      <c r="P430" s="175">
        <f>SUM(P431:P440)</f>
        <v>0</v>
      </c>
      <c r="Q430" s="174"/>
      <c r="R430" s="175">
        <f>SUM(R431:R440)</f>
        <v>0</v>
      </c>
      <c r="S430" s="174"/>
      <c r="T430" s="176">
        <f>SUM(T431:T440)</f>
        <v>0</v>
      </c>
      <c r="AR430" s="177" t="s">
        <v>81</v>
      </c>
      <c r="AT430" s="178" t="s">
        <v>73</v>
      </c>
      <c r="AU430" s="178" t="s">
        <v>81</v>
      </c>
      <c r="AY430" s="177" t="s">
        <v>206</v>
      </c>
      <c r="BK430" s="179">
        <f>SUM(BK431:BK440)</f>
        <v>0</v>
      </c>
    </row>
    <row r="431" spans="1:65" s="2" customFormat="1" ht="16.5" customHeight="1">
      <c r="A431" s="37"/>
      <c r="B431" s="38"/>
      <c r="C431" s="182" t="s">
        <v>787</v>
      </c>
      <c r="D431" s="182" t="s">
        <v>208</v>
      </c>
      <c r="E431" s="183" t="s">
        <v>2526</v>
      </c>
      <c r="F431" s="184" t="s">
        <v>2527</v>
      </c>
      <c r="G431" s="185" t="s">
        <v>257</v>
      </c>
      <c r="H431" s="186">
        <v>1.6</v>
      </c>
      <c r="I431" s="187"/>
      <c r="J431" s="188">
        <f>ROUND(I431*H431,2)</f>
        <v>0</v>
      </c>
      <c r="K431" s="189"/>
      <c r="L431" s="42"/>
      <c r="M431" s="190" t="s">
        <v>21</v>
      </c>
      <c r="N431" s="191" t="s">
        <v>45</v>
      </c>
      <c r="O431" s="67"/>
      <c r="P431" s="192">
        <f>O431*H431</f>
        <v>0</v>
      </c>
      <c r="Q431" s="192">
        <v>0</v>
      </c>
      <c r="R431" s="192">
        <f>Q431*H431</f>
        <v>0</v>
      </c>
      <c r="S431" s="192">
        <v>0</v>
      </c>
      <c r="T431" s="193">
        <f>S431*H431</f>
        <v>0</v>
      </c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R431" s="194" t="s">
        <v>149</v>
      </c>
      <c r="AT431" s="194" t="s">
        <v>208</v>
      </c>
      <c r="AU431" s="194" t="s">
        <v>83</v>
      </c>
      <c r="AY431" s="20" t="s">
        <v>206</v>
      </c>
      <c r="BE431" s="195">
        <f>IF(N431="základní",J431,0)</f>
        <v>0</v>
      </c>
      <c r="BF431" s="195">
        <f>IF(N431="snížená",J431,0)</f>
        <v>0</v>
      </c>
      <c r="BG431" s="195">
        <f>IF(N431="zákl. přenesená",J431,0)</f>
        <v>0</v>
      </c>
      <c r="BH431" s="195">
        <f>IF(N431="sníž. přenesená",J431,0)</f>
        <v>0</v>
      </c>
      <c r="BI431" s="195">
        <f>IF(N431="nulová",J431,0)</f>
        <v>0</v>
      </c>
      <c r="BJ431" s="20" t="s">
        <v>81</v>
      </c>
      <c r="BK431" s="195">
        <f>ROUND(I431*H431,2)</f>
        <v>0</v>
      </c>
      <c r="BL431" s="20" t="s">
        <v>149</v>
      </c>
      <c r="BM431" s="194" t="s">
        <v>2528</v>
      </c>
    </row>
    <row r="432" spans="1:65" s="2" customFormat="1">
      <c r="A432" s="37"/>
      <c r="B432" s="38"/>
      <c r="C432" s="39"/>
      <c r="D432" s="196" t="s">
        <v>213</v>
      </c>
      <c r="E432" s="39"/>
      <c r="F432" s="197" t="s">
        <v>2529</v>
      </c>
      <c r="G432" s="39"/>
      <c r="H432" s="39"/>
      <c r="I432" s="198"/>
      <c r="J432" s="39"/>
      <c r="K432" s="39"/>
      <c r="L432" s="42"/>
      <c r="M432" s="199"/>
      <c r="N432" s="200"/>
      <c r="O432" s="67"/>
      <c r="P432" s="67"/>
      <c r="Q432" s="67"/>
      <c r="R432" s="67"/>
      <c r="S432" s="67"/>
      <c r="T432" s="68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T432" s="20" t="s">
        <v>213</v>
      </c>
      <c r="AU432" s="20" t="s">
        <v>83</v>
      </c>
    </row>
    <row r="433" spans="1:65" s="2" customFormat="1" ht="18">
      <c r="A433" s="37"/>
      <c r="B433" s="38"/>
      <c r="C433" s="39"/>
      <c r="D433" s="196" t="s">
        <v>275</v>
      </c>
      <c r="E433" s="39"/>
      <c r="F433" s="233" t="s">
        <v>1644</v>
      </c>
      <c r="G433" s="39"/>
      <c r="H433" s="39"/>
      <c r="I433" s="198"/>
      <c r="J433" s="39"/>
      <c r="K433" s="39"/>
      <c r="L433" s="42"/>
      <c r="M433" s="199"/>
      <c r="N433" s="200"/>
      <c r="O433" s="67"/>
      <c r="P433" s="67"/>
      <c r="Q433" s="67"/>
      <c r="R433" s="67"/>
      <c r="S433" s="67"/>
      <c r="T433" s="68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T433" s="20" t="s">
        <v>275</v>
      </c>
      <c r="AU433" s="20" t="s">
        <v>83</v>
      </c>
    </row>
    <row r="434" spans="1:65" s="14" customFormat="1">
      <c r="B434" s="211"/>
      <c r="C434" s="212"/>
      <c r="D434" s="196" t="s">
        <v>215</v>
      </c>
      <c r="E434" s="213" t="s">
        <v>21</v>
      </c>
      <c r="F434" s="214" t="s">
        <v>1653</v>
      </c>
      <c r="G434" s="212"/>
      <c r="H434" s="215">
        <v>1.6</v>
      </c>
      <c r="I434" s="216"/>
      <c r="J434" s="212"/>
      <c r="K434" s="212"/>
      <c r="L434" s="217"/>
      <c r="M434" s="218"/>
      <c r="N434" s="219"/>
      <c r="O434" s="219"/>
      <c r="P434" s="219"/>
      <c r="Q434" s="219"/>
      <c r="R434" s="219"/>
      <c r="S434" s="219"/>
      <c r="T434" s="220"/>
      <c r="AT434" s="221" t="s">
        <v>215</v>
      </c>
      <c r="AU434" s="221" t="s">
        <v>83</v>
      </c>
      <c r="AV434" s="14" t="s">
        <v>83</v>
      </c>
      <c r="AW434" s="14" t="s">
        <v>34</v>
      </c>
      <c r="AX434" s="14" t="s">
        <v>81</v>
      </c>
      <c r="AY434" s="221" t="s">
        <v>206</v>
      </c>
    </row>
    <row r="435" spans="1:65" s="2" customFormat="1" ht="16.5" customHeight="1">
      <c r="A435" s="37"/>
      <c r="B435" s="38"/>
      <c r="C435" s="182" t="s">
        <v>793</v>
      </c>
      <c r="D435" s="182" t="s">
        <v>208</v>
      </c>
      <c r="E435" s="183" t="s">
        <v>2530</v>
      </c>
      <c r="F435" s="184" t="s">
        <v>2531</v>
      </c>
      <c r="G435" s="185" t="s">
        <v>257</v>
      </c>
      <c r="H435" s="186">
        <v>30.4</v>
      </c>
      <c r="I435" s="187"/>
      <c r="J435" s="188">
        <f>ROUND(I435*H435,2)</f>
        <v>0</v>
      </c>
      <c r="K435" s="189"/>
      <c r="L435" s="42"/>
      <c r="M435" s="190" t="s">
        <v>21</v>
      </c>
      <c r="N435" s="191" t="s">
        <v>45</v>
      </c>
      <c r="O435" s="67"/>
      <c r="P435" s="192">
        <f>O435*H435</f>
        <v>0</v>
      </c>
      <c r="Q435" s="192">
        <v>0</v>
      </c>
      <c r="R435" s="192">
        <f>Q435*H435</f>
        <v>0</v>
      </c>
      <c r="S435" s="192">
        <v>0</v>
      </c>
      <c r="T435" s="193">
        <f>S435*H435</f>
        <v>0</v>
      </c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R435" s="194" t="s">
        <v>149</v>
      </c>
      <c r="AT435" s="194" t="s">
        <v>208</v>
      </c>
      <c r="AU435" s="194" t="s">
        <v>83</v>
      </c>
      <c r="AY435" s="20" t="s">
        <v>206</v>
      </c>
      <c r="BE435" s="195">
        <f>IF(N435="základní",J435,0)</f>
        <v>0</v>
      </c>
      <c r="BF435" s="195">
        <f>IF(N435="snížená",J435,0)</f>
        <v>0</v>
      </c>
      <c r="BG435" s="195">
        <f>IF(N435="zákl. přenesená",J435,0)</f>
        <v>0</v>
      </c>
      <c r="BH435" s="195">
        <f>IF(N435="sníž. přenesená",J435,0)</f>
        <v>0</v>
      </c>
      <c r="BI435" s="195">
        <f>IF(N435="nulová",J435,0)</f>
        <v>0</v>
      </c>
      <c r="BJ435" s="20" t="s">
        <v>81</v>
      </c>
      <c r="BK435" s="195">
        <f>ROUND(I435*H435,2)</f>
        <v>0</v>
      </c>
      <c r="BL435" s="20" t="s">
        <v>149</v>
      </c>
      <c r="BM435" s="194" t="s">
        <v>2532</v>
      </c>
    </row>
    <row r="436" spans="1:65" s="2" customFormat="1" ht="18">
      <c r="A436" s="37"/>
      <c r="B436" s="38"/>
      <c r="C436" s="39"/>
      <c r="D436" s="196" t="s">
        <v>213</v>
      </c>
      <c r="E436" s="39"/>
      <c r="F436" s="197" t="s">
        <v>2533</v>
      </c>
      <c r="G436" s="39"/>
      <c r="H436" s="39"/>
      <c r="I436" s="198"/>
      <c r="J436" s="39"/>
      <c r="K436" s="39"/>
      <c r="L436" s="42"/>
      <c r="M436" s="199"/>
      <c r="N436" s="200"/>
      <c r="O436" s="67"/>
      <c r="P436" s="67"/>
      <c r="Q436" s="67"/>
      <c r="R436" s="67"/>
      <c r="S436" s="67"/>
      <c r="T436" s="68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T436" s="20" t="s">
        <v>213</v>
      </c>
      <c r="AU436" s="20" t="s">
        <v>83</v>
      </c>
    </row>
    <row r="437" spans="1:65" s="2" customFormat="1" ht="18">
      <c r="A437" s="37"/>
      <c r="B437" s="38"/>
      <c r="C437" s="39"/>
      <c r="D437" s="196" t="s">
        <v>275</v>
      </c>
      <c r="E437" s="39"/>
      <c r="F437" s="233" t="s">
        <v>1644</v>
      </c>
      <c r="G437" s="39"/>
      <c r="H437" s="39"/>
      <c r="I437" s="198"/>
      <c r="J437" s="39"/>
      <c r="K437" s="39"/>
      <c r="L437" s="42"/>
      <c r="M437" s="199"/>
      <c r="N437" s="200"/>
      <c r="O437" s="67"/>
      <c r="P437" s="67"/>
      <c r="Q437" s="67"/>
      <c r="R437" s="67"/>
      <c r="S437" s="67"/>
      <c r="T437" s="68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T437" s="20" t="s">
        <v>275</v>
      </c>
      <c r="AU437" s="20" t="s">
        <v>83</v>
      </c>
    </row>
    <row r="438" spans="1:65" s="14" customFormat="1">
      <c r="B438" s="211"/>
      <c r="C438" s="212"/>
      <c r="D438" s="196" t="s">
        <v>215</v>
      </c>
      <c r="E438" s="213" t="s">
        <v>21</v>
      </c>
      <c r="F438" s="214" t="s">
        <v>1653</v>
      </c>
      <c r="G438" s="212"/>
      <c r="H438" s="215">
        <v>1.6</v>
      </c>
      <c r="I438" s="216"/>
      <c r="J438" s="212"/>
      <c r="K438" s="212"/>
      <c r="L438" s="217"/>
      <c r="M438" s="218"/>
      <c r="N438" s="219"/>
      <c r="O438" s="219"/>
      <c r="P438" s="219"/>
      <c r="Q438" s="219"/>
      <c r="R438" s="219"/>
      <c r="S438" s="219"/>
      <c r="T438" s="220"/>
      <c r="AT438" s="221" t="s">
        <v>215</v>
      </c>
      <c r="AU438" s="221" t="s">
        <v>83</v>
      </c>
      <c r="AV438" s="14" t="s">
        <v>83</v>
      </c>
      <c r="AW438" s="14" t="s">
        <v>34</v>
      </c>
      <c r="AX438" s="14" t="s">
        <v>74</v>
      </c>
      <c r="AY438" s="221" t="s">
        <v>206</v>
      </c>
    </row>
    <row r="439" spans="1:65" s="15" customFormat="1">
      <c r="B439" s="222"/>
      <c r="C439" s="223"/>
      <c r="D439" s="196" t="s">
        <v>215</v>
      </c>
      <c r="E439" s="224" t="s">
        <v>21</v>
      </c>
      <c r="F439" s="225" t="s">
        <v>219</v>
      </c>
      <c r="G439" s="223"/>
      <c r="H439" s="226">
        <v>1.6</v>
      </c>
      <c r="I439" s="227"/>
      <c r="J439" s="223"/>
      <c r="K439" s="223"/>
      <c r="L439" s="228"/>
      <c r="M439" s="229"/>
      <c r="N439" s="230"/>
      <c r="O439" s="230"/>
      <c r="P439" s="230"/>
      <c r="Q439" s="230"/>
      <c r="R439" s="230"/>
      <c r="S439" s="230"/>
      <c r="T439" s="231"/>
      <c r="AT439" s="232" t="s">
        <v>215</v>
      </c>
      <c r="AU439" s="232" t="s">
        <v>83</v>
      </c>
      <c r="AV439" s="15" t="s">
        <v>149</v>
      </c>
      <c r="AW439" s="15" t="s">
        <v>34</v>
      </c>
      <c r="AX439" s="15" t="s">
        <v>74</v>
      </c>
      <c r="AY439" s="232" t="s">
        <v>206</v>
      </c>
    </row>
    <row r="440" spans="1:65" s="14" customFormat="1">
      <c r="B440" s="211"/>
      <c r="C440" s="212"/>
      <c r="D440" s="196" t="s">
        <v>215</v>
      </c>
      <c r="E440" s="213" t="s">
        <v>21</v>
      </c>
      <c r="F440" s="214" t="s">
        <v>2534</v>
      </c>
      <c r="G440" s="212"/>
      <c r="H440" s="215">
        <v>30.4</v>
      </c>
      <c r="I440" s="216"/>
      <c r="J440" s="212"/>
      <c r="K440" s="212"/>
      <c r="L440" s="217"/>
      <c r="M440" s="218"/>
      <c r="N440" s="219"/>
      <c r="O440" s="219"/>
      <c r="P440" s="219"/>
      <c r="Q440" s="219"/>
      <c r="R440" s="219"/>
      <c r="S440" s="219"/>
      <c r="T440" s="220"/>
      <c r="AT440" s="221" t="s">
        <v>215</v>
      </c>
      <c r="AU440" s="221" t="s">
        <v>83</v>
      </c>
      <c r="AV440" s="14" t="s">
        <v>83</v>
      </c>
      <c r="AW440" s="14" t="s">
        <v>34</v>
      </c>
      <c r="AX440" s="14" t="s">
        <v>81</v>
      </c>
      <c r="AY440" s="221" t="s">
        <v>206</v>
      </c>
    </row>
    <row r="441" spans="1:65" s="12" customFormat="1" ht="22.75" customHeight="1">
      <c r="B441" s="166"/>
      <c r="C441" s="167"/>
      <c r="D441" s="168" t="s">
        <v>73</v>
      </c>
      <c r="E441" s="180" t="s">
        <v>772</v>
      </c>
      <c r="F441" s="180" t="s">
        <v>773</v>
      </c>
      <c r="G441" s="167"/>
      <c r="H441" s="167"/>
      <c r="I441" s="170"/>
      <c r="J441" s="181">
        <f>BK441</f>
        <v>0</v>
      </c>
      <c r="K441" s="167"/>
      <c r="L441" s="172"/>
      <c r="M441" s="173"/>
      <c r="N441" s="174"/>
      <c r="O441" s="174"/>
      <c r="P441" s="175">
        <f>SUM(P442:P443)</f>
        <v>0</v>
      </c>
      <c r="Q441" s="174"/>
      <c r="R441" s="175">
        <f>SUM(R442:R443)</f>
        <v>0</v>
      </c>
      <c r="S441" s="174"/>
      <c r="T441" s="176">
        <f>SUM(T442:T443)</f>
        <v>0</v>
      </c>
      <c r="AR441" s="177" t="s">
        <v>81</v>
      </c>
      <c r="AT441" s="178" t="s">
        <v>73</v>
      </c>
      <c r="AU441" s="178" t="s">
        <v>81</v>
      </c>
      <c r="AY441" s="177" t="s">
        <v>206</v>
      </c>
      <c r="BK441" s="179">
        <f>SUM(BK442:BK443)</f>
        <v>0</v>
      </c>
    </row>
    <row r="442" spans="1:65" s="2" customFormat="1" ht="16.5" customHeight="1">
      <c r="A442" s="37"/>
      <c r="B442" s="38"/>
      <c r="C442" s="182" t="s">
        <v>799</v>
      </c>
      <c r="D442" s="182" t="s">
        <v>208</v>
      </c>
      <c r="E442" s="183" t="s">
        <v>2535</v>
      </c>
      <c r="F442" s="184" t="s">
        <v>2536</v>
      </c>
      <c r="G442" s="185" t="s">
        <v>308</v>
      </c>
      <c r="H442" s="186">
        <v>163.97499999999999</v>
      </c>
      <c r="I442" s="187"/>
      <c r="J442" s="188">
        <f>ROUND(I442*H442,2)</f>
        <v>0</v>
      </c>
      <c r="K442" s="189"/>
      <c r="L442" s="42"/>
      <c r="M442" s="190" t="s">
        <v>21</v>
      </c>
      <c r="N442" s="191" t="s">
        <v>45</v>
      </c>
      <c r="O442" s="67"/>
      <c r="P442" s="192">
        <f>O442*H442</f>
        <v>0</v>
      </c>
      <c r="Q442" s="192">
        <v>0</v>
      </c>
      <c r="R442" s="192">
        <f>Q442*H442</f>
        <v>0</v>
      </c>
      <c r="S442" s="192">
        <v>0</v>
      </c>
      <c r="T442" s="193">
        <f>S442*H442</f>
        <v>0</v>
      </c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R442" s="194" t="s">
        <v>149</v>
      </c>
      <c r="AT442" s="194" t="s">
        <v>208</v>
      </c>
      <c r="AU442" s="194" t="s">
        <v>83</v>
      </c>
      <c r="AY442" s="20" t="s">
        <v>206</v>
      </c>
      <c r="BE442" s="195">
        <f>IF(N442="základní",J442,0)</f>
        <v>0</v>
      </c>
      <c r="BF442" s="195">
        <f>IF(N442="snížená",J442,0)</f>
        <v>0</v>
      </c>
      <c r="BG442" s="195">
        <f>IF(N442="zákl. přenesená",J442,0)</f>
        <v>0</v>
      </c>
      <c r="BH442" s="195">
        <f>IF(N442="sníž. přenesená",J442,0)</f>
        <v>0</v>
      </c>
      <c r="BI442" s="195">
        <f>IF(N442="nulová",J442,0)</f>
        <v>0</v>
      </c>
      <c r="BJ442" s="20" t="s">
        <v>81</v>
      </c>
      <c r="BK442" s="195">
        <f>ROUND(I442*H442,2)</f>
        <v>0</v>
      </c>
      <c r="BL442" s="20" t="s">
        <v>149</v>
      </c>
      <c r="BM442" s="194" t="s">
        <v>2537</v>
      </c>
    </row>
    <row r="443" spans="1:65" s="2" customFormat="1">
      <c r="A443" s="37"/>
      <c r="B443" s="38"/>
      <c r="C443" s="39"/>
      <c r="D443" s="196" t="s">
        <v>213</v>
      </c>
      <c r="E443" s="39"/>
      <c r="F443" s="197" t="s">
        <v>2538</v>
      </c>
      <c r="G443" s="39"/>
      <c r="H443" s="39"/>
      <c r="I443" s="198"/>
      <c r="J443" s="39"/>
      <c r="K443" s="39"/>
      <c r="L443" s="42"/>
      <c r="M443" s="199"/>
      <c r="N443" s="200"/>
      <c r="O443" s="67"/>
      <c r="P443" s="67"/>
      <c r="Q443" s="67"/>
      <c r="R443" s="67"/>
      <c r="S443" s="67"/>
      <c r="T443" s="68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T443" s="20" t="s">
        <v>213</v>
      </c>
      <c r="AU443" s="20" t="s">
        <v>83</v>
      </c>
    </row>
    <row r="444" spans="1:65" s="12" customFormat="1" ht="25.9" customHeight="1">
      <c r="B444" s="166"/>
      <c r="C444" s="167"/>
      <c r="D444" s="168" t="s">
        <v>73</v>
      </c>
      <c r="E444" s="169" t="s">
        <v>969</v>
      </c>
      <c r="F444" s="169" t="s">
        <v>970</v>
      </c>
      <c r="G444" s="167"/>
      <c r="H444" s="167"/>
      <c r="I444" s="170"/>
      <c r="J444" s="171">
        <f>BK444</f>
        <v>0</v>
      </c>
      <c r="K444" s="167"/>
      <c r="L444" s="172"/>
      <c r="M444" s="173"/>
      <c r="N444" s="174"/>
      <c r="O444" s="174"/>
      <c r="P444" s="175">
        <f>P445+P460</f>
        <v>0</v>
      </c>
      <c r="Q444" s="174"/>
      <c r="R444" s="175">
        <f>R445+R460</f>
        <v>4.7499999999999999E-3</v>
      </c>
      <c r="S444" s="174"/>
      <c r="T444" s="176">
        <f>T445+T460</f>
        <v>0</v>
      </c>
      <c r="AR444" s="177" t="s">
        <v>83</v>
      </c>
      <c r="AT444" s="178" t="s">
        <v>73</v>
      </c>
      <c r="AU444" s="178" t="s">
        <v>74</v>
      </c>
      <c r="AY444" s="177" t="s">
        <v>206</v>
      </c>
      <c r="BK444" s="179">
        <f>BK445+BK460</f>
        <v>0</v>
      </c>
    </row>
    <row r="445" spans="1:65" s="12" customFormat="1" ht="22.75" customHeight="1">
      <c r="B445" s="166"/>
      <c r="C445" s="167"/>
      <c r="D445" s="168" t="s">
        <v>73</v>
      </c>
      <c r="E445" s="180" t="s">
        <v>971</v>
      </c>
      <c r="F445" s="180" t="s">
        <v>972</v>
      </c>
      <c r="G445" s="167"/>
      <c r="H445" s="167"/>
      <c r="I445" s="170"/>
      <c r="J445" s="181">
        <f>BK445</f>
        <v>0</v>
      </c>
      <c r="K445" s="167"/>
      <c r="L445" s="172"/>
      <c r="M445" s="173"/>
      <c r="N445" s="174"/>
      <c r="O445" s="174"/>
      <c r="P445" s="175">
        <f>SUM(P446:P459)</f>
        <v>0</v>
      </c>
      <c r="Q445" s="174"/>
      <c r="R445" s="175">
        <f>SUM(R446:R459)</f>
        <v>4.7499999999999999E-3</v>
      </c>
      <c r="S445" s="174"/>
      <c r="T445" s="176">
        <f>SUM(T446:T459)</f>
        <v>0</v>
      </c>
      <c r="AR445" s="177" t="s">
        <v>83</v>
      </c>
      <c r="AT445" s="178" t="s">
        <v>73</v>
      </c>
      <c r="AU445" s="178" t="s">
        <v>81</v>
      </c>
      <c r="AY445" s="177" t="s">
        <v>206</v>
      </c>
      <c r="BK445" s="179">
        <f>SUM(BK446:BK459)</f>
        <v>0</v>
      </c>
    </row>
    <row r="446" spans="1:65" s="2" customFormat="1" ht="16.5" customHeight="1">
      <c r="A446" s="37"/>
      <c r="B446" s="38"/>
      <c r="C446" s="182" t="s">
        <v>806</v>
      </c>
      <c r="D446" s="182" t="s">
        <v>208</v>
      </c>
      <c r="E446" s="183" t="s">
        <v>973</v>
      </c>
      <c r="F446" s="184" t="s">
        <v>1096</v>
      </c>
      <c r="G446" s="185" t="s">
        <v>226</v>
      </c>
      <c r="H446" s="186">
        <v>98</v>
      </c>
      <c r="I446" s="187"/>
      <c r="J446" s="188">
        <f>ROUND(I446*H446,2)</f>
        <v>0</v>
      </c>
      <c r="K446" s="189"/>
      <c r="L446" s="42"/>
      <c r="M446" s="190" t="s">
        <v>21</v>
      </c>
      <c r="N446" s="191" t="s">
        <v>45</v>
      </c>
      <c r="O446" s="67"/>
      <c r="P446" s="192">
        <f>O446*H446</f>
        <v>0</v>
      </c>
      <c r="Q446" s="192">
        <v>0</v>
      </c>
      <c r="R446" s="192">
        <f>Q446*H446</f>
        <v>0</v>
      </c>
      <c r="S446" s="192">
        <v>0</v>
      </c>
      <c r="T446" s="193">
        <f>S446*H446</f>
        <v>0</v>
      </c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R446" s="194" t="s">
        <v>356</v>
      </c>
      <c r="AT446" s="194" t="s">
        <v>208</v>
      </c>
      <c r="AU446" s="194" t="s">
        <v>83</v>
      </c>
      <c r="AY446" s="20" t="s">
        <v>206</v>
      </c>
      <c r="BE446" s="195">
        <f>IF(N446="základní",J446,0)</f>
        <v>0</v>
      </c>
      <c r="BF446" s="195">
        <f>IF(N446="snížená",J446,0)</f>
        <v>0</v>
      </c>
      <c r="BG446" s="195">
        <f>IF(N446="zákl. přenesená",J446,0)</f>
        <v>0</v>
      </c>
      <c r="BH446" s="195">
        <f>IF(N446="sníž. přenesená",J446,0)</f>
        <v>0</v>
      </c>
      <c r="BI446" s="195">
        <f>IF(N446="nulová",J446,0)</f>
        <v>0</v>
      </c>
      <c r="BJ446" s="20" t="s">
        <v>81</v>
      </c>
      <c r="BK446" s="195">
        <f>ROUND(I446*H446,2)</f>
        <v>0</v>
      </c>
      <c r="BL446" s="20" t="s">
        <v>356</v>
      </c>
      <c r="BM446" s="194" t="s">
        <v>2539</v>
      </c>
    </row>
    <row r="447" spans="1:65" s="2" customFormat="1">
      <c r="A447" s="37"/>
      <c r="B447" s="38"/>
      <c r="C447" s="39"/>
      <c r="D447" s="196" t="s">
        <v>213</v>
      </c>
      <c r="E447" s="39"/>
      <c r="F447" s="197" t="s">
        <v>1096</v>
      </c>
      <c r="G447" s="39"/>
      <c r="H447" s="39"/>
      <c r="I447" s="198"/>
      <c r="J447" s="39"/>
      <c r="K447" s="39"/>
      <c r="L447" s="42"/>
      <c r="M447" s="199"/>
      <c r="N447" s="200"/>
      <c r="O447" s="67"/>
      <c r="P447" s="67"/>
      <c r="Q447" s="67"/>
      <c r="R447" s="67"/>
      <c r="S447" s="67"/>
      <c r="T447" s="68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T447" s="20" t="s">
        <v>213</v>
      </c>
      <c r="AU447" s="20" t="s">
        <v>83</v>
      </c>
    </row>
    <row r="448" spans="1:65" s="2" customFormat="1" ht="18">
      <c r="A448" s="37"/>
      <c r="B448" s="38"/>
      <c r="C448" s="39"/>
      <c r="D448" s="196" t="s">
        <v>275</v>
      </c>
      <c r="E448" s="39"/>
      <c r="F448" s="233" t="s">
        <v>1644</v>
      </c>
      <c r="G448" s="39"/>
      <c r="H448" s="39"/>
      <c r="I448" s="198"/>
      <c r="J448" s="39"/>
      <c r="K448" s="39"/>
      <c r="L448" s="42"/>
      <c r="M448" s="199"/>
      <c r="N448" s="200"/>
      <c r="O448" s="67"/>
      <c r="P448" s="67"/>
      <c r="Q448" s="67"/>
      <c r="R448" s="67"/>
      <c r="S448" s="67"/>
      <c r="T448" s="68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T448" s="20" t="s">
        <v>275</v>
      </c>
      <c r="AU448" s="20" t="s">
        <v>83</v>
      </c>
    </row>
    <row r="449" spans="1:65" s="14" customFormat="1">
      <c r="B449" s="211"/>
      <c r="C449" s="212"/>
      <c r="D449" s="196" t="s">
        <v>215</v>
      </c>
      <c r="E449" s="213" t="s">
        <v>21</v>
      </c>
      <c r="F449" s="214" t="s">
        <v>2540</v>
      </c>
      <c r="G449" s="212"/>
      <c r="H449" s="215">
        <v>98</v>
      </c>
      <c r="I449" s="216"/>
      <c r="J449" s="212"/>
      <c r="K449" s="212"/>
      <c r="L449" s="217"/>
      <c r="M449" s="218"/>
      <c r="N449" s="219"/>
      <c r="O449" s="219"/>
      <c r="P449" s="219"/>
      <c r="Q449" s="219"/>
      <c r="R449" s="219"/>
      <c r="S449" s="219"/>
      <c r="T449" s="220"/>
      <c r="AT449" s="221" t="s">
        <v>215</v>
      </c>
      <c r="AU449" s="221" t="s">
        <v>83</v>
      </c>
      <c r="AV449" s="14" t="s">
        <v>83</v>
      </c>
      <c r="AW449" s="14" t="s">
        <v>34</v>
      </c>
      <c r="AX449" s="14" t="s">
        <v>81</v>
      </c>
      <c r="AY449" s="221" t="s">
        <v>206</v>
      </c>
    </row>
    <row r="450" spans="1:65" s="2" customFormat="1" ht="16.5" customHeight="1">
      <c r="A450" s="37"/>
      <c r="B450" s="38"/>
      <c r="C450" s="234" t="s">
        <v>813</v>
      </c>
      <c r="D450" s="234" t="s">
        <v>305</v>
      </c>
      <c r="E450" s="235" t="s">
        <v>976</v>
      </c>
      <c r="F450" s="236" t="s">
        <v>1098</v>
      </c>
      <c r="G450" s="237" t="s">
        <v>226</v>
      </c>
      <c r="H450" s="238">
        <v>98</v>
      </c>
      <c r="I450" s="239"/>
      <c r="J450" s="240">
        <f>ROUND(I450*H450,2)</f>
        <v>0</v>
      </c>
      <c r="K450" s="241"/>
      <c r="L450" s="242"/>
      <c r="M450" s="243" t="s">
        <v>21</v>
      </c>
      <c r="N450" s="244" t="s">
        <v>45</v>
      </c>
      <c r="O450" s="67"/>
      <c r="P450" s="192">
        <f>O450*H450</f>
        <v>0</v>
      </c>
      <c r="Q450" s="192">
        <v>0</v>
      </c>
      <c r="R450" s="192">
        <f>Q450*H450</f>
        <v>0</v>
      </c>
      <c r="S450" s="192">
        <v>0</v>
      </c>
      <c r="T450" s="193">
        <f>S450*H450</f>
        <v>0</v>
      </c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R450" s="194" t="s">
        <v>487</v>
      </c>
      <c r="AT450" s="194" t="s">
        <v>305</v>
      </c>
      <c r="AU450" s="194" t="s">
        <v>83</v>
      </c>
      <c r="AY450" s="20" t="s">
        <v>206</v>
      </c>
      <c r="BE450" s="195">
        <f>IF(N450="základní",J450,0)</f>
        <v>0</v>
      </c>
      <c r="BF450" s="195">
        <f>IF(N450="snížená",J450,0)</f>
        <v>0</v>
      </c>
      <c r="BG450" s="195">
        <f>IF(N450="zákl. přenesená",J450,0)</f>
        <v>0</v>
      </c>
      <c r="BH450" s="195">
        <f>IF(N450="sníž. přenesená",J450,0)</f>
        <v>0</v>
      </c>
      <c r="BI450" s="195">
        <f>IF(N450="nulová",J450,0)</f>
        <v>0</v>
      </c>
      <c r="BJ450" s="20" t="s">
        <v>81</v>
      </c>
      <c r="BK450" s="195">
        <f>ROUND(I450*H450,2)</f>
        <v>0</v>
      </c>
      <c r="BL450" s="20" t="s">
        <v>356</v>
      </c>
      <c r="BM450" s="194" t="s">
        <v>2541</v>
      </c>
    </row>
    <row r="451" spans="1:65" s="2" customFormat="1">
      <c r="A451" s="37"/>
      <c r="B451" s="38"/>
      <c r="C451" s="39"/>
      <c r="D451" s="196" t="s">
        <v>213</v>
      </c>
      <c r="E451" s="39"/>
      <c r="F451" s="197" t="s">
        <v>1098</v>
      </c>
      <c r="G451" s="39"/>
      <c r="H451" s="39"/>
      <c r="I451" s="198"/>
      <c r="J451" s="39"/>
      <c r="K451" s="39"/>
      <c r="L451" s="42"/>
      <c r="M451" s="199"/>
      <c r="N451" s="200"/>
      <c r="O451" s="67"/>
      <c r="P451" s="67"/>
      <c r="Q451" s="67"/>
      <c r="R451" s="67"/>
      <c r="S451" s="67"/>
      <c r="T451" s="68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T451" s="20" t="s">
        <v>213</v>
      </c>
      <c r="AU451" s="20" t="s">
        <v>83</v>
      </c>
    </row>
    <row r="452" spans="1:65" s="2" customFormat="1" ht="18">
      <c r="A452" s="37"/>
      <c r="B452" s="38"/>
      <c r="C452" s="39"/>
      <c r="D452" s="196" t="s">
        <v>275</v>
      </c>
      <c r="E452" s="39"/>
      <c r="F452" s="233" t="s">
        <v>1644</v>
      </c>
      <c r="G452" s="39"/>
      <c r="H452" s="39"/>
      <c r="I452" s="198"/>
      <c r="J452" s="39"/>
      <c r="K452" s="39"/>
      <c r="L452" s="42"/>
      <c r="M452" s="199"/>
      <c r="N452" s="200"/>
      <c r="O452" s="67"/>
      <c r="P452" s="67"/>
      <c r="Q452" s="67"/>
      <c r="R452" s="67"/>
      <c r="S452" s="67"/>
      <c r="T452" s="68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T452" s="20" t="s">
        <v>275</v>
      </c>
      <c r="AU452" s="20" t="s">
        <v>83</v>
      </c>
    </row>
    <row r="453" spans="1:65" s="14" customFormat="1">
      <c r="B453" s="211"/>
      <c r="C453" s="212"/>
      <c r="D453" s="196" t="s">
        <v>215</v>
      </c>
      <c r="E453" s="213" t="s">
        <v>21</v>
      </c>
      <c r="F453" s="214" t="s">
        <v>2540</v>
      </c>
      <c r="G453" s="212"/>
      <c r="H453" s="215">
        <v>98</v>
      </c>
      <c r="I453" s="216"/>
      <c r="J453" s="212"/>
      <c r="K453" s="212"/>
      <c r="L453" s="217"/>
      <c r="M453" s="218"/>
      <c r="N453" s="219"/>
      <c r="O453" s="219"/>
      <c r="P453" s="219"/>
      <c r="Q453" s="219"/>
      <c r="R453" s="219"/>
      <c r="S453" s="219"/>
      <c r="T453" s="220"/>
      <c r="AT453" s="221" t="s">
        <v>215</v>
      </c>
      <c r="AU453" s="221" t="s">
        <v>83</v>
      </c>
      <c r="AV453" s="14" t="s">
        <v>83</v>
      </c>
      <c r="AW453" s="14" t="s">
        <v>34</v>
      </c>
      <c r="AX453" s="14" t="s">
        <v>81</v>
      </c>
      <c r="AY453" s="221" t="s">
        <v>206</v>
      </c>
    </row>
    <row r="454" spans="1:65" s="2" customFormat="1" ht="16.5" customHeight="1">
      <c r="A454" s="37"/>
      <c r="B454" s="38"/>
      <c r="C454" s="182" t="s">
        <v>818</v>
      </c>
      <c r="D454" s="182" t="s">
        <v>208</v>
      </c>
      <c r="E454" s="183" t="s">
        <v>2542</v>
      </c>
      <c r="F454" s="184" t="s">
        <v>2543</v>
      </c>
      <c r="G454" s="185" t="s">
        <v>211</v>
      </c>
      <c r="H454" s="186">
        <v>1</v>
      </c>
      <c r="I454" s="187"/>
      <c r="J454" s="188">
        <f>ROUND(I454*H454,2)</f>
        <v>0</v>
      </c>
      <c r="K454" s="189"/>
      <c r="L454" s="42"/>
      <c r="M454" s="190" t="s">
        <v>21</v>
      </c>
      <c r="N454" s="191" t="s">
        <v>45</v>
      </c>
      <c r="O454" s="67"/>
      <c r="P454" s="192">
        <f>O454*H454</f>
        <v>0</v>
      </c>
      <c r="Q454" s="192">
        <v>0</v>
      </c>
      <c r="R454" s="192">
        <f>Q454*H454</f>
        <v>0</v>
      </c>
      <c r="S454" s="192">
        <v>0</v>
      </c>
      <c r="T454" s="193">
        <f>S454*H454</f>
        <v>0</v>
      </c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R454" s="194" t="s">
        <v>356</v>
      </c>
      <c r="AT454" s="194" t="s">
        <v>208</v>
      </c>
      <c r="AU454" s="194" t="s">
        <v>83</v>
      </c>
      <c r="AY454" s="20" t="s">
        <v>206</v>
      </c>
      <c r="BE454" s="195">
        <f>IF(N454="základní",J454,0)</f>
        <v>0</v>
      </c>
      <c r="BF454" s="195">
        <f>IF(N454="snížená",J454,0)</f>
        <v>0</v>
      </c>
      <c r="BG454" s="195">
        <f>IF(N454="zákl. přenesená",J454,0)</f>
        <v>0</v>
      </c>
      <c r="BH454" s="195">
        <f>IF(N454="sníž. přenesená",J454,0)</f>
        <v>0</v>
      </c>
      <c r="BI454" s="195">
        <f>IF(N454="nulová",J454,0)</f>
        <v>0</v>
      </c>
      <c r="BJ454" s="20" t="s">
        <v>81</v>
      </c>
      <c r="BK454" s="195">
        <f>ROUND(I454*H454,2)</f>
        <v>0</v>
      </c>
      <c r="BL454" s="20" t="s">
        <v>356</v>
      </c>
      <c r="BM454" s="194" t="s">
        <v>2544</v>
      </c>
    </row>
    <row r="455" spans="1:65" s="2" customFormat="1">
      <c r="A455" s="37"/>
      <c r="B455" s="38"/>
      <c r="C455" s="39"/>
      <c r="D455" s="196" t="s">
        <v>213</v>
      </c>
      <c r="E455" s="39"/>
      <c r="F455" s="197" t="s">
        <v>2545</v>
      </c>
      <c r="G455" s="39"/>
      <c r="H455" s="39"/>
      <c r="I455" s="198"/>
      <c r="J455" s="39"/>
      <c r="K455" s="39"/>
      <c r="L455" s="42"/>
      <c r="M455" s="199"/>
      <c r="N455" s="200"/>
      <c r="O455" s="67"/>
      <c r="P455" s="67"/>
      <c r="Q455" s="67"/>
      <c r="R455" s="67"/>
      <c r="S455" s="67"/>
      <c r="T455" s="68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T455" s="20" t="s">
        <v>213</v>
      </c>
      <c r="AU455" s="20" t="s">
        <v>83</v>
      </c>
    </row>
    <row r="456" spans="1:65" s="2" customFormat="1" ht="18">
      <c r="A456" s="37"/>
      <c r="B456" s="38"/>
      <c r="C456" s="39"/>
      <c r="D456" s="196" t="s">
        <v>275</v>
      </c>
      <c r="E456" s="39"/>
      <c r="F456" s="233" t="s">
        <v>1644</v>
      </c>
      <c r="G456" s="39"/>
      <c r="H456" s="39"/>
      <c r="I456" s="198"/>
      <c r="J456" s="39"/>
      <c r="K456" s="39"/>
      <c r="L456" s="42"/>
      <c r="M456" s="199"/>
      <c r="N456" s="200"/>
      <c r="O456" s="67"/>
      <c r="P456" s="67"/>
      <c r="Q456" s="67"/>
      <c r="R456" s="67"/>
      <c r="S456" s="67"/>
      <c r="T456" s="68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T456" s="20" t="s">
        <v>275</v>
      </c>
      <c r="AU456" s="20" t="s">
        <v>83</v>
      </c>
    </row>
    <row r="457" spans="1:65" s="2" customFormat="1" ht="16.5" customHeight="1">
      <c r="A457" s="37"/>
      <c r="B457" s="38"/>
      <c r="C457" s="234" t="s">
        <v>824</v>
      </c>
      <c r="D457" s="234" t="s">
        <v>305</v>
      </c>
      <c r="E457" s="235" t="s">
        <v>2546</v>
      </c>
      <c r="F457" s="236" t="s">
        <v>2547</v>
      </c>
      <c r="G457" s="237" t="s">
        <v>211</v>
      </c>
      <c r="H457" s="238">
        <v>1</v>
      </c>
      <c r="I457" s="239"/>
      <c r="J457" s="240">
        <f>ROUND(I457*H457,2)</f>
        <v>0</v>
      </c>
      <c r="K457" s="241"/>
      <c r="L457" s="242"/>
      <c r="M457" s="243" t="s">
        <v>21</v>
      </c>
      <c r="N457" s="244" t="s">
        <v>45</v>
      </c>
      <c r="O457" s="67"/>
      <c r="P457" s="192">
        <f>O457*H457</f>
        <v>0</v>
      </c>
      <c r="Q457" s="192">
        <v>4.7499999999999999E-3</v>
      </c>
      <c r="R457" s="192">
        <f>Q457*H457</f>
        <v>4.7499999999999999E-3</v>
      </c>
      <c r="S457" s="192">
        <v>0</v>
      </c>
      <c r="T457" s="193">
        <f>S457*H457</f>
        <v>0</v>
      </c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R457" s="194" t="s">
        <v>487</v>
      </c>
      <c r="AT457" s="194" t="s">
        <v>305</v>
      </c>
      <c r="AU457" s="194" t="s">
        <v>83</v>
      </c>
      <c r="AY457" s="20" t="s">
        <v>206</v>
      </c>
      <c r="BE457" s="195">
        <f>IF(N457="základní",J457,0)</f>
        <v>0</v>
      </c>
      <c r="BF457" s="195">
        <f>IF(N457="snížená",J457,0)</f>
        <v>0</v>
      </c>
      <c r="BG457" s="195">
        <f>IF(N457="zákl. přenesená",J457,0)</f>
        <v>0</v>
      </c>
      <c r="BH457" s="195">
        <f>IF(N457="sníž. přenesená",J457,0)</f>
        <v>0</v>
      </c>
      <c r="BI457" s="195">
        <f>IF(N457="nulová",J457,0)</f>
        <v>0</v>
      </c>
      <c r="BJ457" s="20" t="s">
        <v>81</v>
      </c>
      <c r="BK457" s="195">
        <f>ROUND(I457*H457,2)</f>
        <v>0</v>
      </c>
      <c r="BL457" s="20" t="s">
        <v>356</v>
      </c>
      <c r="BM457" s="194" t="s">
        <v>2548</v>
      </c>
    </row>
    <row r="458" spans="1:65" s="2" customFormat="1">
      <c r="A458" s="37"/>
      <c r="B458" s="38"/>
      <c r="C458" s="39"/>
      <c r="D458" s="196" t="s">
        <v>213</v>
      </c>
      <c r="E458" s="39"/>
      <c r="F458" s="197" t="s">
        <v>2547</v>
      </c>
      <c r="G458" s="39"/>
      <c r="H458" s="39"/>
      <c r="I458" s="198"/>
      <c r="J458" s="39"/>
      <c r="K458" s="39"/>
      <c r="L458" s="42"/>
      <c r="M458" s="199"/>
      <c r="N458" s="200"/>
      <c r="O458" s="67"/>
      <c r="P458" s="67"/>
      <c r="Q458" s="67"/>
      <c r="R458" s="67"/>
      <c r="S458" s="67"/>
      <c r="T458" s="68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T458" s="20" t="s">
        <v>213</v>
      </c>
      <c r="AU458" s="20" t="s">
        <v>83</v>
      </c>
    </row>
    <row r="459" spans="1:65" s="2" customFormat="1" ht="18">
      <c r="A459" s="37"/>
      <c r="B459" s="38"/>
      <c r="C459" s="39"/>
      <c r="D459" s="196" t="s">
        <v>275</v>
      </c>
      <c r="E459" s="39"/>
      <c r="F459" s="233" t="s">
        <v>1644</v>
      </c>
      <c r="G459" s="39"/>
      <c r="H459" s="39"/>
      <c r="I459" s="198"/>
      <c r="J459" s="39"/>
      <c r="K459" s="39"/>
      <c r="L459" s="42"/>
      <c r="M459" s="199"/>
      <c r="N459" s="200"/>
      <c r="O459" s="67"/>
      <c r="P459" s="67"/>
      <c r="Q459" s="67"/>
      <c r="R459" s="67"/>
      <c r="S459" s="67"/>
      <c r="T459" s="68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T459" s="20" t="s">
        <v>275</v>
      </c>
      <c r="AU459" s="20" t="s">
        <v>83</v>
      </c>
    </row>
    <row r="460" spans="1:65" s="12" customFormat="1" ht="22.75" customHeight="1">
      <c r="B460" s="166"/>
      <c r="C460" s="167"/>
      <c r="D460" s="168" t="s">
        <v>73</v>
      </c>
      <c r="E460" s="180" t="s">
        <v>979</v>
      </c>
      <c r="F460" s="180" t="s">
        <v>980</v>
      </c>
      <c r="G460" s="167"/>
      <c r="H460" s="167"/>
      <c r="I460" s="170"/>
      <c r="J460" s="181">
        <f>BK460</f>
        <v>0</v>
      </c>
      <c r="K460" s="167"/>
      <c r="L460" s="172"/>
      <c r="M460" s="173"/>
      <c r="N460" s="174"/>
      <c r="O460" s="174"/>
      <c r="P460" s="175">
        <f>SUM(P461:P466)</f>
        <v>0</v>
      </c>
      <c r="Q460" s="174"/>
      <c r="R460" s="175">
        <f>SUM(R461:R466)</f>
        <v>0</v>
      </c>
      <c r="S460" s="174"/>
      <c r="T460" s="176">
        <f>SUM(T461:T466)</f>
        <v>0</v>
      </c>
      <c r="AR460" s="177" t="s">
        <v>83</v>
      </c>
      <c r="AT460" s="178" t="s">
        <v>73</v>
      </c>
      <c r="AU460" s="178" t="s">
        <v>81</v>
      </c>
      <c r="AY460" s="177" t="s">
        <v>206</v>
      </c>
      <c r="BK460" s="179">
        <f>SUM(BK461:BK466)</f>
        <v>0</v>
      </c>
    </row>
    <row r="461" spans="1:65" s="2" customFormat="1" ht="16.5" customHeight="1">
      <c r="A461" s="37"/>
      <c r="B461" s="38"/>
      <c r="C461" s="182" t="s">
        <v>827</v>
      </c>
      <c r="D461" s="182" t="s">
        <v>208</v>
      </c>
      <c r="E461" s="183" t="s">
        <v>2549</v>
      </c>
      <c r="F461" s="184" t="s">
        <v>2550</v>
      </c>
      <c r="G461" s="185" t="s">
        <v>226</v>
      </c>
      <c r="H461" s="186">
        <v>160</v>
      </c>
      <c r="I461" s="187"/>
      <c r="J461" s="188">
        <f>ROUND(I461*H461,2)</f>
        <v>0</v>
      </c>
      <c r="K461" s="189"/>
      <c r="L461" s="42"/>
      <c r="M461" s="190" t="s">
        <v>21</v>
      </c>
      <c r="N461" s="191" t="s">
        <v>45</v>
      </c>
      <c r="O461" s="67"/>
      <c r="P461" s="192">
        <f>O461*H461</f>
        <v>0</v>
      </c>
      <c r="Q461" s="192">
        <v>0</v>
      </c>
      <c r="R461" s="192">
        <f>Q461*H461</f>
        <v>0</v>
      </c>
      <c r="S461" s="192">
        <v>0</v>
      </c>
      <c r="T461" s="193">
        <f>S461*H461</f>
        <v>0</v>
      </c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R461" s="194" t="s">
        <v>149</v>
      </c>
      <c r="AT461" s="194" t="s">
        <v>208</v>
      </c>
      <c r="AU461" s="194" t="s">
        <v>83</v>
      </c>
      <c r="AY461" s="20" t="s">
        <v>206</v>
      </c>
      <c r="BE461" s="195">
        <f>IF(N461="základní",J461,0)</f>
        <v>0</v>
      </c>
      <c r="BF461" s="195">
        <f>IF(N461="snížená",J461,0)</f>
        <v>0</v>
      </c>
      <c r="BG461" s="195">
        <f>IF(N461="zákl. přenesená",J461,0)</f>
        <v>0</v>
      </c>
      <c r="BH461" s="195">
        <f>IF(N461="sníž. přenesená",J461,0)</f>
        <v>0</v>
      </c>
      <c r="BI461" s="195">
        <f>IF(N461="nulová",J461,0)</f>
        <v>0</v>
      </c>
      <c r="BJ461" s="20" t="s">
        <v>81</v>
      </c>
      <c r="BK461" s="195">
        <f>ROUND(I461*H461,2)</f>
        <v>0</v>
      </c>
      <c r="BL461" s="20" t="s">
        <v>149</v>
      </c>
      <c r="BM461" s="194" t="s">
        <v>2551</v>
      </c>
    </row>
    <row r="462" spans="1:65" s="2" customFormat="1">
      <c r="A462" s="37"/>
      <c r="B462" s="38"/>
      <c r="C462" s="39"/>
      <c r="D462" s="196" t="s">
        <v>213</v>
      </c>
      <c r="E462" s="39"/>
      <c r="F462" s="197" t="s">
        <v>2550</v>
      </c>
      <c r="G462" s="39"/>
      <c r="H462" s="39"/>
      <c r="I462" s="198"/>
      <c r="J462" s="39"/>
      <c r="K462" s="39"/>
      <c r="L462" s="42"/>
      <c r="M462" s="199"/>
      <c r="N462" s="200"/>
      <c r="O462" s="67"/>
      <c r="P462" s="67"/>
      <c r="Q462" s="67"/>
      <c r="R462" s="67"/>
      <c r="S462" s="67"/>
      <c r="T462" s="68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T462" s="20" t="s">
        <v>213</v>
      </c>
      <c r="AU462" s="20" t="s">
        <v>83</v>
      </c>
    </row>
    <row r="463" spans="1:65" s="2" customFormat="1" ht="18">
      <c r="A463" s="37"/>
      <c r="B463" s="38"/>
      <c r="C463" s="39"/>
      <c r="D463" s="196" t="s">
        <v>275</v>
      </c>
      <c r="E463" s="39"/>
      <c r="F463" s="233" t="s">
        <v>1644</v>
      </c>
      <c r="G463" s="39"/>
      <c r="H463" s="39"/>
      <c r="I463" s="198"/>
      <c r="J463" s="39"/>
      <c r="K463" s="39"/>
      <c r="L463" s="42"/>
      <c r="M463" s="199"/>
      <c r="N463" s="200"/>
      <c r="O463" s="67"/>
      <c r="P463" s="67"/>
      <c r="Q463" s="67"/>
      <c r="R463" s="67"/>
      <c r="S463" s="67"/>
      <c r="T463" s="68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T463" s="20" t="s">
        <v>275</v>
      </c>
      <c r="AU463" s="20" t="s">
        <v>83</v>
      </c>
    </row>
    <row r="464" spans="1:65" s="14" customFormat="1">
      <c r="B464" s="211"/>
      <c r="C464" s="212"/>
      <c r="D464" s="196" t="s">
        <v>215</v>
      </c>
      <c r="E464" s="213" t="s">
        <v>21</v>
      </c>
      <c r="F464" s="214" t="s">
        <v>400</v>
      </c>
      <c r="G464" s="212"/>
      <c r="H464" s="215">
        <v>22</v>
      </c>
      <c r="I464" s="216"/>
      <c r="J464" s="212"/>
      <c r="K464" s="212"/>
      <c r="L464" s="217"/>
      <c r="M464" s="218"/>
      <c r="N464" s="219"/>
      <c r="O464" s="219"/>
      <c r="P464" s="219"/>
      <c r="Q464" s="219"/>
      <c r="R464" s="219"/>
      <c r="S464" s="219"/>
      <c r="T464" s="220"/>
      <c r="AT464" s="221" t="s">
        <v>215</v>
      </c>
      <c r="AU464" s="221" t="s">
        <v>83</v>
      </c>
      <c r="AV464" s="14" t="s">
        <v>83</v>
      </c>
      <c r="AW464" s="14" t="s">
        <v>34</v>
      </c>
      <c r="AX464" s="14" t="s">
        <v>74</v>
      </c>
      <c r="AY464" s="221" t="s">
        <v>206</v>
      </c>
    </row>
    <row r="465" spans="1:51" s="14" customFormat="1">
      <c r="B465" s="211"/>
      <c r="C465" s="212"/>
      <c r="D465" s="196" t="s">
        <v>215</v>
      </c>
      <c r="E465" s="213" t="s">
        <v>21</v>
      </c>
      <c r="F465" s="214" t="s">
        <v>2552</v>
      </c>
      <c r="G465" s="212"/>
      <c r="H465" s="215">
        <v>138</v>
      </c>
      <c r="I465" s="216"/>
      <c r="J465" s="212"/>
      <c r="K465" s="212"/>
      <c r="L465" s="217"/>
      <c r="M465" s="218"/>
      <c r="N465" s="219"/>
      <c r="O465" s="219"/>
      <c r="P465" s="219"/>
      <c r="Q465" s="219"/>
      <c r="R465" s="219"/>
      <c r="S465" s="219"/>
      <c r="T465" s="220"/>
      <c r="AT465" s="221" t="s">
        <v>215</v>
      </c>
      <c r="AU465" s="221" t="s">
        <v>83</v>
      </c>
      <c r="AV465" s="14" t="s">
        <v>83</v>
      </c>
      <c r="AW465" s="14" t="s">
        <v>34</v>
      </c>
      <c r="AX465" s="14" t="s">
        <v>74</v>
      </c>
      <c r="AY465" s="221" t="s">
        <v>206</v>
      </c>
    </row>
    <row r="466" spans="1:51" s="15" customFormat="1">
      <c r="B466" s="222"/>
      <c r="C466" s="223"/>
      <c r="D466" s="196" t="s">
        <v>215</v>
      </c>
      <c r="E466" s="224" t="s">
        <v>21</v>
      </c>
      <c r="F466" s="225" t="s">
        <v>219</v>
      </c>
      <c r="G466" s="223"/>
      <c r="H466" s="226">
        <v>160</v>
      </c>
      <c r="I466" s="227"/>
      <c r="J466" s="223"/>
      <c r="K466" s="223"/>
      <c r="L466" s="228"/>
      <c r="M466" s="264"/>
      <c r="N466" s="265"/>
      <c r="O466" s="265"/>
      <c r="P466" s="265"/>
      <c r="Q466" s="265"/>
      <c r="R466" s="265"/>
      <c r="S466" s="265"/>
      <c r="T466" s="266"/>
      <c r="AT466" s="232" t="s">
        <v>215</v>
      </c>
      <c r="AU466" s="232" t="s">
        <v>83</v>
      </c>
      <c r="AV466" s="15" t="s">
        <v>149</v>
      </c>
      <c r="AW466" s="15" t="s">
        <v>34</v>
      </c>
      <c r="AX466" s="15" t="s">
        <v>81</v>
      </c>
      <c r="AY466" s="232" t="s">
        <v>206</v>
      </c>
    </row>
    <row r="467" spans="1:51" s="2" customFormat="1" ht="7" customHeight="1">
      <c r="A467" s="37"/>
      <c r="B467" s="50"/>
      <c r="C467" s="51"/>
      <c r="D467" s="51"/>
      <c r="E467" s="51"/>
      <c r="F467" s="51"/>
      <c r="G467" s="51"/>
      <c r="H467" s="51"/>
      <c r="I467" s="51"/>
      <c r="J467" s="51"/>
      <c r="K467" s="51"/>
      <c r="L467" s="42"/>
      <c r="M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</row>
  </sheetData>
  <sheetProtection algorithmName="SHA-512" hashValue="1njcbbKc8bboWlgc9/VRlj9WL7gMw0Jd5sX8J4FW6Le/wMBNkj1D3nd5LZB7l2Owm2RxZhn5FGpW84Zqo9vCTA==" saltValue="+jLJM+q2eWCFCS8+2rC1HxKG1BFnn9JIEBR7BinWDiMNg/EX5rcOCdhydN9KIZwBV+J0JKw/mWjC5BSjRhOHFQ==" spinCount="100000" sheet="1" objects="1" scenarios="1" formatColumns="0" formatRows="0" autoFilter="0"/>
  <autoFilter ref="C103:K466" xr:uid="{00000000-0009-0000-0000-00000A000000}"/>
  <mergeCells count="15">
    <mergeCell ref="E90:H90"/>
    <mergeCell ref="E94:H94"/>
    <mergeCell ref="E92:H92"/>
    <mergeCell ref="E96:H96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2:BM122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125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s="1" customFormat="1" ht="12" customHeight="1">
      <c r="B8" s="23"/>
      <c r="D8" s="115" t="s">
        <v>169</v>
      </c>
      <c r="L8" s="23"/>
    </row>
    <row r="9" spans="1:46" s="2" customFormat="1" ht="16.5" customHeight="1">
      <c r="A9" s="37"/>
      <c r="B9" s="42"/>
      <c r="C9" s="37"/>
      <c r="D9" s="37"/>
      <c r="E9" s="402" t="s">
        <v>170</v>
      </c>
      <c r="F9" s="404"/>
      <c r="G9" s="404"/>
      <c r="H9" s="404"/>
      <c r="I9" s="37"/>
      <c r="J9" s="37"/>
      <c r="K9" s="37"/>
      <c r="L9" s="11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46" s="2" customFormat="1" ht="12" customHeight="1">
      <c r="A10" s="37"/>
      <c r="B10" s="42"/>
      <c r="C10" s="37"/>
      <c r="D10" s="115" t="s">
        <v>171</v>
      </c>
      <c r="E10" s="37"/>
      <c r="F10" s="37"/>
      <c r="G10" s="37"/>
      <c r="H10" s="37"/>
      <c r="I10" s="37"/>
      <c r="J10" s="37"/>
      <c r="K10" s="37"/>
      <c r="L10" s="11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46" s="2" customFormat="1" ht="16.5" customHeight="1">
      <c r="A11" s="37"/>
      <c r="B11" s="42"/>
      <c r="C11" s="37"/>
      <c r="D11" s="37"/>
      <c r="E11" s="405" t="s">
        <v>2553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>
      <c r="A12" s="37"/>
      <c r="B12" s="42"/>
      <c r="C12" s="37"/>
      <c r="D12" s="37"/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2" customHeight="1">
      <c r="A13" s="37"/>
      <c r="B13" s="42"/>
      <c r="C13" s="37"/>
      <c r="D13" s="115" t="s">
        <v>18</v>
      </c>
      <c r="E13" s="37"/>
      <c r="F13" s="106" t="s">
        <v>19</v>
      </c>
      <c r="G13" s="37"/>
      <c r="H13" s="37"/>
      <c r="I13" s="115" t="s">
        <v>20</v>
      </c>
      <c r="J13" s="106" t="s">
        <v>21</v>
      </c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 ht="12" customHeight="1">
      <c r="A14" s="37"/>
      <c r="B14" s="42"/>
      <c r="C14" s="37"/>
      <c r="D14" s="115" t="s">
        <v>22</v>
      </c>
      <c r="E14" s="37"/>
      <c r="F14" s="106" t="s">
        <v>23</v>
      </c>
      <c r="G14" s="37"/>
      <c r="H14" s="37"/>
      <c r="I14" s="115" t="s">
        <v>24</v>
      </c>
      <c r="J14" s="117" t="str">
        <f>'Rekapitulace stavby'!AN8</f>
        <v>22. 5. 2024</v>
      </c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0.75" customHeight="1">
      <c r="A15" s="37"/>
      <c r="B15" s="42"/>
      <c r="C15" s="37"/>
      <c r="D15" s="37"/>
      <c r="E15" s="37"/>
      <c r="F15" s="37"/>
      <c r="G15" s="37"/>
      <c r="H15" s="37"/>
      <c r="I15" s="37"/>
      <c r="J15" s="37"/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26</v>
      </c>
      <c r="E16" s="37"/>
      <c r="F16" s="37"/>
      <c r="G16" s="37"/>
      <c r="H16" s="37"/>
      <c r="I16" s="115" t="s">
        <v>27</v>
      </c>
      <c r="J16" s="106" t="s">
        <v>21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8" customHeight="1">
      <c r="A17" s="37"/>
      <c r="B17" s="42"/>
      <c r="C17" s="37"/>
      <c r="D17" s="37"/>
      <c r="E17" s="106" t="s">
        <v>28</v>
      </c>
      <c r="F17" s="37"/>
      <c r="G17" s="37"/>
      <c r="H17" s="37"/>
      <c r="I17" s="115" t="s">
        <v>29</v>
      </c>
      <c r="J17" s="106" t="s">
        <v>21</v>
      </c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7" customHeight="1">
      <c r="A18" s="37"/>
      <c r="B18" s="42"/>
      <c r="C18" s="37"/>
      <c r="D18" s="37"/>
      <c r="E18" s="37"/>
      <c r="F18" s="37"/>
      <c r="G18" s="37"/>
      <c r="H18" s="37"/>
      <c r="I18" s="37"/>
      <c r="J18" s="37"/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2" customHeight="1">
      <c r="A19" s="37"/>
      <c r="B19" s="42"/>
      <c r="C19" s="37"/>
      <c r="D19" s="115" t="s">
        <v>30</v>
      </c>
      <c r="E19" s="37"/>
      <c r="F19" s="37"/>
      <c r="G19" s="37"/>
      <c r="H19" s="37"/>
      <c r="I19" s="115" t="s">
        <v>27</v>
      </c>
      <c r="J19" s="33" t="str">
        <f>'Rekapitulace stavby'!AN13</f>
        <v>Vyplň údaj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18" customHeight="1">
      <c r="A20" s="37"/>
      <c r="B20" s="42"/>
      <c r="C20" s="37"/>
      <c r="D20" s="37"/>
      <c r="E20" s="406" t="str">
        <f>'Rekapitulace stavby'!E14</f>
        <v>Vyplň údaj</v>
      </c>
      <c r="F20" s="407"/>
      <c r="G20" s="407"/>
      <c r="H20" s="407"/>
      <c r="I20" s="115" t="s">
        <v>29</v>
      </c>
      <c r="J20" s="33" t="str">
        <f>'Rekapitulace stavby'!AN14</f>
        <v>Vyplň údaj</v>
      </c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7" customHeight="1">
      <c r="A21" s="37"/>
      <c r="B21" s="42"/>
      <c r="C21" s="37"/>
      <c r="D21" s="37"/>
      <c r="E21" s="37"/>
      <c r="F21" s="37"/>
      <c r="G21" s="37"/>
      <c r="H21" s="37"/>
      <c r="I21" s="37"/>
      <c r="J21" s="37"/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2" customHeight="1">
      <c r="A22" s="37"/>
      <c r="B22" s="42"/>
      <c r="C22" s="37"/>
      <c r="D22" s="115" t="s">
        <v>32</v>
      </c>
      <c r="E22" s="37"/>
      <c r="F22" s="37"/>
      <c r="G22" s="37"/>
      <c r="H22" s="37"/>
      <c r="I22" s="115" t="s">
        <v>27</v>
      </c>
      <c r="J22" s="106" t="s">
        <v>21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18" customHeight="1">
      <c r="A23" s="37"/>
      <c r="B23" s="42"/>
      <c r="C23" s="37"/>
      <c r="D23" s="37"/>
      <c r="E23" s="106" t="s">
        <v>33</v>
      </c>
      <c r="F23" s="37"/>
      <c r="G23" s="37"/>
      <c r="H23" s="37"/>
      <c r="I23" s="115" t="s">
        <v>29</v>
      </c>
      <c r="J23" s="106" t="s">
        <v>21</v>
      </c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7" customHeight="1">
      <c r="A24" s="37"/>
      <c r="B24" s="42"/>
      <c r="C24" s="37"/>
      <c r="D24" s="37"/>
      <c r="E24" s="37"/>
      <c r="F24" s="37"/>
      <c r="G24" s="37"/>
      <c r="H24" s="37"/>
      <c r="I24" s="37"/>
      <c r="J24" s="37"/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2" customHeight="1">
      <c r="A25" s="37"/>
      <c r="B25" s="42"/>
      <c r="C25" s="37"/>
      <c r="D25" s="115" t="s">
        <v>35</v>
      </c>
      <c r="E25" s="37"/>
      <c r="F25" s="37"/>
      <c r="G25" s="37"/>
      <c r="H25" s="37"/>
      <c r="I25" s="115" t="s">
        <v>27</v>
      </c>
      <c r="J25" s="106" t="s">
        <v>36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18" customHeight="1">
      <c r="A26" s="37"/>
      <c r="B26" s="42"/>
      <c r="C26" s="37"/>
      <c r="D26" s="37"/>
      <c r="E26" s="106" t="s">
        <v>37</v>
      </c>
      <c r="F26" s="37"/>
      <c r="G26" s="37"/>
      <c r="H26" s="37"/>
      <c r="I26" s="115" t="s">
        <v>29</v>
      </c>
      <c r="J26" s="106" t="s">
        <v>21</v>
      </c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7" customHeight="1">
      <c r="A27" s="37"/>
      <c r="B27" s="42"/>
      <c r="C27" s="37"/>
      <c r="D27" s="37"/>
      <c r="E27" s="37"/>
      <c r="F27" s="37"/>
      <c r="G27" s="37"/>
      <c r="H27" s="37"/>
      <c r="I27" s="37"/>
      <c r="J27" s="37"/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2" customHeight="1">
      <c r="A28" s="37"/>
      <c r="B28" s="42"/>
      <c r="C28" s="37"/>
      <c r="D28" s="115" t="s">
        <v>38</v>
      </c>
      <c r="E28" s="37"/>
      <c r="F28" s="37"/>
      <c r="G28" s="37"/>
      <c r="H28" s="37"/>
      <c r="I28" s="37"/>
      <c r="J28" s="37"/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8" customFormat="1" ht="16.5" customHeight="1">
      <c r="A29" s="118"/>
      <c r="B29" s="119"/>
      <c r="C29" s="118"/>
      <c r="D29" s="118"/>
      <c r="E29" s="408" t="s">
        <v>21</v>
      </c>
      <c r="F29" s="408"/>
      <c r="G29" s="408"/>
      <c r="H29" s="408"/>
      <c r="I29" s="118"/>
      <c r="J29" s="118"/>
      <c r="K29" s="118"/>
      <c r="L29" s="120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</row>
    <row r="30" spans="1:31" s="2" customFormat="1" ht="7" customHeight="1">
      <c r="A30" s="37"/>
      <c r="B30" s="42"/>
      <c r="C30" s="37"/>
      <c r="D30" s="37"/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2" customFormat="1" ht="7" customHeight="1">
      <c r="A31" s="37"/>
      <c r="B31" s="42"/>
      <c r="C31" s="37"/>
      <c r="D31" s="121"/>
      <c r="E31" s="121"/>
      <c r="F31" s="121"/>
      <c r="G31" s="121"/>
      <c r="H31" s="121"/>
      <c r="I31" s="121"/>
      <c r="J31" s="121"/>
      <c r="K31" s="121"/>
      <c r="L31" s="11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pans="1:31" s="2" customFormat="1" ht="25.4" customHeight="1">
      <c r="A32" s="37"/>
      <c r="B32" s="42"/>
      <c r="C32" s="37"/>
      <c r="D32" s="122" t="s">
        <v>40</v>
      </c>
      <c r="E32" s="37"/>
      <c r="F32" s="37"/>
      <c r="G32" s="37"/>
      <c r="H32" s="37"/>
      <c r="I32" s="37"/>
      <c r="J32" s="123">
        <f>ROUND(J88, 2)</f>
        <v>0</v>
      </c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14.4" customHeight="1">
      <c r="A34" s="37"/>
      <c r="B34" s="42"/>
      <c r="C34" s="37"/>
      <c r="D34" s="37"/>
      <c r="E34" s="37"/>
      <c r="F34" s="124" t="s">
        <v>42</v>
      </c>
      <c r="G34" s="37"/>
      <c r="H34" s="37"/>
      <c r="I34" s="124" t="s">
        <v>41</v>
      </c>
      <c r="J34" s="124" t="s">
        <v>43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14.4" customHeight="1">
      <c r="A35" s="37"/>
      <c r="B35" s="42"/>
      <c r="C35" s="37"/>
      <c r="D35" s="125" t="s">
        <v>44</v>
      </c>
      <c r="E35" s="115" t="s">
        <v>45</v>
      </c>
      <c r="F35" s="126">
        <f>ROUND((SUM(BE88:BE121)),  2)</f>
        <v>0</v>
      </c>
      <c r="G35" s="37"/>
      <c r="H35" s="37"/>
      <c r="I35" s="127">
        <v>0.21</v>
      </c>
      <c r="J35" s="126">
        <f>ROUND(((SUM(BE88:BE121))*I35),  2)</f>
        <v>0</v>
      </c>
      <c r="K35" s="37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115" t="s">
        <v>46</v>
      </c>
      <c r="F36" s="126">
        <f>ROUND((SUM(BF88:BF121)),  2)</f>
        <v>0</v>
      </c>
      <c r="G36" s="37"/>
      <c r="H36" s="37"/>
      <c r="I36" s="127">
        <v>0.12</v>
      </c>
      <c r="J36" s="126">
        <f>ROUND(((SUM(BF88:BF121))*I36),  2)</f>
        <v>0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hidden="1" customHeight="1">
      <c r="A37" s="37"/>
      <c r="B37" s="42"/>
      <c r="C37" s="37"/>
      <c r="D37" s="37"/>
      <c r="E37" s="115" t="s">
        <v>47</v>
      </c>
      <c r="F37" s="126">
        <f>ROUND((SUM(BG88:BG121)),  2)</f>
        <v>0</v>
      </c>
      <c r="G37" s="37"/>
      <c r="H37" s="37"/>
      <c r="I37" s="127">
        <v>0.21</v>
      </c>
      <c r="J37" s="126">
        <f>0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hidden="1" customHeight="1">
      <c r="A38" s="37"/>
      <c r="B38" s="42"/>
      <c r="C38" s="37"/>
      <c r="D38" s="37"/>
      <c r="E38" s="115" t="s">
        <v>48</v>
      </c>
      <c r="F38" s="126">
        <f>ROUND((SUM(BH88:BH121)),  2)</f>
        <v>0</v>
      </c>
      <c r="G38" s="37"/>
      <c r="H38" s="37"/>
      <c r="I38" s="127">
        <v>0.12</v>
      </c>
      <c r="J38" s="126">
        <f>0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49</v>
      </c>
      <c r="F39" s="126">
        <f>ROUND((SUM(BI88:BI121)),  2)</f>
        <v>0</v>
      </c>
      <c r="G39" s="37"/>
      <c r="H39" s="37"/>
      <c r="I39" s="127">
        <v>0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7" customHeight="1">
      <c r="A40" s="37"/>
      <c r="B40" s="42"/>
      <c r="C40" s="37"/>
      <c r="D40" s="37"/>
      <c r="E40" s="37"/>
      <c r="F40" s="37"/>
      <c r="G40" s="37"/>
      <c r="H40" s="37"/>
      <c r="I40" s="37"/>
      <c r="J40" s="37"/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25.4" customHeight="1">
      <c r="A41" s="37"/>
      <c r="B41" s="42"/>
      <c r="C41" s="128"/>
      <c r="D41" s="129" t="s">
        <v>50</v>
      </c>
      <c r="E41" s="130"/>
      <c r="F41" s="130"/>
      <c r="G41" s="131" t="s">
        <v>51</v>
      </c>
      <c r="H41" s="132" t="s">
        <v>52</v>
      </c>
      <c r="I41" s="130"/>
      <c r="J41" s="133">
        <f>SUM(J32:J39)</f>
        <v>0</v>
      </c>
      <c r="K41" s="134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14.4" customHeight="1">
      <c r="A42" s="37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6" spans="1:31" s="2" customFormat="1" ht="7" customHeight="1">
      <c r="A46" s="37"/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1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pans="1:31" s="2" customFormat="1" ht="25" customHeight="1">
      <c r="A47" s="37"/>
      <c r="B47" s="38"/>
      <c r="C47" s="26" t="s">
        <v>175</v>
      </c>
      <c r="D47" s="39"/>
      <c r="E47" s="39"/>
      <c r="F47" s="39"/>
      <c r="G47" s="39"/>
      <c r="H47" s="39"/>
      <c r="I47" s="39"/>
      <c r="J47" s="39"/>
      <c r="K47" s="39"/>
      <c r="L47" s="11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pans="1:31" s="2" customFormat="1" ht="7" customHeight="1">
      <c r="A48" s="37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47" s="2" customFormat="1" ht="12" customHeight="1">
      <c r="A49" s="37"/>
      <c r="B49" s="38"/>
      <c r="C49" s="32" t="s">
        <v>16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47" s="2" customFormat="1" ht="16.5" customHeight="1">
      <c r="A50" s="37"/>
      <c r="B50" s="38"/>
      <c r="C50" s="39"/>
      <c r="D50" s="39"/>
      <c r="E50" s="400" t="str">
        <f>E7</f>
        <v>Lesopark Na Kolečku-DPS - revize</v>
      </c>
      <c r="F50" s="401"/>
      <c r="G50" s="401"/>
      <c r="H50" s="401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47" s="1" customFormat="1" ht="12" customHeight="1">
      <c r="B51" s="24"/>
      <c r="C51" s="32" t="s">
        <v>169</v>
      </c>
      <c r="D51" s="25"/>
      <c r="E51" s="25"/>
      <c r="F51" s="25"/>
      <c r="G51" s="25"/>
      <c r="H51" s="25"/>
      <c r="I51" s="25"/>
      <c r="J51" s="25"/>
      <c r="K51" s="25"/>
      <c r="L51" s="23"/>
    </row>
    <row r="52" spans="1:47" s="2" customFormat="1" ht="16.5" customHeight="1">
      <c r="A52" s="37"/>
      <c r="B52" s="38"/>
      <c r="C52" s="39"/>
      <c r="D52" s="39"/>
      <c r="E52" s="400" t="s">
        <v>170</v>
      </c>
      <c r="F52" s="399"/>
      <c r="G52" s="399"/>
      <c r="H52" s="399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47" s="2" customFormat="1" ht="12" customHeight="1">
      <c r="A53" s="37"/>
      <c r="B53" s="38"/>
      <c r="C53" s="32" t="s">
        <v>171</v>
      </c>
      <c r="D53" s="39"/>
      <c r="E53" s="39"/>
      <c r="F53" s="39"/>
      <c r="G53" s="39"/>
      <c r="H53" s="39"/>
      <c r="I53" s="39"/>
      <c r="J53" s="39"/>
      <c r="K53" s="39"/>
      <c r="L53" s="11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pans="1:47" s="2" customFormat="1" ht="16.5" customHeight="1">
      <c r="A54" s="37"/>
      <c r="B54" s="38"/>
      <c r="C54" s="39"/>
      <c r="D54" s="39"/>
      <c r="E54" s="367" t="str">
        <f>E11</f>
        <v>SO 07 - Demolice</v>
      </c>
      <c r="F54" s="399"/>
      <c r="G54" s="399"/>
      <c r="H54" s="399"/>
      <c r="I54" s="39"/>
      <c r="J54" s="39"/>
      <c r="K54" s="39"/>
      <c r="L54" s="11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pans="1:47" s="2" customFormat="1" ht="7" customHeight="1">
      <c r="A55" s="37"/>
      <c r="B55" s="38"/>
      <c r="C55" s="39"/>
      <c r="D55" s="39"/>
      <c r="E55" s="39"/>
      <c r="F55" s="39"/>
      <c r="G55" s="39"/>
      <c r="H55" s="39"/>
      <c r="I55" s="39"/>
      <c r="J55" s="39"/>
      <c r="K55" s="39"/>
      <c r="L55" s="11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pans="1:47" s="2" customFormat="1" ht="12" customHeight="1">
      <c r="A56" s="37"/>
      <c r="B56" s="38"/>
      <c r="C56" s="32" t="s">
        <v>22</v>
      </c>
      <c r="D56" s="39"/>
      <c r="E56" s="39"/>
      <c r="F56" s="30" t="str">
        <f>F14</f>
        <v>Roudnice nad Labem</v>
      </c>
      <c r="G56" s="39"/>
      <c r="H56" s="39"/>
      <c r="I56" s="32" t="s">
        <v>24</v>
      </c>
      <c r="J56" s="62" t="str">
        <f>IF(J14="","",J14)</f>
        <v>22. 5. 2024</v>
      </c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47" s="2" customFormat="1" ht="7" customHeight="1">
      <c r="A57" s="37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47" s="2" customFormat="1" ht="15.15" customHeight="1">
      <c r="A58" s="37"/>
      <c r="B58" s="38"/>
      <c r="C58" s="32" t="s">
        <v>26</v>
      </c>
      <c r="D58" s="39"/>
      <c r="E58" s="39"/>
      <c r="F58" s="30" t="str">
        <f>E17</f>
        <v xml:space="preserve"> </v>
      </c>
      <c r="G58" s="39"/>
      <c r="H58" s="39"/>
      <c r="I58" s="32" t="s">
        <v>32</v>
      </c>
      <c r="J58" s="35" t="str">
        <f>E23</f>
        <v>Land05 s.r.o.</v>
      </c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47" s="2" customFormat="1" ht="15.15" customHeight="1">
      <c r="A59" s="37"/>
      <c r="B59" s="38"/>
      <c r="C59" s="32" t="s">
        <v>30</v>
      </c>
      <c r="D59" s="39"/>
      <c r="E59" s="39"/>
      <c r="F59" s="30" t="str">
        <f>IF(E20="","",E20)</f>
        <v>Vyplň údaj</v>
      </c>
      <c r="G59" s="39"/>
      <c r="H59" s="39"/>
      <c r="I59" s="32" t="s">
        <v>35</v>
      </c>
      <c r="J59" s="35" t="str">
        <f>E26</f>
        <v>Soloreal s.r.o.</v>
      </c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47" s="2" customFormat="1" ht="10.25" customHeight="1">
      <c r="A60" s="37"/>
      <c r="B60" s="38"/>
      <c r="C60" s="39"/>
      <c r="D60" s="39"/>
      <c r="E60" s="39"/>
      <c r="F60" s="39"/>
      <c r="G60" s="39"/>
      <c r="H60" s="39"/>
      <c r="I60" s="39"/>
      <c r="J60" s="39"/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47" s="2" customFormat="1" ht="29.25" customHeight="1">
      <c r="A61" s="37"/>
      <c r="B61" s="38"/>
      <c r="C61" s="139" t="s">
        <v>176</v>
      </c>
      <c r="D61" s="140"/>
      <c r="E61" s="140"/>
      <c r="F61" s="140"/>
      <c r="G61" s="140"/>
      <c r="H61" s="140"/>
      <c r="I61" s="140"/>
      <c r="J61" s="141" t="s">
        <v>177</v>
      </c>
      <c r="K61" s="140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47" s="2" customFormat="1" ht="10.25" customHeight="1">
      <c r="A62" s="37"/>
      <c r="B62" s="38"/>
      <c r="C62" s="39"/>
      <c r="D62" s="39"/>
      <c r="E62" s="39"/>
      <c r="F62" s="39"/>
      <c r="G62" s="39"/>
      <c r="H62" s="39"/>
      <c r="I62" s="39"/>
      <c r="J62" s="39"/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47" s="2" customFormat="1" ht="22.75" customHeight="1">
      <c r="A63" s="37"/>
      <c r="B63" s="38"/>
      <c r="C63" s="142" t="s">
        <v>72</v>
      </c>
      <c r="D63" s="39"/>
      <c r="E63" s="39"/>
      <c r="F63" s="39"/>
      <c r="G63" s="39"/>
      <c r="H63" s="39"/>
      <c r="I63" s="39"/>
      <c r="J63" s="80">
        <f>J88</f>
        <v>0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U63" s="20" t="s">
        <v>178</v>
      </c>
    </row>
    <row r="64" spans="1:47" s="9" customFormat="1" ht="25" customHeight="1">
      <c r="B64" s="143"/>
      <c r="C64" s="144"/>
      <c r="D64" s="145" t="s">
        <v>179</v>
      </c>
      <c r="E64" s="146"/>
      <c r="F64" s="146"/>
      <c r="G64" s="146"/>
      <c r="H64" s="146"/>
      <c r="I64" s="146"/>
      <c r="J64" s="147">
        <f>J89</f>
        <v>0</v>
      </c>
      <c r="K64" s="144"/>
      <c r="L64" s="148"/>
    </row>
    <row r="65" spans="1:31" s="10" customFormat="1" ht="19.899999999999999" customHeight="1">
      <c r="B65" s="149"/>
      <c r="C65" s="100"/>
      <c r="D65" s="150" t="s">
        <v>180</v>
      </c>
      <c r="E65" s="151"/>
      <c r="F65" s="151"/>
      <c r="G65" s="151"/>
      <c r="H65" s="151"/>
      <c r="I65" s="151"/>
      <c r="J65" s="152">
        <f>J90</f>
        <v>0</v>
      </c>
      <c r="K65" s="100"/>
      <c r="L65" s="153"/>
    </row>
    <row r="66" spans="1:31" s="10" customFormat="1" ht="19.899999999999999" customHeight="1">
      <c r="B66" s="149"/>
      <c r="C66" s="100"/>
      <c r="D66" s="150" t="s">
        <v>2208</v>
      </c>
      <c r="E66" s="151"/>
      <c r="F66" s="151"/>
      <c r="G66" s="151"/>
      <c r="H66" s="151"/>
      <c r="I66" s="151"/>
      <c r="J66" s="152">
        <f>J103</f>
        <v>0</v>
      </c>
      <c r="K66" s="100"/>
      <c r="L66" s="153"/>
    </row>
    <row r="67" spans="1:31" s="2" customFormat="1" ht="21.75" customHeight="1">
      <c r="A67" s="37"/>
      <c r="B67" s="38"/>
      <c r="C67" s="39"/>
      <c r="D67" s="39"/>
      <c r="E67" s="39"/>
      <c r="F67" s="39"/>
      <c r="G67" s="39"/>
      <c r="H67" s="39"/>
      <c r="I67" s="39"/>
      <c r="J67" s="39"/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</row>
    <row r="68" spans="1:31" s="2" customFormat="1" ht="7" customHeight="1">
      <c r="A68" s="37"/>
      <c r="B68" s="50"/>
      <c r="C68" s="51"/>
      <c r="D68" s="51"/>
      <c r="E68" s="51"/>
      <c r="F68" s="51"/>
      <c r="G68" s="51"/>
      <c r="H68" s="51"/>
      <c r="I68" s="51"/>
      <c r="J68" s="51"/>
      <c r="K68" s="51"/>
      <c r="L68" s="116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</row>
    <row r="72" spans="1:31" s="2" customFormat="1" ht="7" customHeight="1">
      <c r="A72" s="37"/>
      <c r="B72" s="52"/>
      <c r="C72" s="53"/>
      <c r="D72" s="53"/>
      <c r="E72" s="53"/>
      <c r="F72" s="53"/>
      <c r="G72" s="53"/>
      <c r="H72" s="53"/>
      <c r="I72" s="53"/>
      <c r="J72" s="53"/>
      <c r="K72" s="53"/>
      <c r="L72" s="11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3" spans="1:31" s="2" customFormat="1" ht="25" customHeight="1">
      <c r="A73" s="37"/>
      <c r="B73" s="38"/>
      <c r="C73" s="26" t="s">
        <v>191</v>
      </c>
      <c r="D73" s="39"/>
      <c r="E73" s="39"/>
      <c r="F73" s="39"/>
      <c r="G73" s="39"/>
      <c r="H73" s="39"/>
      <c r="I73" s="39"/>
      <c r="J73" s="39"/>
      <c r="K73" s="39"/>
      <c r="L73" s="11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4" spans="1:31" s="2" customFormat="1" ht="7" customHeight="1">
      <c r="A74" s="37"/>
      <c r="B74" s="38"/>
      <c r="C74" s="39"/>
      <c r="D74" s="39"/>
      <c r="E74" s="39"/>
      <c r="F74" s="39"/>
      <c r="G74" s="39"/>
      <c r="H74" s="39"/>
      <c r="I74" s="39"/>
      <c r="J74" s="39"/>
      <c r="K74" s="39"/>
      <c r="L74" s="11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5" spans="1:31" s="2" customFormat="1" ht="12" customHeight="1">
      <c r="A75" s="37"/>
      <c r="B75" s="38"/>
      <c r="C75" s="32" t="s">
        <v>16</v>
      </c>
      <c r="D75" s="39"/>
      <c r="E75" s="39"/>
      <c r="F75" s="39"/>
      <c r="G75" s="39"/>
      <c r="H75" s="39"/>
      <c r="I75" s="39"/>
      <c r="J75" s="39"/>
      <c r="K75" s="39"/>
      <c r="L75" s="116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</row>
    <row r="76" spans="1:31" s="2" customFormat="1" ht="16.5" customHeight="1">
      <c r="A76" s="37"/>
      <c r="B76" s="38"/>
      <c r="C76" s="39"/>
      <c r="D76" s="39"/>
      <c r="E76" s="400" t="str">
        <f>E7</f>
        <v>Lesopark Na Kolečku-DPS - revize</v>
      </c>
      <c r="F76" s="401"/>
      <c r="G76" s="401"/>
      <c r="H76" s="401"/>
      <c r="I76" s="39"/>
      <c r="J76" s="39"/>
      <c r="K76" s="39"/>
      <c r="L76" s="116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pans="1:31" s="1" customFormat="1" ht="12" customHeight="1">
      <c r="B77" s="24"/>
      <c r="C77" s="32" t="s">
        <v>169</v>
      </c>
      <c r="D77" s="25"/>
      <c r="E77" s="25"/>
      <c r="F77" s="25"/>
      <c r="G77" s="25"/>
      <c r="H77" s="25"/>
      <c r="I77" s="25"/>
      <c r="J77" s="25"/>
      <c r="K77" s="25"/>
      <c r="L77" s="23"/>
    </row>
    <row r="78" spans="1:31" s="2" customFormat="1" ht="16.5" customHeight="1">
      <c r="A78" s="37"/>
      <c r="B78" s="38"/>
      <c r="C78" s="39"/>
      <c r="D78" s="39"/>
      <c r="E78" s="400" t="s">
        <v>170</v>
      </c>
      <c r="F78" s="399"/>
      <c r="G78" s="399"/>
      <c r="H78" s="399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31" s="2" customFormat="1" ht="12" customHeight="1">
      <c r="A79" s="37"/>
      <c r="B79" s="38"/>
      <c r="C79" s="32" t="s">
        <v>171</v>
      </c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31" s="2" customFormat="1" ht="16.5" customHeight="1">
      <c r="A80" s="37"/>
      <c r="B80" s="38"/>
      <c r="C80" s="39"/>
      <c r="D80" s="39"/>
      <c r="E80" s="367" t="str">
        <f>E11</f>
        <v>SO 07 - Demolice</v>
      </c>
      <c r="F80" s="399"/>
      <c r="G80" s="399"/>
      <c r="H80" s="39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5" s="2" customFormat="1" ht="7" customHeight="1">
      <c r="A81" s="37"/>
      <c r="B81" s="38"/>
      <c r="C81" s="39"/>
      <c r="D81" s="39"/>
      <c r="E81" s="39"/>
      <c r="F81" s="39"/>
      <c r="G81" s="39"/>
      <c r="H81" s="39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65" s="2" customFormat="1" ht="12" customHeight="1">
      <c r="A82" s="37"/>
      <c r="B82" s="38"/>
      <c r="C82" s="32" t="s">
        <v>22</v>
      </c>
      <c r="D82" s="39"/>
      <c r="E82" s="39"/>
      <c r="F82" s="30" t="str">
        <f>F14</f>
        <v>Roudnice nad Labem</v>
      </c>
      <c r="G82" s="39"/>
      <c r="H82" s="39"/>
      <c r="I82" s="32" t="s">
        <v>24</v>
      </c>
      <c r="J82" s="62" t="str">
        <f>IF(J14="","",J14)</f>
        <v>22. 5. 2024</v>
      </c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65" s="2" customFormat="1" ht="7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11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pans="1:65" s="2" customFormat="1" ht="15.15" customHeight="1">
      <c r="A84" s="37"/>
      <c r="B84" s="38"/>
      <c r="C84" s="32" t="s">
        <v>26</v>
      </c>
      <c r="D84" s="39"/>
      <c r="E84" s="39"/>
      <c r="F84" s="30" t="str">
        <f>E17</f>
        <v xml:space="preserve"> </v>
      </c>
      <c r="G84" s="39"/>
      <c r="H84" s="39"/>
      <c r="I84" s="32" t="s">
        <v>32</v>
      </c>
      <c r="J84" s="35" t="str">
        <f>E23</f>
        <v>Land05 s.r.o.</v>
      </c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5" s="2" customFormat="1" ht="15.15" customHeight="1">
      <c r="A85" s="37"/>
      <c r="B85" s="38"/>
      <c r="C85" s="32" t="s">
        <v>30</v>
      </c>
      <c r="D85" s="39"/>
      <c r="E85" s="39"/>
      <c r="F85" s="30" t="str">
        <f>IF(E20="","",E20)</f>
        <v>Vyplň údaj</v>
      </c>
      <c r="G85" s="39"/>
      <c r="H85" s="39"/>
      <c r="I85" s="32" t="s">
        <v>35</v>
      </c>
      <c r="J85" s="35" t="str">
        <f>E26</f>
        <v>Soloreal s.r.o.</v>
      </c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5" s="2" customFormat="1" ht="10.25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5" s="11" customFormat="1" ht="29.25" customHeight="1">
      <c r="A87" s="154"/>
      <c r="B87" s="155"/>
      <c r="C87" s="156" t="s">
        <v>192</v>
      </c>
      <c r="D87" s="157" t="s">
        <v>59</v>
      </c>
      <c r="E87" s="157" t="s">
        <v>55</v>
      </c>
      <c r="F87" s="157" t="s">
        <v>56</v>
      </c>
      <c r="G87" s="157" t="s">
        <v>193</v>
      </c>
      <c r="H87" s="157" t="s">
        <v>194</v>
      </c>
      <c r="I87" s="157" t="s">
        <v>195</v>
      </c>
      <c r="J87" s="158" t="s">
        <v>177</v>
      </c>
      <c r="K87" s="159" t="s">
        <v>196</v>
      </c>
      <c r="L87" s="160"/>
      <c r="M87" s="71" t="s">
        <v>21</v>
      </c>
      <c r="N87" s="72" t="s">
        <v>44</v>
      </c>
      <c r="O87" s="72" t="s">
        <v>197</v>
      </c>
      <c r="P87" s="72" t="s">
        <v>198</v>
      </c>
      <c r="Q87" s="72" t="s">
        <v>199</v>
      </c>
      <c r="R87" s="72" t="s">
        <v>200</v>
      </c>
      <c r="S87" s="72" t="s">
        <v>201</v>
      </c>
      <c r="T87" s="73" t="s">
        <v>202</v>
      </c>
      <c r="U87" s="154"/>
      <c r="V87" s="154"/>
      <c r="W87" s="154"/>
      <c r="X87" s="154"/>
      <c r="Y87" s="154"/>
      <c r="Z87" s="154"/>
      <c r="AA87" s="154"/>
      <c r="AB87" s="154"/>
      <c r="AC87" s="154"/>
      <c r="AD87" s="154"/>
      <c r="AE87" s="154"/>
    </row>
    <row r="88" spans="1:65" s="2" customFormat="1" ht="22.75" customHeight="1">
      <c r="A88" s="37"/>
      <c r="B88" s="38"/>
      <c r="C88" s="78" t="s">
        <v>203</v>
      </c>
      <c r="D88" s="39"/>
      <c r="E88" s="39"/>
      <c r="F88" s="39"/>
      <c r="G88" s="39"/>
      <c r="H88" s="39"/>
      <c r="I88" s="39"/>
      <c r="J88" s="161">
        <f>BK88</f>
        <v>0</v>
      </c>
      <c r="K88" s="39"/>
      <c r="L88" s="42"/>
      <c r="M88" s="74"/>
      <c r="N88" s="162"/>
      <c r="O88" s="75"/>
      <c r="P88" s="163">
        <f>P89</f>
        <v>0</v>
      </c>
      <c r="Q88" s="75"/>
      <c r="R88" s="163">
        <f>R89</f>
        <v>0</v>
      </c>
      <c r="S88" s="75"/>
      <c r="T88" s="164">
        <f>T89</f>
        <v>11.827500000000001</v>
      </c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T88" s="20" t="s">
        <v>73</v>
      </c>
      <c r="AU88" s="20" t="s">
        <v>178</v>
      </c>
      <c r="BK88" s="165">
        <f>BK89</f>
        <v>0</v>
      </c>
    </row>
    <row r="89" spans="1:65" s="12" customFormat="1" ht="25.9" customHeight="1">
      <c r="B89" s="166"/>
      <c r="C89" s="167"/>
      <c r="D89" s="168" t="s">
        <v>73</v>
      </c>
      <c r="E89" s="169" t="s">
        <v>204</v>
      </c>
      <c r="F89" s="169" t="s">
        <v>205</v>
      </c>
      <c r="G89" s="167"/>
      <c r="H89" s="167"/>
      <c r="I89" s="170"/>
      <c r="J89" s="171">
        <f>BK89</f>
        <v>0</v>
      </c>
      <c r="K89" s="167"/>
      <c r="L89" s="172"/>
      <c r="M89" s="173"/>
      <c r="N89" s="174"/>
      <c r="O89" s="174"/>
      <c r="P89" s="175">
        <f>P90+P103</f>
        <v>0</v>
      </c>
      <c r="Q89" s="174"/>
      <c r="R89" s="175">
        <f>R90+R103</f>
        <v>0</v>
      </c>
      <c r="S89" s="174"/>
      <c r="T89" s="176">
        <f>T90+T103</f>
        <v>11.827500000000001</v>
      </c>
      <c r="AR89" s="177" t="s">
        <v>81</v>
      </c>
      <c r="AT89" s="178" t="s">
        <v>73</v>
      </c>
      <c r="AU89" s="178" t="s">
        <v>74</v>
      </c>
      <c r="AY89" s="177" t="s">
        <v>206</v>
      </c>
      <c r="BK89" s="179">
        <f>BK90+BK103</f>
        <v>0</v>
      </c>
    </row>
    <row r="90" spans="1:65" s="12" customFormat="1" ht="22.75" customHeight="1">
      <c r="B90" s="166"/>
      <c r="C90" s="167"/>
      <c r="D90" s="168" t="s">
        <v>73</v>
      </c>
      <c r="E90" s="180" t="s">
        <v>81</v>
      </c>
      <c r="F90" s="180" t="s">
        <v>207</v>
      </c>
      <c r="G90" s="167"/>
      <c r="H90" s="167"/>
      <c r="I90" s="170"/>
      <c r="J90" s="181">
        <f>BK90</f>
        <v>0</v>
      </c>
      <c r="K90" s="167"/>
      <c r="L90" s="172"/>
      <c r="M90" s="173"/>
      <c r="N90" s="174"/>
      <c r="O90" s="174"/>
      <c r="P90" s="175">
        <f>SUM(P91:P102)</f>
        <v>0</v>
      </c>
      <c r="Q90" s="174"/>
      <c r="R90" s="175">
        <f>SUM(R91:R102)</f>
        <v>0</v>
      </c>
      <c r="S90" s="174"/>
      <c r="T90" s="176">
        <f>SUM(T91:T102)</f>
        <v>11.827500000000001</v>
      </c>
      <c r="AR90" s="177" t="s">
        <v>81</v>
      </c>
      <c r="AT90" s="178" t="s">
        <v>73</v>
      </c>
      <c r="AU90" s="178" t="s">
        <v>81</v>
      </c>
      <c r="AY90" s="177" t="s">
        <v>206</v>
      </c>
      <c r="BK90" s="179">
        <f>SUM(BK91:BK102)</f>
        <v>0</v>
      </c>
    </row>
    <row r="91" spans="1:65" s="2" customFormat="1" ht="16.5" customHeight="1">
      <c r="A91" s="37"/>
      <c r="B91" s="38"/>
      <c r="C91" s="182" t="s">
        <v>81</v>
      </c>
      <c r="D91" s="182" t="s">
        <v>208</v>
      </c>
      <c r="E91" s="183" t="s">
        <v>2554</v>
      </c>
      <c r="F91" s="184" t="s">
        <v>2555</v>
      </c>
      <c r="G91" s="185" t="s">
        <v>238</v>
      </c>
      <c r="H91" s="186">
        <v>30</v>
      </c>
      <c r="I91" s="187"/>
      <c r="J91" s="188">
        <f>ROUND(I91*H91,2)</f>
        <v>0</v>
      </c>
      <c r="K91" s="189"/>
      <c r="L91" s="42"/>
      <c r="M91" s="190" t="s">
        <v>21</v>
      </c>
      <c r="N91" s="191" t="s">
        <v>45</v>
      </c>
      <c r="O91" s="67"/>
      <c r="P91" s="192">
        <f>O91*H91</f>
        <v>0</v>
      </c>
      <c r="Q91" s="192">
        <v>0</v>
      </c>
      <c r="R91" s="192">
        <f>Q91*H91</f>
        <v>0</v>
      </c>
      <c r="S91" s="192">
        <v>0.22</v>
      </c>
      <c r="T91" s="193">
        <f>S91*H91</f>
        <v>6.6</v>
      </c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R91" s="194" t="s">
        <v>149</v>
      </c>
      <c r="AT91" s="194" t="s">
        <v>208</v>
      </c>
      <c r="AU91" s="194" t="s">
        <v>83</v>
      </c>
      <c r="AY91" s="20" t="s">
        <v>206</v>
      </c>
      <c r="BE91" s="195">
        <f>IF(N91="základní",J91,0)</f>
        <v>0</v>
      </c>
      <c r="BF91" s="195">
        <f>IF(N91="snížená",J91,0)</f>
        <v>0</v>
      </c>
      <c r="BG91" s="195">
        <f>IF(N91="zákl. přenesená",J91,0)</f>
        <v>0</v>
      </c>
      <c r="BH91" s="195">
        <f>IF(N91="sníž. přenesená",J91,0)</f>
        <v>0</v>
      </c>
      <c r="BI91" s="195">
        <f>IF(N91="nulová",J91,0)</f>
        <v>0</v>
      </c>
      <c r="BJ91" s="20" t="s">
        <v>81</v>
      </c>
      <c r="BK91" s="195">
        <f>ROUND(I91*H91,2)</f>
        <v>0</v>
      </c>
      <c r="BL91" s="20" t="s">
        <v>149</v>
      </c>
      <c r="BM91" s="194" t="s">
        <v>2556</v>
      </c>
    </row>
    <row r="92" spans="1:65" s="2" customFormat="1" ht="18">
      <c r="A92" s="37"/>
      <c r="B92" s="38"/>
      <c r="C92" s="39"/>
      <c r="D92" s="196" t="s">
        <v>213</v>
      </c>
      <c r="E92" s="39"/>
      <c r="F92" s="197" t="s">
        <v>2557</v>
      </c>
      <c r="G92" s="39"/>
      <c r="H92" s="39"/>
      <c r="I92" s="198"/>
      <c r="J92" s="39"/>
      <c r="K92" s="39"/>
      <c r="L92" s="42"/>
      <c r="M92" s="199"/>
      <c r="N92" s="200"/>
      <c r="O92" s="67"/>
      <c r="P92" s="67"/>
      <c r="Q92" s="67"/>
      <c r="R92" s="67"/>
      <c r="S92" s="67"/>
      <c r="T92" s="68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T92" s="20" t="s">
        <v>213</v>
      </c>
      <c r="AU92" s="20" t="s">
        <v>83</v>
      </c>
    </row>
    <row r="93" spans="1:65" s="2" customFormat="1" ht="18">
      <c r="A93" s="37"/>
      <c r="B93" s="38"/>
      <c r="C93" s="39"/>
      <c r="D93" s="196" t="s">
        <v>275</v>
      </c>
      <c r="E93" s="39"/>
      <c r="F93" s="233" t="s">
        <v>2558</v>
      </c>
      <c r="G93" s="39"/>
      <c r="H93" s="39"/>
      <c r="I93" s="198"/>
      <c r="J93" s="39"/>
      <c r="K93" s="39"/>
      <c r="L93" s="42"/>
      <c r="M93" s="199"/>
      <c r="N93" s="200"/>
      <c r="O93" s="67"/>
      <c r="P93" s="67"/>
      <c r="Q93" s="67"/>
      <c r="R93" s="67"/>
      <c r="S93" s="67"/>
      <c r="T93" s="68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T93" s="20" t="s">
        <v>275</v>
      </c>
      <c r="AU93" s="20" t="s">
        <v>83</v>
      </c>
    </row>
    <row r="94" spans="1:65" s="14" customFormat="1">
      <c r="B94" s="211"/>
      <c r="C94" s="212"/>
      <c r="D94" s="196" t="s">
        <v>215</v>
      </c>
      <c r="E94" s="213" t="s">
        <v>21</v>
      </c>
      <c r="F94" s="214" t="s">
        <v>2559</v>
      </c>
      <c r="G94" s="212"/>
      <c r="H94" s="215">
        <v>30</v>
      </c>
      <c r="I94" s="216"/>
      <c r="J94" s="212"/>
      <c r="K94" s="212"/>
      <c r="L94" s="217"/>
      <c r="M94" s="218"/>
      <c r="N94" s="219"/>
      <c r="O94" s="219"/>
      <c r="P94" s="219"/>
      <c r="Q94" s="219"/>
      <c r="R94" s="219"/>
      <c r="S94" s="219"/>
      <c r="T94" s="220"/>
      <c r="AT94" s="221" t="s">
        <v>215</v>
      </c>
      <c r="AU94" s="221" t="s">
        <v>83</v>
      </c>
      <c r="AV94" s="14" t="s">
        <v>83</v>
      </c>
      <c r="AW94" s="14" t="s">
        <v>34</v>
      </c>
      <c r="AX94" s="14" t="s">
        <v>81</v>
      </c>
      <c r="AY94" s="221" t="s">
        <v>206</v>
      </c>
    </row>
    <row r="95" spans="1:65" s="2" customFormat="1" ht="16.5" customHeight="1">
      <c r="A95" s="37"/>
      <c r="B95" s="38"/>
      <c r="C95" s="182" t="s">
        <v>83</v>
      </c>
      <c r="D95" s="182" t="s">
        <v>208</v>
      </c>
      <c r="E95" s="183" t="s">
        <v>2560</v>
      </c>
      <c r="F95" s="184" t="s">
        <v>2561</v>
      </c>
      <c r="G95" s="185" t="s">
        <v>226</v>
      </c>
      <c r="H95" s="186">
        <v>25.5</v>
      </c>
      <c r="I95" s="187"/>
      <c r="J95" s="188">
        <f>ROUND(I95*H95,2)</f>
        <v>0</v>
      </c>
      <c r="K95" s="189"/>
      <c r="L95" s="42"/>
      <c r="M95" s="190" t="s">
        <v>21</v>
      </c>
      <c r="N95" s="191" t="s">
        <v>45</v>
      </c>
      <c r="O95" s="67"/>
      <c r="P95" s="192">
        <f>O95*H95</f>
        <v>0</v>
      </c>
      <c r="Q95" s="192">
        <v>0</v>
      </c>
      <c r="R95" s="192">
        <f>Q95*H95</f>
        <v>0</v>
      </c>
      <c r="S95" s="192">
        <v>0.20499999999999999</v>
      </c>
      <c r="T95" s="193">
        <f>S95*H95</f>
        <v>5.2275</v>
      </c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R95" s="194" t="s">
        <v>149</v>
      </c>
      <c r="AT95" s="194" t="s">
        <v>208</v>
      </c>
      <c r="AU95" s="194" t="s">
        <v>83</v>
      </c>
      <c r="AY95" s="20" t="s">
        <v>206</v>
      </c>
      <c r="BE95" s="195">
        <f>IF(N95="základní",J95,0)</f>
        <v>0</v>
      </c>
      <c r="BF95" s="195">
        <f>IF(N95="snížená",J95,0)</f>
        <v>0</v>
      </c>
      <c r="BG95" s="195">
        <f>IF(N95="zákl. přenesená",J95,0)</f>
        <v>0</v>
      </c>
      <c r="BH95" s="195">
        <f>IF(N95="sníž. přenesená",J95,0)</f>
        <v>0</v>
      </c>
      <c r="BI95" s="195">
        <f>IF(N95="nulová",J95,0)</f>
        <v>0</v>
      </c>
      <c r="BJ95" s="20" t="s">
        <v>81</v>
      </c>
      <c r="BK95" s="195">
        <f>ROUND(I95*H95,2)</f>
        <v>0</v>
      </c>
      <c r="BL95" s="20" t="s">
        <v>149</v>
      </c>
      <c r="BM95" s="194" t="s">
        <v>2562</v>
      </c>
    </row>
    <row r="96" spans="1:65" s="2" customFormat="1" ht="18">
      <c r="A96" s="37"/>
      <c r="B96" s="38"/>
      <c r="C96" s="39"/>
      <c r="D96" s="196" t="s">
        <v>213</v>
      </c>
      <c r="E96" s="39"/>
      <c r="F96" s="197" t="s">
        <v>2563</v>
      </c>
      <c r="G96" s="39"/>
      <c r="H96" s="39"/>
      <c r="I96" s="198"/>
      <c r="J96" s="39"/>
      <c r="K96" s="39"/>
      <c r="L96" s="42"/>
      <c r="M96" s="199"/>
      <c r="N96" s="200"/>
      <c r="O96" s="67"/>
      <c r="P96" s="67"/>
      <c r="Q96" s="67"/>
      <c r="R96" s="67"/>
      <c r="S96" s="67"/>
      <c r="T96" s="68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T96" s="20" t="s">
        <v>213</v>
      </c>
      <c r="AU96" s="20" t="s">
        <v>83</v>
      </c>
    </row>
    <row r="97" spans="1:65" s="2" customFormat="1" ht="18">
      <c r="A97" s="37"/>
      <c r="B97" s="38"/>
      <c r="C97" s="39"/>
      <c r="D97" s="196" t="s">
        <v>275</v>
      </c>
      <c r="E97" s="39"/>
      <c r="F97" s="233" t="s">
        <v>2558</v>
      </c>
      <c r="G97" s="39"/>
      <c r="H97" s="39"/>
      <c r="I97" s="198"/>
      <c r="J97" s="39"/>
      <c r="K97" s="39"/>
      <c r="L97" s="42"/>
      <c r="M97" s="199"/>
      <c r="N97" s="200"/>
      <c r="O97" s="67"/>
      <c r="P97" s="67"/>
      <c r="Q97" s="67"/>
      <c r="R97" s="67"/>
      <c r="S97" s="67"/>
      <c r="T97" s="68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20" t="s">
        <v>275</v>
      </c>
      <c r="AU97" s="20" t="s">
        <v>83</v>
      </c>
    </row>
    <row r="98" spans="1:65" s="14" customFormat="1">
      <c r="B98" s="211"/>
      <c r="C98" s="212"/>
      <c r="D98" s="196" t="s">
        <v>215</v>
      </c>
      <c r="E98" s="213" t="s">
        <v>21</v>
      </c>
      <c r="F98" s="214" t="s">
        <v>2564</v>
      </c>
      <c r="G98" s="212"/>
      <c r="H98" s="215">
        <v>25.5</v>
      </c>
      <c r="I98" s="216"/>
      <c r="J98" s="212"/>
      <c r="K98" s="212"/>
      <c r="L98" s="217"/>
      <c r="M98" s="218"/>
      <c r="N98" s="219"/>
      <c r="O98" s="219"/>
      <c r="P98" s="219"/>
      <c r="Q98" s="219"/>
      <c r="R98" s="219"/>
      <c r="S98" s="219"/>
      <c r="T98" s="220"/>
      <c r="AT98" s="221" t="s">
        <v>215</v>
      </c>
      <c r="AU98" s="221" t="s">
        <v>83</v>
      </c>
      <c r="AV98" s="14" t="s">
        <v>83</v>
      </c>
      <c r="AW98" s="14" t="s">
        <v>34</v>
      </c>
      <c r="AX98" s="14" t="s">
        <v>81</v>
      </c>
      <c r="AY98" s="221" t="s">
        <v>206</v>
      </c>
    </row>
    <row r="99" spans="1:65" s="2" customFormat="1" ht="24.15" customHeight="1">
      <c r="A99" s="37"/>
      <c r="B99" s="38"/>
      <c r="C99" s="182" t="s">
        <v>106</v>
      </c>
      <c r="D99" s="182" t="s">
        <v>208</v>
      </c>
      <c r="E99" s="183" t="s">
        <v>1792</v>
      </c>
      <c r="F99" s="184" t="s">
        <v>1793</v>
      </c>
      <c r="G99" s="185" t="s">
        <v>238</v>
      </c>
      <c r="H99" s="186">
        <v>14.911</v>
      </c>
      <c r="I99" s="187"/>
      <c r="J99" s="188">
        <f>ROUND(I99*H99,2)</f>
        <v>0</v>
      </c>
      <c r="K99" s="189"/>
      <c r="L99" s="42"/>
      <c r="M99" s="190" t="s">
        <v>21</v>
      </c>
      <c r="N99" s="191" t="s">
        <v>45</v>
      </c>
      <c r="O99" s="67"/>
      <c r="P99" s="192">
        <f>O99*H99</f>
        <v>0</v>
      </c>
      <c r="Q99" s="192">
        <v>0</v>
      </c>
      <c r="R99" s="192">
        <f>Q99*H99</f>
        <v>0</v>
      </c>
      <c r="S99" s="192">
        <v>0</v>
      </c>
      <c r="T99" s="193">
        <f>S99*H99</f>
        <v>0</v>
      </c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R99" s="194" t="s">
        <v>149</v>
      </c>
      <c r="AT99" s="194" t="s">
        <v>208</v>
      </c>
      <c r="AU99" s="194" t="s">
        <v>83</v>
      </c>
      <c r="AY99" s="20" t="s">
        <v>206</v>
      </c>
      <c r="BE99" s="195">
        <f>IF(N99="základní",J99,0)</f>
        <v>0</v>
      </c>
      <c r="BF99" s="195">
        <f>IF(N99="snížená",J99,0)</f>
        <v>0</v>
      </c>
      <c r="BG99" s="195">
        <f>IF(N99="zákl. přenesená",J99,0)</f>
        <v>0</v>
      </c>
      <c r="BH99" s="195">
        <f>IF(N99="sníž. přenesená",J99,0)</f>
        <v>0</v>
      </c>
      <c r="BI99" s="195">
        <f>IF(N99="nulová",J99,0)</f>
        <v>0</v>
      </c>
      <c r="BJ99" s="20" t="s">
        <v>81</v>
      </c>
      <c r="BK99" s="195">
        <f>ROUND(I99*H99,2)</f>
        <v>0</v>
      </c>
      <c r="BL99" s="20" t="s">
        <v>149</v>
      </c>
      <c r="BM99" s="194" t="s">
        <v>2565</v>
      </c>
    </row>
    <row r="100" spans="1:65" s="2" customFormat="1" ht="18">
      <c r="A100" s="37"/>
      <c r="B100" s="38"/>
      <c r="C100" s="39"/>
      <c r="D100" s="196" t="s">
        <v>213</v>
      </c>
      <c r="E100" s="39"/>
      <c r="F100" s="197" t="s">
        <v>1795</v>
      </c>
      <c r="G100" s="39"/>
      <c r="H100" s="39"/>
      <c r="I100" s="198"/>
      <c r="J100" s="39"/>
      <c r="K100" s="39"/>
      <c r="L100" s="42"/>
      <c r="M100" s="199"/>
      <c r="N100" s="200"/>
      <c r="O100" s="67"/>
      <c r="P100" s="67"/>
      <c r="Q100" s="67"/>
      <c r="R100" s="67"/>
      <c r="S100" s="67"/>
      <c r="T100" s="68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T100" s="20" t="s">
        <v>213</v>
      </c>
      <c r="AU100" s="20" t="s">
        <v>83</v>
      </c>
    </row>
    <row r="101" spans="1:65" s="2" customFormat="1" ht="18">
      <c r="A101" s="37"/>
      <c r="B101" s="38"/>
      <c r="C101" s="39"/>
      <c r="D101" s="196" t="s">
        <v>275</v>
      </c>
      <c r="E101" s="39"/>
      <c r="F101" s="233" t="s">
        <v>2558</v>
      </c>
      <c r="G101" s="39"/>
      <c r="H101" s="39"/>
      <c r="I101" s="198"/>
      <c r="J101" s="39"/>
      <c r="K101" s="39"/>
      <c r="L101" s="42"/>
      <c r="M101" s="199"/>
      <c r="N101" s="200"/>
      <c r="O101" s="67"/>
      <c r="P101" s="67"/>
      <c r="Q101" s="67"/>
      <c r="R101" s="67"/>
      <c r="S101" s="67"/>
      <c r="T101" s="68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20" t="s">
        <v>275</v>
      </c>
      <c r="AU101" s="20" t="s">
        <v>83</v>
      </c>
    </row>
    <row r="102" spans="1:65" s="14" customFormat="1">
      <c r="B102" s="211"/>
      <c r="C102" s="212"/>
      <c r="D102" s="196" t="s">
        <v>215</v>
      </c>
      <c r="E102" s="213" t="s">
        <v>21</v>
      </c>
      <c r="F102" s="214" t="s">
        <v>2566</v>
      </c>
      <c r="G102" s="212"/>
      <c r="H102" s="215">
        <v>14.911</v>
      </c>
      <c r="I102" s="216"/>
      <c r="J102" s="212"/>
      <c r="K102" s="212"/>
      <c r="L102" s="217"/>
      <c r="M102" s="218"/>
      <c r="N102" s="219"/>
      <c r="O102" s="219"/>
      <c r="P102" s="219"/>
      <c r="Q102" s="219"/>
      <c r="R102" s="219"/>
      <c r="S102" s="219"/>
      <c r="T102" s="220"/>
      <c r="AT102" s="221" t="s">
        <v>215</v>
      </c>
      <c r="AU102" s="221" t="s">
        <v>83</v>
      </c>
      <c r="AV102" s="14" t="s">
        <v>83</v>
      </c>
      <c r="AW102" s="14" t="s">
        <v>34</v>
      </c>
      <c r="AX102" s="14" t="s">
        <v>81</v>
      </c>
      <c r="AY102" s="221" t="s">
        <v>206</v>
      </c>
    </row>
    <row r="103" spans="1:65" s="12" customFormat="1" ht="22.75" customHeight="1">
      <c r="B103" s="166"/>
      <c r="C103" s="167"/>
      <c r="D103" s="168" t="s">
        <v>73</v>
      </c>
      <c r="E103" s="180" t="s">
        <v>2524</v>
      </c>
      <c r="F103" s="180" t="s">
        <v>2525</v>
      </c>
      <c r="G103" s="167"/>
      <c r="H103" s="167"/>
      <c r="I103" s="170"/>
      <c r="J103" s="181">
        <f>BK103</f>
        <v>0</v>
      </c>
      <c r="K103" s="167"/>
      <c r="L103" s="172"/>
      <c r="M103" s="173"/>
      <c r="N103" s="174"/>
      <c r="O103" s="174"/>
      <c r="P103" s="175">
        <f>SUM(P104:P121)</f>
        <v>0</v>
      </c>
      <c r="Q103" s="174"/>
      <c r="R103" s="175">
        <f>SUM(R104:R121)</f>
        <v>0</v>
      </c>
      <c r="S103" s="174"/>
      <c r="T103" s="176">
        <f>SUM(T104:T121)</f>
        <v>0</v>
      </c>
      <c r="AR103" s="177" t="s">
        <v>81</v>
      </c>
      <c r="AT103" s="178" t="s">
        <v>73</v>
      </c>
      <c r="AU103" s="178" t="s">
        <v>81</v>
      </c>
      <c r="AY103" s="177" t="s">
        <v>206</v>
      </c>
      <c r="BK103" s="179">
        <f>SUM(BK104:BK121)</f>
        <v>0</v>
      </c>
    </row>
    <row r="104" spans="1:65" s="2" customFormat="1" ht="16.5" customHeight="1">
      <c r="A104" s="37"/>
      <c r="B104" s="38"/>
      <c r="C104" s="182" t="s">
        <v>149</v>
      </c>
      <c r="D104" s="182" t="s">
        <v>208</v>
      </c>
      <c r="E104" s="183" t="s">
        <v>2567</v>
      </c>
      <c r="F104" s="184" t="s">
        <v>2568</v>
      </c>
      <c r="G104" s="185" t="s">
        <v>308</v>
      </c>
      <c r="H104" s="186">
        <v>2</v>
      </c>
      <c r="I104" s="187"/>
      <c r="J104" s="188">
        <f>ROUND(I104*H104,2)</f>
        <v>0</v>
      </c>
      <c r="K104" s="189"/>
      <c r="L104" s="42"/>
      <c r="M104" s="190" t="s">
        <v>21</v>
      </c>
      <c r="N104" s="191" t="s">
        <v>45</v>
      </c>
      <c r="O104" s="67"/>
      <c r="P104" s="192">
        <f>O104*H104</f>
        <v>0</v>
      </c>
      <c r="Q104" s="192">
        <v>0</v>
      </c>
      <c r="R104" s="192">
        <f>Q104*H104</f>
        <v>0</v>
      </c>
      <c r="S104" s="192">
        <v>0</v>
      </c>
      <c r="T104" s="193">
        <f>S104*H104</f>
        <v>0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R104" s="194" t="s">
        <v>149</v>
      </c>
      <c r="AT104" s="194" t="s">
        <v>208</v>
      </c>
      <c r="AU104" s="194" t="s">
        <v>83</v>
      </c>
      <c r="AY104" s="20" t="s">
        <v>206</v>
      </c>
      <c r="BE104" s="195">
        <f>IF(N104="základní",J104,0)</f>
        <v>0</v>
      </c>
      <c r="BF104" s="195">
        <f>IF(N104="snížená",J104,0)</f>
        <v>0</v>
      </c>
      <c r="BG104" s="195">
        <f>IF(N104="zákl. přenesená",J104,0)</f>
        <v>0</v>
      </c>
      <c r="BH104" s="195">
        <f>IF(N104="sníž. přenesená",J104,0)</f>
        <v>0</v>
      </c>
      <c r="BI104" s="195">
        <f>IF(N104="nulová",J104,0)</f>
        <v>0</v>
      </c>
      <c r="BJ104" s="20" t="s">
        <v>81</v>
      </c>
      <c r="BK104" s="195">
        <f>ROUND(I104*H104,2)</f>
        <v>0</v>
      </c>
      <c r="BL104" s="20" t="s">
        <v>149</v>
      </c>
      <c r="BM104" s="194" t="s">
        <v>2569</v>
      </c>
    </row>
    <row r="105" spans="1:65" s="2" customFormat="1">
      <c r="A105" s="37"/>
      <c r="B105" s="38"/>
      <c r="C105" s="39"/>
      <c r="D105" s="196" t="s">
        <v>213</v>
      </c>
      <c r="E105" s="39"/>
      <c r="F105" s="197" t="s">
        <v>2570</v>
      </c>
      <c r="G105" s="39"/>
      <c r="H105" s="39"/>
      <c r="I105" s="198"/>
      <c r="J105" s="39"/>
      <c r="K105" s="39"/>
      <c r="L105" s="42"/>
      <c r="M105" s="199"/>
      <c r="N105" s="200"/>
      <c r="O105" s="67"/>
      <c r="P105" s="67"/>
      <c r="Q105" s="67"/>
      <c r="R105" s="67"/>
      <c r="S105" s="67"/>
      <c r="T105" s="68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20" t="s">
        <v>213</v>
      </c>
      <c r="AU105" s="20" t="s">
        <v>83</v>
      </c>
    </row>
    <row r="106" spans="1:65" s="2" customFormat="1" ht="18">
      <c r="A106" s="37"/>
      <c r="B106" s="38"/>
      <c r="C106" s="39"/>
      <c r="D106" s="196" t="s">
        <v>275</v>
      </c>
      <c r="E106" s="39"/>
      <c r="F106" s="233" t="s">
        <v>2558</v>
      </c>
      <c r="G106" s="39"/>
      <c r="H106" s="39"/>
      <c r="I106" s="198"/>
      <c r="J106" s="39"/>
      <c r="K106" s="39"/>
      <c r="L106" s="42"/>
      <c r="M106" s="199"/>
      <c r="N106" s="200"/>
      <c r="O106" s="67"/>
      <c r="P106" s="67"/>
      <c r="Q106" s="67"/>
      <c r="R106" s="67"/>
      <c r="S106" s="67"/>
      <c r="T106" s="68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20" t="s">
        <v>275</v>
      </c>
      <c r="AU106" s="20" t="s">
        <v>83</v>
      </c>
    </row>
    <row r="107" spans="1:65" s="14" customFormat="1">
      <c r="B107" s="211"/>
      <c r="C107" s="212"/>
      <c r="D107" s="196" t="s">
        <v>215</v>
      </c>
      <c r="E107" s="213" t="s">
        <v>21</v>
      </c>
      <c r="F107" s="214" t="s">
        <v>2571</v>
      </c>
      <c r="G107" s="212"/>
      <c r="H107" s="215">
        <v>1</v>
      </c>
      <c r="I107" s="216"/>
      <c r="J107" s="212"/>
      <c r="K107" s="212"/>
      <c r="L107" s="217"/>
      <c r="M107" s="218"/>
      <c r="N107" s="219"/>
      <c r="O107" s="219"/>
      <c r="P107" s="219"/>
      <c r="Q107" s="219"/>
      <c r="R107" s="219"/>
      <c r="S107" s="219"/>
      <c r="T107" s="220"/>
      <c r="AT107" s="221" t="s">
        <v>215</v>
      </c>
      <c r="AU107" s="221" t="s">
        <v>83</v>
      </c>
      <c r="AV107" s="14" t="s">
        <v>83</v>
      </c>
      <c r="AW107" s="14" t="s">
        <v>34</v>
      </c>
      <c r="AX107" s="14" t="s">
        <v>74</v>
      </c>
      <c r="AY107" s="221" t="s">
        <v>206</v>
      </c>
    </row>
    <row r="108" spans="1:65" s="14" customFormat="1">
      <c r="B108" s="211"/>
      <c r="C108" s="212"/>
      <c r="D108" s="196" t="s">
        <v>215</v>
      </c>
      <c r="E108" s="213" t="s">
        <v>21</v>
      </c>
      <c r="F108" s="214" t="s">
        <v>2572</v>
      </c>
      <c r="G108" s="212"/>
      <c r="H108" s="215">
        <v>1</v>
      </c>
      <c r="I108" s="216"/>
      <c r="J108" s="212"/>
      <c r="K108" s="212"/>
      <c r="L108" s="217"/>
      <c r="M108" s="218"/>
      <c r="N108" s="219"/>
      <c r="O108" s="219"/>
      <c r="P108" s="219"/>
      <c r="Q108" s="219"/>
      <c r="R108" s="219"/>
      <c r="S108" s="219"/>
      <c r="T108" s="220"/>
      <c r="AT108" s="221" t="s">
        <v>215</v>
      </c>
      <c r="AU108" s="221" t="s">
        <v>83</v>
      </c>
      <c r="AV108" s="14" t="s">
        <v>83</v>
      </c>
      <c r="AW108" s="14" t="s">
        <v>34</v>
      </c>
      <c r="AX108" s="14" t="s">
        <v>74</v>
      </c>
      <c r="AY108" s="221" t="s">
        <v>206</v>
      </c>
    </row>
    <row r="109" spans="1:65" s="15" customFormat="1">
      <c r="B109" s="222"/>
      <c r="C109" s="223"/>
      <c r="D109" s="196" t="s">
        <v>215</v>
      </c>
      <c r="E109" s="224" t="s">
        <v>21</v>
      </c>
      <c r="F109" s="225" t="s">
        <v>219</v>
      </c>
      <c r="G109" s="223"/>
      <c r="H109" s="226">
        <v>2</v>
      </c>
      <c r="I109" s="227"/>
      <c r="J109" s="223"/>
      <c r="K109" s="223"/>
      <c r="L109" s="228"/>
      <c r="M109" s="229"/>
      <c r="N109" s="230"/>
      <c r="O109" s="230"/>
      <c r="P109" s="230"/>
      <c r="Q109" s="230"/>
      <c r="R109" s="230"/>
      <c r="S109" s="230"/>
      <c r="T109" s="231"/>
      <c r="AT109" s="232" t="s">
        <v>215</v>
      </c>
      <c r="AU109" s="232" t="s">
        <v>83</v>
      </c>
      <c r="AV109" s="15" t="s">
        <v>149</v>
      </c>
      <c r="AW109" s="15" t="s">
        <v>34</v>
      </c>
      <c r="AX109" s="15" t="s">
        <v>81</v>
      </c>
      <c r="AY109" s="232" t="s">
        <v>206</v>
      </c>
    </row>
    <row r="110" spans="1:65" s="2" customFormat="1" ht="16.5" customHeight="1">
      <c r="A110" s="37"/>
      <c r="B110" s="38"/>
      <c r="C110" s="182" t="s">
        <v>235</v>
      </c>
      <c r="D110" s="182" t="s">
        <v>208</v>
      </c>
      <c r="E110" s="183" t="s">
        <v>2573</v>
      </c>
      <c r="F110" s="184" t="s">
        <v>2574</v>
      </c>
      <c r="G110" s="185" t="s">
        <v>308</v>
      </c>
      <c r="H110" s="186">
        <v>224.732</v>
      </c>
      <c r="I110" s="187"/>
      <c r="J110" s="188">
        <f>ROUND(I110*H110,2)</f>
        <v>0</v>
      </c>
      <c r="K110" s="189"/>
      <c r="L110" s="42"/>
      <c r="M110" s="190" t="s">
        <v>21</v>
      </c>
      <c r="N110" s="191" t="s">
        <v>45</v>
      </c>
      <c r="O110" s="67"/>
      <c r="P110" s="192">
        <f>O110*H110</f>
        <v>0</v>
      </c>
      <c r="Q110" s="192">
        <v>0</v>
      </c>
      <c r="R110" s="192">
        <f>Q110*H110</f>
        <v>0</v>
      </c>
      <c r="S110" s="192">
        <v>0</v>
      </c>
      <c r="T110" s="193">
        <f>S110*H110</f>
        <v>0</v>
      </c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R110" s="194" t="s">
        <v>149</v>
      </c>
      <c r="AT110" s="194" t="s">
        <v>208</v>
      </c>
      <c r="AU110" s="194" t="s">
        <v>83</v>
      </c>
      <c r="AY110" s="20" t="s">
        <v>206</v>
      </c>
      <c r="BE110" s="195">
        <f>IF(N110="základní",J110,0)</f>
        <v>0</v>
      </c>
      <c r="BF110" s="195">
        <f>IF(N110="snížená",J110,0)</f>
        <v>0</v>
      </c>
      <c r="BG110" s="195">
        <f>IF(N110="zákl. přenesená",J110,0)</f>
        <v>0</v>
      </c>
      <c r="BH110" s="195">
        <f>IF(N110="sníž. přenesená",J110,0)</f>
        <v>0</v>
      </c>
      <c r="BI110" s="195">
        <f>IF(N110="nulová",J110,0)</f>
        <v>0</v>
      </c>
      <c r="BJ110" s="20" t="s">
        <v>81</v>
      </c>
      <c r="BK110" s="195">
        <f>ROUND(I110*H110,2)</f>
        <v>0</v>
      </c>
      <c r="BL110" s="20" t="s">
        <v>149</v>
      </c>
      <c r="BM110" s="194" t="s">
        <v>2575</v>
      </c>
    </row>
    <row r="111" spans="1:65" s="2" customFormat="1" ht="18">
      <c r="A111" s="37"/>
      <c r="B111" s="38"/>
      <c r="C111" s="39"/>
      <c r="D111" s="196" t="s">
        <v>213</v>
      </c>
      <c r="E111" s="39"/>
      <c r="F111" s="197" t="s">
        <v>2576</v>
      </c>
      <c r="G111" s="39"/>
      <c r="H111" s="39"/>
      <c r="I111" s="198"/>
      <c r="J111" s="39"/>
      <c r="K111" s="39"/>
      <c r="L111" s="42"/>
      <c r="M111" s="199"/>
      <c r="N111" s="200"/>
      <c r="O111" s="67"/>
      <c r="P111" s="67"/>
      <c r="Q111" s="67"/>
      <c r="R111" s="67"/>
      <c r="S111" s="67"/>
      <c r="T111" s="68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T111" s="20" t="s">
        <v>213</v>
      </c>
      <c r="AU111" s="20" t="s">
        <v>83</v>
      </c>
    </row>
    <row r="112" spans="1:65" s="2" customFormat="1" ht="18">
      <c r="A112" s="37"/>
      <c r="B112" s="38"/>
      <c r="C112" s="39"/>
      <c r="D112" s="196" t="s">
        <v>275</v>
      </c>
      <c r="E112" s="39"/>
      <c r="F112" s="233" t="s">
        <v>2558</v>
      </c>
      <c r="G112" s="39"/>
      <c r="H112" s="39"/>
      <c r="I112" s="198"/>
      <c r="J112" s="39"/>
      <c r="K112" s="39"/>
      <c r="L112" s="42"/>
      <c r="M112" s="199"/>
      <c r="N112" s="200"/>
      <c r="O112" s="67"/>
      <c r="P112" s="67"/>
      <c r="Q112" s="67"/>
      <c r="R112" s="67"/>
      <c r="S112" s="67"/>
      <c r="T112" s="68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20" t="s">
        <v>275</v>
      </c>
      <c r="AU112" s="20" t="s">
        <v>83</v>
      </c>
    </row>
    <row r="113" spans="1:65" s="14" customFormat="1">
      <c r="B113" s="211"/>
      <c r="C113" s="212"/>
      <c r="D113" s="196" t="s">
        <v>215</v>
      </c>
      <c r="E113" s="213" t="s">
        <v>21</v>
      </c>
      <c r="F113" s="214" t="s">
        <v>2577</v>
      </c>
      <c r="G113" s="212"/>
      <c r="H113" s="215">
        <v>224.732</v>
      </c>
      <c r="I113" s="216"/>
      <c r="J113" s="212"/>
      <c r="K113" s="212"/>
      <c r="L113" s="217"/>
      <c r="M113" s="218"/>
      <c r="N113" s="219"/>
      <c r="O113" s="219"/>
      <c r="P113" s="219"/>
      <c r="Q113" s="219"/>
      <c r="R113" s="219"/>
      <c r="S113" s="219"/>
      <c r="T113" s="220"/>
      <c r="AT113" s="221" t="s">
        <v>215</v>
      </c>
      <c r="AU113" s="221" t="s">
        <v>83</v>
      </c>
      <c r="AV113" s="14" t="s">
        <v>83</v>
      </c>
      <c r="AW113" s="14" t="s">
        <v>34</v>
      </c>
      <c r="AX113" s="14" t="s">
        <v>81</v>
      </c>
      <c r="AY113" s="221" t="s">
        <v>206</v>
      </c>
    </row>
    <row r="114" spans="1:65" s="2" customFormat="1" ht="24.15" customHeight="1">
      <c r="A114" s="37"/>
      <c r="B114" s="38"/>
      <c r="C114" s="182" t="s">
        <v>254</v>
      </c>
      <c r="D114" s="182" t="s">
        <v>208</v>
      </c>
      <c r="E114" s="183" t="s">
        <v>2578</v>
      </c>
      <c r="F114" s="184" t="s">
        <v>2579</v>
      </c>
      <c r="G114" s="185" t="s">
        <v>308</v>
      </c>
      <c r="H114" s="186">
        <v>5.2279999999999998</v>
      </c>
      <c r="I114" s="187"/>
      <c r="J114" s="188">
        <f>ROUND(I114*H114,2)</f>
        <v>0</v>
      </c>
      <c r="K114" s="189"/>
      <c r="L114" s="42"/>
      <c r="M114" s="190" t="s">
        <v>21</v>
      </c>
      <c r="N114" s="191" t="s">
        <v>45</v>
      </c>
      <c r="O114" s="67"/>
      <c r="P114" s="192">
        <f>O114*H114</f>
        <v>0</v>
      </c>
      <c r="Q114" s="192">
        <v>0</v>
      </c>
      <c r="R114" s="192">
        <f>Q114*H114</f>
        <v>0</v>
      </c>
      <c r="S114" s="192">
        <v>0</v>
      </c>
      <c r="T114" s="193">
        <f>S114*H114</f>
        <v>0</v>
      </c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R114" s="194" t="s">
        <v>149</v>
      </c>
      <c r="AT114" s="194" t="s">
        <v>208</v>
      </c>
      <c r="AU114" s="194" t="s">
        <v>83</v>
      </c>
      <c r="AY114" s="20" t="s">
        <v>206</v>
      </c>
      <c r="BE114" s="195">
        <f>IF(N114="základní",J114,0)</f>
        <v>0</v>
      </c>
      <c r="BF114" s="195">
        <f>IF(N114="snížená",J114,0)</f>
        <v>0</v>
      </c>
      <c r="BG114" s="195">
        <f>IF(N114="zákl. přenesená",J114,0)</f>
        <v>0</v>
      </c>
      <c r="BH114" s="195">
        <f>IF(N114="sníž. přenesená",J114,0)</f>
        <v>0</v>
      </c>
      <c r="BI114" s="195">
        <f>IF(N114="nulová",J114,0)</f>
        <v>0</v>
      </c>
      <c r="BJ114" s="20" t="s">
        <v>81</v>
      </c>
      <c r="BK114" s="195">
        <f>ROUND(I114*H114,2)</f>
        <v>0</v>
      </c>
      <c r="BL114" s="20" t="s">
        <v>149</v>
      </c>
      <c r="BM114" s="194" t="s">
        <v>2580</v>
      </c>
    </row>
    <row r="115" spans="1:65" s="2" customFormat="1" ht="18">
      <c r="A115" s="37"/>
      <c r="B115" s="38"/>
      <c r="C115" s="39"/>
      <c r="D115" s="196" t="s">
        <v>213</v>
      </c>
      <c r="E115" s="39"/>
      <c r="F115" s="197" t="s">
        <v>2581</v>
      </c>
      <c r="G115" s="39"/>
      <c r="H115" s="39"/>
      <c r="I115" s="198"/>
      <c r="J115" s="39"/>
      <c r="K115" s="39"/>
      <c r="L115" s="42"/>
      <c r="M115" s="199"/>
      <c r="N115" s="200"/>
      <c r="O115" s="67"/>
      <c r="P115" s="67"/>
      <c r="Q115" s="67"/>
      <c r="R115" s="67"/>
      <c r="S115" s="67"/>
      <c r="T115" s="68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T115" s="20" t="s">
        <v>213</v>
      </c>
      <c r="AU115" s="20" t="s">
        <v>83</v>
      </c>
    </row>
    <row r="116" spans="1:65" s="2" customFormat="1" ht="18">
      <c r="A116" s="37"/>
      <c r="B116" s="38"/>
      <c r="C116" s="39"/>
      <c r="D116" s="196" t="s">
        <v>275</v>
      </c>
      <c r="E116" s="39"/>
      <c r="F116" s="233" t="s">
        <v>2558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275</v>
      </c>
      <c r="AU116" s="20" t="s">
        <v>83</v>
      </c>
    </row>
    <row r="117" spans="1:65" s="14" customFormat="1">
      <c r="B117" s="211"/>
      <c r="C117" s="212"/>
      <c r="D117" s="196" t="s">
        <v>215</v>
      </c>
      <c r="E117" s="213" t="s">
        <v>21</v>
      </c>
      <c r="F117" s="214" t="s">
        <v>2582</v>
      </c>
      <c r="G117" s="212"/>
      <c r="H117" s="215">
        <v>5.2279999999999998</v>
      </c>
      <c r="I117" s="216"/>
      <c r="J117" s="212"/>
      <c r="K117" s="212"/>
      <c r="L117" s="217"/>
      <c r="M117" s="218"/>
      <c r="N117" s="219"/>
      <c r="O117" s="219"/>
      <c r="P117" s="219"/>
      <c r="Q117" s="219"/>
      <c r="R117" s="219"/>
      <c r="S117" s="219"/>
      <c r="T117" s="220"/>
      <c r="AT117" s="221" t="s">
        <v>215</v>
      </c>
      <c r="AU117" s="221" t="s">
        <v>83</v>
      </c>
      <c r="AV117" s="14" t="s">
        <v>83</v>
      </c>
      <c r="AW117" s="14" t="s">
        <v>34</v>
      </c>
      <c r="AX117" s="14" t="s">
        <v>81</v>
      </c>
      <c r="AY117" s="221" t="s">
        <v>206</v>
      </c>
    </row>
    <row r="118" spans="1:65" s="2" customFormat="1" ht="24.15" customHeight="1">
      <c r="A118" s="37"/>
      <c r="B118" s="38"/>
      <c r="C118" s="182" t="s">
        <v>270</v>
      </c>
      <c r="D118" s="182" t="s">
        <v>208</v>
      </c>
      <c r="E118" s="183" t="s">
        <v>2583</v>
      </c>
      <c r="F118" s="184" t="s">
        <v>2584</v>
      </c>
      <c r="G118" s="185" t="s">
        <v>308</v>
      </c>
      <c r="H118" s="186">
        <v>6.6</v>
      </c>
      <c r="I118" s="187"/>
      <c r="J118" s="188">
        <f>ROUND(I118*H118,2)</f>
        <v>0</v>
      </c>
      <c r="K118" s="189"/>
      <c r="L118" s="42"/>
      <c r="M118" s="190" t="s">
        <v>21</v>
      </c>
      <c r="N118" s="191" t="s">
        <v>45</v>
      </c>
      <c r="O118" s="67"/>
      <c r="P118" s="192">
        <f>O118*H118</f>
        <v>0</v>
      </c>
      <c r="Q118" s="192">
        <v>0</v>
      </c>
      <c r="R118" s="192">
        <f>Q118*H118</f>
        <v>0</v>
      </c>
      <c r="S118" s="192">
        <v>0</v>
      </c>
      <c r="T118" s="193">
        <f>S118*H118</f>
        <v>0</v>
      </c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R118" s="194" t="s">
        <v>149</v>
      </c>
      <c r="AT118" s="194" t="s">
        <v>208</v>
      </c>
      <c r="AU118" s="194" t="s">
        <v>83</v>
      </c>
      <c r="AY118" s="20" t="s">
        <v>206</v>
      </c>
      <c r="BE118" s="195">
        <f>IF(N118="základní",J118,0)</f>
        <v>0</v>
      </c>
      <c r="BF118" s="195">
        <f>IF(N118="snížená",J118,0)</f>
        <v>0</v>
      </c>
      <c r="BG118" s="195">
        <f>IF(N118="zákl. přenesená",J118,0)</f>
        <v>0</v>
      </c>
      <c r="BH118" s="195">
        <f>IF(N118="sníž. přenesená",J118,0)</f>
        <v>0</v>
      </c>
      <c r="BI118" s="195">
        <f>IF(N118="nulová",J118,0)</f>
        <v>0</v>
      </c>
      <c r="BJ118" s="20" t="s">
        <v>81</v>
      </c>
      <c r="BK118" s="195">
        <f>ROUND(I118*H118,2)</f>
        <v>0</v>
      </c>
      <c r="BL118" s="20" t="s">
        <v>149</v>
      </c>
      <c r="BM118" s="194" t="s">
        <v>2585</v>
      </c>
    </row>
    <row r="119" spans="1:65" s="2" customFormat="1" ht="18">
      <c r="A119" s="37"/>
      <c r="B119" s="38"/>
      <c r="C119" s="39"/>
      <c r="D119" s="196" t="s">
        <v>213</v>
      </c>
      <c r="E119" s="39"/>
      <c r="F119" s="197" t="s">
        <v>2584</v>
      </c>
      <c r="G119" s="39"/>
      <c r="H119" s="39"/>
      <c r="I119" s="198"/>
      <c r="J119" s="39"/>
      <c r="K119" s="39"/>
      <c r="L119" s="42"/>
      <c r="M119" s="199"/>
      <c r="N119" s="200"/>
      <c r="O119" s="67"/>
      <c r="P119" s="67"/>
      <c r="Q119" s="67"/>
      <c r="R119" s="67"/>
      <c r="S119" s="67"/>
      <c r="T119" s="68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T119" s="20" t="s">
        <v>213</v>
      </c>
      <c r="AU119" s="20" t="s">
        <v>83</v>
      </c>
    </row>
    <row r="120" spans="1:65" s="2" customFormat="1" ht="18">
      <c r="A120" s="37"/>
      <c r="B120" s="38"/>
      <c r="C120" s="39"/>
      <c r="D120" s="196" t="s">
        <v>275</v>
      </c>
      <c r="E120" s="39"/>
      <c r="F120" s="233" t="s">
        <v>2558</v>
      </c>
      <c r="G120" s="39"/>
      <c r="H120" s="39"/>
      <c r="I120" s="198"/>
      <c r="J120" s="39"/>
      <c r="K120" s="39"/>
      <c r="L120" s="42"/>
      <c r="M120" s="199"/>
      <c r="N120" s="200"/>
      <c r="O120" s="67"/>
      <c r="P120" s="67"/>
      <c r="Q120" s="67"/>
      <c r="R120" s="67"/>
      <c r="S120" s="67"/>
      <c r="T120" s="68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20" t="s">
        <v>275</v>
      </c>
      <c r="AU120" s="20" t="s">
        <v>83</v>
      </c>
    </row>
    <row r="121" spans="1:65" s="14" customFormat="1">
      <c r="B121" s="211"/>
      <c r="C121" s="212"/>
      <c r="D121" s="196" t="s">
        <v>215</v>
      </c>
      <c r="E121" s="213" t="s">
        <v>21</v>
      </c>
      <c r="F121" s="214" t="s">
        <v>2586</v>
      </c>
      <c r="G121" s="212"/>
      <c r="H121" s="215">
        <v>6.6</v>
      </c>
      <c r="I121" s="216"/>
      <c r="J121" s="212"/>
      <c r="K121" s="212"/>
      <c r="L121" s="217"/>
      <c r="M121" s="250"/>
      <c r="N121" s="251"/>
      <c r="O121" s="251"/>
      <c r="P121" s="251"/>
      <c r="Q121" s="251"/>
      <c r="R121" s="251"/>
      <c r="S121" s="251"/>
      <c r="T121" s="252"/>
      <c r="AT121" s="221" t="s">
        <v>215</v>
      </c>
      <c r="AU121" s="221" t="s">
        <v>83</v>
      </c>
      <c r="AV121" s="14" t="s">
        <v>83</v>
      </c>
      <c r="AW121" s="14" t="s">
        <v>34</v>
      </c>
      <c r="AX121" s="14" t="s">
        <v>81</v>
      </c>
      <c r="AY121" s="221" t="s">
        <v>206</v>
      </c>
    </row>
    <row r="122" spans="1:65" s="2" customFormat="1" ht="7" customHeight="1">
      <c r="A122" s="37"/>
      <c r="B122" s="50"/>
      <c r="C122" s="51"/>
      <c r="D122" s="51"/>
      <c r="E122" s="51"/>
      <c r="F122" s="51"/>
      <c r="G122" s="51"/>
      <c r="H122" s="51"/>
      <c r="I122" s="51"/>
      <c r="J122" s="51"/>
      <c r="K122" s="51"/>
      <c r="L122" s="42"/>
      <c r="M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</sheetData>
  <sheetProtection algorithmName="SHA-512" hashValue="eG1BSY9INGJ2/CJPNLo8StYzzkSbnaHdkx10Mvcgmvz1u+lavALYYjjHp4/flyXrPN5GiJXcFF1cT0TSFKiFZw==" saltValue="ggJbEhoICEpkEAOeY05RIOsGLOisaX3IDx0mOFO5qvNPjN3A1mcVs6hddJJfnzIzIgzxiPALcG4/+kS4nhutZA==" spinCount="100000" sheet="1" objects="1" scenarios="1" formatColumns="0" formatRows="0" autoFilter="0"/>
  <autoFilter ref="C87:K121" xr:uid="{00000000-0009-0000-0000-00000B000000}"/>
  <mergeCells count="12">
    <mergeCell ref="E80:H80"/>
    <mergeCell ref="L2:V2"/>
    <mergeCell ref="E50:H50"/>
    <mergeCell ref="E52:H52"/>
    <mergeCell ref="E54:H54"/>
    <mergeCell ref="E76:H76"/>
    <mergeCell ref="E78:H78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2:BM137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128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s="1" customFormat="1" ht="12" customHeight="1">
      <c r="B8" s="23"/>
      <c r="D8" s="115" t="s">
        <v>169</v>
      </c>
      <c r="L8" s="23"/>
    </row>
    <row r="9" spans="1:46" s="2" customFormat="1" ht="16.5" customHeight="1">
      <c r="A9" s="37"/>
      <c r="B9" s="42"/>
      <c r="C9" s="37"/>
      <c r="D9" s="37"/>
      <c r="E9" s="402" t="s">
        <v>170</v>
      </c>
      <c r="F9" s="404"/>
      <c r="G9" s="404"/>
      <c r="H9" s="404"/>
      <c r="I9" s="37"/>
      <c r="J9" s="37"/>
      <c r="K9" s="37"/>
      <c r="L9" s="11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46" s="2" customFormat="1" ht="12" customHeight="1">
      <c r="A10" s="37"/>
      <c r="B10" s="42"/>
      <c r="C10" s="37"/>
      <c r="D10" s="115" t="s">
        <v>171</v>
      </c>
      <c r="E10" s="37"/>
      <c r="F10" s="37"/>
      <c r="G10" s="37"/>
      <c r="H10" s="37"/>
      <c r="I10" s="37"/>
      <c r="J10" s="37"/>
      <c r="K10" s="37"/>
      <c r="L10" s="11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46" s="2" customFormat="1" ht="16.5" customHeight="1">
      <c r="A11" s="37"/>
      <c r="B11" s="42"/>
      <c r="C11" s="37"/>
      <c r="D11" s="37"/>
      <c r="E11" s="405" t="s">
        <v>2587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>
      <c r="A12" s="37"/>
      <c r="B12" s="42"/>
      <c r="C12" s="37"/>
      <c r="D12" s="37"/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2" customHeight="1">
      <c r="A13" s="37"/>
      <c r="B13" s="42"/>
      <c r="C13" s="37"/>
      <c r="D13" s="115" t="s">
        <v>18</v>
      </c>
      <c r="E13" s="37"/>
      <c r="F13" s="106" t="s">
        <v>19</v>
      </c>
      <c r="G13" s="37"/>
      <c r="H13" s="37"/>
      <c r="I13" s="115" t="s">
        <v>20</v>
      </c>
      <c r="J13" s="106" t="s">
        <v>21</v>
      </c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 ht="12" customHeight="1">
      <c r="A14" s="37"/>
      <c r="B14" s="42"/>
      <c r="C14" s="37"/>
      <c r="D14" s="115" t="s">
        <v>22</v>
      </c>
      <c r="E14" s="37"/>
      <c r="F14" s="106" t="s">
        <v>23</v>
      </c>
      <c r="G14" s="37"/>
      <c r="H14" s="37"/>
      <c r="I14" s="115" t="s">
        <v>24</v>
      </c>
      <c r="J14" s="117" t="str">
        <f>'Rekapitulace stavby'!AN8</f>
        <v>22. 5. 2024</v>
      </c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0.75" customHeight="1">
      <c r="A15" s="37"/>
      <c r="B15" s="42"/>
      <c r="C15" s="37"/>
      <c r="D15" s="37"/>
      <c r="E15" s="37"/>
      <c r="F15" s="37"/>
      <c r="G15" s="37"/>
      <c r="H15" s="37"/>
      <c r="I15" s="37"/>
      <c r="J15" s="37"/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26</v>
      </c>
      <c r="E16" s="37"/>
      <c r="F16" s="37"/>
      <c r="G16" s="37"/>
      <c r="H16" s="37"/>
      <c r="I16" s="115" t="s">
        <v>27</v>
      </c>
      <c r="J16" s="106" t="s">
        <v>21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8" customHeight="1">
      <c r="A17" s="37"/>
      <c r="B17" s="42"/>
      <c r="C17" s="37"/>
      <c r="D17" s="37"/>
      <c r="E17" s="106" t="s">
        <v>28</v>
      </c>
      <c r="F17" s="37"/>
      <c r="G17" s="37"/>
      <c r="H17" s="37"/>
      <c r="I17" s="115" t="s">
        <v>29</v>
      </c>
      <c r="J17" s="106" t="s">
        <v>21</v>
      </c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7" customHeight="1">
      <c r="A18" s="37"/>
      <c r="B18" s="42"/>
      <c r="C18" s="37"/>
      <c r="D18" s="37"/>
      <c r="E18" s="37"/>
      <c r="F18" s="37"/>
      <c r="G18" s="37"/>
      <c r="H18" s="37"/>
      <c r="I18" s="37"/>
      <c r="J18" s="37"/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2" customHeight="1">
      <c r="A19" s="37"/>
      <c r="B19" s="42"/>
      <c r="C19" s="37"/>
      <c r="D19" s="115" t="s">
        <v>30</v>
      </c>
      <c r="E19" s="37"/>
      <c r="F19" s="37"/>
      <c r="G19" s="37"/>
      <c r="H19" s="37"/>
      <c r="I19" s="115" t="s">
        <v>27</v>
      </c>
      <c r="J19" s="33" t="str">
        <f>'Rekapitulace stavby'!AN13</f>
        <v>Vyplň údaj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18" customHeight="1">
      <c r="A20" s="37"/>
      <c r="B20" s="42"/>
      <c r="C20" s="37"/>
      <c r="D20" s="37"/>
      <c r="E20" s="406" t="str">
        <f>'Rekapitulace stavby'!E14</f>
        <v>Vyplň údaj</v>
      </c>
      <c r="F20" s="407"/>
      <c r="G20" s="407"/>
      <c r="H20" s="407"/>
      <c r="I20" s="115" t="s">
        <v>29</v>
      </c>
      <c r="J20" s="33" t="str">
        <f>'Rekapitulace stavby'!AN14</f>
        <v>Vyplň údaj</v>
      </c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7" customHeight="1">
      <c r="A21" s="37"/>
      <c r="B21" s="42"/>
      <c r="C21" s="37"/>
      <c r="D21" s="37"/>
      <c r="E21" s="37"/>
      <c r="F21" s="37"/>
      <c r="G21" s="37"/>
      <c r="H21" s="37"/>
      <c r="I21" s="37"/>
      <c r="J21" s="37"/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2" customHeight="1">
      <c r="A22" s="37"/>
      <c r="B22" s="42"/>
      <c r="C22" s="37"/>
      <c r="D22" s="115" t="s">
        <v>32</v>
      </c>
      <c r="E22" s="37"/>
      <c r="F22" s="37"/>
      <c r="G22" s="37"/>
      <c r="H22" s="37"/>
      <c r="I22" s="115" t="s">
        <v>27</v>
      </c>
      <c r="J22" s="106" t="s">
        <v>21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18" customHeight="1">
      <c r="A23" s="37"/>
      <c r="B23" s="42"/>
      <c r="C23" s="37"/>
      <c r="D23" s="37"/>
      <c r="E23" s="106" t="s">
        <v>33</v>
      </c>
      <c r="F23" s="37"/>
      <c r="G23" s="37"/>
      <c r="H23" s="37"/>
      <c r="I23" s="115" t="s">
        <v>29</v>
      </c>
      <c r="J23" s="106" t="s">
        <v>21</v>
      </c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7" customHeight="1">
      <c r="A24" s="37"/>
      <c r="B24" s="42"/>
      <c r="C24" s="37"/>
      <c r="D24" s="37"/>
      <c r="E24" s="37"/>
      <c r="F24" s="37"/>
      <c r="G24" s="37"/>
      <c r="H24" s="37"/>
      <c r="I24" s="37"/>
      <c r="J24" s="37"/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2" customHeight="1">
      <c r="A25" s="37"/>
      <c r="B25" s="42"/>
      <c r="C25" s="37"/>
      <c r="D25" s="115" t="s">
        <v>35</v>
      </c>
      <c r="E25" s="37"/>
      <c r="F25" s="37"/>
      <c r="G25" s="37"/>
      <c r="H25" s="37"/>
      <c r="I25" s="115" t="s">
        <v>27</v>
      </c>
      <c r="J25" s="106" t="s">
        <v>36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18" customHeight="1">
      <c r="A26" s="37"/>
      <c r="B26" s="42"/>
      <c r="C26" s="37"/>
      <c r="D26" s="37"/>
      <c r="E26" s="106" t="s">
        <v>37</v>
      </c>
      <c r="F26" s="37"/>
      <c r="G26" s="37"/>
      <c r="H26" s="37"/>
      <c r="I26" s="115" t="s">
        <v>29</v>
      </c>
      <c r="J26" s="106" t="s">
        <v>21</v>
      </c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7" customHeight="1">
      <c r="A27" s="37"/>
      <c r="B27" s="42"/>
      <c r="C27" s="37"/>
      <c r="D27" s="37"/>
      <c r="E27" s="37"/>
      <c r="F27" s="37"/>
      <c r="G27" s="37"/>
      <c r="H27" s="37"/>
      <c r="I27" s="37"/>
      <c r="J27" s="37"/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2" customHeight="1">
      <c r="A28" s="37"/>
      <c r="B28" s="42"/>
      <c r="C28" s="37"/>
      <c r="D28" s="115" t="s">
        <v>38</v>
      </c>
      <c r="E28" s="37"/>
      <c r="F28" s="37"/>
      <c r="G28" s="37"/>
      <c r="H28" s="37"/>
      <c r="I28" s="37"/>
      <c r="J28" s="37"/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8" customFormat="1" ht="16.5" customHeight="1">
      <c r="A29" s="118"/>
      <c r="B29" s="119"/>
      <c r="C29" s="118"/>
      <c r="D29" s="118"/>
      <c r="E29" s="408" t="s">
        <v>21</v>
      </c>
      <c r="F29" s="408"/>
      <c r="G29" s="408"/>
      <c r="H29" s="408"/>
      <c r="I29" s="118"/>
      <c r="J29" s="118"/>
      <c r="K29" s="118"/>
      <c r="L29" s="120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</row>
    <row r="30" spans="1:31" s="2" customFormat="1" ht="7" customHeight="1">
      <c r="A30" s="37"/>
      <c r="B30" s="42"/>
      <c r="C30" s="37"/>
      <c r="D30" s="37"/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2" customFormat="1" ht="7" customHeight="1">
      <c r="A31" s="37"/>
      <c r="B31" s="42"/>
      <c r="C31" s="37"/>
      <c r="D31" s="121"/>
      <c r="E31" s="121"/>
      <c r="F31" s="121"/>
      <c r="G31" s="121"/>
      <c r="H31" s="121"/>
      <c r="I31" s="121"/>
      <c r="J31" s="121"/>
      <c r="K31" s="121"/>
      <c r="L31" s="11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pans="1:31" s="2" customFormat="1" ht="25.4" customHeight="1">
      <c r="A32" s="37"/>
      <c r="B32" s="42"/>
      <c r="C32" s="37"/>
      <c r="D32" s="122" t="s">
        <v>40</v>
      </c>
      <c r="E32" s="37"/>
      <c r="F32" s="37"/>
      <c r="G32" s="37"/>
      <c r="H32" s="37"/>
      <c r="I32" s="37"/>
      <c r="J32" s="123">
        <f>ROUND(J87, 2)</f>
        <v>0</v>
      </c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14.4" customHeight="1">
      <c r="A34" s="37"/>
      <c r="B34" s="42"/>
      <c r="C34" s="37"/>
      <c r="D34" s="37"/>
      <c r="E34" s="37"/>
      <c r="F34" s="124" t="s">
        <v>42</v>
      </c>
      <c r="G34" s="37"/>
      <c r="H34" s="37"/>
      <c r="I34" s="124" t="s">
        <v>41</v>
      </c>
      <c r="J34" s="124" t="s">
        <v>43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14.4" customHeight="1">
      <c r="A35" s="37"/>
      <c r="B35" s="42"/>
      <c r="C35" s="37"/>
      <c r="D35" s="125" t="s">
        <v>44</v>
      </c>
      <c r="E35" s="115" t="s">
        <v>45</v>
      </c>
      <c r="F35" s="126">
        <f>ROUND((SUM(BE87:BE136)),  2)</f>
        <v>0</v>
      </c>
      <c r="G35" s="37"/>
      <c r="H35" s="37"/>
      <c r="I35" s="127">
        <v>0.21</v>
      </c>
      <c r="J35" s="126">
        <f>ROUND(((SUM(BE87:BE136))*I35),  2)</f>
        <v>0</v>
      </c>
      <c r="K35" s="37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115" t="s">
        <v>46</v>
      </c>
      <c r="F36" s="126">
        <f>ROUND((SUM(BF87:BF136)),  2)</f>
        <v>0</v>
      </c>
      <c r="G36" s="37"/>
      <c r="H36" s="37"/>
      <c r="I36" s="127">
        <v>0.12</v>
      </c>
      <c r="J36" s="126">
        <f>ROUND(((SUM(BF87:BF136))*I36),  2)</f>
        <v>0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hidden="1" customHeight="1">
      <c r="A37" s="37"/>
      <c r="B37" s="42"/>
      <c r="C37" s="37"/>
      <c r="D37" s="37"/>
      <c r="E37" s="115" t="s">
        <v>47</v>
      </c>
      <c r="F37" s="126">
        <f>ROUND((SUM(BG87:BG136)),  2)</f>
        <v>0</v>
      </c>
      <c r="G37" s="37"/>
      <c r="H37" s="37"/>
      <c r="I37" s="127">
        <v>0.21</v>
      </c>
      <c r="J37" s="126">
        <f>0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hidden="1" customHeight="1">
      <c r="A38" s="37"/>
      <c r="B38" s="42"/>
      <c r="C38" s="37"/>
      <c r="D38" s="37"/>
      <c r="E38" s="115" t="s">
        <v>48</v>
      </c>
      <c r="F38" s="126">
        <f>ROUND((SUM(BH87:BH136)),  2)</f>
        <v>0</v>
      </c>
      <c r="G38" s="37"/>
      <c r="H38" s="37"/>
      <c r="I38" s="127">
        <v>0.12</v>
      </c>
      <c r="J38" s="126">
        <f>0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49</v>
      </c>
      <c r="F39" s="126">
        <f>ROUND((SUM(BI87:BI136)),  2)</f>
        <v>0</v>
      </c>
      <c r="G39" s="37"/>
      <c r="H39" s="37"/>
      <c r="I39" s="127">
        <v>0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7" customHeight="1">
      <c r="A40" s="37"/>
      <c r="B40" s="42"/>
      <c r="C40" s="37"/>
      <c r="D40" s="37"/>
      <c r="E40" s="37"/>
      <c r="F40" s="37"/>
      <c r="G40" s="37"/>
      <c r="H40" s="37"/>
      <c r="I40" s="37"/>
      <c r="J40" s="37"/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25.4" customHeight="1">
      <c r="A41" s="37"/>
      <c r="B41" s="42"/>
      <c r="C41" s="128"/>
      <c r="D41" s="129" t="s">
        <v>50</v>
      </c>
      <c r="E41" s="130"/>
      <c r="F41" s="130"/>
      <c r="G41" s="131" t="s">
        <v>51</v>
      </c>
      <c r="H41" s="132" t="s">
        <v>52</v>
      </c>
      <c r="I41" s="130"/>
      <c r="J41" s="133">
        <f>SUM(J32:J39)</f>
        <v>0</v>
      </c>
      <c r="K41" s="134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14.4" customHeight="1">
      <c r="A42" s="37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6" spans="1:31" s="2" customFormat="1" ht="7" customHeight="1">
      <c r="A46" s="37"/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1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pans="1:31" s="2" customFormat="1" ht="25" customHeight="1">
      <c r="A47" s="37"/>
      <c r="B47" s="38"/>
      <c r="C47" s="26" t="s">
        <v>175</v>
      </c>
      <c r="D47" s="39"/>
      <c r="E47" s="39"/>
      <c r="F47" s="39"/>
      <c r="G47" s="39"/>
      <c r="H47" s="39"/>
      <c r="I47" s="39"/>
      <c r="J47" s="39"/>
      <c r="K47" s="39"/>
      <c r="L47" s="11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pans="1:31" s="2" customFormat="1" ht="7" customHeight="1">
      <c r="A48" s="37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47" s="2" customFormat="1" ht="12" customHeight="1">
      <c r="A49" s="37"/>
      <c r="B49" s="38"/>
      <c r="C49" s="32" t="s">
        <v>16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47" s="2" customFormat="1" ht="16.5" customHeight="1">
      <c r="A50" s="37"/>
      <c r="B50" s="38"/>
      <c r="C50" s="39"/>
      <c r="D50" s="39"/>
      <c r="E50" s="400" t="str">
        <f>E7</f>
        <v>Lesopark Na Kolečku-DPS - revize</v>
      </c>
      <c r="F50" s="401"/>
      <c r="G50" s="401"/>
      <c r="H50" s="401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47" s="1" customFormat="1" ht="12" customHeight="1">
      <c r="B51" s="24"/>
      <c r="C51" s="32" t="s">
        <v>169</v>
      </c>
      <c r="D51" s="25"/>
      <c r="E51" s="25"/>
      <c r="F51" s="25"/>
      <c r="G51" s="25"/>
      <c r="H51" s="25"/>
      <c r="I51" s="25"/>
      <c r="J51" s="25"/>
      <c r="K51" s="25"/>
      <c r="L51" s="23"/>
    </row>
    <row r="52" spans="1:47" s="2" customFormat="1" ht="16.5" customHeight="1">
      <c r="A52" s="37"/>
      <c r="B52" s="38"/>
      <c r="C52" s="39"/>
      <c r="D52" s="39"/>
      <c r="E52" s="400" t="s">
        <v>170</v>
      </c>
      <c r="F52" s="399"/>
      <c r="G52" s="399"/>
      <c r="H52" s="399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47" s="2" customFormat="1" ht="12" customHeight="1">
      <c r="A53" s="37"/>
      <c r="B53" s="38"/>
      <c r="C53" s="32" t="s">
        <v>171</v>
      </c>
      <c r="D53" s="39"/>
      <c r="E53" s="39"/>
      <c r="F53" s="39"/>
      <c r="G53" s="39"/>
      <c r="H53" s="39"/>
      <c r="I53" s="39"/>
      <c r="J53" s="39"/>
      <c r="K53" s="39"/>
      <c r="L53" s="11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pans="1:47" s="2" customFormat="1" ht="16.5" customHeight="1">
      <c r="A54" s="37"/>
      <c r="B54" s="38"/>
      <c r="C54" s="39"/>
      <c r="D54" s="39"/>
      <c r="E54" s="367" t="str">
        <f>E11</f>
        <v>SO 08 - Úprava sousedního pozemku</v>
      </c>
      <c r="F54" s="399"/>
      <c r="G54" s="399"/>
      <c r="H54" s="399"/>
      <c r="I54" s="39"/>
      <c r="J54" s="39"/>
      <c r="K54" s="39"/>
      <c r="L54" s="11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pans="1:47" s="2" customFormat="1" ht="7" customHeight="1">
      <c r="A55" s="37"/>
      <c r="B55" s="38"/>
      <c r="C55" s="39"/>
      <c r="D55" s="39"/>
      <c r="E55" s="39"/>
      <c r="F55" s="39"/>
      <c r="G55" s="39"/>
      <c r="H55" s="39"/>
      <c r="I55" s="39"/>
      <c r="J55" s="39"/>
      <c r="K55" s="39"/>
      <c r="L55" s="11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pans="1:47" s="2" customFormat="1" ht="12" customHeight="1">
      <c r="A56" s="37"/>
      <c r="B56" s="38"/>
      <c r="C56" s="32" t="s">
        <v>22</v>
      </c>
      <c r="D56" s="39"/>
      <c r="E56" s="39"/>
      <c r="F56" s="30" t="str">
        <f>F14</f>
        <v>Roudnice nad Labem</v>
      </c>
      <c r="G56" s="39"/>
      <c r="H56" s="39"/>
      <c r="I56" s="32" t="s">
        <v>24</v>
      </c>
      <c r="J56" s="62" t="str">
        <f>IF(J14="","",J14)</f>
        <v>22. 5. 2024</v>
      </c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47" s="2" customFormat="1" ht="7" customHeight="1">
      <c r="A57" s="37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47" s="2" customFormat="1" ht="15.15" customHeight="1">
      <c r="A58" s="37"/>
      <c r="B58" s="38"/>
      <c r="C58" s="32" t="s">
        <v>26</v>
      </c>
      <c r="D58" s="39"/>
      <c r="E58" s="39"/>
      <c r="F58" s="30" t="str">
        <f>E17</f>
        <v xml:space="preserve"> </v>
      </c>
      <c r="G58" s="39"/>
      <c r="H58" s="39"/>
      <c r="I58" s="32" t="s">
        <v>32</v>
      </c>
      <c r="J58" s="35" t="str">
        <f>E23</f>
        <v>Land05 s.r.o.</v>
      </c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47" s="2" customFormat="1" ht="15.15" customHeight="1">
      <c r="A59" s="37"/>
      <c r="B59" s="38"/>
      <c r="C59" s="32" t="s">
        <v>30</v>
      </c>
      <c r="D59" s="39"/>
      <c r="E59" s="39"/>
      <c r="F59" s="30" t="str">
        <f>IF(E20="","",E20)</f>
        <v>Vyplň údaj</v>
      </c>
      <c r="G59" s="39"/>
      <c r="H59" s="39"/>
      <c r="I59" s="32" t="s">
        <v>35</v>
      </c>
      <c r="J59" s="35" t="str">
        <f>E26</f>
        <v>Soloreal s.r.o.</v>
      </c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47" s="2" customFormat="1" ht="10.25" customHeight="1">
      <c r="A60" s="37"/>
      <c r="B60" s="38"/>
      <c r="C60" s="39"/>
      <c r="D60" s="39"/>
      <c r="E60" s="39"/>
      <c r="F60" s="39"/>
      <c r="G60" s="39"/>
      <c r="H60" s="39"/>
      <c r="I60" s="39"/>
      <c r="J60" s="39"/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47" s="2" customFormat="1" ht="29.25" customHeight="1">
      <c r="A61" s="37"/>
      <c r="B61" s="38"/>
      <c r="C61" s="139" t="s">
        <v>176</v>
      </c>
      <c r="D61" s="140"/>
      <c r="E61" s="140"/>
      <c r="F61" s="140"/>
      <c r="G61" s="140"/>
      <c r="H61" s="140"/>
      <c r="I61" s="140"/>
      <c r="J61" s="141" t="s">
        <v>177</v>
      </c>
      <c r="K61" s="140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47" s="2" customFormat="1" ht="10.25" customHeight="1">
      <c r="A62" s="37"/>
      <c r="B62" s="38"/>
      <c r="C62" s="39"/>
      <c r="D62" s="39"/>
      <c r="E62" s="39"/>
      <c r="F62" s="39"/>
      <c r="G62" s="39"/>
      <c r="H62" s="39"/>
      <c r="I62" s="39"/>
      <c r="J62" s="39"/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47" s="2" customFormat="1" ht="22.75" customHeight="1">
      <c r="A63" s="37"/>
      <c r="B63" s="38"/>
      <c r="C63" s="142" t="s">
        <v>72</v>
      </c>
      <c r="D63" s="39"/>
      <c r="E63" s="39"/>
      <c r="F63" s="39"/>
      <c r="G63" s="39"/>
      <c r="H63" s="39"/>
      <c r="I63" s="39"/>
      <c r="J63" s="80">
        <f>J87</f>
        <v>0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U63" s="20" t="s">
        <v>178</v>
      </c>
    </row>
    <row r="64" spans="1:47" s="9" customFormat="1" ht="25" customHeight="1">
      <c r="B64" s="143"/>
      <c r="C64" s="144"/>
      <c r="D64" s="145" t="s">
        <v>179</v>
      </c>
      <c r="E64" s="146"/>
      <c r="F64" s="146"/>
      <c r="G64" s="146"/>
      <c r="H64" s="146"/>
      <c r="I64" s="146"/>
      <c r="J64" s="147">
        <f>J88</f>
        <v>0</v>
      </c>
      <c r="K64" s="144"/>
      <c r="L64" s="148"/>
    </row>
    <row r="65" spans="1:31" s="10" customFormat="1" ht="19.899999999999999" customHeight="1">
      <c r="B65" s="149"/>
      <c r="C65" s="100"/>
      <c r="D65" s="150" t="s">
        <v>180</v>
      </c>
      <c r="E65" s="151"/>
      <c r="F65" s="151"/>
      <c r="G65" s="151"/>
      <c r="H65" s="151"/>
      <c r="I65" s="151"/>
      <c r="J65" s="152">
        <f>J89</f>
        <v>0</v>
      </c>
      <c r="K65" s="100"/>
      <c r="L65" s="153"/>
    </row>
    <row r="66" spans="1:31" s="2" customFormat="1" ht="21.7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31" s="2" customFormat="1" ht="7" customHeight="1">
      <c r="A67" s="37"/>
      <c r="B67" s="50"/>
      <c r="C67" s="51"/>
      <c r="D67" s="51"/>
      <c r="E67" s="51"/>
      <c r="F67" s="51"/>
      <c r="G67" s="51"/>
      <c r="H67" s="51"/>
      <c r="I67" s="51"/>
      <c r="J67" s="51"/>
      <c r="K67" s="51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</row>
    <row r="71" spans="1:31" s="2" customFormat="1" ht="7" customHeight="1">
      <c r="A71" s="37"/>
      <c r="B71" s="52"/>
      <c r="C71" s="53"/>
      <c r="D71" s="53"/>
      <c r="E71" s="53"/>
      <c r="F71" s="53"/>
      <c r="G71" s="53"/>
      <c r="H71" s="53"/>
      <c r="I71" s="53"/>
      <c r="J71" s="53"/>
      <c r="K71" s="53"/>
      <c r="L71" s="116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</row>
    <row r="72" spans="1:31" s="2" customFormat="1" ht="25" customHeight="1">
      <c r="A72" s="37"/>
      <c r="B72" s="38"/>
      <c r="C72" s="26" t="s">
        <v>191</v>
      </c>
      <c r="D72" s="39"/>
      <c r="E72" s="39"/>
      <c r="F72" s="39"/>
      <c r="G72" s="39"/>
      <c r="H72" s="39"/>
      <c r="I72" s="39"/>
      <c r="J72" s="39"/>
      <c r="K72" s="39"/>
      <c r="L72" s="11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3" spans="1:31" s="2" customFormat="1" ht="7" customHeight="1">
      <c r="A73" s="37"/>
      <c r="B73" s="38"/>
      <c r="C73" s="39"/>
      <c r="D73" s="39"/>
      <c r="E73" s="39"/>
      <c r="F73" s="39"/>
      <c r="G73" s="39"/>
      <c r="H73" s="39"/>
      <c r="I73" s="39"/>
      <c r="J73" s="39"/>
      <c r="K73" s="39"/>
      <c r="L73" s="11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4" spans="1:31" s="2" customFormat="1" ht="12" customHeight="1">
      <c r="A74" s="37"/>
      <c r="B74" s="38"/>
      <c r="C74" s="32" t="s">
        <v>16</v>
      </c>
      <c r="D74" s="39"/>
      <c r="E74" s="39"/>
      <c r="F74" s="39"/>
      <c r="G74" s="39"/>
      <c r="H74" s="39"/>
      <c r="I74" s="39"/>
      <c r="J74" s="39"/>
      <c r="K74" s="39"/>
      <c r="L74" s="11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5" spans="1:31" s="2" customFormat="1" ht="16.5" customHeight="1">
      <c r="A75" s="37"/>
      <c r="B75" s="38"/>
      <c r="C75" s="39"/>
      <c r="D75" s="39"/>
      <c r="E75" s="400" t="str">
        <f>E7</f>
        <v>Lesopark Na Kolečku-DPS - revize</v>
      </c>
      <c r="F75" s="401"/>
      <c r="G75" s="401"/>
      <c r="H75" s="401"/>
      <c r="I75" s="39"/>
      <c r="J75" s="39"/>
      <c r="K75" s="39"/>
      <c r="L75" s="116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</row>
    <row r="76" spans="1:31" s="1" customFormat="1" ht="12" customHeight="1">
      <c r="B76" s="24"/>
      <c r="C76" s="32" t="s">
        <v>169</v>
      </c>
      <c r="D76" s="25"/>
      <c r="E76" s="25"/>
      <c r="F76" s="25"/>
      <c r="G76" s="25"/>
      <c r="H76" s="25"/>
      <c r="I76" s="25"/>
      <c r="J76" s="25"/>
      <c r="K76" s="25"/>
      <c r="L76" s="23"/>
    </row>
    <row r="77" spans="1:31" s="2" customFormat="1" ht="16.5" customHeight="1">
      <c r="A77" s="37"/>
      <c r="B77" s="38"/>
      <c r="C77" s="39"/>
      <c r="D77" s="39"/>
      <c r="E77" s="400" t="s">
        <v>170</v>
      </c>
      <c r="F77" s="399"/>
      <c r="G77" s="399"/>
      <c r="H77" s="399"/>
      <c r="I77" s="39"/>
      <c r="J77" s="39"/>
      <c r="K77" s="39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31" s="2" customFormat="1" ht="12" customHeight="1">
      <c r="A78" s="37"/>
      <c r="B78" s="38"/>
      <c r="C78" s="32" t="s">
        <v>171</v>
      </c>
      <c r="D78" s="39"/>
      <c r="E78" s="39"/>
      <c r="F78" s="39"/>
      <c r="G78" s="39"/>
      <c r="H78" s="39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31" s="2" customFormat="1" ht="16.5" customHeight="1">
      <c r="A79" s="37"/>
      <c r="B79" s="38"/>
      <c r="C79" s="39"/>
      <c r="D79" s="39"/>
      <c r="E79" s="367" t="str">
        <f>E11</f>
        <v>SO 08 - Úprava sousedního pozemku</v>
      </c>
      <c r="F79" s="399"/>
      <c r="G79" s="399"/>
      <c r="H79" s="39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31" s="2" customFormat="1" ht="7" customHeight="1">
      <c r="A80" s="37"/>
      <c r="B80" s="38"/>
      <c r="C80" s="39"/>
      <c r="D80" s="39"/>
      <c r="E80" s="39"/>
      <c r="F80" s="39"/>
      <c r="G80" s="39"/>
      <c r="H80" s="3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5" s="2" customFormat="1" ht="12" customHeight="1">
      <c r="A81" s="37"/>
      <c r="B81" s="38"/>
      <c r="C81" s="32" t="s">
        <v>22</v>
      </c>
      <c r="D81" s="39"/>
      <c r="E81" s="39"/>
      <c r="F81" s="30" t="str">
        <f>F14</f>
        <v>Roudnice nad Labem</v>
      </c>
      <c r="G81" s="39"/>
      <c r="H81" s="39"/>
      <c r="I81" s="32" t="s">
        <v>24</v>
      </c>
      <c r="J81" s="62" t="str">
        <f>IF(J14="","",J14)</f>
        <v>22. 5. 2024</v>
      </c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65" s="2" customFormat="1" ht="7" customHeight="1">
      <c r="A82" s="37"/>
      <c r="B82" s="38"/>
      <c r="C82" s="39"/>
      <c r="D82" s="39"/>
      <c r="E82" s="39"/>
      <c r="F82" s="39"/>
      <c r="G82" s="39"/>
      <c r="H82" s="39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65" s="2" customFormat="1" ht="15.15" customHeight="1">
      <c r="A83" s="37"/>
      <c r="B83" s="38"/>
      <c r="C83" s="32" t="s">
        <v>26</v>
      </c>
      <c r="D83" s="39"/>
      <c r="E83" s="39"/>
      <c r="F83" s="30" t="str">
        <f>E17</f>
        <v xml:space="preserve"> </v>
      </c>
      <c r="G83" s="39"/>
      <c r="H83" s="39"/>
      <c r="I83" s="32" t="s">
        <v>32</v>
      </c>
      <c r="J83" s="35" t="str">
        <f>E23</f>
        <v>Land05 s.r.o.</v>
      </c>
      <c r="K83" s="39"/>
      <c r="L83" s="11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pans="1:65" s="2" customFormat="1" ht="15.15" customHeight="1">
      <c r="A84" s="37"/>
      <c r="B84" s="38"/>
      <c r="C84" s="32" t="s">
        <v>30</v>
      </c>
      <c r="D84" s="39"/>
      <c r="E84" s="39"/>
      <c r="F84" s="30" t="str">
        <f>IF(E20="","",E20)</f>
        <v>Vyplň údaj</v>
      </c>
      <c r="G84" s="39"/>
      <c r="H84" s="39"/>
      <c r="I84" s="32" t="s">
        <v>35</v>
      </c>
      <c r="J84" s="35" t="str">
        <f>E26</f>
        <v>Soloreal s.r.o.</v>
      </c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5" s="2" customFormat="1" ht="10.25" customHeight="1">
      <c r="A85" s="37"/>
      <c r="B85" s="38"/>
      <c r="C85" s="39"/>
      <c r="D85" s="39"/>
      <c r="E85" s="39"/>
      <c r="F85" s="39"/>
      <c r="G85" s="39"/>
      <c r="H85" s="3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5" s="11" customFormat="1" ht="29.25" customHeight="1">
      <c r="A86" s="154"/>
      <c r="B86" s="155"/>
      <c r="C86" s="156" t="s">
        <v>192</v>
      </c>
      <c r="D86" s="157" t="s">
        <v>59</v>
      </c>
      <c r="E86" s="157" t="s">
        <v>55</v>
      </c>
      <c r="F86" s="157" t="s">
        <v>56</v>
      </c>
      <c r="G86" s="157" t="s">
        <v>193</v>
      </c>
      <c r="H86" s="157" t="s">
        <v>194</v>
      </c>
      <c r="I86" s="157" t="s">
        <v>195</v>
      </c>
      <c r="J86" s="158" t="s">
        <v>177</v>
      </c>
      <c r="K86" s="159" t="s">
        <v>196</v>
      </c>
      <c r="L86" s="160"/>
      <c r="M86" s="71" t="s">
        <v>21</v>
      </c>
      <c r="N86" s="72" t="s">
        <v>44</v>
      </c>
      <c r="O86" s="72" t="s">
        <v>197</v>
      </c>
      <c r="P86" s="72" t="s">
        <v>198</v>
      </c>
      <c r="Q86" s="72" t="s">
        <v>199</v>
      </c>
      <c r="R86" s="72" t="s">
        <v>200</v>
      </c>
      <c r="S86" s="72" t="s">
        <v>201</v>
      </c>
      <c r="T86" s="73" t="s">
        <v>202</v>
      </c>
      <c r="U86" s="154"/>
      <c r="V86" s="154"/>
      <c r="W86" s="154"/>
      <c r="X86" s="154"/>
      <c r="Y86" s="154"/>
      <c r="Z86" s="154"/>
      <c r="AA86" s="154"/>
      <c r="AB86" s="154"/>
      <c r="AC86" s="154"/>
      <c r="AD86" s="154"/>
      <c r="AE86" s="154"/>
    </row>
    <row r="87" spans="1:65" s="2" customFormat="1" ht="22.75" customHeight="1">
      <c r="A87" s="37"/>
      <c r="B87" s="38"/>
      <c r="C87" s="78" t="s">
        <v>203</v>
      </c>
      <c r="D87" s="39"/>
      <c r="E87" s="39"/>
      <c r="F87" s="39"/>
      <c r="G87" s="39"/>
      <c r="H87" s="39"/>
      <c r="I87" s="39"/>
      <c r="J87" s="161">
        <f>BK87</f>
        <v>0</v>
      </c>
      <c r="K87" s="39"/>
      <c r="L87" s="42"/>
      <c r="M87" s="74"/>
      <c r="N87" s="162"/>
      <c r="O87" s="75"/>
      <c r="P87" s="163">
        <f>P88</f>
        <v>0</v>
      </c>
      <c r="Q87" s="75"/>
      <c r="R87" s="163">
        <f>R88</f>
        <v>0</v>
      </c>
      <c r="S87" s="75"/>
      <c r="T87" s="164">
        <f>T88</f>
        <v>0</v>
      </c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T87" s="20" t="s">
        <v>73</v>
      </c>
      <c r="AU87" s="20" t="s">
        <v>178</v>
      </c>
      <c r="BK87" s="165">
        <f>BK88</f>
        <v>0</v>
      </c>
    </row>
    <row r="88" spans="1:65" s="12" customFormat="1" ht="25.9" customHeight="1">
      <c r="B88" s="166"/>
      <c r="C88" s="167"/>
      <c r="D88" s="168" t="s">
        <v>73</v>
      </c>
      <c r="E88" s="169" t="s">
        <v>204</v>
      </c>
      <c r="F88" s="169" t="s">
        <v>205</v>
      </c>
      <c r="G88" s="167"/>
      <c r="H88" s="167"/>
      <c r="I88" s="170"/>
      <c r="J88" s="171">
        <f>BK88</f>
        <v>0</v>
      </c>
      <c r="K88" s="167"/>
      <c r="L88" s="172"/>
      <c r="M88" s="173"/>
      <c r="N88" s="174"/>
      <c r="O88" s="174"/>
      <c r="P88" s="175">
        <f>P89</f>
        <v>0</v>
      </c>
      <c r="Q88" s="174"/>
      <c r="R88" s="175">
        <f>R89</f>
        <v>0</v>
      </c>
      <c r="S88" s="174"/>
      <c r="T88" s="176">
        <f>T89</f>
        <v>0</v>
      </c>
      <c r="AR88" s="177" t="s">
        <v>81</v>
      </c>
      <c r="AT88" s="178" t="s">
        <v>73</v>
      </c>
      <c r="AU88" s="178" t="s">
        <v>74</v>
      </c>
      <c r="AY88" s="177" t="s">
        <v>206</v>
      </c>
      <c r="BK88" s="179">
        <f>BK89</f>
        <v>0</v>
      </c>
    </row>
    <row r="89" spans="1:65" s="12" customFormat="1" ht="22.75" customHeight="1">
      <c r="B89" s="166"/>
      <c r="C89" s="167"/>
      <c r="D89" s="168" t="s">
        <v>73</v>
      </c>
      <c r="E89" s="180" t="s">
        <v>81</v>
      </c>
      <c r="F89" s="180" t="s">
        <v>207</v>
      </c>
      <c r="G89" s="167"/>
      <c r="H89" s="167"/>
      <c r="I89" s="170"/>
      <c r="J89" s="181">
        <f>BK89</f>
        <v>0</v>
      </c>
      <c r="K89" s="167"/>
      <c r="L89" s="172"/>
      <c r="M89" s="173"/>
      <c r="N89" s="174"/>
      <c r="O89" s="174"/>
      <c r="P89" s="175">
        <f>SUM(P90:P136)</f>
        <v>0</v>
      </c>
      <c r="Q89" s="174"/>
      <c r="R89" s="175">
        <f>SUM(R90:R136)</f>
        <v>0</v>
      </c>
      <c r="S89" s="174"/>
      <c r="T89" s="176">
        <f>SUM(T90:T136)</f>
        <v>0</v>
      </c>
      <c r="AR89" s="177" t="s">
        <v>81</v>
      </c>
      <c r="AT89" s="178" t="s">
        <v>73</v>
      </c>
      <c r="AU89" s="178" t="s">
        <v>81</v>
      </c>
      <c r="AY89" s="177" t="s">
        <v>206</v>
      </c>
      <c r="BK89" s="179">
        <f>SUM(BK90:BK136)</f>
        <v>0</v>
      </c>
    </row>
    <row r="90" spans="1:65" s="2" customFormat="1" ht="16.5" customHeight="1">
      <c r="A90" s="37"/>
      <c r="B90" s="38"/>
      <c r="C90" s="182" t="s">
        <v>81</v>
      </c>
      <c r="D90" s="182" t="s">
        <v>208</v>
      </c>
      <c r="E90" s="183" t="s">
        <v>1431</v>
      </c>
      <c r="F90" s="184" t="s">
        <v>1432</v>
      </c>
      <c r="G90" s="185" t="s">
        <v>238</v>
      </c>
      <c r="H90" s="186">
        <v>1420</v>
      </c>
      <c r="I90" s="187"/>
      <c r="J90" s="188">
        <f>ROUND(I90*H90,2)</f>
        <v>0</v>
      </c>
      <c r="K90" s="189"/>
      <c r="L90" s="42"/>
      <c r="M90" s="190" t="s">
        <v>21</v>
      </c>
      <c r="N90" s="191" t="s">
        <v>45</v>
      </c>
      <c r="O90" s="67"/>
      <c r="P90" s="192">
        <f>O90*H90</f>
        <v>0</v>
      </c>
      <c r="Q90" s="192">
        <v>0</v>
      </c>
      <c r="R90" s="192">
        <f>Q90*H90</f>
        <v>0</v>
      </c>
      <c r="S90" s="192">
        <v>0</v>
      </c>
      <c r="T90" s="193">
        <f>S90*H90</f>
        <v>0</v>
      </c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R90" s="194" t="s">
        <v>149</v>
      </c>
      <c r="AT90" s="194" t="s">
        <v>208</v>
      </c>
      <c r="AU90" s="194" t="s">
        <v>83</v>
      </c>
      <c r="AY90" s="20" t="s">
        <v>206</v>
      </c>
      <c r="BE90" s="195">
        <f>IF(N90="základní",J90,0)</f>
        <v>0</v>
      </c>
      <c r="BF90" s="195">
        <f>IF(N90="snížená",J90,0)</f>
        <v>0</v>
      </c>
      <c r="BG90" s="195">
        <f>IF(N90="zákl. přenesená",J90,0)</f>
        <v>0</v>
      </c>
      <c r="BH90" s="195">
        <f>IF(N90="sníž. přenesená",J90,0)</f>
        <v>0</v>
      </c>
      <c r="BI90" s="195">
        <f>IF(N90="nulová",J90,0)</f>
        <v>0</v>
      </c>
      <c r="BJ90" s="20" t="s">
        <v>81</v>
      </c>
      <c r="BK90" s="195">
        <f>ROUND(I90*H90,2)</f>
        <v>0</v>
      </c>
      <c r="BL90" s="20" t="s">
        <v>149</v>
      </c>
      <c r="BM90" s="194" t="s">
        <v>2588</v>
      </c>
    </row>
    <row r="91" spans="1:65" s="2" customFormat="1">
      <c r="A91" s="37"/>
      <c r="B91" s="38"/>
      <c r="C91" s="39"/>
      <c r="D91" s="196" t="s">
        <v>213</v>
      </c>
      <c r="E91" s="39"/>
      <c r="F91" s="197" t="s">
        <v>1434</v>
      </c>
      <c r="G91" s="39"/>
      <c r="H91" s="39"/>
      <c r="I91" s="198"/>
      <c r="J91" s="39"/>
      <c r="K91" s="39"/>
      <c r="L91" s="42"/>
      <c r="M91" s="199"/>
      <c r="N91" s="200"/>
      <c r="O91" s="67"/>
      <c r="P91" s="67"/>
      <c r="Q91" s="67"/>
      <c r="R91" s="67"/>
      <c r="S91" s="67"/>
      <c r="T91" s="68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T91" s="20" t="s">
        <v>213</v>
      </c>
      <c r="AU91" s="20" t="s">
        <v>83</v>
      </c>
    </row>
    <row r="92" spans="1:65" s="2" customFormat="1" ht="18">
      <c r="A92" s="37"/>
      <c r="B92" s="38"/>
      <c r="C92" s="39"/>
      <c r="D92" s="196" t="s">
        <v>275</v>
      </c>
      <c r="E92" s="39"/>
      <c r="F92" s="233" t="s">
        <v>2589</v>
      </c>
      <c r="G92" s="39"/>
      <c r="H92" s="39"/>
      <c r="I92" s="198"/>
      <c r="J92" s="39"/>
      <c r="K92" s="39"/>
      <c r="L92" s="42"/>
      <c r="M92" s="199"/>
      <c r="N92" s="200"/>
      <c r="O92" s="67"/>
      <c r="P92" s="67"/>
      <c r="Q92" s="67"/>
      <c r="R92" s="67"/>
      <c r="S92" s="67"/>
      <c r="T92" s="68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T92" s="20" t="s">
        <v>275</v>
      </c>
      <c r="AU92" s="20" t="s">
        <v>83</v>
      </c>
    </row>
    <row r="93" spans="1:65" s="14" customFormat="1">
      <c r="B93" s="211"/>
      <c r="C93" s="212"/>
      <c r="D93" s="196" t="s">
        <v>215</v>
      </c>
      <c r="E93" s="213" t="s">
        <v>21</v>
      </c>
      <c r="F93" s="214" t="s">
        <v>2590</v>
      </c>
      <c r="G93" s="212"/>
      <c r="H93" s="215">
        <v>1420</v>
      </c>
      <c r="I93" s="216"/>
      <c r="J93" s="212"/>
      <c r="K93" s="212"/>
      <c r="L93" s="217"/>
      <c r="M93" s="218"/>
      <c r="N93" s="219"/>
      <c r="O93" s="219"/>
      <c r="P93" s="219"/>
      <c r="Q93" s="219"/>
      <c r="R93" s="219"/>
      <c r="S93" s="219"/>
      <c r="T93" s="220"/>
      <c r="AT93" s="221" t="s">
        <v>215</v>
      </c>
      <c r="AU93" s="221" t="s">
        <v>83</v>
      </c>
      <c r="AV93" s="14" t="s">
        <v>83</v>
      </c>
      <c r="AW93" s="14" t="s">
        <v>34</v>
      </c>
      <c r="AX93" s="14" t="s">
        <v>81</v>
      </c>
      <c r="AY93" s="221" t="s">
        <v>206</v>
      </c>
    </row>
    <row r="94" spans="1:65" s="2" customFormat="1" ht="16.5" customHeight="1">
      <c r="A94" s="37"/>
      <c r="B94" s="38"/>
      <c r="C94" s="182" t="s">
        <v>83</v>
      </c>
      <c r="D94" s="182" t="s">
        <v>208</v>
      </c>
      <c r="E94" s="183" t="s">
        <v>2591</v>
      </c>
      <c r="F94" s="184" t="s">
        <v>2592</v>
      </c>
      <c r="G94" s="185" t="s">
        <v>257</v>
      </c>
      <c r="H94" s="186">
        <v>2803.6</v>
      </c>
      <c r="I94" s="187"/>
      <c r="J94" s="188">
        <f>ROUND(I94*H94,2)</f>
        <v>0</v>
      </c>
      <c r="K94" s="189"/>
      <c r="L94" s="42"/>
      <c r="M94" s="190" t="s">
        <v>21</v>
      </c>
      <c r="N94" s="191" t="s">
        <v>45</v>
      </c>
      <c r="O94" s="67"/>
      <c r="P94" s="192">
        <f>O94*H94</f>
        <v>0</v>
      </c>
      <c r="Q94" s="192">
        <v>0</v>
      </c>
      <c r="R94" s="192">
        <f>Q94*H94</f>
        <v>0</v>
      </c>
      <c r="S94" s="192">
        <v>0</v>
      </c>
      <c r="T94" s="193">
        <f>S94*H94</f>
        <v>0</v>
      </c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R94" s="194" t="s">
        <v>149</v>
      </c>
      <c r="AT94" s="194" t="s">
        <v>208</v>
      </c>
      <c r="AU94" s="194" t="s">
        <v>83</v>
      </c>
      <c r="AY94" s="20" t="s">
        <v>206</v>
      </c>
      <c r="BE94" s="195">
        <f>IF(N94="základní",J94,0)</f>
        <v>0</v>
      </c>
      <c r="BF94" s="195">
        <f>IF(N94="snížená",J94,0)</f>
        <v>0</v>
      </c>
      <c r="BG94" s="195">
        <f>IF(N94="zákl. přenesená",J94,0)</f>
        <v>0</v>
      </c>
      <c r="BH94" s="195">
        <f>IF(N94="sníž. přenesená",J94,0)</f>
        <v>0</v>
      </c>
      <c r="BI94" s="195">
        <f>IF(N94="nulová",J94,0)</f>
        <v>0</v>
      </c>
      <c r="BJ94" s="20" t="s">
        <v>81</v>
      </c>
      <c r="BK94" s="195">
        <f>ROUND(I94*H94,2)</f>
        <v>0</v>
      </c>
      <c r="BL94" s="20" t="s">
        <v>149</v>
      </c>
      <c r="BM94" s="194" t="s">
        <v>2593</v>
      </c>
    </row>
    <row r="95" spans="1:65" s="2" customFormat="1">
      <c r="A95" s="37"/>
      <c r="B95" s="38"/>
      <c r="C95" s="39"/>
      <c r="D95" s="196" t="s">
        <v>213</v>
      </c>
      <c r="E95" s="39"/>
      <c r="F95" s="197" t="s">
        <v>2594</v>
      </c>
      <c r="G95" s="39"/>
      <c r="H95" s="39"/>
      <c r="I95" s="198"/>
      <c r="J95" s="39"/>
      <c r="K95" s="39"/>
      <c r="L95" s="42"/>
      <c r="M95" s="199"/>
      <c r="N95" s="200"/>
      <c r="O95" s="67"/>
      <c r="P95" s="67"/>
      <c r="Q95" s="67"/>
      <c r="R95" s="67"/>
      <c r="S95" s="67"/>
      <c r="T95" s="68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T95" s="20" t="s">
        <v>213</v>
      </c>
      <c r="AU95" s="20" t="s">
        <v>83</v>
      </c>
    </row>
    <row r="96" spans="1:65" s="2" customFormat="1" ht="18">
      <c r="A96" s="37"/>
      <c r="B96" s="38"/>
      <c r="C96" s="39"/>
      <c r="D96" s="196" t="s">
        <v>275</v>
      </c>
      <c r="E96" s="39"/>
      <c r="F96" s="233" t="s">
        <v>2595</v>
      </c>
      <c r="G96" s="39"/>
      <c r="H96" s="39"/>
      <c r="I96" s="198"/>
      <c r="J96" s="39"/>
      <c r="K96" s="39"/>
      <c r="L96" s="42"/>
      <c r="M96" s="199"/>
      <c r="N96" s="200"/>
      <c r="O96" s="67"/>
      <c r="P96" s="67"/>
      <c r="Q96" s="67"/>
      <c r="R96" s="67"/>
      <c r="S96" s="67"/>
      <c r="T96" s="68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T96" s="20" t="s">
        <v>275</v>
      </c>
      <c r="AU96" s="20" t="s">
        <v>83</v>
      </c>
    </row>
    <row r="97" spans="1:65" s="14" customFormat="1">
      <c r="B97" s="211"/>
      <c r="C97" s="212"/>
      <c r="D97" s="196" t="s">
        <v>215</v>
      </c>
      <c r="E97" s="213" t="s">
        <v>21</v>
      </c>
      <c r="F97" s="214" t="s">
        <v>2596</v>
      </c>
      <c r="G97" s="212"/>
      <c r="H97" s="215">
        <v>426</v>
      </c>
      <c r="I97" s="216"/>
      <c r="J97" s="212"/>
      <c r="K97" s="212"/>
      <c r="L97" s="217"/>
      <c r="M97" s="218"/>
      <c r="N97" s="219"/>
      <c r="O97" s="219"/>
      <c r="P97" s="219"/>
      <c r="Q97" s="219"/>
      <c r="R97" s="219"/>
      <c r="S97" s="219"/>
      <c r="T97" s="220"/>
      <c r="AT97" s="221" t="s">
        <v>215</v>
      </c>
      <c r="AU97" s="221" t="s">
        <v>83</v>
      </c>
      <c r="AV97" s="14" t="s">
        <v>83</v>
      </c>
      <c r="AW97" s="14" t="s">
        <v>34</v>
      </c>
      <c r="AX97" s="14" t="s">
        <v>74</v>
      </c>
      <c r="AY97" s="221" t="s">
        <v>206</v>
      </c>
    </row>
    <row r="98" spans="1:65" s="14" customFormat="1">
      <c r="B98" s="211"/>
      <c r="C98" s="212"/>
      <c r="D98" s="196" t="s">
        <v>215</v>
      </c>
      <c r="E98" s="213" t="s">
        <v>21</v>
      </c>
      <c r="F98" s="214" t="s">
        <v>2597</v>
      </c>
      <c r="G98" s="212"/>
      <c r="H98" s="215">
        <v>160</v>
      </c>
      <c r="I98" s="216"/>
      <c r="J98" s="212"/>
      <c r="K98" s="212"/>
      <c r="L98" s="217"/>
      <c r="M98" s="218"/>
      <c r="N98" s="219"/>
      <c r="O98" s="219"/>
      <c r="P98" s="219"/>
      <c r="Q98" s="219"/>
      <c r="R98" s="219"/>
      <c r="S98" s="219"/>
      <c r="T98" s="220"/>
      <c r="AT98" s="221" t="s">
        <v>215</v>
      </c>
      <c r="AU98" s="221" t="s">
        <v>83</v>
      </c>
      <c r="AV98" s="14" t="s">
        <v>83</v>
      </c>
      <c r="AW98" s="14" t="s">
        <v>34</v>
      </c>
      <c r="AX98" s="14" t="s">
        <v>74</v>
      </c>
      <c r="AY98" s="221" t="s">
        <v>206</v>
      </c>
    </row>
    <row r="99" spans="1:65" s="14" customFormat="1">
      <c r="B99" s="211"/>
      <c r="C99" s="212"/>
      <c r="D99" s="196" t="s">
        <v>215</v>
      </c>
      <c r="E99" s="213" t="s">
        <v>21</v>
      </c>
      <c r="F99" s="214" t="s">
        <v>2598</v>
      </c>
      <c r="G99" s="212"/>
      <c r="H99" s="215">
        <v>115</v>
      </c>
      <c r="I99" s="216"/>
      <c r="J99" s="212"/>
      <c r="K99" s="212"/>
      <c r="L99" s="217"/>
      <c r="M99" s="218"/>
      <c r="N99" s="219"/>
      <c r="O99" s="219"/>
      <c r="P99" s="219"/>
      <c r="Q99" s="219"/>
      <c r="R99" s="219"/>
      <c r="S99" s="219"/>
      <c r="T99" s="220"/>
      <c r="AT99" s="221" t="s">
        <v>215</v>
      </c>
      <c r="AU99" s="221" t="s">
        <v>83</v>
      </c>
      <c r="AV99" s="14" t="s">
        <v>83</v>
      </c>
      <c r="AW99" s="14" t="s">
        <v>34</v>
      </c>
      <c r="AX99" s="14" t="s">
        <v>74</v>
      </c>
      <c r="AY99" s="221" t="s">
        <v>206</v>
      </c>
    </row>
    <row r="100" spans="1:65" s="14" customFormat="1">
      <c r="B100" s="211"/>
      <c r="C100" s="212"/>
      <c r="D100" s="196" t="s">
        <v>215</v>
      </c>
      <c r="E100" s="213" t="s">
        <v>21</v>
      </c>
      <c r="F100" s="214" t="s">
        <v>2599</v>
      </c>
      <c r="G100" s="212"/>
      <c r="H100" s="215">
        <v>100</v>
      </c>
      <c r="I100" s="216"/>
      <c r="J100" s="212"/>
      <c r="K100" s="212"/>
      <c r="L100" s="217"/>
      <c r="M100" s="218"/>
      <c r="N100" s="219"/>
      <c r="O100" s="219"/>
      <c r="P100" s="219"/>
      <c r="Q100" s="219"/>
      <c r="R100" s="219"/>
      <c r="S100" s="219"/>
      <c r="T100" s="220"/>
      <c r="AT100" s="221" t="s">
        <v>215</v>
      </c>
      <c r="AU100" s="221" t="s">
        <v>83</v>
      </c>
      <c r="AV100" s="14" t="s">
        <v>83</v>
      </c>
      <c r="AW100" s="14" t="s">
        <v>34</v>
      </c>
      <c r="AX100" s="14" t="s">
        <v>74</v>
      </c>
      <c r="AY100" s="221" t="s">
        <v>206</v>
      </c>
    </row>
    <row r="101" spans="1:65" s="14" customFormat="1">
      <c r="B101" s="211"/>
      <c r="C101" s="212"/>
      <c r="D101" s="196" t="s">
        <v>215</v>
      </c>
      <c r="E101" s="213" t="s">
        <v>21</v>
      </c>
      <c r="F101" s="214" t="s">
        <v>2600</v>
      </c>
      <c r="G101" s="212"/>
      <c r="H101" s="215">
        <v>2002.6</v>
      </c>
      <c r="I101" s="216"/>
      <c r="J101" s="212"/>
      <c r="K101" s="212"/>
      <c r="L101" s="217"/>
      <c r="M101" s="218"/>
      <c r="N101" s="219"/>
      <c r="O101" s="219"/>
      <c r="P101" s="219"/>
      <c r="Q101" s="219"/>
      <c r="R101" s="219"/>
      <c r="S101" s="219"/>
      <c r="T101" s="220"/>
      <c r="AT101" s="221" t="s">
        <v>215</v>
      </c>
      <c r="AU101" s="221" t="s">
        <v>83</v>
      </c>
      <c r="AV101" s="14" t="s">
        <v>83</v>
      </c>
      <c r="AW101" s="14" t="s">
        <v>34</v>
      </c>
      <c r="AX101" s="14" t="s">
        <v>74</v>
      </c>
      <c r="AY101" s="221" t="s">
        <v>206</v>
      </c>
    </row>
    <row r="102" spans="1:65" s="15" customFormat="1">
      <c r="B102" s="222"/>
      <c r="C102" s="223"/>
      <c r="D102" s="196" t="s">
        <v>215</v>
      </c>
      <c r="E102" s="224" t="s">
        <v>21</v>
      </c>
      <c r="F102" s="225" t="s">
        <v>219</v>
      </c>
      <c r="G102" s="223"/>
      <c r="H102" s="226">
        <v>2803.6</v>
      </c>
      <c r="I102" s="227"/>
      <c r="J102" s="223"/>
      <c r="K102" s="223"/>
      <c r="L102" s="228"/>
      <c r="M102" s="229"/>
      <c r="N102" s="230"/>
      <c r="O102" s="230"/>
      <c r="P102" s="230"/>
      <c r="Q102" s="230"/>
      <c r="R102" s="230"/>
      <c r="S102" s="230"/>
      <c r="T102" s="231"/>
      <c r="AT102" s="232" t="s">
        <v>215</v>
      </c>
      <c r="AU102" s="232" t="s">
        <v>83</v>
      </c>
      <c r="AV102" s="15" t="s">
        <v>149</v>
      </c>
      <c r="AW102" s="15" t="s">
        <v>34</v>
      </c>
      <c r="AX102" s="15" t="s">
        <v>81</v>
      </c>
      <c r="AY102" s="232" t="s">
        <v>206</v>
      </c>
    </row>
    <row r="103" spans="1:65" s="2" customFormat="1" ht="21.75" customHeight="1">
      <c r="A103" s="37"/>
      <c r="B103" s="38"/>
      <c r="C103" s="182" t="s">
        <v>106</v>
      </c>
      <c r="D103" s="182" t="s">
        <v>208</v>
      </c>
      <c r="E103" s="183" t="s">
        <v>2601</v>
      </c>
      <c r="F103" s="184" t="s">
        <v>2602</v>
      </c>
      <c r="G103" s="185" t="s">
        <v>238</v>
      </c>
      <c r="H103" s="186">
        <v>5906</v>
      </c>
      <c r="I103" s="187"/>
      <c r="J103" s="188">
        <f>ROUND(I103*H103,2)</f>
        <v>0</v>
      </c>
      <c r="K103" s="189"/>
      <c r="L103" s="42"/>
      <c r="M103" s="190" t="s">
        <v>21</v>
      </c>
      <c r="N103" s="191" t="s">
        <v>45</v>
      </c>
      <c r="O103" s="67"/>
      <c r="P103" s="192">
        <f>O103*H103</f>
        <v>0</v>
      </c>
      <c r="Q103" s="192">
        <v>0</v>
      </c>
      <c r="R103" s="192">
        <f>Q103*H103</f>
        <v>0</v>
      </c>
      <c r="S103" s="192">
        <v>0</v>
      </c>
      <c r="T103" s="193">
        <f>S103*H103</f>
        <v>0</v>
      </c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R103" s="194" t="s">
        <v>149</v>
      </c>
      <c r="AT103" s="194" t="s">
        <v>208</v>
      </c>
      <c r="AU103" s="194" t="s">
        <v>83</v>
      </c>
      <c r="AY103" s="20" t="s">
        <v>206</v>
      </c>
      <c r="BE103" s="195">
        <f>IF(N103="základní",J103,0)</f>
        <v>0</v>
      </c>
      <c r="BF103" s="195">
        <f>IF(N103="snížená",J103,0)</f>
        <v>0</v>
      </c>
      <c r="BG103" s="195">
        <f>IF(N103="zákl. přenesená",J103,0)</f>
        <v>0</v>
      </c>
      <c r="BH103" s="195">
        <f>IF(N103="sníž. přenesená",J103,0)</f>
        <v>0</v>
      </c>
      <c r="BI103" s="195">
        <f>IF(N103="nulová",J103,0)</f>
        <v>0</v>
      </c>
      <c r="BJ103" s="20" t="s">
        <v>81</v>
      </c>
      <c r="BK103" s="195">
        <f>ROUND(I103*H103,2)</f>
        <v>0</v>
      </c>
      <c r="BL103" s="20" t="s">
        <v>149</v>
      </c>
      <c r="BM103" s="194" t="s">
        <v>2603</v>
      </c>
    </row>
    <row r="104" spans="1:65" s="2" customFormat="1">
      <c r="A104" s="37"/>
      <c r="B104" s="38"/>
      <c r="C104" s="39"/>
      <c r="D104" s="196" t="s">
        <v>213</v>
      </c>
      <c r="E104" s="39"/>
      <c r="F104" s="197" t="s">
        <v>2604</v>
      </c>
      <c r="G104" s="39"/>
      <c r="H104" s="39"/>
      <c r="I104" s="198"/>
      <c r="J104" s="39"/>
      <c r="K104" s="39"/>
      <c r="L104" s="42"/>
      <c r="M104" s="199"/>
      <c r="N104" s="200"/>
      <c r="O104" s="67"/>
      <c r="P104" s="67"/>
      <c r="Q104" s="67"/>
      <c r="R104" s="67"/>
      <c r="S104" s="67"/>
      <c r="T104" s="68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T104" s="20" t="s">
        <v>213</v>
      </c>
      <c r="AU104" s="20" t="s">
        <v>83</v>
      </c>
    </row>
    <row r="105" spans="1:65" s="2" customFormat="1" ht="27">
      <c r="A105" s="37"/>
      <c r="B105" s="38"/>
      <c r="C105" s="39"/>
      <c r="D105" s="196" t="s">
        <v>275</v>
      </c>
      <c r="E105" s="39"/>
      <c r="F105" s="233" t="s">
        <v>2605</v>
      </c>
      <c r="G105" s="39"/>
      <c r="H105" s="39"/>
      <c r="I105" s="198"/>
      <c r="J105" s="39"/>
      <c r="K105" s="39"/>
      <c r="L105" s="42"/>
      <c r="M105" s="199"/>
      <c r="N105" s="200"/>
      <c r="O105" s="67"/>
      <c r="P105" s="67"/>
      <c r="Q105" s="67"/>
      <c r="R105" s="67"/>
      <c r="S105" s="67"/>
      <c r="T105" s="68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20" t="s">
        <v>275</v>
      </c>
      <c r="AU105" s="20" t="s">
        <v>83</v>
      </c>
    </row>
    <row r="106" spans="1:65" s="14" customFormat="1">
      <c r="B106" s="211"/>
      <c r="C106" s="212"/>
      <c r="D106" s="196" t="s">
        <v>215</v>
      </c>
      <c r="E106" s="213" t="s">
        <v>21</v>
      </c>
      <c r="F106" s="214" t="s">
        <v>2606</v>
      </c>
      <c r="G106" s="212"/>
      <c r="H106" s="215">
        <v>5906</v>
      </c>
      <c r="I106" s="216"/>
      <c r="J106" s="212"/>
      <c r="K106" s="212"/>
      <c r="L106" s="217"/>
      <c r="M106" s="218"/>
      <c r="N106" s="219"/>
      <c r="O106" s="219"/>
      <c r="P106" s="219"/>
      <c r="Q106" s="219"/>
      <c r="R106" s="219"/>
      <c r="S106" s="219"/>
      <c r="T106" s="220"/>
      <c r="AT106" s="221" t="s">
        <v>215</v>
      </c>
      <c r="AU106" s="221" t="s">
        <v>83</v>
      </c>
      <c r="AV106" s="14" t="s">
        <v>83</v>
      </c>
      <c r="AW106" s="14" t="s">
        <v>34</v>
      </c>
      <c r="AX106" s="14" t="s">
        <v>81</v>
      </c>
      <c r="AY106" s="221" t="s">
        <v>206</v>
      </c>
    </row>
    <row r="107" spans="1:65" s="2" customFormat="1" ht="21.75" customHeight="1">
      <c r="A107" s="37"/>
      <c r="B107" s="38"/>
      <c r="C107" s="182" t="s">
        <v>149</v>
      </c>
      <c r="D107" s="182" t="s">
        <v>208</v>
      </c>
      <c r="E107" s="183" t="s">
        <v>2607</v>
      </c>
      <c r="F107" s="184" t="s">
        <v>2608</v>
      </c>
      <c r="G107" s="185" t="s">
        <v>238</v>
      </c>
      <c r="H107" s="186">
        <v>8350</v>
      </c>
      <c r="I107" s="187"/>
      <c r="J107" s="188">
        <f>ROUND(I107*H107,2)</f>
        <v>0</v>
      </c>
      <c r="K107" s="189"/>
      <c r="L107" s="42"/>
      <c r="M107" s="190" t="s">
        <v>21</v>
      </c>
      <c r="N107" s="191" t="s">
        <v>45</v>
      </c>
      <c r="O107" s="67"/>
      <c r="P107" s="192">
        <f>O107*H107</f>
        <v>0</v>
      </c>
      <c r="Q107" s="192">
        <v>0</v>
      </c>
      <c r="R107" s="192">
        <f>Q107*H107</f>
        <v>0</v>
      </c>
      <c r="S107" s="192">
        <v>0</v>
      </c>
      <c r="T107" s="193">
        <f>S107*H107</f>
        <v>0</v>
      </c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R107" s="194" t="s">
        <v>149</v>
      </c>
      <c r="AT107" s="194" t="s">
        <v>208</v>
      </c>
      <c r="AU107" s="194" t="s">
        <v>83</v>
      </c>
      <c r="AY107" s="20" t="s">
        <v>206</v>
      </c>
      <c r="BE107" s="195">
        <f>IF(N107="základní",J107,0)</f>
        <v>0</v>
      </c>
      <c r="BF107" s="195">
        <f>IF(N107="snížená",J107,0)</f>
        <v>0</v>
      </c>
      <c r="BG107" s="195">
        <f>IF(N107="zákl. přenesená",J107,0)</f>
        <v>0</v>
      </c>
      <c r="BH107" s="195">
        <f>IF(N107="sníž. přenesená",J107,0)</f>
        <v>0</v>
      </c>
      <c r="BI107" s="195">
        <f>IF(N107="nulová",J107,0)</f>
        <v>0</v>
      </c>
      <c r="BJ107" s="20" t="s">
        <v>81</v>
      </c>
      <c r="BK107" s="195">
        <f>ROUND(I107*H107,2)</f>
        <v>0</v>
      </c>
      <c r="BL107" s="20" t="s">
        <v>149</v>
      </c>
      <c r="BM107" s="194" t="s">
        <v>2609</v>
      </c>
    </row>
    <row r="108" spans="1:65" s="2" customFormat="1">
      <c r="A108" s="37"/>
      <c r="B108" s="38"/>
      <c r="C108" s="39"/>
      <c r="D108" s="196" t="s">
        <v>213</v>
      </c>
      <c r="E108" s="39"/>
      <c r="F108" s="197" t="s">
        <v>2610</v>
      </c>
      <c r="G108" s="39"/>
      <c r="H108" s="39"/>
      <c r="I108" s="198"/>
      <c r="J108" s="39"/>
      <c r="K108" s="39"/>
      <c r="L108" s="42"/>
      <c r="M108" s="199"/>
      <c r="N108" s="200"/>
      <c r="O108" s="67"/>
      <c r="P108" s="67"/>
      <c r="Q108" s="67"/>
      <c r="R108" s="67"/>
      <c r="S108" s="67"/>
      <c r="T108" s="68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T108" s="20" t="s">
        <v>213</v>
      </c>
      <c r="AU108" s="20" t="s">
        <v>83</v>
      </c>
    </row>
    <row r="109" spans="1:65" s="2" customFormat="1" ht="27">
      <c r="A109" s="37"/>
      <c r="B109" s="38"/>
      <c r="C109" s="39"/>
      <c r="D109" s="196" t="s">
        <v>275</v>
      </c>
      <c r="E109" s="39"/>
      <c r="F109" s="233" t="s">
        <v>2611</v>
      </c>
      <c r="G109" s="39"/>
      <c r="H109" s="39"/>
      <c r="I109" s="198"/>
      <c r="J109" s="39"/>
      <c r="K109" s="39"/>
      <c r="L109" s="42"/>
      <c r="M109" s="199"/>
      <c r="N109" s="200"/>
      <c r="O109" s="67"/>
      <c r="P109" s="67"/>
      <c r="Q109" s="67"/>
      <c r="R109" s="67"/>
      <c r="S109" s="67"/>
      <c r="T109" s="68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T109" s="20" t="s">
        <v>275</v>
      </c>
      <c r="AU109" s="20" t="s">
        <v>83</v>
      </c>
    </row>
    <row r="110" spans="1:65" s="14" customFormat="1">
      <c r="B110" s="211"/>
      <c r="C110" s="212"/>
      <c r="D110" s="196" t="s">
        <v>215</v>
      </c>
      <c r="E110" s="213" t="s">
        <v>21</v>
      </c>
      <c r="F110" s="214" t="s">
        <v>2612</v>
      </c>
      <c r="G110" s="212"/>
      <c r="H110" s="215">
        <v>8350</v>
      </c>
      <c r="I110" s="216"/>
      <c r="J110" s="212"/>
      <c r="K110" s="212"/>
      <c r="L110" s="217"/>
      <c r="M110" s="218"/>
      <c r="N110" s="219"/>
      <c r="O110" s="219"/>
      <c r="P110" s="219"/>
      <c r="Q110" s="219"/>
      <c r="R110" s="219"/>
      <c r="S110" s="219"/>
      <c r="T110" s="220"/>
      <c r="AT110" s="221" t="s">
        <v>215</v>
      </c>
      <c r="AU110" s="221" t="s">
        <v>83</v>
      </c>
      <c r="AV110" s="14" t="s">
        <v>83</v>
      </c>
      <c r="AW110" s="14" t="s">
        <v>34</v>
      </c>
      <c r="AX110" s="14" t="s">
        <v>81</v>
      </c>
      <c r="AY110" s="221" t="s">
        <v>206</v>
      </c>
    </row>
    <row r="111" spans="1:65" s="2" customFormat="1" ht="16.5" customHeight="1">
      <c r="A111" s="37"/>
      <c r="B111" s="38"/>
      <c r="C111" s="182" t="s">
        <v>235</v>
      </c>
      <c r="D111" s="182" t="s">
        <v>208</v>
      </c>
      <c r="E111" s="183" t="s">
        <v>2613</v>
      </c>
      <c r="F111" s="184" t="s">
        <v>2614</v>
      </c>
      <c r="G111" s="185" t="s">
        <v>238</v>
      </c>
      <c r="H111" s="186">
        <v>14256</v>
      </c>
      <c r="I111" s="187"/>
      <c r="J111" s="188">
        <f>ROUND(I111*H111,2)</f>
        <v>0</v>
      </c>
      <c r="K111" s="189"/>
      <c r="L111" s="42"/>
      <c r="M111" s="190" t="s">
        <v>21</v>
      </c>
      <c r="N111" s="191" t="s">
        <v>45</v>
      </c>
      <c r="O111" s="67"/>
      <c r="P111" s="192">
        <f>O111*H111</f>
        <v>0</v>
      </c>
      <c r="Q111" s="192">
        <v>0</v>
      </c>
      <c r="R111" s="192">
        <f>Q111*H111</f>
        <v>0</v>
      </c>
      <c r="S111" s="192">
        <v>0</v>
      </c>
      <c r="T111" s="193">
        <f>S111*H111</f>
        <v>0</v>
      </c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R111" s="194" t="s">
        <v>149</v>
      </c>
      <c r="AT111" s="194" t="s">
        <v>208</v>
      </c>
      <c r="AU111" s="194" t="s">
        <v>83</v>
      </c>
      <c r="AY111" s="20" t="s">
        <v>206</v>
      </c>
      <c r="BE111" s="195">
        <f>IF(N111="základní",J111,0)</f>
        <v>0</v>
      </c>
      <c r="BF111" s="195">
        <f>IF(N111="snížená",J111,0)</f>
        <v>0</v>
      </c>
      <c r="BG111" s="195">
        <f>IF(N111="zákl. přenesená",J111,0)</f>
        <v>0</v>
      </c>
      <c r="BH111" s="195">
        <f>IF(N111="sníž. přenesená",J111,0)</f>
        <v>0</v>
      </c>
      <c r="BI111" s="195">
        <f>IF(N111="nulová",J111,0)</f>
        <v>0</v>
      </c>
      <c r="BJ111" s="20" t="s">
        <v>81</v>
      </c>
      <c r="BK111" s="195">
        <f>ROUND(I111*H111,2)</f>
        <v>0</v>
      </c>
      <c r="BL111" s="20" t="s">
        <v>149</v>
      </c>
      <c r="BM111" s="194" t="s">
        <v>2615</v>
      </c>
    </row>
    <row r="112" spans="1:65" s="2" customFormat="1">
      <c r="A112" s="37"/>
      <c r="B112" s="38"/>
      <c r="C112" s="39"/>
      <c r="D112" s="196" t="s">
        <v>213</v>
      </c>
      <c r="E112" s="39"/>
      <c r="F112" s="197" t="s">
        <v>2614</v>
      </c>
      <c r="G112" s="39"/>
      <c r="H112" s="39"/>
      <c r="I112" s="198"/>
      <c r="J112" s="39"/>
      <c r="K112" s="39"/>
      <c r="L112" s="42"/>
      <c r="M112" s="199"/>
      <c r="N112" s="200"/>
      <c r="O112" s="67"/>
      <c r="P112" s="67"/>
      <c r="Q112" s="67"/>
      <c r="R112" s="67"/>
      <c r="S112" s="67"/>
      <c r="T112" s="68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20" t="s">
        <v>213</v>
      </c>
      <c r="AU112" s="20" t="s">
        <v>83</v>
      </c>
    </row>
    <row r="113" spans="1:65" s="2" customFormat="1" ht="18">
      <c r="A113" s="37"/>
      <c r="B113" s="38"/>
      <c r="C113" s="39"/>
      <c r="D113" s="196" t="s">
        <v>275</v>
      </c>
      <c r="E113" s="39"/>
      <c r="F113" s="233" t="s">
        <v>2595</v>
      </c>
      <c r="G113" s="39"/>
      <c r="H113" s="39"/>
      <c r="I113" s="198"/>
      <c r="J113" s="39"/>
      <c r="K113" s="39"/>
      <c r="L113" s="42"/>
      <c r="M113" s="199"/>
      <c r="N113" s="200"/>
      <c r="O113" s="67"/>
      <c r="P113" s="67"/>
      <c r="Q113" s="67"/>
      <c r="R113" s="67"/>
      <c r="S113" s="67"/>
      <c r="T113" s="68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T113" s="20" t="s">
        <v>275</v>
      </c>
      <c r="AU113" s="20" t="s">
        <v>83</v>
      </c>
    </row>
    <row r="114" spans="1:65" s="14" customFormat="1">
      <c r="B114" s="211"/>
      <c r="C114" s="212"/>
      <c r="D114" s="196" t="s">
        <v>215</v>
      </c>
      <c r="E114" s="213" t="s">
        <v>21</v>
      </c>
      <c r="F114" s="214" t="s">
        <v>2616</v>
      </c>
      <c r="G114" s="212"/>
      <c r="H114" s="215">
        <v>14256</v>
      </c>
      <c r="I114" s="216"/>
      <c r="J114" s="212"/>
      <c r="K114" s="212"/>
      <c r="L114" s="217"/>
      <c r="M114" s="218"/>
      <c r="N114" s="219"/>
      <c r="O114" s="219"/>
      <c r="P114" s="219"/>
      <c r="Q114" s="219"/>
      <c r="R114" s="219"/>
      <c r="S114" s="219"/>
      <c r="T114" s="220"/>
      <c r="AT114" s="221" t="s">
        <v>215</v>
      </c>
      <c r="AU114" s="221" t="s">
        <v>83</v>
      </c>
      <c r="AV114" s="14" t="s">
        <v>83</v>
      </c>
      <c r="AW114" s="14" t="s">
        <v>34</v>
      </c>
      <c r="AX114" s="14" t="s">
        <v>81</v>
      </c>
      <c r="AY114" s="221" t="s">
        <v>206</v>
      </c>
    </row>
    <row r="115" spans="1:65" s="2" customFormat="1" ht="16.5" customHeight="1">
      <c r="A115" s="37"/>
      <c r="B115" s="38"/>
      <c r="C115" s="234" t="s">
        <v>254</v>
      </c>
      <c r="D115" s="234" t="s">
        <v>305</v>
      </c>
      <c r="E115" s="235" t="s">
        <v>2617</v>
      </c>
      <c r="F115" s="236" t="s">
        <v>2618</v>
      </c>
      <c r="G115" s="237" t="s">
        <v>342</v>
      </c>
      <c r="H115" s="238">
        <v>214.71</v>
      </c>
      <c r="I115" s="239"/>
      <c r="J115" s="240">
        <f>ROUND(I115*H115,2)</f>
        <v>0</v>
      </c>
      <c r="K115" s="241"/>
      <c r="L115" s="242"/>
      <c r="M115" s="243" t="s">
        <v>21</v>
      </c>
      <c r="N115" s="244" t="s">
        <v>45</v>
      </c>
      <c r="O115" s="67"/>
      <c r="P115" s="192">
        <f>O115*H115</f>
        <v>0</v>
      </c>
      <c r="Q115" s="192">
        <v>0</v>
      </c>
      <c r="R115" s="192">
        <f>Q115*H115</f>
        <v>0</v>
      </c>
      <c r="S115" s="192">
        <v>0</v>
      </c>
      <c r="T115" s="193">
        <f>S115*H115</f>
        <v>0</v>
      </c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R115" s="194" t="s">
        <v>283</v>
      </c>
      <c r="AT115" s="194" t="s">
        <v>305</v>
      </c>
      <c r="AU115" s="194" t="s">
        <v>83</v>
      </c>
      <c r="AY115" s="20" t="s">
        <v>206</v>
      </c>
      <c r="BE115" s="195">
        <f>IF(N115="základní",J115,0)</f>
        <v>0</v>
      </c>
      <c r="BF115" s="195">
        <f>IF(N115="snížená",J115,0)</f>
        <v>0</v>
      </c>
      <c r="BG115" s="195">
        <f>IF(N115="zákl. přenesená",J115,0)</f>
        <v>0</v>
      </c>
      <c r="BH115" s="195">
        <f>IF(N115="sníž. přenesená",J115,0)</f>
        <v>0</v>
      </c>
      <c r="BI115" s="195">
        <f>IF(N115="nulová",J115,0)</f>
        <v>0</v>
      </c>
      <c r="BJ115" s="20" t="s">
        <v>81</v>
      </c>
      <c r="BK115" s="195">
        <f>ROUND(I115*H115,2)</f>
        <v>0</v>
      </c>
      <c r="BL115" s="20" t="s">
        <v>149</v>
      </c>
      <c r="BM115" s="194" t="s">
        <v>2619</v>
      </c>
    </row>
    <row r="116" spans="1:65" s="2" customFormat="1">
      <c r="A116" s="37"/>
      <c r="B116" s="38"/>
      <c r="C116" s="39"/>
      <c r="D116" s="196" t="s">
        <v>213</v>
      </c>
      <c r="E116" s="39"/>
      <c r="F116" s="197" t="s">
        <v>2618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213</v>
      </c>
      <c r="AU116" s="20" t="s">
        <v>83</v>
      </c>
    </row>
    <row r="117" spans="1:65" s="2" customFormat="1" ht="18">
      <c r="A117" s="37"/>
      <c r="B117" s="38"/>
      <c r="C117" s="39"/>
      <c r="D117" s="196" t="s">
        <v>275</v>
      </c>
      <c r="E117" s="39"/>
      <c r="F117" s="233" t="s">
        <v>2595</v>
      </c>
      <c r="G117" s="39"/>
      <c r="H117" s="39"/>
      <c r="I117" s="198"/>
      <c r="J117" s="39"/>
      <c r="K117" s="39"/>
      <c r="L117" s="42"/>
      <c r="M117" s="199"/>
      <c r="N117" s="200"/>
      <c r="O117" s="67"/>
      <c r="P117" s="67"/>
      <c r="Q117" s="67"/>
      <c r="R117" s="67"/>
      <c r="S117" s="67"/>
      <c r="T117" s="68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T117" s="20" t="s">
        <v>275</v>
      </c>
      <c r="AU117" s="20" t="s">
        <v>83</v>
      </c>
    </row>
    <row r="118" spans="1:65" s="14" customFormat="1">
      <c r="B118" s="211"/>
      <c r="C118" s="212"/>
      <c r="D118" s="196" t="s">
        <v>215</v>
      </c>
      <c r="E118" s="213" t="s">
        <v>21</v>
      </c>
      <c r="F118" s="214" t="s">
        <v>2620</v>
      </c>
      <c r="G118" s="212"/>
      <c r="H118" s="215">
        <v>214.71</v>
      </c>
      <c r="I118" s="216"/>
      <c r="J118" s="212"/>
      <c r="K118" s="212"/>
      <c r="L118" s="217"/>
      <c r="M118" s="218"/>
      <c r="N118" s="219"/>
      <c r="O118" s="219"/>
      <c r="P118" s="219"/>
      <c r="Q118" s="219"/>
      <c r="R118" s="219"/>
      <c r="S118" s="219"/>
      <c r="T118" s="220"/>
      <c r="AT118" s="221" t="s">
        <v>215</v>
      </c>
      <c r="AU118" s="221" t="s">
        <v>83</v>
      </c>
      <c r="AV118" s="14" t="s">
        <v>83</v>
      </c>
      <c r="AW118" s="14" t="s">
        <v>34</v>
      </c>
      <c r="AX118" s="14" t="s">
        <v>81</v>
      </c>
      <c r="AY118" s="221" t="s">
        <v>206</v>
      </c>
    </row>
    <row r="119" spans="1:65" s="2" customFormat="1" ht="21.75" customHeight="1">
      <c r="A119" s="37"/>
      <c r="B119" s="38"/>
      <c r="C119" s="182" t="s">
        <v>270</v>
      </c>
      <c r="D119" s="182" t="s">
        <v>208</v>
      </c>
      <c r="E119" s="183" t="s">
        <v>2621</v>
      </c>
      <c r="F119" s="184" t="s">
        <v>2622</v>
      </c>
      <c r="G119" s="185" t="s">
        <v>238</v>
      </c>
      <c r="H119" s="186">
        <v>3480</v>
      </c>
      <c r="I119" s="187"/>
      <c r="J119" s="188">
        <f>ROUND(I119*H119,2)</f>
        <v>0</v>
      </c>
      <c r="K119" s="189"/>
      <c r="L119" s="42"/>
      <c r="M119" s="190" t="s">
        <v>21</v>
      </c>
      <c r="N119" s="191" t="s">
        <v>45</v>
      </c>
      <c r="O119" s="67"/>
      <c r="P119" s="192">
        <f>O119*H119</f>
        <v>0</v>
      </c>
      <c r="Q119" s="192">
        <v>0</v>
      </c>
      <c r="R119" s="192">
        <f>Q119*H119</f>
        <v>0</v>
      </c>
      <c r="S119" s="192">
        <v>0</v>
      </c>
      <c r="T119" s="193">
        <f>S119*H119</f>
        <v>0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R119" s="194" t="s">
        <v>149</v>
      </c>
      <c r="AT119" s="194" t="s">
        <v>208</v>
      </c>
      <c r="AU119" s="194" t="s">
        <v>83</v>
      </c>
      <c r="AY119" s="20" t="s">
        <v>206</v>
      </c>
      <c r="BE119" s="195">
        <f>IF(N119="základní",J119,0)</f>
        <v>0</v>
      </c>
      <c r="BF119" s="195">
        <f>IF(N119="snížená",J119,0)</f>
        <v>0</v>
      </c>
      <c r="BG119" s="195">
        <f>IF(N119="zákl. přenesená",J119,0)</f>
        <v>0</v>
      </c>
      <c r="BH119" s="195">
        <f>IF(N119="sníž. přenesená",J119,0)</f>
        <v>0</v>
      </c>
      <c r="BI119" s="195">
        <f>IF(N119="nulová",J119,0)</f>
        <v>0</v>
      </c>
      <c r="BJ119" s="20" t="s">
        <v>81</v>
      </c>
      <c r="BK119" s="195">
        <f>ROUND(I119*H119,2)</f>
        <v>0</v>
      </c>
      <c r="BL119" s="20" t="s">
        <v>149</v>
      </c>
      <c r="BM119" s="194" t="s">
        <v>2623</v>
      </c>
    </row>
    <row r="120" spans="1:65" s="2" customFormat="1" ht="18">
      <c r="A120" s="37"/>
      <c r="B120" s="38"/>
      <c r="C120" s="39"/>
      <c r="D120" s="196" t="s">
        <v>213</v>
      </c>
      <c r="E120" s="39"/>
      <c r="F120" s="197" t="s">
        <v>2624</v>
      </c>
      <c r="G120" s="39"/>
      <c r="H120" s="39"/>
      <c r="I120" s="198"/>
      <c r="J120" s="39"/>
      <c r="K120" s="39"/>
      <c r="L120" s="42"/>
      <c r="M120" s="199"/>
      <c r="N120" s="200"/>
      <c r="O120" s="67"/>
      <c r="P120" s="67"/>
      <c r="Q120" s="67"/>
      <c r="R120" s="67"/>
      <c r="S120" s="67"/>
      <c r="T120" s="68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20" t="s">
        <v>213</v>
      </c>
      <c r="AU120" s="20" t="s">
        <v>83</v>
      </c>
    </row>
    <row r="121" spans="1:65" s="2" customFormat="1" ht="36">
      <c r="A121" s="37"/>
      <c r="B121" s="38"/>
      <c r="C121" s="39"/>
      <c r="D121" s="196" t="s">
        <v>275</v>
      </c>
      <c r="E121" s="39"/>
      <c r="F121" s="233" t="s">
        <v>2625</v>
      </c>
      <c r="G121" s="39"/>
      <c r="H121" s="39"/>
      <c r="I121" s="198"/>
      <c r="J121" s="39"/>
      <c r="K121" s="39"/>
      <c r="L121" s="42"/>
      <c r="M121" s="199"/>
      <c r="N121" s="200"/>
      <c r="O121" s="67"/>
      <c r="P121" s="67"/>
      <c r="Q121" s="67"/>
      <c r="R121" s="67"/>
      <c r="S121" s="67"/>
      <c r="T121" s="68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T121" s="20" t="s">
        <v>275</v>
      </c>
      <c r="AU121" s="20" t="s">
        <v>83</v>
      </c>
    </row>
    <row r="122" spans="1:65" s="13" customFormat="1">
      <c r="B122" s="201"/>
      <c r="C122" s="202"/>
      <c r="D122" s="196" t="s">
        <v>215</v>
      </c>
      <c r="E122" s="203" t="s">
        <v>21</v>
      </c>
      <c r="F122" s="204" t="s">
        <v>2626</v>
      </c>
      <c r="G122" s="202"/>
      <c r="H122" s="203" t="s">
        <v>21</v>
      </c>
      <c r="I122" s="205"/>
      <c r="J122" s="202"/>
      <c r="K122" s="202"/>
      <c r="L122" s="206"/>
      <c r="M122" s="207"/>
      <c r="N122" s="208"/>
      <c r="O122" s="208"/>
      <c r="P122" s="208"/>
      <c r="Q122" s="208"/>
      <c r="R122" s="208"/>
      <c r="S122" s="208"/>
      <c r="T122" s="209"/>
      <c r="AT122" s="210" t="s">
        <v>215</v>
      </c>
      <c r="AU122" s="210" t="s">
        <v>83</v>
      </c>
      <c r="AV122" s="13" t="s">
        <v>81</v>
      </c>
      <c r="AW122" s="13" t="s">
        <v>34</v>
      </c>
      <c r="AX122" s="13" t="s">
        <v>74</v>
      </c>
      <c r="AY122" s="210" t="s">
        <v>206</v>
      </c>
    </row>
    <row r="123" spans="1:65" s="14" customFormat="1">
      <c r="B123" s="211"/>
      <c r="C123" s="212"/>
      <c r="D123" s="196" t="s">
        <v>215</v>
      </c>
      <c r="E123" s="213" t="s">
        <v>21</v>
      </c>
      <c r="F123" s="214" t="s">
        <v>2627</v>
      </c>
      <c r="G123" s="212"/>
      <c r="H123" s="215">
        <v>640</v>
      </c>
      <c r="I123" s="216"/>
      <c r="J123" s="212"/>
      <c r="K123" s="212"/>
      <c r="L123" s="217"/>
      <c r="M123" s="218"/>
      <c r="N123" s="219"/>
      <c r="O123" s="219"/>
      <c r="P123" s="219"/>
      <c r="Q123" s="219"/>
      <c r="R123" s="219"/>
      <c r="S123" s="219"/>
      <c r="T123" s="220"/>
      <c r="AT123" s="221" t="s">
        <v>215</v>
      </c>
      <c r="AU123" s="221" t="s">
        <v>83</v>
      </c>
      <c r="AV123" s="14" t="s">
        <v>83</v>
      </c>
      <c r="AW123" s="14" t="s">
        <v>34</v>
      </c>
      <c r="AX123" s="14" t="s">
        <v>74</v>
      </c>
      <c r="AY123" s="221" t="s">
        <v>206</v>
      </c>
    </row>
    <row r="124" spans="1:65" s="14" customFormat="1">
      <c r="B124" s="211"/>
      <c r="C124" s="212"/>
      <c r="D124" s="196" t="s">
        <v>215</v>
      </c>
      <c r="E124" s="213" t="s">
        <v>21</v>
      </c>
      <c r="F124" s="214" t="s">
        <v>2628</v>
      </c>
      <c r="G124" s="212"/>
      <c r="H124" s="215">
        <v>2840</v>
      </c>
      <c r="I124" s="216"/>
      <c r="J124" s="212"/>
      <c r="K124" s="212"/>
      <c r="L124" s="217"/>
      <c r="M124" s="218"/>
      <c r="N124" s="219"/>
      <c r="O124" s="219"/>
      <c r="P124" s="219"/>
      <c r="Q124" s="219"/>
      <c r="R124" s="219"/>
      <c r="S124" s="219"/>
      <c r="T124" s="220"/>
      <c r="AT124" s="221" t="s">
        <v>215</v>
      </c>
      <c r="AU124" s="221" t="s">
        <v>83</v>
      </c>
      <c r="AV124" s="14" t="s">
        <v>83</v>
      </c>
      <c r="AW124" s="14" t="s">
        <v>34</v>
      </c>
      <c r="AX124" s="14" t="s">
        <v>74</v>
      </c>
      <c r="AY124" s="221" t="s">
        <v>206</v>
      </c>
    </row>
    <row r="125" spans="1:65" s="15" customFormat="1">
      <c r="B125" s="222"/>
      <c r="C125" s="223"/>
      <c r="D125" s="196" t="s">
        <v>215</v>
      </c>
      <c r="E125" s="224" t="s">
        <v>21</v>
      </c>
      <c r="F125" s="225" t="s">
        <v>219</v>
      </c>
      <c r="G125" s="223"/>
      <c r="H125" s="226">
        <v>3480</v>
      </c>
      <c r="I125" s="227"/>
      <c r="J125" s="223"/>
      <c r="K125" s="223"/>
      <c r="L125" s="228"/>
      <c r="M125" s="229"/>
      <c r="N125" s="230"/>
      <c r="O125" s="230"/>
      <c r="P125" s="230"/>
      <c r="Q125" s="230"/>
      <c r="R125" s="230"/>
      <c r="S125" s="230"/>
      <c r="T125" s="231"/>
      <c r="AT125" s="232" t="s">
        <v>215</v>
      </c>
      <c r="AU125" s="232" t="s">
        <v>83</v>
      </c>
      <c r="AV125" s="15" t="s">
        <v>149</v>
      </c>
      <c r="AW125" s="15" t="s">
        <v>34</v>
      </c>
      <c r="AX125" s="15" t="s">
        <v>81</v>
      </c>
      <c r="AY125" s="232" t="s">
        <v>206</v>
      </c>
    </row>
    <row r="126" spans="1:65" s="2" customFormat="1" ht="16.5" customHeight="1">
      <c r="A126" s="37"/>
      <c r="B126" s="38"/>
      <c r="C126" s="182" t="s">
        <v>283</v>
      </c>
      <c r="D126" s="182" t="s">
        <v>208</v>
      </c>
      <c r="E126" s="183" t="s">
        <v>2629</v>
      </c>
      <c r="F126" s="184" t="s">
        <v>2630</v>
      </c>
      <c r="G126" s="185" t="s">
        <v>257</v>
      </c>
      <c r="H126" s="186">
        <v>286.27999999999997</v>
      </c>
      <c r="I126" s="187"/>
      <c r="J126" s="188">
        <f>ROUND(I126*H126,2)</f>
        <v>0</v>
      </c>
      <c r="K126" s="189"/>
      <c r="L126" s="42"/>
      <c r="M126" s="190" t="s">
        <v>21</v>
      </c>
      <c r="N126" s="191" t="s">
        <v>45</v>
      </c>
      <c r="O126" s="67"/>
      <c r="P126" s="192">
        <f>O126*H126</f>
        <v>0</v>
      </c>
      <c r="Q126" s="192">
        <v>0</v>
      </c>
      <c r="R126" s="192">
        <f>Q126*H126</f>
        <v>0</v>
      </c>
      <c r="S126" s="192">
        <v>0</v>
      </c>
      <c r="T126" s="193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194" t="s">
        <v>149</v>
      </c>
      <c r="AT126" s="194" t="s">
        <v>208</v>
      </c>
      <c r="AU126" s="194" t="s">
        <v>83</v>
      </c>
      <c r="AY126" s="20" t="s">
        <v>206</v>
      </c>
      <c r="BE126" s="195">
        <f>IF(N126="základní",J126,0)</f>
        <v>0</v>
      </c>
      <c r="BF126" s="195">
        <f>IF(N126="snížená",J126,0)</f>
        <v>0</v>
      </c>
      <c r="BG126" s="195">
        <f>IF(N126="zákl. přenesená",J126,0)</f>
        <v>0</v>
      </c>
      <c r="BH126" s="195">
        <f>IF(N126="sníž. přenesená",J126,0)</f>
        <v>0</v>
      </c>
      <c r="BI126" s="195">
        <f>IF(N126="nulová",J126,0)</f>
        <v>0</v>
      </c>
      <c r="BJ126" s="20" t="s">
        <v>81</v>
      </c>
      <c r="BK126" s="195">
        <f>ROUND(I126*H126,2)</f>
        <v>0</v>
      </c>
      <c r="BL126" s="20" t="s">
        <v>149</v>
      </c>
      <c r="BM126" s="194" t="s">
        <v>2631</v>
      </c>
    </row>
    <row r="127" spans="1:65" s="2" customFormat="1">
      <c r="A127" s="37"/>
      <c r="B127" s="38"/>
      <c r="C127" s="39"/>
      <c r="D127" s="196" t="s">
        <v>213</v>
      </c>
      <c r="E127" s="39"/>
      <c r="F127" s="197" t="s">
        <v>2630</v>
      </c>
      <c r="G127" s="39"/>
      <c r="H127" s="39"/>
      <c r="I127" s="198"/>
      <c r="J127" s="39"/>
      <c r="K127" s="39"/>
      <c r="L127" s="42"/>
      <c r="M127" s="199"/>
      <c r="N127" s="200"/>
      <c r="O127" s="67"/>
      <c r="P127" s="67"/>
      <c r="Q127" s="67"/>
      <c r="R127" s="67"/>
      <c r="S127" s="67"/>
      <c r="T127" s="68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20" t="s">
        <v>213</v>
      </c>
      <c r="AU127" s="20" t="s">
        <v>83</v>
      </c>
    </row>
    <row r="128" spans="1:65" s="2" customFormat="1" ht="27">
      <c r="A128" s="37"/>
      <c r="B128" s="38"/>
      <c r="C128" s="39"/>
      <c r="D128" s="196" t="s">
        <v>275</v>
      </c>
      <c r="E128" s="39"/>
      <c r="F128" s="233" t="s">
        <v>2632</v>
      </c>
      <c r="G128" s="39"/>
      <c r="H128" s="39"/>
      <c r="I128" s="198"/>
      <c r="J128" s="39"/>
      <c r="K128" s="39"/>
      <c r="L128" s="42"/>
      <c r="M128" s="199"/>
      <c r="N128" s="200"/>
      <c r="O128" s="67"/>
      <c r="P128" s="67"/>
      <c r="Q128" s="67"/>
      <c r="R128" s="67"/>
      <c r="S128" s="67"/>
      <c r="T128" s="68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20" t="s">
        <v>275</v>
      </c>
      <c r="AU128" s="20" t="s">
        <v>83</v>
      </c>
    </row>
    <row r="129" spans="1:65" s="14" customFormat="1">
      <c r="B129" s="211"/>
      <c r="C129" s="212"/>
      <c r="D129" s="196" t="s">
        <v>215</v>
      </c>
      <c r="E129" s="213" t="s">
        <v>21</v>
      </c>
      <c r="F129" s="214" t="s">
        <v>2633</v>
      </c>
      <c r="G129" s="212"/>
      <c r="H129" s="215">
        <v>286.27999999999997</v>
      </c>
      <c r="I129" s="216"/>
      <c r="J129" s="212"/>
      <c r="K129" s="212"/>
      <c r="L129" s="217"/>
      <c r="M129" s="218"/>
      <c r="N129" s="219"/>
      <c r="O129" s="219"/>
      <c r="P129" s="219"/>
      <c r="Q129" s="219"/>
      <c r="R129" s="219"/>
      <c r="S129" s="219"/>
      <c r="T129" s="220"/>
      <c r="AT129" s="221" t="s">
        <v>215</v>
      </c>
      <c r="AU129" s="221" t="s">
        <v>83</v>
      </c>
      <c r="AV129" s="14" t="s">
        <v>83</v>
      </c>
      <c r="AW129" s="14" t="s">
        <v>34</v>
      </c>
      <c r="AX129" s="14" t="s">
        <v>81</v>
      </c>
      <c r="AY129" s="221" t="s">
        <v>206</v>
      </c>
    </row>
    <row r="130" spans="1:65" s="2" customFormat="1" ht="16.5" customHeight="1">
      <c r="A130" s="37"/>
      <c r="B130" s="38"/>
      <c r="C130" s="182" t="s">
        <v>289</v>
      </c>
      <c r="D130" s="182" t="s">
        <v>208</v>
      </c>
      <c r="E130" s="183" t="s">
        <v>2634</v>
      </c>
      <c r="F130" s="184" t="s">
        <v>2635</v>
      </c>
      <c r="G130" s="185" t="s">
        <v>238</v>
      </c>
      <c r="H130" s="186">
        <v>14256</v>
      </c>
      <c r="I130" s="187"/>
      <c r="J130" s="188">
        <f>ROUND(I130*H130,2)</f>
        <v>0</v>
      </c>
      <c r="K130" s="189"/>
      <c r="L130" s="42"/>
      <c r="M130" s="190" t="s">
        <v>21</v>
      </c>
      <c r="N130" s="191" t="s">
        <v>45</v>
      </c>
      <c r="O130" s="67"/>
      <c r="P130" s="192">
        <f>O130*H130</f>
        <v>0</v>
      </c>
      <c r="Q130" s="192">
        <v>0</v>
      </c>
      <c r="R130" s="192">
        <f>Q130*H130</f>
        <v>0</v>
      </c>
      <c r="S130" s="192">
        <v>0</v>
      </c>
      <c r="T130" s="193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194" t="s">
        <v>149</v>
      </c>
      <c r="AT130" s="194" t="s">
        <v>208</v>
      </c>
      <c r="AU130" s="194" t="s">
        <v>83</v>
      </c>
      <c r="AY130" s="20" t="s">
        <v>206</v>
      </c>
      <c r="BE130" s="195">
        <f>IF(N130="základní",J130,0)</f>
        <v>0</v>
      </c>
      <c r="BF130" s="195">
        <f>IF(N130="snížená",J130,0)</f>
        <v>0</v>
      </c>
      <c r="BG130" s="195">
        <f>IF(N130="zákl. přenesená",J130,0)</f>
        <v>0</v>
      </c>
      <c r="BH130" s="195">
        <f>IF(N130="sníž. přenesená",J130,0)</f>
        <v>0</v>
      </c>
      <c r="BI130" s="195">
        <f>IF(N130="nulová",J130,0)</f>
        <v>0</v>
      </c>
      <c r="BJ130" s="20" t="s">
        <v>81</v>
      </c>
      <c r="BK130" s="195">
        <f>ROUND(I130*H130,2)</f>
        <v>0</v>
      </c>
      <c r="BL130" s="20" t="s">
        <v>149</v>
      </c>
      <c r="BM130" s="194" t="s">
        <v>2636</v>
      </c>
    </row>
    <row r="131" spans="1:65" s="2" customFormat="1">
      <c r="A131" s="37"/>
      <c r="B131" s="38"/>
      <c r="C131" s="39"/>
      <c r="D131" s="196" t="s">
        <v>213</v>
      </c>
      <c r="E131" s="39"/>
      <c r="F131" s="197" t="s">
        <v>2637</v>
      </c>
      <c r="G131" s="39"/>
      <c r="H131" s="39"/>
      <c r="I131" s="198"/>
      <c r="J131" s="39"/>
      <c r="K131" s="39"/>
      <c r="L131" s="42"/>
      <c r="M131" s="199"/>
      <c r="N131" s="200"/>
      <c r="O131" s="67"/>
      <c r="P131" s="67"/>
      <c r="Q131" s="67"/>
      <c r="R131" s="67"/>
      <c r="S131" s="67"/>
      <c r="T131" s="68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T131" s="20" t="s">
        <v>213</v>
      </c>
      <c r="AU131" s="20" t="s">
        <v>83</v>
      </c>
    </row>
    <row r="132" spans="1:65" s="2" customFormat="1" ht="18">
      <c r="A132" s="37"/>
      <c r="B132" s="38"/>
      <c r="C132" s="39"/>
      <c r="D132" s="196" t="s">
        <v>275</v>
      </c>
      <c r="E132" s="39"/>
      <c r="F132" s="233" t="s">
        <v>2595</v>
      </c>
      <c r="G132" s="39"/>
      <c r="H132" s="39"/>
      <c r="I132" s="198"/>
      <c r="J132" s="39"/>
      <c r="K132" s="39"/>
      <c r="L132" s="42"/>
      <c r="M132" s="199"/>
      <c r="N132" s="200"/>
      <c r="O132" s="67"/>
      <c r="P132" s="67"/>
      <c r="Q132" s="67"/>
      <c r="R132" s="67"/>
      <c r="S132" s="67"/>
      <c r="T132" s="68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20" t="s">
        <v>275</v>
      </c>
      <c r="AU132" s="20" t="s">
        <v>83</v>
      </c>
    </row>
    <row r="133" spans="1:65" s="14" customFormat="1">
      <c r="B133" s="211"/>
      <c r="C133" s="212"/>
      <c r="D133" s="196" t="s">
        <v>215</v>
      </c>
      <c r="E133" s="213" t="s">
        <v>21</v>
      </c>
      <c r="F133" s="214" t="s">
        <v>2638</v>
      </c>
      <c r="G133" s="212"/>
      <c r="H133" s="215">
        <v>14256</v>
      </c>
      <c r="I133" s="216"/>
      <c r="J133" s="212"/>
      <c r="K133" s="212"/>
      <c r="L133" s="217"/>
      <c r="M133" s="218"/>
      <c r="N133" s="219"/>
      <c r="O133" s="219"/>
      <c r="P133" s="219"/>
      <c r="Q133" s="219"/>
      <c r="R133" s="219"/>
      <c r="S133" s="219"/>
      <c r="T133" s="220"/>
      <c r="AT133" s="221" t="s">
        <v>215</v>
      </c>
      <c r="AU133" s="221" t="s">
        <v>83</v>
      </c>
      <c r="AV133" s="14" t="s">
        <v>83</v>
      </c>
      <c r="AW133" s="14" t="s">
        <v>34</v>
      </c>
      <c r="AX133" s="14" t="s">
        <v>81</v>
      </c>
      <c r="AY133" s="221" t="s">
        <v>206</v>
      </c>
    </row>
    <row r="134" spans="1:65" s="2" customFormat="1" ht="16.5" customHeight="1">
      <c r="A134" s="37"/>
      <c r="B134" s="38"/>
      <c r="C134" s="182" t="s">
        <v>304</v>
      </c>
      <c r="D134" s="182" t="s">
        <v>208</v>
      </c>
      <c r="E134" s="183" t="s">
        <v>2179</v>
      </c>
      <c r="F134" s="184" t="s">
        <v>2180</v>
      </c>
      <c r="G134" s="185" t="s">
        <v>257</v>
      </c>
      <c r="H134" s="186">
        <v>286.27999999999997</v>
      </c>
      <c r="I134" s="187"/>
      <c r="J134" s="188">
        <f>ROUND(I134*H134,2)</f>
        <v>0</v>
      </c>
      <c r="K134" s="189"/>
      <c r="L134" s="42"/>
      <c r="M134" s="190" t="s">
        <v>21</v>
      </c>
      <c r="N134" s="191" t="s">
        <v>45</v>
      </c>
      <c r="O134" s="67"/>
      <c r="P134" s="192">
        <f>O134*H134</f>
        <v>0</v>
      </c>
      <c r="Q134" s="192">
        <v>0</v>
      </c>
      <c r="R134" s="192">
        <f>Q134*H134</f>
        <v>0</v>
      </c>
      <c r="S134" s="192">
        <v>0</v>
      </c>
      <c r="T134" s="193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194" t="s">
        <v>149</v>
      </c>
      <c r="AT134" s="194" t="s">
        <v>208</v>
      </c>
      <c r="AU134" s="194" t="s">
        <v>83</v>
      </c>
      <c r="AY134" s="20" t="s">
        <v>206</v>
      </c>
      <c r="BE134" s="195">
        <f>IF(N134="základní",J134,0)</f>
        <v>0</v>
      </c>
      <c r="BF134" s="195">
        <f>IF(N134="snížená",J134,0)</f>
        <v>0</v>
      </c>
      <c r="BG134" s="195">
        <f>IF(N134="zákl. přenesená",J134,0)</f>
        <v>0</v>
      </c>
      <c r="BH134" s="195">
        <f>IF(N134="sníž. přenesená",J134,0)</f>
        <v>0</v>
      </c>
      <c r="BI134" s="195">
        <f>IF(N134="nulová",J134,0)</f>
        <v>0</v>
      </c>
      <c r="BJ134" s="20" t="s">
        <v>81</v>
      </c>
      <c r="BK134" s="195">
        <f>ROUND(I134*H134,2)</f>
        <v>0</v>
      </c>
      <c r="BL134" s="20" t="s">
        <v>149</v>
      </c>
      <c r="BM134" s="194" t="s">
        <v>2639</v>
      </c>
    </row>
    <row r="135" spans="1:65" s="2" customFormat="1">
      <c r="A135" s="37"/>
      <c r="B135" s="38"/>
      <c r="C135" s="39"/>
      <c r="D135" s="196" t="s">
        <v>213</v>
      </c>
      <c r="E135" s="39"/>
      <c r="F135" s="197" t="s">
        <v>2182</v>
      </c>
      <c r="G135" s="39"/>
      <c r="H135" s="39"/>
      <c r="I135" s="198"/>
      <c r="J135" s="39"/>
      <c r="K135" s="39"/>
      <c r="L135" s="42"/>
      <c r="M135" s="199"/>
      <c r="N135" s="200"/>
      <c r="O135" s="67"/>
      <c r="P135" s="67"/>
      <c r="Q135" s="67"/>
      <c r="R135" s="67"/>
      <c r="S135" s="67"/>
      <c r="T135" s="68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20" t="s">
        <v>213</v>
      </c>
      <c r="AU135" s="20" t="s">
        <v>83</v>
      </c>
    </row>
    <row r="136" spans="1:65" s="14" customFormat="1">
      <c r="B136" s="211"/>
      <c r="C136" s="212"/>
      <c r="D136" s="196" t="s">
        <v>215</v>
      </c>
      <c r="E136" s="213" t="s">
        <v>21</v>
      </c>
      <c r="F136" s="214" t="s">
        <v>2633</v>
      </c>
      <c r="G136" s="212"/>
      <c r="H136" s="215">
        <v>286.27999999999997</v>
      </c>
      <c r="I136" s="216"/>
      <c r="J136" s="212"/>
      <c r="K136" s="212"/>
      <c r="L136" s="217"/>
      <c r="M136" s="250"/>
      <c r="N136" s="251"/>
      <c r="O136" s="251"/>
      <c r="P136" s="251"/>
      <c r="Q136" s="251"/>
      <c r="R136" s="251"/>
      <c r="S136" s="251"/>
      <c r="T136" s="252"/>
      <c r="AT136" s="221" t="s">
        <v>215</v>
      </c>
      <c r="AU136" s="221" t="s">
        <v>83</v>
      </c>
      <c r="AV136" s="14" t="s">
        <v>83</v>
      </c>
      <c r="AW136" s="14" t="s">
        <v>34</v>
      </c>
      <c r="AX136" s="14" t="s">
        <v>81</v>
      </c>
      <c r="AY136" s="221" t="s">
        <v>206</v>
      </c>
    </row>
    <row r="137" spans="1:65" s="2" customFormat="1" ht="7" customHeight="1">
      <c r="A137" s="37"/>
      <c r="B137" s="50"/>
      <c r="C137" s="51"/>
      <c r="D137" s="51"/>
      <c r="E137" s="51"/>
      <c r="F137" s="51"/>
      <c r="G137" s="51"/>
      <c r="H137" s="51"/>
      <c r="I137" s="51"/>
      <c r="J137" s="51"/>
      <c r="K137" s="51"/>
      <c r="L137" s="42"/>
      <c r="M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</sheetData>
  <sheetProtection algorithmName="SHA-512" hashValue="EfGrCRh4HSQJnPV/cl4nycgV8zRuvRIbLsailP7N4nfqp+9JrQfIlBLb+n9GbCrFIbP0/MwyOvfpcHMZLgDkNQ==" saltValue="ogF5NOThpBMupDmw5cf3yetaZ13lWuUnDID0sOEsQuwKRy6FrQsnQdOnRE1UGy0UT8nyypeitKcJ1W31t/e57Q==" spinCount="100000" sheet="1" objects="1" scenarios="1" formatColumns="0" formatRows="0" autoFilter="0"/>
  <autoFilter ref="C86:K136" xr:uid="{00000000-0009-0000-0000-00000C000000}"/>
  <mergeCells count="12">
    <mergeCell ref="E79:H79"/>
    <mergeCell ref="L2:V2"/>
    <mergeCell ref="E50:H50"/>
    <mergeCell ref="E52:H52"/>
    <mergeCell ref="E54:H54"/>
    <mergeCell ref="E75:H75"/>
    <mergeCell ref="E77:H7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2:BM128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131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s="1" customFormat="1" ht="12" customHeight="1">
      <c r="B8" s="23"/>
      <c r="D8" s="115" t="s">
        <v>169</v>
      </c>
      <c r="L8" s="23"/>
    </row>
    <row r="9" spans="1:46" s="2" customFormat="1" ht="16.5" customHeight="1">
      <c r="A9" s="37"/>
      <c r="B9" s="42"/>
      <c r="C9" s="37"/>
      <c r="D9" s="37"/>
      <c r="E9" s="402" t="s">
        <v>170</v>
      </c>
      <c r="F9" s="404"/>
      <c r="G9" s="404"/>
      <c r="H9" s="404"/>
      <c r="I9" s="37"/>
      <c r="J9" s="37"/>
      <c r="K9" s="37"/>
      <c r="L9" s="11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46" s="2" customFormat="1" ht="12" customHeight="1">
      <c r="A10" s="37"/>
      <c r="B10" s="42"/>
      <c r="C10" s="37"/>
      <c r="D10" s="115" t="s">
        <v>171</v>
      </c>
      <c r="E10" s="37"/>
      <c r="F10" s="37"/>
      <c r="G10" s="37"/>
      <c r="H10" s="37"/>
      <c r="I10" s="37"/>
      <c r="J10" s="37"/>
      <c r="K10" s="37"/>
      <c r="L10" s="11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46" s="2" customFormat="1" ht="16.5" customHeight="1">
      <c r="A11" s="37"/>
      <c r="B11" s="42"/>
      <c r="C11" s="37"/>
      <c r="D11" s="37"/>
      <c r="E11" s="405" t="s">
        <v>187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>
      <c r="A12" s="37"/>
      <c r="B12" s="42"/>
      <c r="C12" s="37"/>
      <c r="D12" s="37"/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2" customHeight="1">
      <c r="A13" s="37"/>
      <c r="B13" s="42"/>
      <c r="C13" s="37"/>
      <c r="D13" s="115" t="s">
        <v>18</v>
      </c>
      <c r="E13" s="37"/>
      <c r="F13" s="106" t="s">
        <v>19</v>
      </c>
      <c r="G13" s="37"/>
      <c r="H13" s="37"/>
      <c r="I13" s="115" t="s">
        <v>20</v>
      </c>
      <c r="J13" s="106" t="s">
        <v>21</v>
      </c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 ht="12" customHeight="1">
      <c r="A14" s="37"/>
      <c r="B14" s="42"/>
      <c r="C14" s="37"/>
      <c r="D14" s="115" t="s">
        <v>22</v>
      </c>
      <c r="E14" s="37"/>
      <c r="F14" s="106" t="s">
        <v>23</v>
      </c>
      <c r="G14" s="37"/>
      <c r="H14" s="37"/>
      <c r="I14" s="115" t="s">
        <v>24</v>
      </c>
      <c r="J14" s="117" t="str">
        <f>'Rekapitulace stavby'!AN8</f>
        <v>22. 5. 2024</v>
      </c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0.75" customHeight="1">
      <c r="A15" s="37"/>
      <c r="B15" s="42"/>
      <c r="C15" s="37"/>
      <c r="D15" s="37"/>
      <c r="E15" s="37"/>
      <c r="F15" s="37"/>
      <c r="G15" s="37"/>
      <c r="H15" s="37"/>
      <c r="I15" s="37"/>
      <c r="J15" s="37"/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26</v>
      </c>
      <c r="E16" s="37"/>
      <c r="F16" s="37"/>
      <c r="G16" s="37"/>
      <c r="H16" s="37"/>
      <c r="I16" s="115" t="s">
        <v>27</v>
      </c>
      <c r="J16" s="106" t="s">
        <v>21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8" customHeight="1">
      <c r="A17" s="37"/>
      <c r="B17" s="42"/>
      <c r="C17" s="37"/>
      <c r="D17" s="37"/>
      <c r="E17" s="106" t="s">
        <v>28</v>
      </c>
      <c r="F17" s="37"/>
      <c r="G17" s="37"/>
      <c r="H17" s="37"/>
      <c r="I17" s="115" t="s">
        <v>29</v>
      </c>
      <c r="J17" s="106" t="s">
        <v>21</v>
      </c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7" customHeight="1">
      <c r="A18" s="37"/>
      <c r="B18" s="42"/>
      <c r="C18" s="37"/>
      <c r="D18" s="37"/>
      <c r="E18" s="37"/>
      <c r="F18" s="37"/>
      <c r="G18" s="37"/>
      <c r="H18" s="37"/>
      <c r="I18" s="37"/>
      <c r="J18" s="37"/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2" customHeight="1">
      <c r="A19" s="37"/>
      <c r="B19" s="42"/>
      <c r="C19" s="37"/>
      <c r="D19" s="115" t="s">
        <v>30</v>
      </c>
      <c r="E19" s="37"/>
      <c r="F19" s="37"/>
      <c r="G19" s="37"/>
      <c r="H19" s="37"/>
      <c r="I19" s="115" t="s">
        <v>27</v>
      </c>
      <c r="J19" s="33" t="str">
        <f>'Rekapitulace stavby'!AN13</f>
        <v>Vyplň údaj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18" customHeight="1">
      <c r="A20" s="37"/>
      <c r="B20" s="42"/>
      <c r="C20" s="37"/>
      <c r="D20" s="37"/>
      <c r="E20" s="406" t="str">
        <f>'Rekapitulace stavby'!E14</f>
        <v>Vyplň údaj</v>
      </c>
      <c r="F20" s="407"/>
      <c r="G20" s="407"/>
      <c r="H20" s="407"/>
      <c r="I20" s="115" t="s">
        <v>29</v>
      </c>
      <c r="J20" s="33" t="str">
        <f>'Rekapitulace stavby'!AN14</f>
        <v>Vyplň údaj</v>
      </c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7" customHeight="1">
      <c r="A21" s="37"/>
      <c r="B21" s="42"/>
      <c r="C21" s="37"/>
      <c r="D21" s="37"/>
      <c r="E21" s="37"/>
      <c r="F21" s="37"/>
      <c r="G21" s="37"/>
      <c r="H21" s="37"/>
      <c r="I21" s="37"/>
      <c r="J21" s="37"/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2" customHeight="1">
      <c r="A22" s="37"/>
      <c r="B22" s="42"/>
      <c r="C22" s="37"/>
      <c r="D22" s="115" t="s">
        <v>32</v>
      </c>
      <c r="E22" s="37"/>
      <c r="F22" s="37"/>
      <c r="G22" s="37"/>
      <c r="H22" s="37"/>
      <c r="I22" s="115" t="s">
        <v>27</v>
      </c>
      <c r="J22" s="106" t="s">
        <v>21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18" customHeight="1">
      <c r="A23" s="37"/>
      <c r="B23" s="42"/>
      <c r="C23" s="37"/>
      <c r="D23" s="37"/>
      <c r="E23" s="106" t="s">
        <v>33</v>
      </c>
      <c r="F23" s="37"/>
      <c r="G23" s="37"/>
      <c r="H23" s="37"/>
      <c r="I23" s="115" t="s">
        <v>29</v>
      </c>
      <c r="J23" s="106" t="s">
        <v>21</v>
      </c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7" customHeight="1">
      <c r="A24" s="37"/>
      <c r="B24" s="42"/>
      <c r="C24" s="37"/>
      <c r="D24" s="37"/>
      <c r="E24" s="37"/>
      <c r="F24" s="37"/>
      <c r="G24" s="37"/>
      <c r="H24" s="37"/>
      <c r="I24" s="37"/>
      <c r="J24" s="37"/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2" customHeight="1">
      <c r="A25" s="37"/>
      <c r="B25" s="42"/>
      <c r="C25" s="37"/>
      <c r="D25" s="115" t="s">
        <v>35</v>
      </c>
      <c r="E25" s="37"/>
      <c r="F25" s="37"/>
      <c r="G25" s="37"/>
      <c r="H25" s="37"/>
      <c r="I25" s="115" t="s">
        <v>27</v>
      </c>
      <c r="J25" s="106" t="s">
        <v>36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18" customHeight="1">
      <c r="A26" s="37"/>
      <c r="B26" s="42"/>
      <c r="C26" s="37"/>
      <c r="D26" s="37"/>
      <c r="E26" s="106" t="s">
        <v>37</v>
      </c>
      <c r="F26" s="37"/>
      <c r="G26" s="37"/>
      <c r="H26" s="37"/>
      <c r="I26" s="115" t="s">
        <v>29</v>
      </c>
      <c r="J26" s="106" t="s">
        <v>21</v>
      </c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7" customHeight="1">
      <c r="A27" s="37"/>
      <c r="B27" s="42"/>
      <c r="C27" s="37"/>
      <c r="D27" s="37"/>
      <c r="E27" s="37"/>
      <c r="F27" s="37"/>
      <c r="G27" s="37"/>
      <c r="H27" s="37"/>
      <c r="I27" s="37"/>
      <c r="J27" s="37"/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2" customHeight="1">
      <c r="A28" s="37"/>
      <c r="B28" s="42"/>
      <c r="C28" s="37"/>
      <c r="D28" s="115" t="s">
        <v>38</v>
      </c>
      <c r="E28" s="37"/>
      <c r="F28" s="37"/>
      <c r="G28" s="37"/>
      <c r="H28" s="37"/>
      <c r="I28" s="37"/>
      <c r="J28" s="37"/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8" customFormat="1" ht="16.5" customHeight="1">
      <c r="A29" s="118"/>
      <c r="B29" s="119"/>
      <c r="C29" s="118"/>
      <c r="D29" s="118"/>
      <c r="E29" s="408" t="s">
        <v>21</v>
      </c>
      <c r="F29" s="408"/>
      <c r="G29" s="408"/>
      <c r="H29" s="408"/>
      <c r="I29" s="118"/>
      <c r="J29" s="118"/>
      <c r="K29" s="118"/>
      <c r="L29" s="120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</row>
    <row r="30" spans="1:31" s="2" customFormat="1" ht="7" customHeight="1">
      <c r="A30" s="37"/>
      <c r="B30" s="42"/>
      <c r="C30" s="37"/>
      <c r="D30" s="37"/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2" customFormat="1" ht="7" customHeight="1">
      <c r="A31" s="37"/>
      <c r="B31" s="42"/>
      <c r="C31" s="37"/>
      <c r="D31" s="121"/>
      <c r="E31" s="121"/>
      <c r="F31" s="121"/>
      <c r="G31" s="121"/>
      <c r="H31" s="121"/>
      <c r="I31" s="121"/>
      <c r="J31" s="121"/>
      <c r="K31" s="121"/>
      <c r="L31" s="11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pans="1:31" s="2" customFormat="1" ht="25.4" customHeight="1">
      <c r="A32" s="37"/>
      <c r="B32" s="42"/>
      <c r="C32" s="37"/>
      <c r="D32" s="122" t="s">
        <v>40</v>
      </c>
      <c r="E32" s="37"/>
      <c r="F32" s="37"/>
      <c r="G32" s="37"/>
      <c r="H32" s="37"/>
      <c r="I32" s="37"/>
      <c r="J32" s="123">
        <f>ROUND(J92, 2)</f>
        <v>0</v>
      </c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14.4" customHeight="1">
      <c r="A34" s="37"/>
      <c r="B34" s="42"/>
      <c r="C34" s="37"/>
      <c r="D34" s="37"/>
      <c r="E34" s="37"/>
      <c r="F34" s="124" t="s">
        <v>42</v>
      </c>
      <c r="G34" s="37"/>
      <c r="H34" s="37"/>
      <c r="I34" s="124" t="s">
        <v>41</v>
      </c>
      <c r="J34" s="124" t="s">
        <v>43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14.4" customHeight="1">
      <c r="A35" s="37"/>
      <c r="B35" s="42"/>
      <c r="C35" s="37"/>
      <c r="D35" s="125" t="s">
        <v>44</v>
      </c>
      <c r="E35" s="115" t="s">
        <v>45</v>
      </c>
      <c r="F35" s="126">
        <f>ROUND((SUM(BE92:BE127)),  2)</f>
        <v>0</v>
      </c>
      <c r="G35" s="37"/>
      <c r="H35" s="37"/>
      <c r="I35" s="127">
        <v>0.21</v>
      </c>
      <c r="J35" s="126">
        <f>ROUND(((SUM(BE92:BE127))*I35),  2)</f>
        <v>0</v>
      </c>
      <c r="K35" s="37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115" t="s">
        <v>46</v>
      </c>
      <c r="F36" s="126">
        <f>ROUND((SUM(BF92:BF127)),  2)</f>
        <v>0</v>
      </c>
      <c r="G36" s="37"/>
      <c r="H36" s="37"/>
      <c r="I36" s="127">
        <v>0.12</v>
      </c>
      <c r="J36" s="126">
        <f>ROUND(((SUM(BF92:BF127))*I36),  2)</f>
        <v>0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hidden="1" customHeight="1">
      <c r="A37" s="37"/>
      <c r="B37" s="42"/>
      <c r="C37" s="37"/>
      <c r="D37" s="37"/>
      <c r="E37" s="115" t="s">
        <v>47</v>
      </c>
      <c r="F37" s="126">
        <f>ROUND((SUM(BG92:BG127)),  2)</f>
        <v>0</v>
      </c>
      <c r="G37" s="37"/>
      <c r="H37" s="37"/>
      <c r="I37" s="127">
        <v>0.21</v>
      </c>
      <c r="J37" s="126">
        <f>0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hidden="1" customHeight="1">
      <c r="A38" s="37"/>
      <c r="B38" s="42"/>
      <c r="C38" s="37"/>
      <c r="D38" s="37"/>
      <c r="E38" s="115" t="s">
        <v>48</v>
      </c>
      <c r="F38" s="126">
        <f>ROUND((SUM(BH92:BH127)),  2)</f>
        <v>0</v>
      </c>
      <c r="G38" s="37"/>
      <c r="H38" s="37"/>
      <c r="I38" s="127">
        <v>0.12</v>
      </c>
      <c r="J38" s="126">
        <f>0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49</v>
      </c>
      <c r="F39" s="126">
        <f>ROUND((SUM(BI92:BI127)),  2)</f>
        <v>0</v>
      </c>
      <c r="G39" s="37"/>
      <c r="H39" s="37"/>
      <c r="I39" s="127">
        <v>0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7" customHeight="1">
      <c r="A40" s="37"/>
      <c r="B40" s="42"/>
      <c r="C40" s="37"/>
      <c r="D40" s="37"/>
      <c r="E40" s="37"/>
      <c r="F40" s="37"/>
      <c r="G40" s="37"/>
      <c r="H40" s="37"/>
      <c r="I40" s="37"/>
      <c r="J40" s="37"/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25.4" customHeight="1">
      <c r="A41" s="37"/>
      <c r="B41" s="42"/>
      <c r="C41" s="128"/>
      <c r="D41" s="129" t="s">
        <v>50</v>
      </c>
      <c r="E41" s="130"/>
      <c r="F41" s="130"/>
      <c r="G41" s="131" t="s">
        <v>51</v>
      </c>
      <c r="H41" s="132" t="s">
        <v>52</v>
      </c>
      <c r="I41" s="130"/>
      <c r="J41" s="133">
        <f>SUM(J32:J39)</f>
        <v>0</v>
      </c>
      <c r="K41" s="134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14.4" customHeight="1">
      <c r="A42" s="37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6" spans="1:31" s="2" customFormat="1" ht="7" customHeight="1">
      <c r="A46" s="37"/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1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pans="1:31" s="2" customFormat="1" ht="25" customHeight="1">
      <c r="A47" s="37"/>
      <c r="B47" s="38"/>
      <c r="C47" s="26" t="s">
        <v>175</v>
      </c>
      <c r="D47" s="39"/>
      <c r="E47" s="39"/>
      <c r="F47" s="39"/>
      <c r="G47" s="39"/>
      <c r="H47" s="39"/>
      <c r="I47" s="39"/>
      <c r="J47" s="39"/>
      <c r="K47" s="39"/>
      <c r="L47" s="11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pans="1:31" s="2" customFormat="1" ht="7" customHeight="1">
      <c r="A48" s="37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47" s="2" customFormat="1" ht="12" customHeight="1">
      <c r="A49" s="37"/>
      <c r="B49" s="38"/>
      <c r="C49" s="32" t="s">
        <v>16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47" s="2" customFormat="1" ht="16.5" customHeight="1">
      <c r="A50" s="37"/>
      <c r="B50" s="38"/>
      <c r="C50" s="39"/>
      <c r="D50" s="39"/>
      <c r="E50" s="400" t="str">
        <f>E7</f>
        <v>Lesopark Na Kolečku-DPS - revize</v>
      </c>
      <c r="F50" s="401"/>
      <c r="G50" s="401"/>
      <c r="H50" s="401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47" s="1" customFormat="1" ht="12" customHeight="1">
      <c r="B51" s="24"/>
      <c r="C51" s="32" t="s">
        <v>169</v>
      </c>
      <c r="D51" s="25"/>
      <c r="E51" s="25"/>
      <c r="F51" s="25"/>
      <c r="G51" s="25"/>
      <c r="H51" s="25"/>
      <c r="I51" s="25"/>
      <c r="J51" s="25"/>
      <c r="K51" s="25"/>
      <c r="L51" s="23"/>
    </row>
    <row r="52" spans="1:47" s="2" customFormat="1" ht="16.5" customHeight="1">
      <c r="A52" s="37"/>
      <c r="B52" s="38"/>
      <c r="C52" s="39"/>
      <c r="D52" s="39"/>
      <c r="E52" s="400" t="s">
        <v>170</v>
      </c>
      <c r="F52" s="399"/>
      <c r="G52" s="399"/>
      <c r="H52" s="399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47" s="2" customFormat="1" ht="12" customHeight="1">
      <c r="A53" s="37"/>
      <c r="B53" s="38"/>
      <c r="C53" s="32" t="s">
        <v>171</v>
      </c>
      <c r="D53" s="39"/>
      <c r="E53" s="39"/>
      <c r="F53" s="39"/>
      <c r="G53" s="39"/>
      <c r="H53" s="39"/>
      <c r="I53" s="39"/>
      <c r="J53" s="39"/>
      <c r="K53" s="39"/>
      <c r="L53" s="11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pans="1:47" s="2" customFormat="1" ht="16.5" customHeight="1">
      <c r="A54" s="37"/>
      <c r="B54" s="38"/>
      <c r="C54" s="39"/>
      <c r="D54" s="39"/>
      <c r="E54" s="367" t="str">
        <f>E11</f>
        <v>VRN - Vedlejší rozpočtové náklady</v>
      </c>
      <c r="F54" s="399"/>
      <c r="G54" s="399"/>
      <c r="H54" s="399"/>
      <c r="I54" s="39"/>
      <c r="J54" s="39"/>
      <c r="K54" s="39"/>
      <c r="L54" s="11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pans="1:47" s="2" customFormat="1" ht="7" customHeight="1">
      <c r="A55" s="37"/>
      <c r="B55" s="38"/>
      <c r="C55" s="39"/>
      <c r="D55" s="39"/>
      <c r="E55" s="39"/>
      <c r="F55" s="39"/>
      <c r="G55" s="39"/>
      <c r="H55" s="39"/>
      <c r="I55" s="39"/>
      <c r="J55" s="39"/>
      <c r="K55" s="39"/>
      <c r="L55" s="11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pans="1:47" s="2" customFormat="1" ht="12" customHeight="1">
      <c r="A56" s="37"/>
      <c r="B56" s="38"/>
      <c r="C56" s="32" t="s">
        <v>22</v>
      </c>
      <c r="D56" s="39"/>
      <c r="E56" s="39"/>
      <c r="F56" s="30" t="str">
        <f>F14</f>
        <v>Roudnice nad Labem</v>
      </c>
      <c r="G56" s="39"/>
      <c r="H56" s="39"/>
      <c r="I56" s="32" t="s">
        <v>24</v>
      </c>
      <c r="J56" s="62" t="str">
        <f>IF(J14="","",J14)</f>
        <v>22. 5. 2024</v>
      </c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47" s="2" customFormat="1" ht="7" customHeight="1">
      <c r="A57" s="37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47" s="2" customFormat="1" ht="15.15" customHeight="1">
      <c r="A58" s="37"/>
      <c r="B58" s="38"/>
      <c r="C58" s="32" t="s">
        <v>26</v>
      </c>
      <c r="D58" s="39"/>
      <c r="E58" s="39"/>
      <c r="F58" s="30" t="str">
        <f>E17</f>
        <v xml:space="preserve"> </v>
      </c>
      <c r="G58" s="39"/>
      <c r="H58" s="39"/>
      <c r="I58" s="32" t="s">
        <v>32</v>
      </c>
      <c r="J58" s="35" t="str">
        <f>E23</f>
        <v>Land05 s.r.o.</v>
      </c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47" s="2" customFormat="1" ht="15.15" customHeight="1">
      <c r="A59" s="37"/>
      <c r="B59" s="38"/>
      <c r="C59" s="32" t="s">
        <v>30</v>
      </c>
      <c r="D59" s="39"/>
      <c r="E59" s="39"/>
      <c r="F59" s="30" t="str">
        <f>IF(E20="","",E20)</f>
        <v>Vyplň údaj</v>
      </c>
      <c r="G59" s="39"/>
      <c r="H59" s="39"/>
      <c r="I59" s="32" t="s">
        <v>35</v>
      </c>
      <c r="J59" s="35" t="str">
        <f>E26</f>
        <v>Soloreal s.r.o.</v>
      </c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47" s="2" customFormat="1" ht="10.25" customHeight="1">
      <c r="A60" s="37"/>
      <c r="B60" s="38"/>
      <c r="C60" s="39"/>
      <c r="D60" s="39"/>
      <c r="E60" s="39"/>
      <c r="F60" s="39"/>
      <c r="G60" s="39"/>
      <c r="H60" s="39"/>
      <c r="I60" s="39"/>
      <c r="J60" s="39"/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47" s="2" customFormat="1" ht="29.25" customHeight="1">
      <c r="A61" s="37"/>
      <c r="B61" s="38"/>
      <c r="C61" s="139" t="s">
        <v>176</v>
      </c>
      <c r="D61" s="140"/>
      <c r="E61" s="140"/>
      <c r="F61" s="140"/>
      <c r="G61" s="140"/>
      <c r="H61" s="140"/>
      <c r="I61" s="140"/>
      <c r="J61" s="141" t="s">
        <v>177</v>
      </c>
      <c r="K61" s="140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47" s="2" customFormat="1" ht="10.25" customHeight="1">
      <c r="A62" s="37"/>
      <c r="B62" s="38"/>
      <c r="C62" s="39"/>
      <c r="D62" s="39"/>
      <c r="E62" s="39"/>
      <c r="F62" s="39"/>
      <c r="G62" s="39"/>
      <c r="H62" s="39"/>
      <c r="I62" s="39"/>
      <c r="J62" s="39"/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47" s="2" customFormat="1" ht="22.75" customHeight="1">
      <c r="A63" s="37"/>
      <c r="B63" s="38"/>
      <c r="C63" s="142" t="s">
        <v>72</v>
      </c>
      <c r="D63" s="39"/>
      <c r="E63" s="39"/>
      <c r="F63" s="39"/>
      <c r="G63" s="39"/>
      <c r="H63" s="39"/>
      <c r="I63" s="39"/>
      <c r="J63" s="80">
        <f>J92</f>
        <v>0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U63" s="20" t="s">
        <v>178</v>
      </c>
    </row>
    <row r="64" spans="1:47" s="9" customFormat="1" ht="25" customHeight="1">
      <c r="B64" s="143"/>
      <c r="C64" s="144"/>
      <c r="D64" s="145" t="s">
        <v>187</v>
      </c>
      <c r="E64" s="146"/>
      <c r="F64" s="146"/>
      <c r="G64" s="146"/>
      <c r="H64" s="146"/>
      <c r="I64" s="146"/>
      <c r="J64" s="147">
        <f>J93</f>
        <v>0</v>
      </c>
      <c r="K64" s="144"/>
      <c r="L64" s="148"/>
    </row>
    <row r="65" spans="1:31" s="10" customFormat="1" ht="19.899999999999999" customHeight="1">
      <c r="B65" s="149"/>
      <c r="C65" s="100"/>
      <c r="D65" s="150" t="s">
        <v>188</v>
      </c>
      <c r="E65" s="151"/>
      <c r="F65" s="151"/>
      <c r="G65" s="151"/>
      <c r="H65" s="151"/>
      <c r="I65" s="151"/>
      <c r="J65" s="152">
        <f>J94</f>
        <v>0</v>
      </c>
      <c r="K65" s="100"/>
      <c r="L65" s="153"/>
    </row>
    <row r="66" spans="1:31" s="10" customFormat="1" ht="19.899999999999999" customHeight="1">
      <c r="B66" s="149"/>
      <c r="C66" s="100"/>
      <c r="D66" s="150" t="s">
        <v>189</v>
      </c>
      <c r="E66" s="151"/>
      <c r="F66" s="151"/>
      <c r="G66" s="151"/>
      <c r="H66" s="151"/>
      <c r="I66" s="151"/>
      <c r="J66" s="152">
        <f>J103</f>
        <v>0</v>
      </c>
      <c r="K66" s="100"/>
      <c r="L66" s="153"/>
    </row>
    <row r="67" spans="1:31" s="10" customFormat="1" ht="19.899999999999999" customHeight="1">
      <c r="B67" s="149"/>
      <c r="C67" s="100"/>
      <c r="D67" s="150" t="s">
        <v>190</v>
      </c>
      <c r="E67" s="151"/>
      <c r="F67" s="151"/>
      <c r="G67" s="151"/>
      <c r="H67" s="151"/>
      <c r="I67" s="151"/>
      <c r="J67" s="152">
        <f>J108</f>
        <v>0</v>
      </c>
      <c r="K67" s="100"/>
      <c r="L67" s="153"/>
    </row>
    <row r="68" spans="1:31" s="10" customFormat="1" ht="19.899999999999999" customHeight="1">
      <c r="B68" s="149"/>
      <c r="C68" s="100"/>
      <c r="D68" s="150" t="s">
        <v>1013</v>
      </c>
      <c r="E68" s="151"/>
      <c r="F68" s="151"/>
      <c r="G68" s="151"/>
      <c r="H68" s="151"/>
      <c r="I68" s="151"/>
      <c r="J68" s="152">
        <f>J117</f>
        <v>0</v>
      </c>
      <c r="K68" s="100"/>
      <c r="L68" s="153"/>
    </row>
    <row r="69" spans="1:31" s="10" customFormat="1" ht="19.899999999999999" customHeight="1">
      <c r="B69" s="149"/>
      <c r="C69" s="100"/>
      <c r="D69" s="150" t="s">
        <v>2640</v>
      </c>
      <c r="E69" s="151"/>
      <c r="F69" s="151"/>
      <c r="G69" s="151"/>
      <c r="H69" s="151"/>
      <c r="I69" s="151"/>
      <c r="J69" s="152">
        <f>J120</f>
        <v>0</v>
      </c>
      <c r="K69" s="100"/>
      <c r="L69" s="153"/>
    </row>
    <row r="70" spans="1:31" s="10" customFormat="1" ht="19.899999999999999" customHeight="1">
      <c r="B70" s="149"/>
      <c r="C70" s="100"/>
      <c r="D70" s="150" t="s">
        <v>2641</v>
      </c>
      <c r="E70" s="151"/>
      <c r="F70" s="151"/>
      <c r="G70" s="151"/>
      <c r="H70" s="151"/>
      <c r="I70" s="151"/>
      <c r="J70" s="152">
        <f>J123</f>
        <v>0</v>
      </c>
      <c r="K70" s="100"/>
      <c r="L70" s="153"/>
    </row>
    <row r="71" spans="1:31" s="2" customFormat="1" ht="21.75" customHeight="1">
      <c r="A71" s="37"/>
      <c r="B71" s="38"/>
      <c r="C71" s="39"/>
      <c r="D71" s="39"/>
      <c r="E71" s="39"/>
      <c r="F71" s="39"/>
      <c r="G71" s="39"/>
      <c r="H71" s="39"/>
      <c r="I71" s="39"/>
      <c r="J71" s="39"/>
      <c r="K71" s="39"/>
      <c r="L71" s="116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</row>
    <row r="72" spans="1:31" s="2" customFormat="1" ht="7" customHeight="1">
      <c r="A72" s="37"/>
      <c r="B72" s="50"/>
      <c r="C72" s="51"/>
      <c r="D72" s="51"/>
      <c r="E72" s="51"/>
      <c r="F72" s="51"/>
      <c r="G72" s="51"/>
      <c r="H72" s="51"/>
      <c r="I72" s="51"/>
      <c r="J72" s="51"/>
      <c r="K72" s="51"/>
      <c r="L72" s="11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6" spans="1:31" s="2" customFormat="1" ht="7" customHeight="1">
      <c r="A76" s="37"/>
      <c r="B76" s="52"/>
      <c r="C76" s="53"/>
      <c r="D76" s="53"/>
      <c r="E76" s="53"/>
      <c r="F76" s="53"/>
      <c r="G76" s="53"/>
      <c r="H76" s="53"/>
      <c r="I76" s="53"/>
      <c r="J76" s="53"/>
      <c r="K76" s="53"/>
      <c r="L76" s="116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pans="1:31" s="2" customFormat="1" ht="25" customHeight="1">
      <c r="A77" s="37"/>
      <c r="B77" s="38"/>
      <c r="C77" s="26" t="s">
        <v>191</v>
      </c>
      <c r="D77" s="39"/>
      <c r="E77" s="39"/>
      <c r="F77" s="39"/>
      <c r="G77" s="39"/>
      <c r="H77" s="39"/>
      <c r="I77" s="39"/>
      <c r="J77" s="39"/>
      <c r="K77" s="39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31" s="2" customFormat="1" ht="7" customHeight="1">
      <c r="A78" s="37"/>
      <c r="B78" s="38"/>
      <c r="C78" s="39"/>
      <c r="D78" s="39"/>
      <c r="E78" s="39"/>
      <c r="F78" s="39"/>
      <c r="G78" s="39"/>
      <c r="H78" s="39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31" s="2" customFormat="1" ht="12" customHeight="1">
      <c r="A79" s="37"/>
      <c r="B79" s="38"/>
      <c r="C79" s="32" t="s">
        <v>16</v>
      </c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31" s="2" customFormat="1" ht="16.5" customHeight="1">
      <c r="A80" s="37"/>
      <c r="B80" s="38"/>
      <c r="C80" s="39"/>
      <c r="D80" s="39"/>
      <c r="E80" s="400" t="str">
        <f>E7</f>
        <v>Lesopark Na Kolečku-DPS - revize</v>
      </c>
      <c r="F80" s="401"/>
      <c r="G80" s="401"/>
      <c r="H80" s="401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5" s="1" customFormat="1" ht="12" customHeight="1">
      <c r="B81" s="24"/>
      <c r="C81" s="32" t="s">
        <v>169</v>
      </c>
      <c r="D81" s="25"/>
      <c r="E81" s="25"/>
      <c r="F81" s="25"/>
      <c r="G81" s="25"/>
      <c r="H81" s="25"/>
      <c r="I81" s="25"/>
      <c r="J81" s="25"/>
      <c r="K81" s="25"/>
      <c r="L81" s="23"/>
    </row>
    <row r="82" spans="1:65" s="2" customFormat="1" ht="16.5" customHeight="1">
      <c r="A82" s="37"/>
      <c r="B82" s="38"/>
      <c r="C82" s="39"/>
      <c r="D82" s="39"/>
      <c r="E82" s="400" t="s">
        <v>170</v>
      </c>
      <c r="F82" s="399"/>
      <c r="G82" s="399"/>
      <c r="H82" s="399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65" s="2" customFormat="1" ht="12" customHeight="1">
      <c r="A83" s="37"/>
      <c r="B83" s="38"/>
      <c r="C83" s="32" t="s">
        <v>171</v>
      </c>
      <c r="D83" s="39"/>
      <c r="E83" s="39"/>
      <c r="F83" s="39"/>
      <c r="G83" s="39"/>
      <c r="H83" s="39"/>
      <c r="I83" s="39"/>
      <c r="J83" s="39"/>
      <c r="K83" s="39"/>
      <c r="L83" s="11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pans="1:65" s="2" customFormat="1" ht="16.5" customHeight="1">
      <c r="A84" s="37"/>
      <c r="B84" s="38"/>
      <c r="C84" s="39"/>
      <c r="D84" s="39"/>
      <c r="E84" s="367" t="str">
        <f>E11</f>
        <v>VRN - Vedlejší rozpočtové náklady</v>
      </c>
      <c r="F84" s="399"/>
      <c r="G84" s="399"/>
      <c r="H84" s="39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5" s="2" customFormat="1" ht="7" customHeight="1">
      <c r="A85" s="37"/>
      <c r="B85" s="38"/>
      <c r="C85" s="39"/>
      <c r="D85" s="39"/>
      <c r="E85" s="39"/>
      <c r="F85" s="39"/>
      <c r="G85" s="39"/>
      <c r="H85" s="3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5" s="2" customFormat="1" ht="12" customHeight="1">
      <c r="A86" s="37"/>
      <c r="B86" s="38"/>
      <c r="C86" s="32" t="s">
        <v>22</v>
      </c>
      <c r="D86" s="39"/>
      <c r="E86" s="39"/>
      <c r="F86" s="30" t="str">
        <f>F14</f>
        <v>Roudnice nad Labem</v>
      </c>
      <c r="G86" s="39"/>
      <c r="H86" s="39"/>
      <c r="I86" s="32" t="s">
        <v>24</v>
      </c>
      <c r="J86" s="62" t="str">
        <f>IF(J14="","",J14)</f>
        <v>22. 5. 2024</v>
      </c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5" s="2" customFormat="1" ht="7" customHeight="1">
      <c r="A87" s="37"/>
      <c r="B87" s="38"/>
      <c r="C87" s="39"/>
      <c r="D87" s="39"/>
      <c r="E87" s="39"/>
      <c r="F87" s="39"/>
      <c r="G87" s="39"/>
      <c r="H87" s="3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5" s="2" customFormat="1" ht="15.15" customHeight="1">
      <c r="A88" s="37"/>
      <c r="B88" s="38"/>
      <c r="C88" s="32" t="s">
        <v>26</v>
      </c>
      <c r="D88" s="39"/>
      <c r="E88" s="39"/>
      <c r="F88" s="30" t="str">
        <f>E17</f>
        <v xml:space="preserve"> </v>
      </c>
      <c r="G88" s="39"/>
      <c r="H88" s="39"/>
      <c r="I88" s="32" t="s">
        <v>32</v>
      </c>
      <c r="J88" s="35" t="str">
        <f>E23</f>
        <v>Land05 s.r.o.</v>
      </c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5" s="2" customFormat="1" ht="15.15" customHeight="1">
      <c r="A89" s="37"/>
      <c r="B89" s="38"/>
      <c r="C89" s="32" t="s">
        <v>30</v>
      </c>
      <c r="D89" s="39"/>
      <c r="E89" s="39"/>
      <c r="F89" s="30" t="str">
        <f>IF(E20="","",E20)</f>
        <v>Vyplň údaj</v>
      </c>
      <c r="G89" s="39"/>
      <c r="H89" s="39"/>
      <c r="I89" s="32" t="s">
        <v>35</v>
      </c>
      <c r="J89" s="35" t="str">
        <f>E26</f>
        <v>Soloreal s.r.o.</v>
      </c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5" s="2" customFormat="1" ht="10.25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5" s="11" customFormat="1" ht="29.25" customHeight="1">
      <c r="A91" s="154"/>
      <c r="B91" s="155"/>
      <c r="C91" s="156" t="s">
        <v>192</v>
      </c>
      <c r="D91" s="157" t="s">
        <v>59</v>
      </c>
      <c r="E91" s="157" t="s">
        <v>55</v>
      </c>
      <c r="F91" s="157" t="s">
        <v>56</v>
      </c>
      <c r="G91" s="157" t="s">
        <v>193</v>
      </c>
      <c r="H91" s="157" t="s">
        <v>194</v>
      </c>
      <c r="I91" s="157" t="s">
        <v>195</v>
      </c>
      <c r="J91" s="158" t="s">
        <v>177</v>
      </c>
      <c r="K91" s="159" t="s">
        <v>196</v>
      </c>
      <c r="L91" s="160"/>
      <c r="M91" s="71" t="s">
        <v>21</v>
      </c>
      <c r="N91" s="72" t="s">
        <v>44</v>
      </c>
      <c r="O91" s="72" t="s">
        <v>197</v>
      </c>
      <c r="P91" s="72" t="s">
        <v>198</v>
      </c>
      <c r="Q91" s="72" t="s">
        <v>199</v>
      </c>
      <c r="R91" s="72" t="s">
        <v>200</v>
      </c>
      <c r="S91" s="72" t="s">
        <v>201</v>
      </c>
      <c r="T91" s="73" t="s">
        <v>202</v>
      </c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</row>
    <row r="92" spans="1:65" s="2" customFormat="1" ht="22.75" customHeight="1">
      <c r="A92" s="37"/>
      <c r="B92" s="38"/>
      <c r="C92" s="78" t="s">
        <v>203</v>
      </c>
      <c r="D92" s="39"/>
      <c r="E92" s="39"/>
      <c r="F92" s="39"/>
      <c r="G92" s="39"/>
      <c r="H92" s="39"/>
      <c r="I92" s="39"/>
      <c r="J92" s="161">
        <f>BK92</f>
        <v>0</v>
      </c>
      <c r="K92" s="39"/>
      <c r="L92" s="42"/>
      <c r="M92" s="74"/>
      <c r="N92" s="162"/>
      <c r="O92" s="75"/>
      <c r="P92" s="163">
        <f>P93</f>
        <v>0</v>
      </c>
      <c r="Q92" s="75"/>
      <c r="R92" s="163">
        <f>R93</f>
        <v>0</v>
      </c>
      <c r="S92" s="75"/>
      <c r="T92" s="164">
        <f>T93</f>
        <v>0</v>
      </c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T92" s="20" t="s">
        <v>73</v>
      </c>
      <c r="AU92" s="20" t="s">
        <v>178</v>
      </c>
      <c r="BK92" s="165">
        <f>BK93</f>
        <v>0</v>
      </c>
    </row>
    <row r="93" spans="1:65" s="12" customFormat="1" ht="25.9" customHeight="1">
      <c r="B93" s="166"/>
      <c r="C93" s="167"/>
      <c r="D93" s="168" t="s">
        <v>73</v>
      </c>
      <c r="E93" s="169" t="s">
        <v>129</v>
      </c>
      <c r="F93" s="169" t="s">
        <v>130</v>
      </c>
      <c r="G93" s="167"/>
      <c r="H93" s="167"/>
      <c r="I93" s="170"/>
      <c r="J93" s="171">
        <f>BK93</f>
        <v>0</v>
      </c>
      <c r="K93" s="167"/>
      <c r="L93" s="172"/>
      <c r="M93" s="173"/>
      <c r="N93" s="174"/>
      <c r="O93" s="174"/>
      <c r="P93" s="175">
        <f>P94+P103+P108+P117+P120+P123</f>
        <v>0</v>
      </c>
      <c r="Q93" s="174"/>
      <c r="R93" s="175">
        <f>R94+R103+R108+R117+R120+R123</f>
        <v>0</v>
      </c>
      <c r="S93" s="174"/>
      <c r="T93" s="176">
        <f>T94+T103+T108+T117+T120+T123</f>
        <v>0</v>
      </c>
      <c r="AR93" s="177" t="s">
        <v>235</v>
      </c>
      <c r="AT93" s="178" t="s">
        <v>73</v>
      </c>
      <c r="AU93" s="178" t="s">
        <v>74</v>
      </c>
      <c r="AY93" s="177" t="s">
        <v>206</v>
      </c>
      <c r="BK93" s="179">
        <f>BK94+BK103+BK108+BK117+BK120+BK123</f>
        <v>0</v>
      </c>
    </row>
    <row r="94" spans="1:65" s="12" customFormat="1" ht="22.75" customHeight="1">
      <c r="B94" s="166"/>
      <c r="C94" s="167"/>
      <c r="D94" s="168" t="s">
        <v>73</v>
      </c>
      <c r="E94" s="180" t="s">
        <v>804</v>
      </c>
      <c r="F94" s="180" t="s">
        <v>805</v>
      </c>
      <c r="G94" s="167"/>
      <c r="H94" s="167"/>
      <c r="I94" s="170"/>
      <c r="J94" s="181">
        <f>BK94</f>
        <v>0</v>
      </c>
      <c r="K94" s="167"/>
      <c r="L94" s="172"/>
      <c r="M94" s="173"/>
      <c r="N94" s="174"/>
      <c r="O94" s="174"/>
      <c r="P94" s="175">
        <f>SUM(P95:P102)</f>
        <v>0</v>
      </c>
      <c r="Q94" s="174"/>
      <c r="R94" s="175">
        <f>SUM(R95:R102)</f>
        <v>0</v>
      </c>
      <c r="S94" s="174"/>
      <c r="T94" s="176">
        <f>SUM(T95:T102)</f>
        <v>0</v>
      </c>
      <c r="AR94" s="177" t="s">
        <v>235</v>
      </c>
      <c r="AT94" s="178" t="s">
        <v>73</v>
      </c>
      <c r="AU94" s="178" t="s">
        <v>81</v>
      </c>
      <c r="AY94" s="177" t="s">
        <v>206</v>
      </c>
      <c r="BK94" s="179">
        <f>SUM(BK95:BK102)</f>
        <v>0</v>
      </c>
    </row>
    <row r="95" spans="1:65" s="2" customFormat="1" ht="16.5" customHeight="1">
      <c r="A95" s="37"/>
      <c r="B95" s="38"/>
      <c r="C95" s="182" t="s">
        <v>81</v>
      </c>
      <c r="D95" s="182" t="s">
        <v>208</v>
      </c>
      <c r="E95" s="183" t="s">
        <v>1180</v>
      </c>
      <c r="F95" s="184" t="s">
        <v>1181</v>
      </c>
      <c r="G95" s="185" t="s">
        <v>2642</v>
      </c>
      <c r="H95" s="186">
        <v>1</v>
      </c>
      <c r="I95" s="187"/>
      <c r="J95" s="188">
        <f>ROUND(I95*H95,2)</f>
        <v>0</v>
      </c>
      <c r="K95" s="189"/>
      <c r="L95" s="42"/>
      <c r="M95" s="190" t="s">
        <v>21</v>
      </c>
      <c r="N95" s="191" t="s">
        <v>45</v>
      </c>
      <c r="O95" s="67"/>
      <c r="P95" s="192">
        <f>O95*H95</f>
        <v>0</v>
      </c>
      <c r="Q95" s="192">
        <v>0</v>
      </c>
      <c r="R95" s="192">
        <f>Q95*H95</f>
        <v>0</v>
      </c>
      <c r="S95" s="192">
        <v>0</v>
      </c>
      <c r="T95" s="193">
        <f>S95*H95</f>
        <v>0</v>
      </c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R95" s="194" t="s">
        <v>810</v>
      </c>
      <c r="AT95" s="194" t="s">
        <v>208</v>
      </c>
      <c r="AU95" s="194" t="s">
        <v>83</v>
      </c>
      <c r="AY95" s="20" t="s">
        <v>206</v>
      </c>
      <c r="BE95" s="195">
        <f>IF(N95="základní",J95,0)</f>
        <v>0</v>
      </c>
      <c r="BF95" s="195">
        <f>IF(N95="snížená",J95,0)</f>
        <v>0</v>
      </c>
      <c r="BG95" s="195">
        <f>IF(N95="zákl. přenesená",J95,0)</f>
        <v>0</v>
      </c>
      <c r="BH95" s="195">
        <f>IF(N95="sníž. přenesená",J95,0)</f>
        <v>0</v>
      </c>
      <c r="BI95" s="195">
        <f>IF(N95="nulová",J95,0)</f>
        <v>0</v>
      </c>
      <c r="BJ95" s="20" t="s">
        <v>81</v>
      </c>
      <c r="BK95" s="195">
        <f>ROUND(I95*H95,2)</f>
        <v>0</v>
      </c>
      <c r="BL95" s="20" t="s">
        <v>810</v>
      </c>
      <c r="BM95" s="194" t="s">
        <v>2643</v>
      </c>
    </row>
    <row r="96" spans="1:65" s="2" customFormat="1">
      <c r="A96" s="37"/>
      <c r="B96" s="38"/>
      <c r="C96" s="39"/>
      <c r="D96" s="196" t="s">
        <v>213</v>
      </c>
      <c r="E96" s="39"/>
      <c r="F96" s="197" t="s">
        <v>1181</v>
      </c>
      <c r="G96" s="39"/>
      <c r="H96" s="39"/>
      <c r="I96" s="198"/>
      <c r="J96" s="39"/>
      <c r="K96" s="39"/>
      <c r="L96" s="42"/>
      <c r="M96" s="199"/>
      <c r="N96" s="200"/>
      <c r="O96" s="67"/>
      <c r="P96" s="67"/>
      <c r="Q96" s="67"/>
      <c r="R96" s="67"/>
      <c r="S96" s="67"/>
      <c r="T96" s="68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T96" s="20" t="s">
        <v>213</v>
      </c>
      <c r="AU96" s="20" t="s">
        <v>83</v>
      </c>
    </row>
    <row r="97" spans="1:65" s="2" customFormat="1" ht="16.5" customHeight="1">
      <c r="A97" s="37"/>
      <c r="B97" s="38"/>
      <c r="C97" s="182" t="s">
        <v>83</v>
      </c>
      <c r="D97" s="182" t="s">
        <v>208</v>
      </c>
      <c r="E97" s="183" t="s">
        <v>814</v>
      </c>
      <c r="F97" s="184" t="s">
        <v>815</v>
      </c>
      <c r="G97" s="185" t="s">
        <v>809</v>
      </c>
      <c r="H97" s="186">
        <v>1</v>
      </c>
      <c r="I97" s="187"/>
      <c r="J97" s="188">
        <f>ROUND(I97*H97,2)</f>
        <v>0</v>
      </c>
      <c r="K97" s="189"/>
      <c r="L97" s="42"/>
      <c r="M97" s="190" t="s">
        <v>21</v>
      </c>
      <c r="N97" s="191" t="s">
        <v>45</v>
      </c>
      <c r="O97" s="67"/>
      <c r="P97" s="192">
        <f>O97*H97</f>
        <v>0</v>
      </c>
      <c r="Q97" s="192">
        <v>0</v>
      </c>
      <c r="R97" s="192">
        <f>Q97*H97</f>
        <v>0</v>
      </c>
      <c r="S97" s="192">
        <v>0</v>
      </c>
      <c r="T97" s="193">
        <f>S97*H97</f>
        <v>0</v>
      </c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R97" s="194" t="s">
        <v>810</v>
      </c>
      <c r="AT97" s="194" t="s">
        <v>208</v>
      </c>
      <c r="AU97" s="194" t="s">
        <v>83</v>
      </c>
      <c r="AY97" s="20" t="s">
        <v>206</v>
      </c>
      <c r="BE97" s="195">
        <f>IF(N97="základní",J97,0)</f>
        <v>0</v>
      </c>
      <c r="BF97" s="195">
        <f>IF(N97="snížená",J97,0)</f>
        <v>0</v>
      </c>
      <c r="BG97" s="195">
        <f>IF(N97="zákl. přenesená",J97,0)</f>
        <v>0</v>
      </c>
      <c r="BH97" s="195">
        <f>IF(N97="sníž. přenesená",J97,0)</f>
        <v>0</v>
      </c>
      <c r="BI97" s="195">
        <f>IF(N97="nulová",J97,0)</f>
        <v>0</v>
      </c>
      <c r="BJ97" s="20" t="s">
        <v>81</v>
      </c>
      <c r="BK97" s="195">
        <f>ROUND(I97*H97,2)</f>
        <v>0</v>
      </c>
      <c r="BL97" s="20" t="s">
        <v>810</v>
      </c>
      <c r="BM97" s="194" t="s">
        <v>2644</v>
      </c>
    </row>
    <row r="98" spans="1:65" s="2" customFormat="1">
      <c r="A98" s="37"/>
      <c r="B98" s="38"/>
      <c r="C98" s="39"/>
      <c r="D98" s="196" t="s">
        <v>213</v>
      </c>
      <c r="E98" s="39"/>
      <c r="F98" s="197" t="s">
        <v>815</v>
      </c>
      <c r="G98" s="39"/>
      <c r="H98" s="39"/>
      <c r="I98" s="198"/>
      <c r="J98" s="39"/>
      <c r="K98" s="39"/>
      <c r="L98" s="42"/>
      <c r="M98" s="199"/>
      <c r="N98" s="200"/>
      <c r="O98" s="67"/>
      <c r="P98" s="67"/>
      <c r="Q98" s="67"/>
      <c r="R98" s="67"/>
      <c r="S98" s="67"/>
      <c r="T98" s="68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T98" s="20" t="s">
        <v>213</v>
      </c>
      <c r="AU98" s="20" t="s">
        <v>83</v>
      </c>
    </row>
    <row r="99" spans="1:65" s="2" customFormat="1" ht="16.5" customHeight="1">
      <c r="A99" s="37"/>
      <c r="B99" s="38"/>
      <c r="C99" s="182" t="s">
        <v>106</v>
      </c>
      <c r="D99" s="182" t="s">
        <v>208</v>
      </c>
      <c r="E99" s="183" t="s">
        <v>819</v>
      </c>
      <c r="F99" s="184" t="s">
        <v>820</v>
      </c>
      <c r="G99" s="185" t="s">
        <v>809</v>
      </c>
      <c r="H99" s="186">
        <v>1</v>
      </c>
      <c r="I99" s="187"/>
      <c r="J99" s="188">
        <f>ROUND(I99*H99,2)</f>
        <v>0</v>
      </c>
      <c r="K99" s="189"/>
      <c r="L99" s="42"/>
      <c r="M99" s="190" t="s">
        <v>21</v>
      </c>
      <c r="N99" s="191" t="s">
        <v>45</v>
      </c>
      <c r="O99" s="67"/>
      <c r="P99" s="192">
        <f>O99*H99</f>
        <v>0</v>
      </c>
      <c r="Q99" s="192">
        <v>0</v>
      </c>
      <c r="R99" s="192">
        <f>Q99*H99</f>
        <v>0</v>
      </c>
      <c r="S99" s="192">
        <v>0</v>
      </c>
      <c r="T99" s="193">
        <f>S99*H99</f>
        <v>0</v>
      </c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R99" s="194" t="s">
        <v>810</v>
      </c>
      <c r="AT99" s="194" t="s">
        <v>208</v>
      </c>
      <c r="AU99" s="194" t="s">
        <v>83</v>
      </c>
      <c r="AY99" s="20" t="s">
        <v>206</v>
      </c>
      <c r="BE99" s="195">
        <f>IF(N99="základní",J99,0)</f>
        <v>0</v>
      </c>
      <c r="BF99" s="195">
        <f>IF(N99="snížená",J99,0)</f>
        <v>0</v>
      </c>
      <c r="BG99" s="195">
        <f>IF(N99="zákl. přenesená",J99,0)</f>
        <v>0</v>
      </c>
      <c r="BH99" s="195">
        <f>IF(N99="sníž. přenesená",J99,0)</f>
        <v>0</v>
      </c>
      <c r="BI99" s="195">
        <f>IF(N99="nulová",J99,0)</f>
        <v>0</v>
      </c>
      <c r="BJ99" s="20" t="s">
        <v>81</v>
      </c>
      <c r="BK99" s="195">
        <f>ROUND(I99*H99,2)</f>
        <v>0</v>
      </c>
      <c r="BL99" s="20" t="s">
        <v>810</v>
      </c>
      <c r="BM99" s="194" t="s">
        <v>2645</v>
      </c>
    </row>
    <row r="100" spans="1:65" s="2" customFormat="1">
      <c r="A100" s="37"/>
      <c r="B100" s="38"/>
      <c r="C100" s="39"/>
      <c r="D100" s="196" t="s">
        <v>213</v>
      </c>
      <c r="E100" s="39"/>
      <c r="F100" s="197" t="s">
        <v>820</v>
      </c>
      <c r="G100" s="39"/>
      <c r="H100" s="39"/>
      <c r="I100" s="198"/>
      <c r="J100" s="39"/>
      <c r="K100" s="39"/>
      <c r="L100" s="42"/>
      <c r="M100" s="199"/>
      <c r="N100" s="200"/>
      <c r="O100" s="67"/>
      <c r="P100" s="67"/>
      <c r="Q100" s="67"/>
      <c r="R100" s="67"/>
      <c r="S100" s="67"/>
      <c r="T100" s="68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T100" s="20" t="s">
        <v>213</v>
      </c>
      <c r="AU100" s="20" t="s">
        <v>83</v>
      </c>
    </row>
    <row r="101" spans="1:65" s="2" customFormat="1" ht="16.5" customHeight="1">
      <c r="A101" s="37"/>
      <c r="B101" s="38"/>
      <c r="C101" s="182" t="s">
        <v>149</v>
      </c>
      <c r="D101" s="182" t="s">
        <v>208</v>
      </c>
      <c r="E101" s="183" t="s">
        <v>2646</v>
      </c>
      <c r="F101" s="184" t="s">
        <v>2647</v>
      </c>
      <c r="G101" s="185" t="s">
        <v>809</v>
      </c>
      <c r="H101" s="186">
        <v>1</v>
      </c>
      <c r="I101" s="187"/>
      <c r="J101" s="188">
        <f>ROUND(I101*H101,2)</f>
        <v>0</v>
      </c>
      <c r="K101" s="189"/>
      <c r="L101" s="42"/>
      <c r="M101" s="190" t="s">
        <v>21</v>
      </c>
      <c r="N101" s="191" t="s">
        <v>45</v>
      </c>
      <c r="O101" s="67"/>
      <c r="P101" s="192">
        <f>O101*H101</f>
        <v>0</v>
      </c>
      <c r="Q101" s="192">
        <v>0</v>
      </c>
      <c r="R101" s="192">
        <f>Q101*H101</f>
        <v>0</v>
      </c>
      <c r="S101" s="192">
        <v>0</v>
      </c>
      <c r="T101" s="193">
        <f>S101*H101</f>
        <v>0</v>
      </c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R101" s="194" t="s">
        <v>810</v>
      </c>
      <c r="AT101" s="194" t="s">
        <v>208</v>
      </c>
      <c r="AU101" s="194" t="s">
        <v>83</v>
      </c>
      <c r="AY101" s="20" t="s">
        <v>206</v>
      </c>
      <c r="BE101" s="195">
        <f>IF(N101="základní",J101,0)</f>
        <v>0</v>
      </c>
      <c r="BF101" s="195">
        <f>IF(N101="snížená",J101,0)</f>
        <v>0</v>
      </c>
      <c r="BG101" s="195">
        <f>IF(N101="zákl. přenesená",J101,0)</f>
        <v>0</v>
      </c>
      <c r="BH101" s="195">
        <f>IF(N101="sníž. přenesená",J101,0)</f>
        <v>0</v>
      </c>
      <c r="BI101" s="195">
        <f>IF(N101="nulová",J101,0)</f>
        <v>0</v>
      </c>
      <c r="BJ101" s="20" t="s">
        <v>81</v>
      </c>
      <c r="BK101" s="195">
        <f>ROUND(I101*H101,2)</f>
        <v>0</v>
      </c>
      <c r="BL101" s="20" t="s">
        <v>810</v>
      </c>
      <c r="BM101" s="194" t="s">
        <v>2648</v>
      </c>
    </row>
    <row r="102" spans="1:65" s="2" customFormat="1">
      <c r="A102" s="37"/>
      <c r="B102" s="38"/>
      <c r="C102" s="39"/>
      <c r="D102" s="196" t="s">
        <v>213</v>
      </c>
      <c r="E102" s="39"/>
      <c r="F102" s="197" t="s">
        <v>2647</v>
      </c>
      <c r="G102" s="39"/>
      <c r="H102" s="39"/>
      <c r="I102" s="198"/>
      <c r="J102" s="39"/>
      <c r="K102" s="39"/>
      <c r="L102" s="42"/>
      <c r="M102" s="199"/>
      <c r="N102" s="200"/>
      <c r="O102" s="67"/>
      <c r="P102" s="67"/>
      <c r="Q102" s="67"/>
      <c r="R102" s="67"/>
      <c r="S102" s="67"/>
      <c r="T102" s="68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T102" s="20" t="s">
        <v>213</v>
      </c>
      <c r="AU102" s="20" t="s">
        <v>83</v>
      </c>
    </row>
    <row r="103" spans="1:65" s="12" customFormat="1" ht="22.75" customHeight="1">
      <c r="B103" s="166"/>
      <c r="C103" s="167"/>
      <c r="D103" s="168" t="s">
        <v>73</v>
      </c>
      <c r="E103" s="180" t="s">
        <v>822</v>
      </c>
      <c r="F103" s="180" t="s">
        <v>823</v>
      </c>
      <c r="G103" s="167"/>
      <c r="H103" s="167"/>
      <c r="I103" s="170"/>
      <c r="J103" s="181">
        <f>BK103</f>
        <v>0</v>
      </c>
      <c r="K103" s="167"/>
      <c r="L103" s="172"/>
      <c r="M103" s="173"/>
      <c r="N103" s="174"/>
      <c r="O103" s="174"/>
      <c r="P103" s="175">
        <f>SUM(P104:P107)</f>
        <v>0</v>
      </c>
      <c r="Q103" s="174"/>
      <c r="R103" s="175">
        <f>SUM(R104:R107)</f>
        <v>0</v>
      </c>
      <c r="S103" s="174"/>
      <c r="T103" s="176">
        <f>SUM(T104:T107)</f>
        <v>0</v>
      </c>
      <c r="AR103" s="177" t="s">
        <v>235</v>
      </c>
      <c r="AT103" s="178" t="s">
        <v>73</v>
      </c>
      <c r="AU103" s="178" t="s">
        <v>81</v>
      </c>
      <c r="AY103" s="177" t="s">
        <v>206</v>
      </c>
      <c r="BK103" s="179">
        <f>SUM(BK104:BK107)</f>
        <v>0</v>
      </c>
    </row>
    <row r="104" spans="1:65" s="2" customFormat="1" ht="16.5" customHeight="1">
      <c r="A104" s="37"/>
      <c r="B104" s="38"/>
      <c r="C104" s="182" t="s">
        <v>235</v>
      </c>
      <c r="D104" s="182" t="s">
        <v>208</v>
      </c>
      <c r="E104" s="183" t="s">
        <v>825</v>
      </c>
      <c r="F104" s="184" t="s">
        <v>823</v>
      </c>
      <c r="G104" s="185" t="s">
        <v>809</v>
      </c>
      <c r="H104" s="186">
        <v>1</v>
      </c>
      <c r="I104" s="187"/>
      <c r="J104" s="188">
        <f>ROUND(I104*H104,2)</f>
        <v>0</v>
      </c>
      <c r="K104" s="189"/>
      <c r="L104" s="42"/>
      <c r="M104" s="190" t="s">
        <v>21</v>
      </c>
      <c r="N104" s="191" t="s">
        <v>45</v>
      </c>
      <c r="O104" s="67"/>
      <c r="P104" s="192">
        <f>O104*H104</f>
        <v>0</v>
      </c>
      <c r="Q104" s="192">
        <v>0</v>
      </c>
      <c r="R104" s="192">
        <f>Q104*H104</f>
        <v>0</v>
      </c>
      <c r="S104" s="192">
        <v>0</v>
      </c>
      <c r="T104" s="193">
        <f>S104*H104</f>
        <v>0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R104" s="194" t="s">
        <v>810</v>
      </c>
      <c r="AT104" s="194" t="s">
        <v>208</v>
      </c>
      <c r="AU104" s="194" t="s">
        <v>83</v>
      </c>
      <c r="AY104" s="20" t="s">
        <v>206</v>
      </c>
      <c r="BE104" s="195">
        <f>IF(N104="základní",J104,0)</f>
        <v>0</v>
      </c>
      <c r="BF104" s="195">
        <f>IF(N104="snížená",J104,0)</f>
        <v>0</v>
      </c>
      <c r="BG104" s="195">
        <f>IF(N104="zákl. přenesená",J104,0)</f>
        <v>0</v>
      </c>
      <c r="BH104" s="195">
        <f>IF(N104="sníž. přenesená",J104,0)</f>
        <v>0</v>
      </c>
      <c r="BI104" s="195">
        <f>IF(N104="nulová",J104,0)</f>
        <v>0</v>
      </c>
      <c r="BJ104" s="20" t="s">
        <v>81</v>
      </c>
      <c r="BK104" s="195">
        <f>ROUND(I104*H104,2)</f>
        <v>0</v>
      </c>
      <c r="BL104" s="20" t="s">
        <v>810</v>
      </c>
      <c r="BM104" s="194" t="s">
        <v>2649</v>
      </c>
    </row>
    <row r="105" spans="1:65" s="2" customFormat="1">
      <c r="A105" s="37"/>
      <c r="B105" s="38"/>
      <c r="C105" s="39"/>
      <c r="D105" s="196" t="s">
        <v>213</v>
      </c>
      <c r="E105" s="39"/>
      <c r="F105" s="197" t="s">
        <v>823</v>
      </c>
      <c r="G105" s="39"/>
      <c r="H105" s="39"/>
      <c r="I105" s="198"/>
      <c r="J105" s="39"/>
      <c r="K105" s="39"/>
      <c r="L105" s="42"/>
      <c r="M105" s="199"/>
      <c r="N105" s="200"/>
      <c r="O105" s="67"/>
      <c r="P105" s="67"/>
      <c r="Q105" s="67"/>
      <c r="R105" s="67"/>
      <c r="S105" s="67"/>
      <c r="T105" s="68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20" t="s">
        <v>213</v>
      </c>
      <c r="AU105" s="20" t="s">
        <v>83</v>
      </c>
    </row>
    <row r="106" spans="1:65" s="2" customFormat="1" ht="16.5" customHeight="1">
      <c r="A106" s="37"/>
      <c r="B106" s="38"/>
      <c r="C106" s="182" t="s">
        <v>254</v>
      </c>
      <c r="D106" s="182" t="s">
        <v>208</v>
      </c>
      <c r="E106" s="183" t="s">
        <v>833</v>
      </c>
      <c r="F106" s="184" t="s">
        <v>834</v>
      </c>
      <c r="G106" s="185" t="s">
        <v>809</v>
      </c>
      <c r="H106" s="186">
        <v>1</v>
      </c>
      <c r="I106" s="187"/>
      <c r="J106" s="188">
        <f>ROUND(I106*H106,2)</f>
        <v>0</v>
      </c>
      <c r="K106" s="189"/>
      <c r="L106" s="42"/>
      <c r="M106" s="190" t="s">
        <v>21</v>
      </c>
      <c r="N106" s="191" t="s">
        <v>45</v>
      </c>
      <c r="O106" s="67"/>
      <c r="P106" s="192">
        <f>O106*H106</f>
        <v>0</v>
      </c>
      <c r="Q106" s="192">
        <v>0</v>
      </c>
      <c r="R106" s="192">
        <f>Q106*H106</f>
        <v>0</v>
      </c>
      <c r="S106" s="192">
        <v>0</v>
      </c>
      <c r="T106" s="193">
        <f>S106*H106</f>
        <v>0</v>
      </c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R106" s="194" t="s">
        <v>810</v>
      </c>
      <c r="AT106" s="194" t="s">
        <v>208</v>
      </c>
      <c r="AU106" s="194" t="s">
        <v>83</v>
      </c>
      <c r="AY106" s="20" t="s">
        <v>206</v>
      </c>
      <c r="BE106" s="195">
        <f>IF(N106="základní",J106,0)</f>
        <v>0</v>
      </c>
      <c r="BF106" s="195">
        <f>IF(N106="snížená",J106,0)</f>
        <v>0</v>
      </c>
      <c r="BG106" s="195">
        <f>IF(N106="zákl. přenesená",J106,0)</f>
        <v>0</v>
      </c>
      <c r="BH106" s="195">
        <f>IF(N106="sníž. přenesená",J106,0)</f>
        <v>0</v>
      </c>
      <c r="BI106" s="195">
        <f>IF(N106="nulová",J106,0)</f>
        <v>0</v>
      </c>
      <c r="BJ106" s="20" t="s">
        <v>81</v>
      </c>
      <c r="BK106" s="195">
        <f>ROUND(I106*H106,2)</f>
        <v>0</v>
      </c>
      <c r="BL106" s="20" t="s">
        <v>810</v>
      </c>
      <c r="BM106" s="194" t="s">
        <v>2650</v>
      </c>
    </row>
    <row r="107" spans="1:65" s="2" customFormat="1">
      <c r="A107" s="37"/>
      <c r="B107" s="38"/>
      <c r="C107" s="39"/>
      <c r="D107" s="196" t="s">
        <v>213</v>
      </c>
      <c r="E107" s="39"/>
      <c r="F107" s="197" t="s">
        <v>834</v>
      </c>
      <c r="G107" s="39"/>
      <c r="H107" s="39"/>
      <c r="I107" s="198"/>
      <c r="J107" s="39"/>
      <c r="K107" s="39"/>
      <c r="L107" s="42"/>
      <c r="M107" s="199"/>
      <c r="N107" s="200"/>
      <c r="O107" s="67"/>
      <c r="P107" s="67"/>
      <c r="Q107" s="67"/>
      <c r="R107" s="67"/>
      <c r="S107" s="67"/>
      <c r="T107" s="6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213</v>
      </c>
      <c r="AU107" s="20" t="s">
        <v>83</v>
      </c>
    </row>
    <row r="108" spans="1:65" s="12" customFormat="1" ht="22.75" customHeight="1">
      <c r="B108" s="166"/>
      <c r="C108" s="167"/>
      <c r="D108" s="168" t="s">
        <v>73</v>
      </c>
      <c r="E108" s="180" t="s">
        <v>838</v>
      </c>
      <c r="F108" s="180" t="s">
        <v>839</v>
      </c>
      <c r="G108" s="167"/>
      <c r="H108" s="167"/>
      <c r="I108" s="170"/>
      <c r="J108" s="181">
        <f>BK108</f>
        <v>0</v>
      </c>
      <c r="K108" s="167"/>
      <c r="L108" s="172"/>
      <c r="M108" s="173"/>
      <c r="N108" s="174"/>
      <c r="O108" s="174"/>
      <c r="P108" s="175">
        <f>SUM(P109:P116)</f>
        <v>0</v>
      </c>
      <c r="Q108" s="174"/>
      <c r="R108" s="175">
        <f>SUM(R109:R116)</f>
        <v>0</v>
      </c>
      <c r="S108" s="174"/>
      <c r="T108" s="176">
        <f>SUM(T109:T116)</f>
        <v>0</v>
      </c>
      <c r="AR108" s="177" t="s">
        <v>235</v>
      </c>
      <c r="AT108" s="178" t="s">
        <v>73</v>
      </c>
      <c r="AU108" s="178" t="s">
        <v>81</v>
      </c>
      <c r="AY108" s="177" t="s">
        <v>206</v>
      </c>
      <c r="BK108" s="179">
        <f>SUM(BK109:BK116)</f>
        <v>0</v>
      </c>
    </row>
    <row r="109" spans="1:65" s="2" customFormat="1" ht="16.5" customHeight="1">
      <c r="A109" s="37"/>
      <c r="B109" s="38"/>
      <c r="C109" s="182" t="s">
        <v>270</v>
      </c>
      <c r="D109" s="182" t="s">
        <v>208</v>
      </c>
      <c r="E109" s="183" t="s">
        <v>1184</v>
      </c>
      <c r="F109" s="184" t="s">
        <v>1185</v>
      </c>
      <c r="G109" s="185" t="s">
        <v>809</v>
      </c>
      <c r="H109" s="186">
        <v>1</v>
      </c>
      <c r="I109" s="187"/>
      <c r="J109" s="188">
        <f>ROUND(I109*H109,2)</f>
        <v>0</v>
      </c>
      <c r="K109" s="189"/>
      <c r="L109" s="42"/>
      <c r="M109" s="190" t="s">
        <v>21</v>
      </c>
      <c r="N109" s="191" t="s">
        <v>45</v>
      </c>
      <c r="O109" s="67"/>
      <c r="P109" s="192">
        <f>O109*H109</f>
        <v>0</v>
      </c>
      <c r="Q109" s="192">
        <v>0</v>
      </c>
      <c r="R109" s="192">
        <f>Q109*H109</f>
        <v>0</v>
      </c>
      <c r="S109" s="192">
        <v>0</v>
      </c>
      <c r="T109" s="193">
        <f>S109*H109</f>
        <v>0</v>
      </c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R109" s="194" t="s">
        <v>810</v>
      </c>
      <c r="AT109" s="194" t="s">
        <v>208</v>
      </c>
      <c r="AU109" s="194" t="s">
        <v>83</v>
      </c>
      <c r="AY109" s="20" t="s">
        <v>206</v>
      </c>
      <c r="BE109" s="195">
        <f>IF(N109="základní",J109,0)</f>
        <v>0</v>
      </c>
      <c r="BF109" s="195">
        <f>IF(N109="snížená",J109,0)</f>
        <v>0</v>
      </c>
      <c r="BG109" s="195">
        <f>IF(N109="zákl. přenesená",J109,0)</f>
        <v>0</v>
      </c>
      <c r="BH109" s="195">
        <f>IF(N109="sníž. přenesená",J109,0)</f>
        <v>0</v>
      </c>
      <c r="BI109" s="195">
        <f>IF(N109="nulová",J109,0)</f>
        <v>0</v>
      </c>
      <c r="BJ109" s="20" t="s">
        <v>81</v>
      </c>
      <c r="BK109" s="195">
        <f>ROUND(I109*H109,2)</f>
        <v>0</v>
      </c>
      <c r="BL109" s="20" t="s">
        <v>810</v>
      </c>
      <c r="BM109" s="194" t="s">
        <v>2651</v>
      </c>
    </row>
    <row r="110" spans="1:65" s="2" customFormat="1">
      <c r="A110" s="37"/>
      <c r="B110" s="38"/>
      <c r="C110" s="39"/>
      <c r="D110" s="196" t="s">
        <v>213</v>
      </c>
      <c r="E110" s="39"/>
      <c r="F110" s="197" t="s">
        <v>1185</v>
      </c>
      <c r="G110" s="39"/>
      <c r="H110" s="39"/>
      <c r="I110" s="198"/>
      <c r="J110" s="39"/>
      <c r="K110" s="39"/>
      <c r="L110" s="42"/>
      <c r="M110" s="199"/>
      <c r="N110" s="200"/>
      <c r="O110" s="67"/>
      <c r="P110" s="67"/>
      <c r="Q110" s="67"/>
      <c r="R110" s="67"/>
      <c r="S110" s="67"/>
      <c r="T110" s="68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T110" s="20" t="s">
        <v>213</v>
      </c>
      <c r="AU110" s="20" t="s">
        <v>83</v>
      </c>
    </row>
    <row r="111" spans="1:65" s="2" customFormat="1" ht="16.5" customHeight="1">
      <c r="A111" s="37"/>
      <c r="B111" s="38"/>
      <c r="C111" s="182" t="s">
        <v>283</v>
      </c>
      <c r="D111" s="182" t="s">
        <v>208</v>
      </c>
      <c r="E111" s="183" t="s">
        <v>1187</v>
      </c>
      <c r="F111" s="184" t="s">
        <v>1188</v>
      </c>
      <c r="G111" s="185" t="s">
        <v>809</v>
      </c>
      <c r="H111" s="186">
        <v>1</v>
      </c>
      <c r="I111" s="187"/>
      <c r="J111" s="188">
        <f>ROUND(I111*H111,2)</f>
        <v>0</v>
      </c>
      <c r="K111" s="189"/>
      <c r="L111" s="42"/>
      <c r="M111" s="190" t="s">
        <v>21</v>
      </c>
      <c r="N111" s="191" t="s">
        <v>45</v>
      </c>
      <c r="O111" s="67"/>
      <c r="P111" s="192">
        <f>O111*H111</f>
        <v>0</v>
      </c>
      <c r="Q111" s="192">
        <v>0</v>
      </c>
      <c r="R111" s="192">
        <f>Q111*H111</f>
        <v>0</v>
      </c>
      <c r="S111" s="192">
        <v>0</v>
      </c>
      <c r="T111" s="193">
        <f>S111*H111</f>
        <v>0</v>
      </c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R111" s="194" t="s">
        <v>810</v>
      </c>
      <c r="AT111" s="194" t="s">
        <v>208</v>
      </c>
      <c r="AU111" s="194" t="s">
        <v>83</v>
      </c>
      <c r="AY111" s="20" t="s">
        <v>206</v>
      </c>
      <c r="BE111" s="195">
        <f>IF(N111="základní",J111,0)</f>
        <v>0</v>
      </c>
      <c r="BF111" s="195">
        <f>IF(N111="snížená",J111,0)</f>
        <v>0</v>
      </c>
      <c r="BG111" s="195">
        <f>IF(N111="zákl. přenesená",J111,0)</f>
        <v>0</v>
      </c>
      <c r="BH111" s="195">
        <f>IF(N111="sníž. přenesená",J111,0)</f>
        <v>0</v>
      </c>
      <c r="BI111" s="195">
        <f>IF(N111="nulová",J111,0)</f>
        <v>0</v>
      </c>
      <c r="BJ111" s="20" t="s">
        <v>81</v>
      </c>
      <c r="BK111" s="195">
        <f>ROUND(I111*H111,2)</f>
        <v>0</v>
      </c>
      <c r="BL111" s="20" t="s">
        <v>810</v>
      </c>
      <c r="BM111" s="194" t="s">
        <v>2652</v>
      </c>
    </row>
    <row r="112" spans="1:65" s="2" customFormat="1">
      <c r="A112" s="37"/>
      <c r="B112" s="38"/>
      <c r="C112" s="39"/>
      <c r="D112" s="196" t="s">
        <v>213</v>
      </c>
      <c r="E112" s="39"/>
      <c r="F112" s="197" t="s">
        <v>1188</v>
      </c>
      <c r="G112" s="39"/>
      <c r="H112" s="39"/>
      <c r="I112" s="198"/>
      <c r="J112" s="39"/>
      <c r="K112" s="39"/>
      <c r="L112" s="42"/>
      <c r="M112" s="199"/>
      <c r="N112" s="200"/>
      <c r="O112" s="67"/>
      <c r="P112" s="67"/>
      <c r="Q112" s="67"/>
      <c r="R112" s="67"/>
      <c r="S112" s="67"/>
      <c r="T112" s="68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20" t="s">
        <v>213</v>
      </c>
      <c r="AU112" s="20" t="s">
        <v>83</v>
      </c>
    </row>
    <row r="113" spans="1:65" s="2" customFormat="1" ht="16.5" customHeight="1">
      <c r="A113" s="37"/>
      <c r="B113" s="38"/>
      <c r="C113" s="182" t="s">
        <v>289</v>
      </c>
      <c r="D113" s="182" t="s">
        <v>208</v>
      </c>
      <c r="E113" s="183" t="s">
        <v>2653</v>
      </c>
      <c r="F113" s="184" t="s">
        <v>2654</v>
      </c>
      <c r="G113" s="185" t="s">
        <v>809</v>
      </c>
      <c r="H113" s="186">
        <v>1</v>
      </c>
      <c r="I113" s="187"/>
      <c r="J113" s="188">
        <f>ROUND(I113*H113,2)</f>
        <v>0</v>
      </c>
      <c r="K113" s="189"/>
      <c r="L113" s="42"/>
      <c r="M113" s="190" t="s">
        <v>21</v>
      </c>
      <c r="N113" s="191" t="s">
        <v>45</v>
      </c>
      <c r="O113" s="67"/>
      <c r="P113" s="192">
        <f>O113*H113</f>
        <v>0</v>
      </c>
      <c r="Q113" s="192">
        <v>0</v>
      </c>
      <c r="R113" s="192">
        <f>Q113*H113</f>
        <v>0</v>
      </c>
      <c r="S113" s="192">
        <v>0</v>
      </c>
      <c r="T113" s="193">
        <f>S113*H113</f>
        <v>0</v>
      </c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R113" s="194" t="s">
        <v>810</v>
      </c>
      <c r="AT113" s="194" t="s">
        <v>208</v>
      </c>
      <c r="AU113" s="194" t="s">
        <v>83</v>
      </c>
      <c r="AY113" s="20" t="s">
        <v>206</v>
      </c>
      <c r="BE113" s="195">
        <f>IF(N113="základní",J113,0)</f>
        <v>0</v>
      </c>
      <c r="BF113" s="195">
        <f>IF(N113="snížená",J113,0)</f>
        <v>0</v>
      </c>
      <c r="BG113" s="195">
        <f>IF(N113="zákl. přenesená",J113,0)</f>
        <v>0</v>
      </c>
      <c r="BH113" s="195">
        <f>IF(N113="sníž. přenesená",J113,0)</f>
        <v>0</v>
      </c>
      <c r="BI113" s="195">
        <f>IF(N113="nulová",J113,0)</f>
        <v>0</v>
      </c>
      <c r="BJ113" s="20" t="s">
        <v>81</v>
      </c>
      <c r="BK113" s="195">
        <f>ROUND(I113*H113,2)</f>
        <v>0</v>
      </c>
      <c r="BL113" s="20" t="s">
        <v>810</v>
      </c>
      <c r="BM113" s="194" t="s">
        <v>2655</v>
      </c>
    </row>
    <row r="114" spans="1:65" s="2" customFormat="1">
      <c r="A114" s="37"/>
      <c r="B114" s="38"/>
      <c r="C114" s="39"/>
      <c r="D114" s="196" t="s">
        <v>213</v>
      </c>
      <c r="E114" s="39"/>
      <c r="F114" s="197" t="s">
        <v>2654</v>
      </c>
      <c r="G114" s="39"/>
      <c r="H114" s="39"/>
      <c r="I114" s="198"/>
      <c r="J114" s="39"/>
      <c r="K114" s="39"/>
      <c r="L114" s="42"/>
      <c r="M114" s="199"/>
      <c r="N114" s="200"/>
      <c r="O114" s="67"/>
      <c r="P114" s="67"/>
      <c r="Q114" s="67"/>
      <c r="R114" s="67"/>
      <c r="S114" s="67"/>
      <c r="T114" s="68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T114" s="20" t="s">
        <v>213</v>
      </c>
      <c r="AU114" s="20" t="s">
        <v>83</v>
      </c>
    </row>
    <row r="115" spans="1:65" s="2" customFormat="1" ht="16.5" customHeight="1">
      <c r="A115" s="37"/>
      <c r="B115" s="38"/>
      <c r="C115" s="182" t="s">
        <v>304</v>
      </c>
      <c r="D115" s="182" t="s">
        <v>208</v>
      </c>
      <c r="E115" s="183" t="s">
        <v>2656</v>
      </c>
      <c r="F115" s="184" t="s">
        <v>2657</v>
      </c>
      <c r="G115" s="185" t="s">
        <v>809</v>
      </c>
      <c r="H115" s="186">
        <v>1</v>
      </c>
      <c r="I115" s="187"/>
      <c r="J115" s="188">
        <f>ROUND(I115*H115,2)</f>
        <v>0</v>
      </c>
      <c r="K115" s="189"/>
      <c r="L115" s="42"/>
      <c r="M115" s="190" t="s">
        <v>21</v>
      </c>
      <c r="N115" s="191" t="s">
        <v>45</v>
      </c>
      <c r="O115" s="67"/>
      <c r="P115" s="192">
        <f>O115*H115</f>
        <v>0</v>
      </c>
      <c r="Q115" s="192">
        <v>0</v>
      </c>
      <c r="R115" s="192">
        <f>Q115*H115</f>
        <v>0</v>
      </c>
      <c r="S115" s="192">
        <v>0</v>
      </c>
      <c r="T115" s="193">
        <f>S115*H115</f>
        <v>0</v>
      </c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R115" s="194" t="s">
        <v>810</v>
      </c>
      <c r="AT115" s="194" t="s">
        <v>208</v>
      </c>
      <c r="AU115" s="194" t="s">
        <v>83</v>
      </c>
      <c r="AY115" s="20" t="s">
        <v>206</v>
      </c>
      <c r="BE115" s="195">
        <f>IF(N115="základní",J115,0)</f>
        <v>0</v>
      </c>
      <c r="BF115" s="195">
        <f>IF(N115="snížená",J115,0)</f>
        <v>0</v>
      </c>
      <c r="BG115" s="195">
        <f>IF(N115="zákl. přenesená",J115,0)</f>
        <v>0</v>
      </c>
      <c r="BH115" s="195">
        <f>IF(N115="sníž. přenesená",J115,0)</f>
        <v>0</v>
      </c>
      <c r="BI115" s="195">
        <f>IF(N115="nulová",J115,0)</f>
        <v>0</v>
      </c>
      <c r="BJ115" s="20" t="s">
        <v>81</v>
      </c>
      <c r="BK115" s="195">
        <f>ROUND(I115*H115,2)</f>
        <v>0</v>
      </c>
      <c r="BL115" s="20" t="s">
        <v>810</v>
      </c>
      <c r="BM115" s="194" t="s">
        <v>2658</v>
      </c>
    </row>
    <row r="116" spans="1:65" s="2" customFormat="1">
      <c r="A116" s="37"/>
      <c r="B116" s="38"/>
      <c r="C116" s="39"/>
      <c r="D116" s="196" t="s">
        <v>213</v>
      </c>
      <c r="E116" s="39"/>
      <c r="F116" s="197" t="s">
        <v>2657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213</v>
      </c>
      <c r="AU116" s="20" t="s">
        <v>83</v>
      </c>
    </row>
    <row r="117" spans="1:65" s="12" customFormat="1" ht="22.75" customHeight="1">
      <c r="B117" s="166"/>
      <c r="C117" s="167"/>
      <c r="D117" s="168" t="s">
        <v>73</v>
      </c>
      <c r="E117" s="180" t="s">
        <v>1190</v>
      </c>
      <c r="F117" s="180" t="s">
        <v>1191</v>
      </c>
      <c r="G117" s="167"/>
      <c r="H117" s="167"/>
      <c r="I117" s="170"/>
      <c r="J117" s="181">
        <f>BK117</f>
        <v>0</v>
      </c>
      <c r="K117" s="167"/>
      <c r="L117" s="172"/>
      <c r="M117" s="173"/>
      <c r="N117" s="174"/>
      <c r="O117" s="174"/>
      <c r="P117" s="175">
        <f>SUM(P118:P119)</f>
        <v>0</v>
      </c>
      <c r="Q117" s="174"/>
      <c r="R117" s="175">
        <f>SUM(R118:R119)</f>
        <v>0</v>
      </c>
      <c r="S117" s="174"/>
      <c r="T117" s="176">
        <f>SUM(T118:T119)</f>
        <v>0</v>
      </c>
      <c r="AR117" s="177" t="s">
        <v>235</v>
      </c>
      <c r="AT117" s="178" t="s">
        <v>73</v>
      </c>
      <c r="AU117" s="178" t="s">
        <v>81</v>
      </c>
      <c r="AY117" s="177" t="s">
        <v>206</v>
      </c>
      <c r="BK117" s="179">
        <f>SUM(BK118:BK119)</f>
        <v>0</v>
      </c>
    </row>
    <row r="118" spans="1:65" s="2" customFormat="1" ht="16.5" customHeight="1">
      <c r="A118" s="37"/>
      <c r="B118" s="38"/>
      <c r="C118" s="182" t="s">
        <v>313</v>
      </c>
      <c r="D118" s="182" t="s">
        <v>208</v>
      </c>
      <c r="E118" s="183" t="s">
        <v>1192</v>
      </c>
      <c r="F118" s="184" t="s">
        <v>1193</v>
      </c>
      <c r="G118" s="185" t="s">
        <v>809</v>
      </c>
      <c r="H118" s="186">
        <v>1</v>
      </c>
      <c r="I118" s="187"/>
      <c r="J118" s="188">
        <f>ROUND(I118*H118,2)</f>
        <v>0</v>
      </c>
      <c r="K118" s="189"/>
      <c r="L118" s="42"/>
      <c r="M118" s="190" t="s">
        <v>21</v>
      </c>
      <c r="N118" s="191" t="s">
        <v>45</v>
      </c>
      <c r="O118" s="67"/>
      <c r="P118" s="192">
        <f>O118*H118</f>
        <v>0</v>
      </c>
      <c r="Q118" s="192">
        <v>0</v>
      </c>
      <c r="R118" s="192">
        <f>Q118*H118</f>
        <v>0</v>
      </c>
      <c r="S118" s="192">
        <v>0</v>
      </c>
      <c r="T118" s="193">
        <f>S118*H118</f>
        <v>0</v>
      </c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R118" s="194" t="s">
        <v>810</v>
      </c>
      <c r="AT118" s="194" t="s">
        <v>208</v>
      </c>
      <c r="AU118" s="194" t="s">
        <v>83</v>
      </c>
      <c r="AY118" s="20" t="s">
        <v>206</v>
      </c>
      <c r="BE118" s="195">
        <f>IF(N118="základní",J118,0)</f>
        <v>0</v>
      </c>
      <c r="BF118" s="195">
        <f>IF(N118="snížená",J118,0)</f>
        <v>0</v>
      </c>
      <c r="BG118" s="195">
        <f>IF(N118="zákl. přenesená",J118,0)</f>
        <v>0</v>
      </c>
      <c r="BH118" s="195">
        <f>IF(N118="sníž. přenesená",J118,0)</f>
        <v>0</v>
      </c>
      <c r="BI118" s="195">
        <f>IF(N118="nulová",J118,0)</f>
        <v>0</v>
      </c>
      <c r="BJ118" s="20" t="s">
        <v>81</v>
      </c>
      <c r="BK118" s="195">
        <f>ROUND(I118*H118,2)</f>
        <v>0</v>
      </c>
      <c r="BL118" s="20" t="s">
        <v>810</v>
      </c>
      <c r="BM118" s="194" t="s">
        <v>2659</v>
      </c>
    </row>
    <row r="119" spans="1:65" s="2" customFormat="1">
      <c r="A119" s="37"/>
      <c r="B119" s="38"/>
      <c r="C119" s="39"/>
      <c r="D119" s="196" t="s">
        <v>213</v>
      </c>
      <c r="E119" s="39"/>
      <c r="F119" s="197" t="s">
        <v>1193</v>
      </c>
      <c r="G119" s="39"/>
      <c r="H119" s="39"/>
      <c r="I119" s="198"/>
      <c r="J119" s="39"/>
      <c r="K119" s="39"/>
      <c r="L119" s="42"/>
      <c r="M119" s="199"/>
      <c r="N119" s="200"/>
      <c r="O119" s="67"/>
      <c r="P119" s="67"/>
      <c r="Q119" s="67"/>
      <c r="R119" s="67"/>
      <c r="S119" s="67"/>
      <c r="T119" s="68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T119" s="20" t="s">
        <v>213</v>
      </c>
      <c r="AU119" s="20" t="s">
        <v>83</v>
      </c>
    </row>
    <row r="120" spans="1:65" s="12" customFormat="1" ht="22.75" customHeight="1">
      <c r="B120" s="166"/>
      <c r="C120" s="167"/>
      <c r="D120" s="168" t="s">
        <v>73</v>
      </c>
      <c r="E120" s="180" t="s">
        <v>2660</v>
      </c>
      <c r="F120" s="180" t="s">
        <v>2661</v>
      </c>
      <c r="G120" s="167"/>
      <c r="H120" s="167"/>
      <c r="I120" s="170"/>
      <c r="J120" s="181">
        <f>BK120</f>
        <v>0</v>
      </c>
      <c r="K120" s="167"/>
      <c r="L120" s="172"/>
      <c r="M120" s="173"/>
      <c r="N120" s="174"/>
      <c r="O120" s="174"/>
      <c r="P120" s="175">
        <f>SUM(P121:P122)</f>
        <v>0</v>
      </c>
      <c r="Q120" s="174"/>
      <c r="R120" s="175">
        <f>SUM(R121:R122)</f>
        <v>0</v>
      </c>
      <c r="S120" s="174"/>
      <c r="T120" s="176">
        <f>SUM(T121:T122)</f>
        <v>0</v>
      </c>
      <c r="AR120" s="177" t="s">
        <v>235</v>
      </c>
      <c r="AT120" s="178" t="s">
        <v>73</v>
      </c>
      <c r="AU120" s="178" t="s">
        <v>81</v>
      </c>
      <c r="AY120" s="177" t="s">
        <v>206</v>
      </c>
      <c r="BK120" s="179">
        <f>SUM(BK121:BK122)</f>
        <v>0</v>
      </c>
    </row>
    <row r="121" spans="1:65" s="2" customFormat="1" ht="16.5" customHeight="1">
      <c r="A121" s="37"/>
      <c r="B121" s="38"/>
      <c r="C121" s="182" t="s">
        <v>8</v>
      </c>
      <c r="D121" s="182" t="s">
        <v>208</v>
      </c>
      <c r="E121" s="183" t="s">
        <v>2662</v>
      </c>
      <c r="F121" s="184" t="s">
        <v>2663</v>
      </c>
      <c r="G121" s="185" t="s">
        <v>809</v>
      </c>
      <c r="H121" s="186">
        <v>1</v>
      </c>
      <c r="I121" s="187"/>
      <c r="J121" s="188">
        <f>ROUND(I121*H121,2)</f>
        <v>0</v>
      </c>
      <c r="K121" s="189"/>
      <c r="L121" s="42"/>
      <c r="M121" s="190" t="s">
        <v>21</v>
      </c>
      <c r="N121" s="191" t="s">
        <v>45</v>
      </c>
      <c r="O121" s="67"/>
      <c r="P121" s="192">
        <f>O121*H121</f>
        <v>0</v>
      </c>
      <c r="Q121" s="192">
        <v>0</v>
      </c>
      <c r="R121" s="192">
        <f>Q121*H121</f>
        <v>0</v>
      </c>
      <c r="S121" s="192">
        <v>0</v>
      </c>
      <c r="T121" s="193">
        <f>S121*H121</f>
        <v>0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R121" s="194" t="s">
        <v>810</v>
      </c>
      <c r="AT121" s="194" t="s">
        <v>208</v>
      </c>
      <c r="AU121" s="194" t="s">
        <v>83</v>
      </c>
      <c r="AY121" s="20" t="s">
        <v>206</v>
      </c>
      <c r="BE121" s="195">
        <f>IF(N121="základní",J121,0)</f>
        <v>0</v>
      </c>
      <c r="BF121" s="195">
        <f>IF(N121="snížená",J121,0)</f>
        <v>0</v>
      </c>
      <c r="BG121" s="195">
        <f>IF(N121="zákl. přenesená",J121,0)</f>
        <v>0</v>
      </c>
      <c r="BH121" s="195">
        <f>IF(N121="sníž. přenesená",J121,0)</f>
        <v>0</v>
      </c>
      <c r="BI121" s="195">
        <f>IF(N121="nulová",J121,0)</f>
        <v>0</v>
      </c>
      <c r="BJ121" s="20" t="s">
        <v>81</v>
      </c>
      <c r="BK121" s="195">
        <f>ROUND(I121*H121,2)</f>
        <v>0</v>
      </c>
      <c r="BL121" s="20" t="s">
        <v>810</v>
      </c>
      <c r="BM121" s="194" t="s">
        <v>2664</v>
      </c>
    </row>
    <row r="122" spans="1:65" s="2" customFormat="1">
      <c r="A122" s="37"/>
      <c r="B122" s="38"/>
      <c r="C122" s="39"/>
      <c r="D122" s="196" t="s">
        <v>213</v>
      </c>
      <c r="E122" s="39"/>
      <c r="F122" s="197" t="s">
        <v>2663</v>
      </c>
      <c r="G122" s="39"/>
      <c r="H122" s="39"/>
      <c r="I122" s="198"/>
      <c r="J122" s="39"/>
      <c r="K122" s="39"/>
      <c r="L122" s="42"/>
      <c r="M122" s="199"/>
      <c r="N122" s="200"/>
      <c r="O122" s="67"/>
      <c r="P122" s="67"/>
      <c r="Q122" s="67"/>
      <c r="R122" s="67"/>
      <c r="S122" s="67"/>
      <c r="T122" s="68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20" t="s">
        <v>213</v>
      </c>
      <c r="AU122" s="20" t="s">
        <v>83</v>
      </c>
    </row>
    <row r="123" spans="1:65" s="12" customFormat="1" ht="22.75" customHeight="1">
      <c r="B123" s="166"/>
      <c r="C123" s="167"/>
      <c r="D123" s="168" t="s">
        <v>73</v>
      </c>
      <c r="E123" s="180" t="s">
        <v>2665</v>
      </c>
      <c r="F123" s="180" t="s">
        <v>2666</v>
      </c>
      <c r="G123" s="167"/>
      <c r="H123" s="167"/>
      <c r="I123" s="170"/>
      <c r="J123" s="181">
        <f>BK123</f>
        <v>0</v>
      </c>
      <c r="K123" s="167"/>
      <c r="L123" s="172"/>
      <c r="M123" s="173"/>
      <c r="N123" s="174"/>
      <c r="O123" s="174"/>
      <c r="P123" s="175">
        <f>SUM(P124:P127)</f>
        <v>0</v>
      </c>
      <c r="Q123" s="174"/>
      <c r="R123" s="175">
        <f>SUM(R124:R127)</f>
        <v>0</v>
      </c>
      <c r="S123" s="174"/>
      <c r="T123" s="176">
        <f>SUM(T124:T127)</f>
        <v>0</v>
      </c>
      <c r="AR123" s="177" t="s">
        <v>235</v>
      </c>
      <c r="AT123" s="178" t="s">
        <v>73</v>
      </c>
      <c r="AU123" s="178" t="s">
        <v>81</v>
      </c>
      <c r="AY123" s="177" t="s">
        <v>206</v>
      </c>
      <c r="BK123" s="179">
        <f>SUM(BK124:BK127)</f>
        <v>0</v>
      </c>
    </row>
    <row r="124" spans="1:65" s="2" customFormat="1" ht="16.5" customHeight="1">
      <c r="A124" s="37"/>
      <c r="B124" s="38"/>
      <c r="C124" s="182" t="s">
        <v>334</v>
      </c>
      <c r="D124" s="182" t="s">
        <v>208</v>
      </c>
      <c r="E124" s="183" t="s">
        <v>2667</v>
      </c>
      <c r="F124" s="184" t="s">
        <v>2668</v>
      </c>
      <c r="G124" s="185" t="s">
        <v>809</v>
      </c>
      <c r="H124" s="186">
        <v>1</v>
      </c>
      <c r="I124" s="187"/>
      <c r="J124" s="188">
        <f>ROUND(I124*H124,2)</f>
        <v>0</v>
      </c>
      <c r="K124" s="189"/>
      <c r="L124" s="42"/>
      <c r="M124" s="190" t="s">
        <v>21</v>
      </c>
      <c r="N124" s="191" t="s">
        <v>45</v>
      </c>
      <c r="O124" s="67"/>
      <c r="P124" s="192">
        <f>O124*H124</f>
        <v>0</v>
      </c>
      <c r="Q124" s="192">
        <v>0</v>
      </c>
      <c r="R124" s="192">
        <f>Q124*H124</f>
        <v>0</v>
      </c>
      <c r="S124" s="192">
        <v>0</v>
      </c>
      <c r="T124" s="193">
        <f>S124*H124</f>
        <v>0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R124" s="194" t="s">
        <v>810</v>
      </c>
      <c r="AT124" s="194" t="s">
        <v>208</v>
      </c>
      <c r="AU124" s="194" t="s">
        <v>83</v>
      </c>
      <c r="AY124" s="20" t="s">
        <v>206</v>
      </c>
      <c r="BE124" s="195">
        <f>IF(N124="základní",J124,0)</f>
        <v>0</v>
      </c>
      <c r="BF124" s="195">
        <f>IF(N124="snížená",J124,0)</f>
        <v>0</v>
      </c>
      <c r="BG124" s="195">
        <f>IF(N124="zákl. přenesená",J124,0)</f>
        <v>0</v>
      </c>
      <c r="BH124" s="195">
        <f>IF(N124="sníž. přenesená",J124,0)</f>
        <v>0</v>
      </c>
      <c r="BI124" s="195">
        <f>IF(N124="nulová",J124,0)</f>
        <v>0</v>
      </c>
      <c r="BJ124" s="20" t="s">
        <v>81</v>
      </c>
      <c r="BK124" s="195">
        <f>ROUND(I124*H124,2)</f>
        <v>0</v>
      </c>
      <c r="BL124" s="20" t="s">
        <v>810</v>
      </c>
      <c r="BM124" s="194" t="s">
        <v>2669</v>
      </c>
    </row>
    <row r="125" spans="1:65" s="2" customFormat="1">
      <c r="A125" s="37"/>
      <c r="B125" s="38"/>
      <c r="C125" s="39"/>
      <c r="D125" s="196" t="s">
        <v>213</v>
      </c>
      <c r="E125" s="39"/>
      <c r="F125" s="197" t="s">
        <v>2668</v>
      </c>
      <c r="G125" s="39"/>
      <c r="H125" s="39"/>
      <c r="I125" s="198"/>
      <c r="J125" s="39"/>
      <c r="K125" s="39"/>
      <c r="L125" s="42"/>
      <c r="M125" s="199"/>
      <c r="N125" s="200"/>
      <c r="O125" s="67"/>
      <c r="P125" s="67"/>
      <c r="Q125" s="67"/>
      <c r="R125" s="67"/>
      <c r="S125" s="67"/>
      <c r="T125" s="68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T125" s="20" t="s">
        <v>213</v>
      </c>
      <c r="AU125" s="20" t="s">
        <v>83</v>
      </c>
    </row>
    <row r="126" spans="1:65" s="2" customFormat="1" ht="16.5" customHeight="1">
      <c r="A126" s="37"/>
      <c r="B126" s="38"/>
      <c r="C126" s="182" t="s">
        <v>339</v>
      </c>
      <c r="D126" s="182" t="s">
        <v>208</v>
      </c>
      <c r="E126" s="183" t="s">
        <v>2670</v>
      </c>
      <c r="F126" s="184" t="s">
        <v>2671</v>
      </c>
      <c r="G126" s="185" t="s">
        <v>809</v>
      </c>
      <c r="H126" s="186">
        <v>1</v>
      </c>
      <c r="I126" s="187"/>
      <c r="J126" s="188">
        <f>ROUND(I126*H126,2)</f>
        <v>0</v>
      </c>
      <c r="K126" s="189"/>
      <c r="L126" s="42"/>
      <c r="M126" s="190" t="s">
        <v>21</v>
      </c>
      <c r="N126" s="191" t="s">
        <v>45</v>
      </c>
      <c r="O126" s="67"/>
      <c r="P126" s="192">
        <f>O126*H126</f>
        <v>0</v>
      </c>
      <c r="Q126" s="192">
        <v>0</v>
      </c>
      <c r="R126" s="192">
        <f>Q126*H126</f>
        <v>0</v>
      </c>
      <c r="S126" s="192">
        <v>0</v>
      </c>
      <c r="T126" s="193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194" t="s">
        <v>810</v>
      </c>
      <c r="AT126" s="194" t="s">
        <v>208</v>
      </c>
      <c r="AU126" s="194" t="s">
        <v>83</v>
      </c>
      <c r="AY126" s="20" t="s">
        <v>206</v>
      </c>
      <c r="BE126" s="195">
        <f>IF(N126="základní",J126,0)</f>
        <v>0</v>
      </c>
      <c r="BF126" s="195">
        <f>IF(N126="snížená",J126,0)</f>
        <v>0</v>
      </c>
      <c r="BG126" s="195">
        <f>IF(N126="zákl. přenesená",J126,0)</f>
        <v>0</v>
      </c>
      <c r="BH126" s="195">
        <f>IF(N126="sníž. přenesená",J126,0)</f>
        <v>0</v>
      </c>
      <c r="BI126" s="195">
        <f>IF(N126="nulová",J126,0)</f>
        <v>0</v>
      </c>
      <c r="BJ126" s="20" t="s">
        <v>81</v>
      </c>
      <c r="BK126" s="195">
        <f>ROUND(I126*H126,2)</f>
        <v>0</v>
      </c>
      <c r="BL126" s="20" t="s">
        <v>810</v>
      </c>
      <c r="BM126" s="194" t="s">
        <v>2672</v>
      </c>
    </row>
    <row r="127" spans="1:65" s="2" customFormat="1">
      <c r="A127" s="37"/>
      <c r="B127" s="38"/>
      <c r="C127" s="39"/>
      <c r="D127" s="196" t="s">
        <v>213</v>
      </c>
      <c r="E127" s="39"/>
      <c r="F127" s="197" t="s">
        <v>2671</v>
      </c>
      <c r="G127" s="39"/>
      <c r="H127" s="39"/>
      <c r="I127" s="198"/>
      <c r="J127" s="39"/>
      <c r="K127" s="39"/>
      <c r="L127" s="42"/>
      <c r="M127" s="245"/>
      <c r="N127" s="246"/>
      <c r="O127" s="247"/>
      <c r="P127" s="247"/>
      <c r="Q127" s="247"/>
      <c r="R127" s="247"/>
      <c r="S127" s="247"/>
      <c r="T127" s="248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20" t="s">
        <v>213</v>
      </c>
      <c r="AU127" s="20" t="s">
        <v>83</v>
      </c>
    </row>
    <row r="128" spans="1:65" s="2" customFormat="1" ht="7" customHeight="1">
      <c r="A128" s="37"/>
      <c r="B128" s="50"/>
      <c r="C128" s="51"/>
      <c r="D128" s="51"/>
      <c r="E128" s="51"/>
      <c r="F128" s="51"/>
      <c r="G128" s="51"/>
      <c r="H128" s="51"/>
      <c r="I128" s="51"/>
      <c r="J128" s="51"/>
      <c r="K128" s="51"/>
      <c r="L128" s="42"/>
      <c r="M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</sheetData>
  <sheetProtection algorithmName="SHA-512" hashValue="tJU6828XwYpO+2mYFaaT1t35U4MrT0bYeW16EG4nKd4U0/r/QoWyD+VM4XkdADbzHAXcEdrV7Hwb8X51n+AUMA==" saltValue="/PGrGyKkFqPd1yG+d0uMcvA9g+HYzLf5BRvkBCFkMxKEP3elI2TNp9TEtCx04VkSmp7N3UZH+6uCzpZ0oXrGxg==" spinCount="100000" sheet="1" objects="1" scenarios="1" formatColumns="0" formatRows="0" autoFilter="0"/>
  <autoFilter ref="C91:K127" xr:uid="{00000000-0009-0000-0000-00000D000000}"/>
  <mergeCells count="12">
    <mergeCell ref="E84:H84"/>
    <mergeCell ref="L2:V2"/>
    <mergeCell ref="E50:H50"/>
    <mergeCell ref="E52:H52"/>
    <mergeCell ref="E54:H54"/>
    <mergeCell ref="E80:H80"/>
    <mergeCell ref="E82:H8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2:BM287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137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s="1" customFormat="1" ht="12" customHeight="1">
      <c r="B8" s="23"/>
      <c r="D8" s="115" t="s">
        <v>169</v>
      </c>
      <c r="L8" s="23"/>
    </row>
    <row r="9" spans="1:46" s="2" customFormat="1" ht="16.5" customHeight="1">
      <c r="A9" s="37"/>
      <c r="B9" s="42"/>
      <c r="C9" s="37"/>
      <c r="D9" s="37"/>
      <c r="E9" s="402" t="s">
        <v>2673</v>
      </c>
      <c r="F9" s="404"/>
      <c r="G9" s="404"/>
      <c r="H9" s="404"/>
      <c r="I9" s="37"/>
      <c r="J9" s="37"/>
      <c r="K9" s="37"/>
      <c r="L9" s="11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46" s="2" customFormat="1" ht="12" customHeight="1">
      <c r="A10" s="37"/>
      <c r="B10" s="42"/>
      <c r="C10" s="37"/>
      <c r="D10" s="115" t="s">
        <v>171</v>
      </c>
      <c r="E10" s="37"/>
      <c r="F10" s="37"/>
      <c r="G10" s="37"/>
      <c r="H10" s="37"/>
      <c r="I10" s="37"/>
      <c r="J10" s="37"/>
      <c r="K10" s="37"/>
      <c r="L10" s="11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46" s="2" customFormat="1" ht="16.5" customHeight="1">
      <c r="A11" s="37"/>
      <c r="B11" s="42"/>
      <c r="C11" s="37"/>
      <c r="D11" s="37"/>
      <c r="E11" s="405" t="s">
        <v>2674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>
      <c r="A12" s="37"/>
      <c r="B12" s="42"/>
      <c r="C12" s="37"/>
      <c r="D12" s="37"/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2" customHeight="1">
      <c r="A13" s="37"/>
      <c r="B13" s="42"/>
      <c r="C13" s="37"/>
      <c r="D13" s="115" t="s">
        <v>18</v>
      </c>
      <c r="E13" s="37"/>
      <c r="F13" s="106" t="s">
        <v>19</v>
      </c>
      <c r="G13" s="37"/>
      <c r="H13" s="37"/>
      <c r="I13" s="115" t="s">
        <v>20</v>
      </c>
      <c r="J13" s="106" t="s">
        <v>21</v>
      </c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 ht="12" customHeight="1">
      <c r="A14" s="37"/>
      <c r="B14" s="42"/>
      <c r="C14" s="37"/>
      <c r="D14" s="115" t="s">
        <v>22</v>
      </c>
      <c r="E14" s="37"/>
      <c r="F14" s="106" t="s">
        <v>23</v>
      </c>
      <c r="G14" s="37"/>
      <c r="H14" s="37"/>
      <c r="I14" s="115" t="s">
        <v>24</v>
      </c>
      <c r="J14" s="117" t="str">
        <f>'Rekapitulace stavby'!AN8</f>
        <v>22. 5. 2024</v>
      </c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0.75" customHeight="1">
      <c r="A15" s="37"/>
      <c r="B15" s="42"/>
      <c r="C15" s="37"/>
      <c r="D15" s="37"/>
      <c r="E15" s="37"/>
      <c r="F15" s="37"/>
      <c r="G15" s="37"/>
      <c r="H15" s="37"/>
      <c r="I15" s="37"/>
      <c r="J15" s="37"/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26</v>
      </c>
      <c r="E16" s="37"/>
      <c r="F16" s="37"/>
      <c r="G16" s="37"/>
      <c r="H16" s="37"/>
      <c r="I16" s="115" t="s">
        <v>27</v>
      </c>
      <c r="J16" s="106" t="s">
        <v>21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8" customHeight="1">
      <c r="A17" s="37"/>
      <c r="B17" s="42"/>
      <c r="C17" s="37"/>
      <c r="D17" s="37"/>
      <c r="E17" s="106" t="s">
        <v>28</v>
      </c>
      <c r="F17" s="37"/>
      <c r="G17" s="37"/>
      <c r="H17" s="37"/>
      <c r="I17" s="115" t="s">
        <v>29</v>
      </c>
      <c r="J17" s="106" t="s">
        <v>21</v>
      </c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7" customHeight="1">
      <c r="A18" s="37"/>
      <c r="B18" s="42"/>
      <c r="C18" s="37"/>
      <c r="D18" s="37"/>
      <c r="E18" s="37"/>
      <c r="F18" s="37"/>
      <c r="G18" s="37"/>
      <c r="H18" s="37"/>
      <c r="I18" s="37"/>
      <c r="J18" s="37"/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2" customHeight="1">
      <c r="A19" s="37"/>
      <c r="B19" s="42"/>
      <c r="C19" s="37"/>
      <c r="D19" s="115" t="s">
        <v>30</v>
      </c>
      <c r="E19" s="37"/>
      <c r="F19" s="37"/>
      <c r="G19" s="37"/>
      <c r="H19" s="37"/>
      <c r="I19" s="115" t="s">
        <v>27</v>
      </c>
      <c r="J19" s="33" t="str">
        <f>'Rekapitulace stavby'!AN13</f>
        <v>Vyplň údaj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18" customHeight="1">
      <c r="A20" s="37"/>
      <c r="B20" s="42"/>
      <c r="C20" s="37"/>
      <c r="D20" s="37"/>
      <c r="E20" s="406" t="str">
        <f>'Rekapitulace stavby'!E14</f>
        <v>Vyplň údaj</v>
      </c>
      <c r="F20" s="407"/>
      <c r="G20" s="407"/>
      <c r="H20" s="407"/>
      <c r="I20" s="115" t="s">
        <v>29</v>
      </c>
      <c r="J20" s="33" t="str">
        <f>'Rekapitulace stavby'!AN14</f>
        <v>Vyplň údaj</v>
      </c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7" customHeight="1">
      <c r="A21" s="37"/>
      <c r="B21" s="42"/>
      <c r="C21" s="37"/>
      <c r="D21" s="37"/>
      <c r="E21" s="37"/>
      <c r="F21" s="37"/>
      <c r="G21" s="37"/>
      <c r="H21" s="37"/>
      <c r="I21" s="37"/>
      <c r="J21" s="37"/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2" customHeight="1">
      <c r="A22" s="37"/>
      <c r="B22" s="42"/>
      <c r="C22" s="37"/>
      <c r="D22" s="115" t="s">
        <v>32</v>
      </c>
      <c r="E22" s="37"/>
      <c r="F22" s="37"/>
      <c r="G22" s="37"/>
      <c r="H22" s="37"/>
      <c r="I22" s="115" t="s">
        <v>27</v>
      </c>
      <c r="J22" s="106" t="s">
        <v>21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18" customHeight="1">
      <c r="A23" s="37"/>
      <c r="B23" s="42"/>
      <c r="C23" s="37"/>
      <c r="D23" s="37"/>
      <c r="E23" s="106" t="s">
        <v>33</v>
      </c>
      <c r="F23" s="37"/>
      <c r="G23" s="37"/>
      <c r="H23" s="37"/>
      <c r="I23" s="115" t="s">
        <v>29</v>
      </c>
      <c r="J23" s="106" t="s">
        <v>21</v>
      </c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7" customHeight="1">
      <c r="A24" s="37"/>
      <c r="B24" s="42"/>
      <c r="C24" s="37"/>
      <c r="D24" s="37"/>
      <c r="E24" s="37"/>
      <c r="F24" s="37"/>
      <c r="G24" s="37"/>
      <c r="H24" s="37"/>
      <c r="I24" s="37"/>
      <c r="J24" s="37"/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2" customHeight="1">
      <c r="A25" s="37"/>
      <c r="B25" s="42"/>
      <c r="C25" s="37"/>
      <c r="D25" s="115" t="s">
        <v>35</v>
      </c>
      <c r="E25" s="37"/>
      <c r="F25" s="37"/>
      <c r="G25" s="37"/>
      <c r="H25" s="37"/>
      <c r="I25" s="115" t="s">
        <v>27</v>
      </c>
      <c r="J25" s="106" t="s">
        <v>36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18" customHeight="1">
      <c r="A26" s="37"/>
      <c r="B26" s="42"/>
      <c r="C26" s="37"/>
      <c r="D26" s="37"/>
      <c r="E26" s="106" t="s">
        <v>37</v>
      </c>
      <c r="F26" s="37"/>
      <c r="G26" s="37"/>
      <c r="H26" s="37"/>
      <c r="I26" s="115" t="s">
        <v>29</v>
      </c>
      <c r="J26" s="106" t="s">
        <v>21</v>
      </c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7" customHeight="1">
      <c r="A27" s="37"/>
      <c r="B27" s="42"/>
      <c r="C27" s="37"/>
      <c r="D27" s="37"/>
      <c r="E27" s="37"/>
      <c r="F27" s="37"/>
      <c r="G27" s="37"/>
      <c r="H27" s="37"/>
      <c r="I27" s="37"/>
      <c r="J27" s="37"/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2" customHeight="1">
      <c r="A28" s="37"/>
      <c r="B28" s="42"/>
      <c r="C28" s="37"/>
      <c r="D28" s="115" t="s">
        <v>38</v>
      </c>
      <c r="E28" s="37"/>
      <c r="F28" s="37"/>
      <c r="G28" s="37"/>
      <c r="H28" s="37"/>
      <c r="I28" s="37"/>
      <c r="J28" s="37"/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8" customFormat="1" ht="16.5" customHeight="1">
      <c r="A29" s="118"/>
      <c r="B29" s="119"/>
      <c r="C29" s="118"/>
      <c r="D29" s="118"/>
      <c r="E29" s="408" t="s">
        <v>21</v>
      </c>
      <c r="F29" s="408"/>
      <c r="G29" s="408"/>
      <c r="H29" s="408"/>
      <c r="I29" s="118"/>
      <c r="J29" s="118"/>
      <c r="K29" s="118"/>
      <c r="L29" s="120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</row>
    <row r="30" spans="1:31" s="2" customFormat="1" ht="7" customHeight="1">
      <c r="A30" s="37"/>
      <c r="B30" s="42"/>
      <c r="C30" s="37"/>
      <c r="D30" s="37"/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2" customFormat="1" ht="7" customHeight="1">
      <c r="A31" s="37"/>
      <c r="B31" s="42"/>
      <c r="C31" s="37"/>
      <c r="D31" s="121"/>
      <c r="E31" s="121"/>
      <c r="F31" s="121"/>
      <c r="G31" s="121"/>
      <c r="H31" s="121"/>
      <c r="I31" s="121"/>
      <c r="J31" s="121"/>
      <c r="K31" s="121"/>
      <c r="L31" s="11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pans="1:31" s="2" customFormat="1" ht="25.4" customHeight="1">
      <c r="A32" s="37"/>
      <c r="B32" s="42"/>
      <c r="C32" s="37"/>
      <c r="D32" s="122" t="s">
        <v>40</v>
      </c>
      <c r="E32" s="37"/>
      <c r="F32" s="37"/>
      <c r="G32" s="37"/>
      <c r="H32" s="37"/>
      <c r="I32" s="37"/>
      <c r="J32" s="123">
        <f>ROUND(J93, 2)</f>
        <v>0</v>
      </c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14.4" customHeight="1">
      <c r="A34" s="37"/>
      <c r="B34" s="42"/>
      <c r="C34" s="37"/>
      <c r="D34" s="37"/>
      <c r="E34" s="37"/>
      <c r="F34" s="124" t="s">
        <v>42</v>
      </c>
      <c r="G34" s="37"/>
      <c r="H34" s="37"/>
      <c r="I34" s="124" t="s">
        <v>41</v>
      </c>
      <c r="J34" s="124" t="s">
        <v>43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14.4" customHeight="1">
      <c r="A35" s="37"/>
      <c r="B35" s="42"/>
      <c r="C35" s="37"/>
      <c r="D35" s="125" t="s">
        <v>44</v>
      </c>
      <c r="E35" s="115" t="s">
        <v>45</v>
      </c>
      <c r="F35" s="126">
        <f>ROUND((SUM(BE93:BE286)),  2)</f>
        <v>0</v>
      </c>
      <c r="G35" s="37"/>
      <c r="H35" s="37"/>
      <c r="I35" s="127">
        <v>0.21</v>
      </c>
      <c r="J35" s="126">
        <f>ROUND(((SUM(BE93:BE286))*I35),  2)</f>
        <v>0</v>
      </c>
      <c r="K35" s="37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115" t="s">
        <v>46</v>
      </c>
      <c r="F36" s="126">
        <f>ROUND((SUM(BF93:BF286)),  2)</f>
        <v>0</v>
      </c>
      <c r="G36" s="37"/>
      <c r="H36" s="37"/>
      <c r="I36" s="127">
        <v>0.12</v>
      </c>
      <c r="J36" s="126">
        <f>ROUND(((SUM(BF93:BF286))*I36),  2)</f>
        <v>0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hidden="1" customHeight="1">
      <c r="A37" s="37"/>
      <c r="B37" s="42"/>
      <c r="C37" s="37"/>
      <c r="D37" s="37"/>
      <c r="E37" s="115" t="s">
        <v>47</v>
      </c>
      <c r="F37" s="126">
        <f>ROUND((SUM(BG93:BG286)),  2)</f>
        <v>0</v>
      </c>
      <c r="G37" s="37"/>
      <c r="H37" s="37"/>
      <c r="I37" s="127">
        <v>0.21</v>
      </c>
      <c r="J37" s="126">
        <f>0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hidden="1" customHeight="1">
      <c r="A38" s="37"/>
      <c r="B38" s="42"/>
      <c r="C38" s="37"/>
      <c r="D38" s="37"/>
      <c r="E38" s="115" t="s">
        <v>48</v>
      </c>
      <c r="F38" s="126">
        <f>ROUND((SUM(BH93:BH286)),  2)</f>
        <v>0</v>
      </c>
      <c r="G38" s="37"/>
      <c r="H38" s="37"/>
      <c r="I38" s="127">
        <v>0.12</v>
      </c>
      <c r="J38" s="126">
        <f>0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49</v>
      </c>
      <c r="F39" s="126">
        <f>ROUND((SUM(BI93:BI286)),  2)</f>
        <v>0</v>
      </c>
      <c r="G39" s="37"/>
      <c r="H39" s="37"/>
      <c r="I39" s="127">
        <v>0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7" customHeight="1">
      <c r="A40" s="37"/>
      <c r="B40" s="42"/>
      <c r="C40" s="37"/>
      <c r="D40" s="37"/>
      <c r="E40" s="37"/>
      <c r="F40" s="37"/>
      <c r="G40" s="37"/>
      <c r="H40" s="37"/>
      <c r="I40" s="37"/>
      <c r="J40" s="37"/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25.4" customHeight="1">
      <c r="A41" s="37"/>
      <c r="B41" s="42"/>
      <c r="C41" s="128"/>
      <c r="D41" s="129" t="s">
        <v>50</v>
      </c>
      <c r="E41" s="130"/>
      <c r="F41" s="130"/>
      <c r="G41" s="131" t="s">
        <v>51</v>
      </c>
      <c r="H41" s="132" t="s">
        <v>52</v>
      </c>
      <c r="I41" s="130"/>
      <c r="J41" s="133">
        <f>SUM(J32:J39)</f>
        <v>0</v>
      </c>
      <c r="K41" s="134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14.4" customHeight="1">
      <c r="A42" s="37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6" spans="1:31" s="2" customFormat="1" ht="7" customHeight="1">
      <c r="A46" s="37"/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1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pans="1:31" s="2" customFormat="1" ht="25" customHeight="1">
      <c r="A47" s="37"/>
      <c r="B47" s="38"/>
      <c r="C47" s="26" t="s">
        <v>175</v>
      </c>
      <c r="D47" s="39"/>
      <c r="E47" s="39"/>
      <c r="F47" s="39"/>
      <c r="G47" s="39"/>
      <c r="H47" s="39"/>
      <c r="I47" s="39"/>
      <c r="J47" s="39"/>
      <c r="K47" s="39"/>
      <c r="L47" s="11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pans="1:31" s="2" customFormat="1" ht="7" customHeight="1">
      <c r="A48" s="37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47" s="2" customFormat="1" ht="12" customHeight="1">
      <c r="A49" s="37"/>
      <c r="B49" s="38"/>
      <c r="C49" s="32" t="s">
        <v>16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47" s="2" customFormat="1" ht="16.5" customHeight="1">
      <c r="A50" s="37"/>
      <c r="B50" s="38"/>
      <c r="C50" s="39"/>
      <c r="D50" s="39"/>
      <c r="E50" s="400" t="str">
        <f>E7</f>
        <v>Lesopark Na Kolečku-DPS - revize</v>
      </c>
      <c r="F50" s="401"/>
      <c r="G50" s="401"/>
      <c r="H50" s="401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47" s="1" customFormat="1" ht="12" customHeight="1">
      <c r="B51" s="24"/>
      <c r="C51" s="32" t="s">
        <v>169</v>
      </c>
      <c r="D51" s="25"/>
      <c r="E51" s="25"/>
      <c r="F51" s="25"/>
      <c r="G51" s="25"/>
      <c r="H51" s="25"/>
      <c r="I51" s="25"/>
      <c r="J51" s="25"/>
      <c r="K51" s="25"/>
      <c r="L51" s="23"/>
    </row>
    <row r="52" spans="1:47" s="2" customFormat="1" ht="16.5" customHeight="1">
      <c r="A52" s="37"/>
      <c r="B52" s="38"/>
      <c r="C52" s="39"/>
      <c r="D52" s="39"/>
      <c r="E52" s="400" t="s">
        <v>2673</v>
      </c>
      <c r="F52" s="399"/>
      <c r="G52" s="399"/>
      <c r="H52" s="399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47" s="2" customFormat="1" ht="12" customHeight="1">
      <c r="A53" s="37"/>
      <c r="B53" s="38"/>
      <c r="C53" s="32" t="s">
        <v>171</v>
      </c>
      <c r="D53" s="39"/>
      <c r="E53" s="39"/>
      <c r="F53" s="39"/>
      <c r="G53" s="39"/>
      <c r="H53" s="39"/>
      <c r="I53" s="39"/>
      <c r="J53" s="39"/>
      <c r="K53" s="39"/>
      <c r="L53" s="11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pans="1:47" s="2" customFormat="1" ht="16.5" customHeight="1">
      <c r="A54" s="37"/>
      <c r="B54" s="38"/>
      <c r="C54" s="39"/>
      <c r="D54" s="39"/>
      <c r="E54" s="367" t="str">
        <f>E11</f>
        <v>SO 01.3 - Dřevěná paluba</v>
      </c>
      <c r="F54" s="399"/>
      <c r="G54" s="399"/>
      <c r="H54" s="399"/>
      <c r="I54" s="39"/>
      <c r="J54" s="39"/>
      <c r="K54" s="39"/>
      <c r="L54" s="11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pans="1:47" s="2" customFormat="1" ht="7" customHeight="1">
      <c r="A55" s="37"/>
      <c r="B55" s="38"/>
      <c r="C55" s="39"/>
      <c r="D55" s="39"/>
      <c r="E55" s="39"/>
      <c r="F55" s="39"/>
      <c r="G55" s="39"/>
      <c r="H55" s="39"/>
      <c r="I55" s="39"/>
      <c r="J55" s="39"/>
      <c r="K55" s="39"/>
      <c r="L55" s="11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pans="1:47" s="2" customFormat="1" ht="12" customHeight="1">
      <c r="A56" s="37"/>
      <c r="B56" s="38"/>
      <c r="C56" s="32" t="s">
        <v>22</v>
      </c>
      <c r="D56" s="39"/>
      <c r="E56" s="39"/>
      <c r="F56" s="30" t="str">
        <f>F14</f>
        <v>Roudnice nad Labem</v>
      </c>
      <c r="G56" s="39"/>
      <c r="H56" s="39"/>
      <c r="I56" s="32" t="s">
        <v>24</v>
      </c>
      <c r="J56" s="62" t="str">
        <f>IF(J14="","",J14)</f>
        <v>22. 5. 2024</v>
      </c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47" s="2" customFormat="1" ht="7" customHeight="1">
      <c r="A57" s="37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47" s="2" customFormat="1" ht="15.15" customHeight="1">
      <c r="A58" s="37"/>
      <c r="B58" s="38"/>
      <c r="C58" s="32" t="s">
        <v>26</v>
      </c>
      <c r="D58" s="39"/>
      <c r="E58" s="39"/>
      <c r="F58" s="30" t="str">
        <f>E17</f>
        <v xml:space="preserve"> </v>
      </c>
      <c r="G58" s="39"/>
      <c r="H58" s="39"/>
      <c r="I58" s="32" t="s">
        <v>32</v>
      </c>
      <c r="J58" s="35" t="str">
        <f>E23</f>
        <v>Land05 s.r.o.</v>
      </c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47" s="2" customFormat="1" ht="15.15" customHeight="1">
      <c r="A59" s="37"/>
      <c r="B59" s="38"/>
      <c r="C59" s="32" t="s">
        <v>30</v>
      </c>
      <c r="D59" s="39"/>
      <c r="E59" s="39"/>
      <c r="F59" s="30" t="str">
        <f>IF(E20="","",E20)</f>
        <v>Vyplň údaj</v>
      </c>
      <c r="G59" s="39"/>
      <c r="H59" s="39"/>
      <c r="I59" s="32" t="s">
        <v>35</v>
      </c>
      <c r="J59" s="35" t="str">
        <f>E26</f>
        <v>Soloreal s.r.o.</v>
      </c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47" s="2" customFormat="1" ht="10.25" customHeight="1">
      <c r="A60" s="37"/>
      <c r="B60" s="38"/>
      <c r="C60" s="39"/>
      <c r="D60" s="39"/>
      <c r="E60" s="39"/>
      <c r="F60" s="39"/>
      <c r="G60" s="39"/>
      <c r="H60" s="39"/>
      <c r="I60" s="39"/>
      <c r="J60" s="39"/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47" s="2" customFormat="1" ht="29.25" customHeight="1">
      <c r="A61" s="37"/>
      <c r="B61" s="38"/>
      <c r="C61" s="139" t="s">
        <v>176</v>
      </c>
      <c r="D61" s="140"/>
      <c r="E61" s="140"/>
      <c r="F61" s="140"/>
      <c r="G61" s="140"/>
      <c r="H61" s="140"/>
      <c r="I61" s="140"/>
      <c r="J61" s="141" t="s">
        <v>177</v>
      </c>
      <c r="K61" s="140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47" s="2" customFormat="1" ht="10.25" customHeight="1">
      <c r="A62" s="37"/>
      <c r="B62" s="38"/>
      <c r="C62" s="39"/>
      <c r="D62" s="39"/>
      <c r="E62" s="39"/>
      <c r="F62" s="39"/>
      <c r="G62" s="39"/>
      <c r="H62" s="39"/>
      <c r="I62" s="39"/>
      <c r="J62" s="39"/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47" s="2" customFormat="1" ht="22.75" customHeight="1">
      <c r="A63" s="37"/>
      <c r="B63" s="38"/>
      <c r="C63" s="142" t="s">
        <v>72</v>
      </c>
      <c r="D63" s="39"/>
      <c r="E63" s="39"/>
      <c r="F63" s="39"/>
      <c r="G63" s="39"/>
      <c r="H63" s="39"/>
      <c r="I63" s="39"/>
      <c r="J63" s="80">
        <f>J93</f>
        <v>0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U63" s="20" t="s">
        <v>178</v>
      </c>
    </row>
    <row r="64" spans="1:47" s="9" customFormat="1" ht="25" customHeight="1">
      <c r="B64" s="143"/>
      <c r="C64" s="144"/>
      <c r="D64" s="145" t="s">
        <v>179</v>
      </c>
      <c r="E64" s="146"/>
      <c r="F64" s="146"/>
      <c r="G64" s="146"/>
      <c r="H64" s="146"/>
      <c r="I64" s="146"/>
      <c r="J64" s="147">
        <f>J94</f>
        <v>0</v>
      </c>
      <c r="K64" s="144"/>
      <c r="L64" s="148"/>
    </row>
    <row r="65" spans="1:31" s="10" customFormat="1" ht="19.899999999999999" customHeight="1">
      <c r="B65" s="149"/>
      <c r="C65" s="100"/>
      <c r="D65" s="150" t="s">
        <v>180</v>
      </c>
      <c r="E65" s="151"/>
      <c r="F65" s="151"/>
      <c r="G65" s="151"/>
      <c r="H65" s="151"/>
      <c r="I65" s="151"/>
      <c r="J65" s="152">
        <f>J95</f>
        <v>0</v>
      </c>
      <c r="K65" s="100"/>
      <c r="L65" s="153"/>
    </row>
    <row r="66" spans="1:31" s="10" customFormat="1" ht="19.899999999999999" customHeight="1">
      <c r="B66" s="149"/>
      <c r="C66" s="100"/>
      <c r="D66" s="150" t="s">
        <v>182</v>
      </c>
      <c r="E66" s="151"/>
      <c r="F66" s="151"/>
      <c r="G66" s="151"/>
      <c r="H66" s="151"/>
      <c r="I66" s="151"/>
      <c r="J66" s="152">
        <f>J213</f>
        <v>0</v>
      </c>
      <c r="K66" s="100"/>
      <c r="L66" s="153"/>
    </row>
    <row r="67" spans="1:31" s="10" customFormat="1" ht="19.899999999999999" customHeight="1">
      <c r="B67" s="149"/>
      <c r="C67" s="100"/>
      <c r="D67" s="150" t="s">
        <v>183</v>
      </c>
      <c r="E67" s="151"/>
      <c r="F67" s="151"/>
      <c r="G67" s="151"/>
      <c r="H67" s="151"/>
      <c r="I67" s="151"/>
      <c r="J67" s="152">
        <f>J218</f>
        <v>0</v>
      </c>
      <c r="K67" s="100"/>
      <c r="L67" s="153"/>
    </row>
    <row r="68" spans="1:31" s="9" customFormat="1" ht="25" customHeight="1">
      <c r="B68" s="143"/>
      <c r="C68" s="144"/>
      <c r="D68" s="145" t="s">
        <v>857</v>
      </c>
      <c r="E68" s="146"/>
      <c r="F68" s="146"/>
      <c r="G68" s="146"/>
      <c r="H68" s="146"/>
      <c r="I68" s="146"/>
      <c r="J68" s="147">
        <f>J231</f>
        <v>0</v>
      </c>
      <c r="K68" s="144"/>
      <c r="L68" s="148"/>
    </row>
    <row r="69" spans="1:31" s="10" customFormat="1" ht="19.899999999999999" customHeight="1">
      <c r="B69" s="149"/>
      <c r="C69" s="100"/>
      <c r="D69" s="150" t="s">
        <v>2675</v>
      </c>
      <c r="E69" s="151"/>
      <c r="F69" s="151"/>
      <c r="G69" s="151"/>
      <c r="H69" s="151"/>
      <c r="I69" s="151"/>
      <c r="J69" s="152">
        <f>J232</f>
        <v>0</v>
      </c>
      <c r="K69" s="100"/>
      <c r="L69" s="153"/>
    </row>
    <row r="70" spans="1:31" s="10" customFormat="1" ht="19.899999999999999" customHeight="1">
      <c r="B70" s="149"/>
      <c r="C70" s="100"/>
      <c r="D70" s="150" t="s">
        <v>859</v>
      </c>
      <c r="E70" s="151"/>
      <c r="F70" s="151"/>
      <c r="G70" s="151"/>
      <c r="H70" s="151"/>
      <c r="I70" s="151"/>
      <c r="J70" s="152">
        <f>J248</f>
        <v>0</v>
      </c>
      <c r="K70" s="100"/>
      <c r="L70" s="153"/>
    </row>
    <row r="71" spans="1:31" s="10" customFormat="1" ht="19.899999999999999" customHeight="1">
      <c r="B71" s="149"/>
      <c r="C71" s="100"/>
      <c r="D71" s="150" t="s">
        <v>2676</v>
      </c>
      <c r="E71" s="151"/>
      <c r="F71" s="151"/>
      <c r="G71" s="151"/>
      <c r="H71" s="151"/>
      <c r="I71" s="151"/>
      <c r="J71" s="152">
        <f>J279</f>
        <v>0</v>
      </c>
      <c r="K71" s="100"/>
      <c r="L71" s="153"/>
    </row>
    <row r="72" spans="1:31" s="2" customFormat="1" ht="21.75" customHeight="1">
      <c r="A72" s="37"/>
      <c r="B72" s="38"/>
      <c r="C72" s="39"/>
      <c r="D72" s="39"/>
      <c r="E72" s="39"/>
      <c r="F72" s="39"/>
      <c r="G72" s="39"/>
      <c r="H72" s="39"/>
      <c r="I72" s="39"/>
      <c r="J72" s="39"/>
      <c r="K72" s="39"/>
      <c r="L72" s="11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3" spans="1:31" s="2" customFormat="1" ht="7" customHeight="1">
      <c r="A73" s="37"/>
      <c r="B73" s="50"/>
      <c r="C73" s="51"/>
      <c r="D73" s="51"/>
      <c r="E73" s="51"/>
      <c r="F73" s="51"/>
      <c r="G73" s="51"/>
      <c r="H73" s="51"/>
      <c r="I73" s="51"/>
      <c r="J73" s="51"/>
      <c r="K73" s="51"/>
      <c r="L73" s="11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7" spans="1:31" s="2" customFormat="1" ht="7" customHeight="1">
      <c r="A77" s="37"/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31" s="2" customFormat="1" ht="25" customHeight="1">
      <c r="A78" s="37"/>
      <c r="B78" s="38"/>
      <c r="C78" s="26" t="s">
        <v>191</v>
      </c>
      <c r="D78" s="39"/>
      <c r="E78" s="39"/>
      <c r="F78" s="39"/>
      <c r="G78" s="39"/>
      <c r="H78" s="39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31" s="2" customFormat="1" ht="7" customHeight="1">
      <c r="A79" s="37"/>
      <c r="B79" s="38"/>
      <c r="C79" s="39"/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31" s="2" customFormat="1" ht="12" customHeight="1">
      <c r="A80" s="37"/>
      <c r="B80" s="38"/>
      <c r="C80" s="32" t="s">
        <v>16</v>
      </c>
      <c r="D80" s="39"/>
      <c r="E80" s="39"/>
      <c r="F80" s="39"/>
      <c r="G80" s="39"/>
      <c r="H80" s="3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5" s="2" customFormat="1" ht="16.5" customHeight="1">
      <c r="A81" s="37"/>
      <c r="B81" s="38"/>
      <c r="C81" s="39"/>
      <c r="D81" s="39"/>
      <c r="E81" s="400" t="str">
        <f>E7</f>
        <v>Lesopark Na Kolečku-DPS - revize</v>
      </c>
      <c r="F81" s="401"/>
      <c r="G81" s="401"/>
      <c r="H81" s="401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65" s="1" customFormat="1" ht="12" customHeight="1">
      <c r="B82" s="24"/>
      <c r="C82" s="32" t="s">
        <v>169</v>
      </c>
      <c r="D82" s="25"/>
      <c r="E82" s="25"/>
      <c r="F82" s="25"/>
      <c r="G82" s="25"/>
      <c r="H82" s="25"/>
      <c r="I82" s="25"/>
      <c r="J82" s="25"/>
      <c r="K82" s="25"/>
      <c r="L82" s="23"/>
    </row>
    <row r="83" spans="1:65" s="2" customFormat="1" ht="16.5" customHeight="1">
      <c r="A83" s="37"/>
      <c r="B83" s="38"/>
      <c r="C83" s="39"/>
      <c r="D83" s="39"/>
      <c r="E83" s="400" t="s">
        <v>2673</v>
      </c>
      <c r="F83" s="399"/>
      <c r="G83" s="399"/>
      <c r="H83" s="399"/>
      <c r="I83" s="39"/>
      <c r="J83" s="39"/>
      <c r="K83" s="39"/>
      <c r="L83" s="11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pans="1:65" s="2" customFormat="1" ht="12" customHeight="1">
      <c r="A84" s="37"/>
      <c r="B84" s="38"/>
      <c r="C84" s="32" t="s">
        <v>171</v>
      </c>
      <c r="D84" s="39"/>
      <c r="E84" s="39"/>
      <c r="F84" s="39"/>
      <c r="G84" s="39"/>
      <c r="H84" s="3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5" s="2" customFormat="1" ht="16.5" customHeight="1">
      <c r="A85" s="37"/>
      <c r="B85" s="38"/>
      <c r="C85" s="39"/>
      <c r="D85" s="39"/>
      <c r="E85" s="367" t="str">
        <f>E11</f>
        <v>SO 01.3 - Dřevěná paluba</v>
      </c>
      <c r="F85" s="399"/>
      <c r="G85" s="399"/>
      <c r="H85" s="39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5" s="2" customFormat="1" ht="7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5" s="2" customFormat="1" ht="12" customHeight="1">
      <c r="A87" s="37"/>
      <c r="B87" s="38"/>
      <c r="C87" s="32" t="s">
        <v>22</v>
      </c>
      <c r="D87" s="39"/>
      <c r="E87" s="39"/>
      <c r="F87" s="30" t="str">
        <f>F14</f>
        <v>Roudnice nad Labem</v>
      </c>
      <c r="G87" s="39"/>
      <c r="H87" s="39"/>
      <c r="I87" s="32" t="s">
        <v>24</v>
      </c>
      <c r="J87" s="62" t="str">
        <f>IF(J14="","",J14)</f>
        <v>22. 5. 2024</v>
      </c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5" s="2" customFormat="1" ht="7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5" s="2" customFormat="1" ht="15.15" customHeight="1">
      <c r="A89" s="37"/>
      <c r="B89" s="38"/>
      <c r="C89" s="32" t="s">
        <v>26</v>
      </c>
      <c r="D89" s="39"/>
      <c r="E89" s="39"/>
      <c r="F89" s="30" t="str">
        <f>E17</f>
        <v xml:space="preserve"> </v>
      </c>
      <c r="G89" s="39"/>
      <c r="H89" s="39"/>
      <c r="I89" s="32" t="s">
        <v>32</v>
      </c>
      <c r="J89" s="35" t="str">
        <f>E23</f>
        <v>Land05 s.r.o.</v>
      </c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5" s="2" customFormat="1" ht="15.15" customHeight="1">
      <c r="A90" s="37"/>
      <c r="B90" s="38"/>
      <c r="C90" s="32" t="s">
        <v>30</v>
      </c>
      <c r="D90" s="39"/>
      <c r="E90" s="39"/>
      <c r="F90" s="30" t="str">
        <f>IF(E20="","",E20)</f>
        <v>Vyplň údaj</v>
      </c>
      <c r="G90" s="39"/>
      <c r="H90" s="39"/>
      <c r="I90" s="32" t="s">
        <v>35</v>
      </c>
      <c r="J90" s="35" t="str">
        <f>E26</f>
        <v>Soloreal s.r.o.</v>
      </c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5" s="2" customFormat="1" ht="10.25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5" s="11" customFormat="1" ht="29.25" customHeight="1">
      <c r="A92" s="154"/>
      <c r="B92" s="155"/>
      <c r="C92" s="156" t="s">
        <v>192</v>
      </c>
      <c r="D92" s="157" t="s">
        <v>59</v>
      </c>
      <c r="E92" s="157" t="s">
        <v>55</v>
      </c>
      <c r="F92" s="157" t="s">
        <v>56</v>
      </c>
      <c r="G92" s="157" t="s">
        <v>193</v>
      </c>
      <c r="H92" s="157" t="s">
        <v>194</v>
      </c>
      <c r="I92" s="157" t="s">
        <v>195</v>
      </c>
      <c r="J92" s="158" t="s">
        <v>177</v>
      </c>
      <c r="K92" s="159" t="s">
        <v>196</v>
      </c>
      <c r="L92" s="160"/>
      <c r="M92" s="71" t="s">
        <v>21</v>
      </c>
      <c r="N92" s="72" t="s">
        <v>44</v>
      </c>
      <c r="O92" s="72" t="s">
        <v>197</v>
      </c>
      <c r="P92" s="72" t="s">
        <v>198</v>
      </c>
      <c r="Q92" s="72" t="s">
        <v>199</v>
      </c>
      <c r="R92" s="72" t="s">
        <v>200</v>
      </c>
      <c r="S92" s="72" t="s">
        <v>201</v>
      </c>
      <c r="T92" s="73" t="s">
        <v>202</v>
      </c>
      <c r="U92" s="154"/>
      <c r="V92" s="154"/>
      <c r="W92" s="154"/>
      <c r="X92" s="154"/>
      <c r="Y92" s="154"/>
      <c r="Z92" s="154"/>
      <c r="AA92" s="154"/>
      <c r="AB92" s="154"/>
      <c r="AC92" s="154"/>
      <c r="AD92" s="154"/>
      <c r="AE92" s="154"/>
    </row>
    <row r="93" spans="1:65" s="2" customFormat="1" ht="22.75" customHeight="1">
      <c r="A93" s="37"/>
      <c r="B93" s="38"/>
      <c r="C93" s="78" t="s">
        <v>203</v>
      </c>
      <c r="D93" s="39"/>
      <c r="E93" s="39"/>
      <c r="F93" s="39"/>
      <c r="G93" s="39"/>
      <c r="H93" s="39"/>
      <c r="I93" s="39"/>
      <c r="J93" s="161">
        <f>BK93</f>
        <v>0</v>
      </c>
      <c r="K93" s="39"/>
      <c r="L93" s="42"/>
      <c r="M93" s="74"/>
      <c r="N93" s="162"/>
      <c r="O93" s="75"/>
      <c r="P93" s="163">
        <f>P94+P231</f>
        <v>0</v>
      </c>
      <c r="Q93" s="75"/>
      <c r="R93" s="163">
        <f>R94+R231</f>
        <v>152.58970000000005</v>
      </c>
      <c r="S93" s="75"/>
      <c r="T93" s="164">
        <f>T94+T231</f>
        <v>0</v>
      </c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T93" s="20" t="s">
        <v>73</v>
      </c>
      <c r="AU93" s="20" t="s">
        <v>178</v>
      </c>
      <c r="BK93" s="165">
        <f>BK94+BK231</f>
        <v>0</v>
      </c>
    </row>
    <row r="94" spans="1:65" s="12" customFormat="1" ht="25.9" customHeight="1">
      <c r="B94" s="166"/>
      <c r="C94" s="167"/>
      <c r="D94" s="168" t="s">
        <v>73</v>
      </c>
      <c r="E94" s="169" t="s">
        <v>204</v>
      </c>
      <c r="F94" s="169" t="s">
        <v>205</v>
      </c>
      <c r="G94" s="167"/>
      <c r="H94" s="167"/>
      <c r="I94" s="170"/>
      <c r="J94" s="171">
        <f>BK94</f>
        <v>0</v>
      </c>
      <c r="K94" s="167"/>
      <c r="L94" s="172"/>
      <c r="M94" s="173"/>
      <c r="N94" s="174"/>
      <c r="O94" s="174"/>
      <c r="P94" s="175">
        <f>P95+P213+P218</f>
        <v>0</v>
      </c>
      <c r="Q94" s="174"/>
      <c r="R94" s="175">
        <f>R95+R213+R218</f>
        <v>146.97970000000004</v>
      </c>
      <c r="S94" s="174"/>
      <c r="T94" s="176">
        <f>T95+T213+T218</f>
        <v>0</v>
      </c>
      <c r="AR94" s="177" t="s">
        <v>81</v>
      </c>
      <c r="AT94" s="178" t="s">
        <v>73</v>
      </c>
      <c r="AU94" s="178" t="s">
        <v>74</v>
      </c>
      <c r="AY94" s="177" t="s">
        <v>206</v>
      </c>
      <c r="BK94" s="179">
        <f>BK95+BK213+BK218</f>
        <v>0</v>
      </c>
    </row>
    <row r="95" spans="1:65" s="12" customFormat="1" ht="22.75" customHeight="1">
      <c r="B95" s="166"/>
      <c r="C95" s="167"/>
      <c r="D95" s="168" t="s">
        <v>73</v>
      </c>
      <c r="E95" s="180" t="s">
        <v>81</v>
      </c>
      <c r="F95" s="180" t="s">
        <v>207</v>
      </c>
      <c r="G95" s="167"/>
      <c r="H95" s="167"/>
      <c r="I95" s="170"/>
      <c r="J95" s="181">
        <f>BK95</f>
        <v>0</v>
      </c>
      <c r="K95" s="167"/>
      <c r="L95" s="172"/>
      <c r="M95" s="173"/>
      <c r="N95" s="174"/>
      <c r="O95" s="174"/>
      <c r="P95" s="175">
        <f>SUM(P96:P212)</f>
        <v>0</v>
      </c>
      <c r="Q95" s="174"/>
      <c r="R95" s="175">
        <f>SUM(R96:R212)</f>
        <v>146.88010000000003</v>
      </c>
      <c r="S95" s="174"/>
      <c r="T95" s="176">
        <f>SUM(T96:T212)</f>
        <v>0</v>
      </c>
      <c r="AR95" s="177" t="s">
        <v>81</v>
      </c>
      <c r="AT95" s="178" t="s">
        <v>73</v>
      </c>
      <c r="AU95" s="178" t="s">
        <v>81</v>
      </c>
      <c r="AY95" s="177" t="s">
        <v>206</v>
      </c>
      <c r="BK95" s="179">
        <f>SUM(BK96:BK212)</f>
        <v>0</v>
      </c>
    </row>
    <row r="96" spans="1:65" s="2" customFormat="1" ht="16.5" customHeight="1">
      <c r="A96" s="37"/>
      <c r="B96" s="38"/>
      <c r="C96" s="182" t="s">
        <v>81</v>
      </c>
      <c r="D96" s="182" t="s">
        <v>208</v>
      </c>
      <c r="E96" s="183" t="s">
        <v>1658</v>
      </c>
      <c r="F96" s="184" t="s">
        <v>1659</v>
      </c>
      <c r="G96" s="185" t="s">
        <v>211</v>
      </c>
      <c r="H96" s="186">
        <v>2</v>
      </c>
      <c r="I96" s="187"/>
      <c r="J96" s="188">
        <f>ROUND(I96*H96,2)</f>
        <v>0</v>
      </c>
      <c r="K96" s="189"/>
      <c r="L96" s="42"/>
      <c r="M96" s="190" t="s">
        <v>21</v>
      </c>
      <c r="N96" s="191" t="s">
        <v>45</v>
      </c>
      <c r="O96" s="67"/>
      <c r="P96" s="192">
        <f>O96*H96</f>
        <v>0</v>
      </c>
      <c r="Q96" s="192">
        <v>0</v>
      </c>
      <c r="R96" s="192">
        <f>Q96*H96</f>
        <v>0</v>
      </c>
      <c r="S96" s="192">
        <v>0</v>
      </c>
      <c r="T96" s="193">
        <f>S96*H96</f>
        <v>0</v>
      </c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R96" s="194" t="s">
        <v>149</v>
      </c>
      <c r="AT96" s="194" t="s">
        <v>208</v>
      </c>
      <c r="AU96" s="194" t="s">
        <v>83</v>
      </c>
      <c r="AY96" s="20" t="s">
        <v>206</v>
      </c>
      <c r="BE96" s="195">
        <f>IF(N96="základní",J96,0)</f>
        <v>0</v>
      </c>
      <c r="BF96" s="195">
        <f>IF(N96="snížená",J96,0)</f>
        <v>0</v>
      </c>
      <c r="BG96" s="195">
        <f>IF(N96="zákl. přenesená",J96,0)</f>
        <v>0</v>
      </c>
      <c r="BH96" s="195">
        <f>IF(N96="sníž. přenesená",J96,0)</f>
        <v>0</v>
      </c>
      <c r="BI96" s="195">
        <f>IF(N96="nulová",J96,0)</f>
        <v>0</v>
      </c>
      <c r="BJ96" s="20" t="s">
        <v>81</v>
      </c>
      <c r="BK96" s="195">
        <f>ROUND(I96*H96,2)</f>
        <v>0</v>
      </c>
      <c r="BL96" s="20" t="s">
        <v>149</v>
      </c>
      <c r="BM96" s="194" t="s">
        <v>2677</v>
      </c>
    </row>
    <row r="97" spans="1:65" s="2" customFormat="1">
      <c r="A97" s="37"/>
      <c r="B97" s="38"/>
      <c r="C97" s="39"/>
      <c r="D97" s="196" t="s">
        <v>213</v>
      </c>
      <c r="E97" s="39"/>
      <c r="F97" s="197" t="s">
        <v>1661</v>
      </c>
      <c r="G97" s="39"/>
      <c r="H97" s="39"/>
      <c r="I97" s="198"/>
      <c r="J97" s="39"/>
      <c r="K97" s="39"/>
      <c r="L97" s="42"/>
      <c r="M97" s="199"/>
      <c r="N97" s="200"/>
      <c r="O97" s="67"/>
      <c r="P97" s="67"/>
      <c r="Q97" s="67"/>
      <c r="R97" s="67"/>
      <c r="S97" s="67"/>
      <c r="T97" s="68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20" t="s">
        <v>213</v>
      </c>
      <c r="AU97" s="20" t="s">
        <v>83</v>
      </c>
    </row>
    <row r="98" spans="1:65" s="2" customFormat="1" ht="18">
      <c r="A98" s="37"/>
      <c r="B98" s="38"/>
      <c r="C98" s="39"/>
      <c r="D98" s="196" t="s">
        <v>275</v>
      </c>
      <c r="E98" s="39"/>
      <c r="F98" s="233" t="s">
        <v>1644</v>
      </c>
      <c r="G98" s="39"/>
      <c r="H98" s="39"/>
      <c r="I98" s="198"/>
      <c r="J98" s="39"/>
      <c r="K98" s="39"/>
      <c r="L98" s="42"/>
      <c r="M98" s="199"/>
      <c r="N98" s="200"/>
      <c r="O98" s="67"/>
      <c r="P98" s="67"/>
      <c r="Q98" s="67"/>
      <c r="R98" s="67"/>
      <c r="S98" s="67"/>
      <c r="T98" s="68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T98" s="20" t="s">
        <v>275</v>
      </c>
      <c r="AU98" s="20" t="s">
        <v>83</v>
      </c>
    </row>
    <row r="99" spans="1:65" s="14" customFormat="1">
      <c r="B99" s="211"/>
      <c r="C99" s="212"/>
      <c r="D99" s="196" t="s">
        <v>215</v>
      </c>
      <c r="E99" s="213" t="s">
        <v>21</v>
      </c>
      <c r="F99" s="214" t="s">
        <v>2678</v>
      </c>
      <c r="G99" s="212"/>
      <c r="H99" s="215">
        <v>2</v>
      </c>
      <c r="I99" s="216"/>
      <c r="J99" s="212"/>
      <c r="K99" s="212"/>
      <c r="L99" s="217"/>
      <c r="M99" s="218"/>
      <c r="N99" s="219"/>
      <c r="O99" s="219"/>
      <c r="P99" s="219"/>
      <c r="Q99" s="219"/>
      <c r="R99" s="219"/>
      <c r="S99" s="219"/>
      <c r="T99" s="220"/>
      <c r="AT99" s="221" t="s">
        <v>215</v>
      </c>
      <c r="AU99" s="221" t="s">
        <v>83</v>
      </c>
      <c r="AV99" s="14" t="s">
        <v>83</v>
      </c>
      <c r="AW99" s="14" t="s">
        <v>34</v>
      </c>
      <c r="AX99" s="14" t="s">
        <v>74</v>
      </c>
      <c r="AY99" s="221" t="s">
        <v>206</v>
      </c>
    </row>
    <row r="100" spans="1:65" s="15" customFormat="1">
      <c r="B100" s="222"/>
      <c r="C100" s="223"/>
      <c r="D100" s="196" t="s">
        <v>215</v>
      </c>
      <c r="E100" s="224" t="s">
        <v>21</v>
      </c>
      <c r="F100" s="225" t="s">
        <v>219</v>
      </c>
      <c r="G100" s="223"/>
      <c r="H100" s="226">
        <v>2</v>
      </c>
      <c r="I100" s="227"/>
      <c r="J100" s="223"/>
      <c r="K100" s="223"/>
      <c r="L100" s="228"/>
      <c r="M100" s="229"/>
      <c r="N100" s="230"/>
      <c r="O100" s="230"/>
      <c r="P100" s="230"/>
      <c r="Q100" s="230"/>
      <c r="R100" s="230"/>
      <c r="S100" s="230"/>
      <c r="T100" s="231"/>
      <c r="AT100" s="232" t="s">
        <v>215</v>
      </c>
      <c r="AU100" s="232" t="s">
        <v>83</v>
      </c>
      <c r="AV100" s="15" t="s">
        <v>149</v>
      </c>
      <c r="AW100" s="15" t="s">
        <v>34</v>
      </c>
      <c r="AX100" s="15" t="s">
        <v>81</v>
      </c>
      <c r="AY100" s="232" t="s">
        <v>206</v>
      </c>
    </row>
    <row r="101" spans="1:65" s="2" customFormat="1" ht="16.5" customHeight="1">
      <c r="A101" s="37"/>
      <c r="B101" s="38"/>
      <c r="C101" s="182" t="s">
        <v>83</v>
      </c>
      <c r="D101" s="182" t="s">
        <v>208</v>
      </c>
      <c r="E101" s="183" t="s">
        <v>860</v>
      </c>
      <c r="F101" s="184" t="s">
        <v>861</v>
      </c>
      <c r="G101" s="185" t="s">
        <v>238</v>
      </c>
      <c r="H101" s="186">
        <v>120.7</v>
      </c>
      <c r="I101" s="187"/>
      <c r="J101" s="188">
        <f>ROUND(I101*H101,2)</f>
        <v>0</v>
      </c>
      <c r="K101" s="189"/>
      <c r="L101" s="42"/>
      <c r="M101" s="190" t="s">
        <v>21</v>
      </c>
      <c r="N101" s="191" t="s">
        <v>45</v>
      </c>
      <c r="O101" s="67"/>
      <c r="P101" s="192">
        <f>O101*H101</f>
        <v>0</v>
      </c>
      <c r="Q101" s="192">
        <v>0</v>
      </c>
      <c r="R101" s="192">
        <f>Q101*H101</f>
        <v>0</v>
      </c>
      <c r="S101" s="192">
        <v>0</v>
      </c>
      <c r="T101" s="193">
        <f>S101*H101</f>
        <v>0</v>
      </c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R101" s="194" t="s">
        <v>149</v>
      </c>
      <c r="AT101" s="194" t="s">
        <v>208</v>
      </c>
      <c r="AU101" s="194" t="s">
        <v>83</v>
      </c>
      <c r="AY101" s="20" t="s">
        <v>206</v>
      </c>
      <c r="BE101" s="195">
        <f>IF(N101="základní",J101,0)</f>
        <v>0</v>
      </c>
      <c r="BF101" s="195">
        <f>IF(N101="snížená",J101,0)</f>
        <v>0</v>
      </c>
      <c r="BG101" s="195">
        <f>IF(N101="zákl. přenesená",J101,0)</f>
        <v>0</v>
      </c>
      <c r="BH101" s="195">
        <f>IF(N101="sníž. přenesená",J101,0)</f>
        <v>0</v>
      </c>
      <c r="BI101" s="195">
        <f>IF(N101="nulová",J101,0)</f>
        <v>0</v>
      </c>
      <c r="BJ101" s="20" t="s">
        <v>81</v>
      </c>
      <c r="BK101" s="195">
        <f>ROUND(I101*H101,2)</f>
        <v>0</v>
      </c>
      <c r="BL101" s="20" t="s">
        <v>149</v>
      </c>
      <c r="BM101" s="194" t="s">
        <v>2679</v>
      </c>
    </row>
    <row r="102" spans="1:65" s="2" customFormat="1">
      <c r="A102" s="37"/>
      <c r="B102" s="38"/>
      <c r="C102" s="39"/>
      <c r="D102" s="196" t="s">
        <v>213</v>
      </c>
      <c r="E102" s="39"/>
      <c r="F102" s="197" t="s">
        <v>863</v>
      </c>
      <c r="G102" s="39"/>
      <c r="H102" s="39"/>
      <c r="I102" s="198"/>
      <c r="J102" s="39"/>
      <c r="K102" s="39"/>
      <c r="L102" s="42"/>
      <c r="M102" s="199"/>
      <c r="N102" s="200"/>
      <c r="O102" s="67"/>
      <c r="P102" s="67"/>
      <c r="Q102" s="67"/>
      <c r="R102" s="67"/>
      <c r="S102" s="67"/>
      <c r="T102" s="68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T102" s="20" t="s">
        <v>213</v>
      </c>
      <c r="AU102" s="20" t="s">
        <v>83</v>
      </c>
    </row>
    <row r="103" spans="1:65" s="2" customFormat="1" ht="18">
      <c r="A103" s="37"/>
      <c r="B103" s="38"/>
      <c r="C103" s="39"/>
      <c r="D103" s="196" t="s">
        <v>275</v>
      </c>
      <c r="E103" s="39"/>
      <c r="F103" s="233" t="s">
        <v>2680</v>
      </c>
      <c r="G103" s="39"/>
      <c r="H103" s="39"/>
      <c r="I103" s="198"/>
      <c r="J103" s="39"/>
      <c r="K103" s="39"/>
      <c r="L103" s="42"/>
      <c r="M103" s="199"/>
      <c r="N103" s="200"/>
      <c r="O103" s="67"/>
      <c r="P103" s="67"/>
      <c r="Q103" s="67"/>
      <c r="R103" s="67"/>
      <c r="S103" s="67"/>
      <c r="T103" s="68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T103" s="20" t="s">
        <v>275</v>
      </c>
      <c r="AU103" s="20" t="s">
        <v>83</v>
      </c>
    </row>
    <row r="104" spans="1:65" s="14" customFormat="1">
      <c r="B104" s="211"/>
      <c r="C104" s="212"/>
      <c r="D104" s="196" t="s">
        <v>215</v>
      </c>
      <c r="E104" s="213" t="s">
        <v>21</v>
      </c>
      <c r="F104" s="214" t="s">
        <v>2681</v>
      </c>
      <c r="G104" s="212"/>
      <c r="H104" s="215">
        <v>120.7</v>
      </c>
      <c r="I104" s="216"/>
      <c r="J104" s="212"/>
      <c r="K104" s="212"/>
      <c r="L104" s="217"/>
      <c r="M104" s="218"/>
      <c r="N104" s="219"/>
      <c r="O104" s="219"/>
      <c r="P104" s="219"/>
      <c r="Q104" s="219"/>
      <c r="R104" s="219"/>
      <c r="S104" s="219"/>
      <c r="T104" s="220"/>
      <c r="AT104" s="221" t="s">
        <v>215</v>
      </c>
      <c r="AU104" s="221" t="s">
        <v>83</v>
      </c>
      <c r="AV104" s="14" t="s">
        <v>83</v>
      </c>
      <c r="AW104" s="14" t="s">
        <v>34</v>
      </c>
      <c r="AX104" s="14" t="s">
        <v>81</v>
      </c>
      <c r="AY104" s="221" t="s">
        <v>206</v>
      </c>
    </row>
    <row r="105" spans="1:65" s="2" customFormat="1" ht="16.5" customHeight="1">
      <c r="A105" s="37"/>
      <c r="B105" s="38"/>
      <c r="C105" s="182" t="s">
        <v>106</v>
      </c>
      <c r="D105" s="182" t="s">
        <v>208</v>
      </c>
      <c r="E105" s="183" t="s">
        <v>1663</v>
      </c>
      <c r="F105" s="184" t="s">
        <v>1664</v>
      </c>
      <c r="G105" s="185" t="s">
        <v>238</v>
      </c>
      <c r="H105" s="186">
        <v>1.89</v>
      </c>
      <c r="I105" s="187"/>
      <c r="J105" s="188">
        <f>ROUND(I105*H105,2)</f>
        <v>0</v>
      </c>
      <c r="K105" s="189"/>
      <c r="L105" s="42"/>
      <c r="M105" s="190" t="s">
        <v>21</v>
      </c>
      <c r="N105" s="191" t="s">
        <v>45</v>
      </c>
      <c r="O105" s="67"/>
      <c r="P105" s="192">
        <f>O105*H105</f>
        <v>0</v>
      </c>
      <c r="Q105" s="192">
        <v>0</v>
      </c>
      <c r="R105" s="192">
        <f>Q105*H105</f>
        <v>0</v>
      </c>
      <c r="S105" s="192">
        <v>0</v>
      </c>
      <c r="T105" s="193">
        <f>S105*H105</f>
        <v>0</v>
      </c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R105" s="194" t="s">
        <v>149</v>
      </c>
      <c r="AT105" s="194" t="s">
        <v>208</v>
      </c>
      <c r="AU105" s="194" t="s">
        <v>83</v>
      </c>
      <c r="AY105" s="20" t="s">
        <v>206</v>
      </c>
      <c r="BE105" s="195">
        <f>IF(N105="základní",J105,0)</f>
        <v>0</v>
      </c>
      <c r="BF105" s="195">
        <f>IF(N105="snížená",J105,0)</f>
        <v>0</v>
      </c>
      <c r="BG105" s="195">
        <f>IF(N105="zákl. přenesená",J105,0)</f>
        <v>0</v>
      </c>
      <c r="BH105" s="195">
        <f>IF(N105="sníž. přenesená",J105,0)</f>
        <v>0</v>
      </c>
      <c r="BI105" s="195">
        <f>IF(N105="nulová",J105,0)</f>
        <v>0</v>
      </c>
      <c r="BJ105" s="20" t="s">
        <v>81</v>
      </c>
      <c r="BK105" s="195">
        <f>ROUND(I105*H105,2)</f>
        <v>0</v>
      </c>
      <c r="BL105" s="20" t="s">
        <v>149</v>
      </c>
      <c r="BM105" s="194" t="s">
        <v>2682</v>
      </c>
    </row>
    <row r="106" spans="1:65" s="2" customFormat="1">
      <c r="A106" s="37"/>
      <c r="B106" s="38"/>
      <c r="C106" s="39"/>
      <c r="D106" s="196" t="s">
        <v>213</v>
      </c>
      <c r="E106" s="39"/>
      <c r="F106" s="197" t="s">
        <v>1666</v>
      </c>
      <c r="G106" s="39"/>
      <c r="H106" s="39"/>
      <c r="I106" s="198"/>
      <c r="J106" s="39"/>
      <c r="K106" s="39"/>
      <c r="L106" s="42"/>
      <c r="M106" s="199"/>
      <c r="N106" s="200"/>
      <c r="O106" s="67"/>
      <c r="P106" s="67"/>
      <c r="Q106" s="67"/>
      <c r="R106" s="67"/>
      <c r="S106" s="67"/>
      <c r="T106" s="68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20" t="s">
        <v>213</v>
      </c>
      <c r="AU106" s="20" t="s">
        <v>83</v>
      </c>
    </row>
    <row r="107" spans="1:65" s="2" customFormat="1" ht="18">
      <c r="A107" s="37"/>
      <c r="B107" s="38"/>
      <c r="C107" s="39"/>
      <c r="D107" s="196" t="s">
        <v>275</v>
      </c>
      <c r="E107" s="39"/>
      <c r="F107" s="233" t="s">
        <v>1644</v>
      </c>
      <c r="G107" s="39"/>
      <c r="H107" s="39"/>
      <c r="I107" s="198"/>
      <c r="J107" s="39"/>
      <c r="K107" s="39"/>
      <c r="L107" s="42"/>
      <c r="M107" s="199"/>
      <c r="N107" s="200"/>
      <c r="O107" s="67"/>
      <c r="P107" s="67"/>
      <c r="Q107" s="67"/>
      <c r="R107" s="67"/>
      <c r="S107" s="67"/>
      <c r="T107" s="6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275</v>
      </c>
      <c r="AU107" s="20" t="s">
        <v>83</v>
      </c>
    </row>
    <row r="108" spans="1:65" s="14" customFormat="1">
      <c r="B108" s="211"/>
      <c r="C108" s="212"/>
      <c r="D108" s="196" t="s">
        <v>215</v>
      </c>
      <c r="E108" s="213" t="s">
        <v>21</v>
      </c>
      <c r="F108" s="214" t="s">
        <v>2683</v>
      </c>
      <c r="G108" s="212"/>
      <c r="H108" s="215">
        <v>1.89</v>
      </c>
      <c r="I108" s="216"/>
      <c r="J108" s="212"/>
      <c r="K108" s="212"/>
      <c r="L108" s="217"/>
      <c r="M108" s="218"/>
      <c r="N108" s="219"/>
      <c r="O108" s="219"/>
      <c r="P108" s="219"/>
      <c r="Q108" s="219"/>
      <c r="R108" s="219"/>
      <c r="S108" s="219"/>
      <c r="T108" s="220"/>
      <c r="AT108" s="221" t="s">
        <v>215</v>
      </c>
      <c r="AU108" s="221" t="s">
        <v>83</v>
      </c>
      <c r="AV108" s="14" t="s">
        <v>83</v>
      </c>
      <c r="AW108" s="14" t="s">
        <v>34</v>
      </c>
      <c r="AX108" s="14" t="s">
        <v>74</v>
      </c>
      <c r="AY108" s="221" t="s">
        <v>206</v>
      </c>
    </row>
    <row r="109" spans="1:65" s="15" customFormat="1">
      <c r="B109" s="222"/>
      <c r="C109" s="223"/>
      <c r="D109" s="196" t="s">
        <v>215</v>
      </c>
      <c r="E109" s="224" t="s">
        <v>21</v>
      </c>
      <c r="F109" s="225" t="s">
        <v>219</v>
      </c>
      <c r="G109" s="223"/>
      <c r="H109" s="226">
        <v>1.89</v>
      </c>
      <c r="I109" s="227"/>
      <c r="J109" s="223"/>
      <c r="K109" s="223"/>
      <c r="L109" s="228"/>
      <c r="M109" s="229"/>
      <c r="N109" s="230"/>
      <c r="O109" s="230"/>
      <c r="P109" s="230"/>
      <c r="Q109" s="230"/>
      <c r="R109" s="230"/>
      <c r="S109" s="230"/>
      <c r="T109" s="231"/>
      <c r="AT109" s="232" t="s">
        <v>215</v>
      </c>
      <c r="AU109" s="232" t="s">
        <v>83</v>
      </c>
      <c r="AV109" s="15" t="s">
        <v>149</v>
      </c>
      <c r="AW109" s="15" t="s">
        <v>34</v>
      </c>
      <c r="AX109" s="15" t="s">
        <v>81</v>
      </c>
      <c r="AY109" s="232" t="s">
        <v>206</v>
      </c>
    </row>
    <row r="110" spans="1:65" s="2" customFormat="1" ht="16.5" customHeight="1">
      <c r="A110" s="37"/>
      <c r="B110" s="38"/>
      <c r="C110" s="182" t="s">
        <v>149</v>
      </c>
      <c r="D110" s="182" t="s">
        <v>208</v>
      </c>
      <c r="E110" s="183" t="s">
        <v>1564</v>
      </c>
      <c r="F110" s="184" t="s">
        <v>1565</v>
      </c>
      <c r="G110" s="185" t="s">
        <v>257</v>
      </c>
      <c r="H110" s="186">
        <v>42.762</v>
      </c>
      <c r="I110" s="187"/>
      <c r="J110" s="188">
        <f>ROUND(I110*H110,2)</f>
        <v>0</v>
      </c>
      <c r="K110" s="189"/>
      <c r="L110" s="42"/>
      <c r="M110" s="190" t="s">
        <v>21</v>
      </c>
      <c r="N110" s="191" t="s">
        <v>45</v>
      </c>
      <c r="O110" s="67"/>
      <c r="P110" s="192">
        <f>O110*H110</f>
        <v>0</v>
      </c>
      <c r="Q110" s="192">
        <v>1.7</v>
      </c>
      <c r="R110" s="192">
        <f>Q110*H110</f>
        <v>72.695399999999992</v>
      </c>
      <c r="S110" s="192">
        <v>0</v>
      </c>
      <c r="T110" s="193">
        <f>S110*H110</f>
        <v>0</v>
      </c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R110" s="194" t="s">
        <v>149</v>
      </c>
      <c r="AT110" s="194" t="s">
        <v>208</v>
      </c>
      <c r="AU110" s="194" t="s">
        <v>83</v>
      </c>
      <c r="AY110" s="20" t="s">
        <v>206</v>
      </c>
      <c r="BE110" s="195">
        <f>IF(N110="základní",J110,0)</f>
        <v>0</v>
      </c>
      <c r="BF110" s="195">
        <f>IF(N110="snížená",J110,0)</f>
        <v>0</v>
      </c>
      <c r="BG110" s="195">
        <f>IF(N110="zákl. přenesená",J110,0)</f>
        <v>0</v>
      </c>
      <c r="BH110" s="195">
        <f>IF(N110="sníž. přenesená",J110,0)</f>
        <v>0</v>
      </c>
      <c r="BI110" s="195">
        <f>IF(N110="nulová",J110,0)</f>
        <v>0</v>
      </c>
      <c r="BJ110" s="20" t="s">
        <v>81</v>
      </c>
      <c r="BK110" s="195">
        <f>ROUND(I110*H110,2)</f>
        <v>0</v>
      </c>
      <c r="BL110" s="20" t="s">
        <v>149</v>
      </c>
      <c r="BM110" s="194" t="s">
        <v>2684</v>
      </c>
    </row>
    <row r="111" spans="1:65" s="2" customFormat="1" ht="18">
      <c r="A111" s="37"/>
      <c r="B111" s="38"/>
      <c r="C111" s="39"/>
      <c r="D111" s="196" t="s">
        <v>213</v>
      </c>
      <c r="E111" s="39"/>
      <c r="F111" s="197" t="s">
        <v>1567</v>
      </c>
      <c r="G111" s="39"/>
      <c r="H111" s="39"/>
      <c r="I111" s="198"/>
      <c r="J111" s="39"/>
      <c r="K111" s="39"/>
      <c r="L111" s="42"/>
      <c r="M111" s="199"/>
      <c r="N111" s="200"/>
      <c r="O111" s="67"/>
      <c r="P111" s="67"/>
      <c r="Q111" s="67"/>
      <c r="R111" s="67"/>
      <c r="S111" s="67"/>
      <c r="T111" s="68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T111" s="20" t="s">
        <v>213</v>
      </c>
      <c r="AU111" s="20" t="s">
        <v>83</v>
      </c>
    </row>
    <row r="112" spans="1:65" s="2" customFormat="1" ht="18">
      <c r="A112" s="37"/>
      <c r="B112" s="38"/>
      <c r="C112" s="39"/>
      <c r="D112" s="196" t="s">
        <v>275</v>
      </c>
      <c r="E112" s="39"/>
      <c r="F112" s="233" t="s">
        <v>2680</v>
      </c>
      <c r="G112" s="39"/>
      <c r="H112" s="39"/>
      <c r="I112" s="198"/>
      <c r="J112" s="39"/>
      <c r="K112" s="39"/>
      <c r="L112" s="42"/>
      <c r="M112" s="199"/>
      <c r="N112" s="200"/>
      <c r="O112" s="67"/>
      <c r="P112" s="67"/>
      <c r="Q112" s="67"/>
      <c r="R112" s="67"/>
      <c r="S112" s="67"/>
      <c r="T112" s="68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20" t="s">
        <v>275</v>
      </c>
      <c r="AU112" s="20" t="s">
        <v>83</v>
      </c>
    </row>
    <row r="113" spans="1:65" s="14" customFormat="1">
      <c r="B113" s="211"/>
      <c r="C113" s="212"/>
      <c r="D113" s="196" t="s">
        <v>215</v>
      </c>
      <c r="E113" s="213" t="s">
        <v>21</v>
      </c>
      <c r="F113" s="214" t="s">
        <v>2685</v>
      </c>
      <c r="G113" s="212"/>
      <c r="H113" s="215">
        <v>6.5519999999999996</v>
      </c>
      <c r="I113" s="216"/>
      <c r="J113" s="212"/>
      <c r="K113" s="212"/>
      <c r="L113" s="217"/>
      <c r="M113" s="218"/>
      <c r="N113" s="219"/>
      <c r="O113" s="219"/>
      <c r="P113" s="219"/>
      <c r="Q113" s="219"/>
      <c r="R113" s="219"/>
      <c r="S113" s="219"/>
      <c r="T113" s="220"/>
      <c r="AT113" s="221" t="s">
        <v>215</v>
      </c>
      <c r="AU113" s="221" t="s">
        <v>83</v>
      </c>
      <c r="AV113" s="14" t="s">
        <v>83</v>
      </c>
      <c r="AW113" s="14" t="s">
        <v>34</v>
      </c>
      <c r="AX113" s="14" t="s">
        <v>74</v>
      </c>
      <c r="AY113" s="221" t="s">
        <v>206</v>
      </c>
    </row>
    <row r="114" spans="1:65" s="14" customFormat="1">
      <c r="B114" s="211"/>
      <c r="C114" s="212"/>
      <c r="D114" s="196" t="s">
        <v>215</v>
      </c>
      <c r="E114" s="213" t="s">
        <v>21</v>
      </c>
      <c r="F114" s="214" t="s">
        <v>2686</v>
      </c>
      <c r="G114" s="212"/>
      <c r="H114" s="215">
        <v>36.21</v>
      </c>
      <c r="I114" s="216"/>
      <c r="J114" s="212"/>
      <c r="K114" s="212"/>
      <c r="L114" s="217"/>
      <c r="M114" s="218"/>
      <c r="N114" s="219"/>
      <c r="O114" s="219"/>
      <c r="P114" s="219"/>
      <c r="Q114" s="219"/>
      <c r="R114" s="219"/>
      <c r="S114" s="219"/>
      <c r="T114" s="220"/>
      <c r="AT114" s="221" t="s">
        <v>215</v>
      </c>
      <c r="AU114" s="221" t="s">
        <v>83</v>
      </c>
      <c r="AV114" s="14" t="s">
        <v>83</v>
      </c>
      <c r="AW114" s="14" t="s">
        <v>34</v>
      </c>
      <c r="AX114" s="14" t="s">
        <v>74</v>
      </c>
      <c r="AY114" s="221" t="s">
        <v>206</v>
      </c>
    </row>
    <row r="115" spans="1:65" s="15" customFormat="1">
      <c r="B115" s="222"/>
      <c r="C115" s="223"/>
      <c r="D115" s="196" t="s">
        <v>215</v>
      </c>
      <c r="E115" s="224" t="s">
        <v>21</v>
      </c>
      <c r="F115" s="225" t="s">
        <v>219</v>
      </c>
      <c r="G115" s="223"/>
      <c r="H115" s="226">
        <v>42.762</v>
      </c>
      <c r="I115" s="227"/>
      <c r="J115" s="223"/>
      <c r="K115" s="223"/>
      <c r="L115" s="228"/>
      <c r="M115" s="229"/>
      <c r="N115" s="230"/>
      <c r="O115" s="230"/>
      <c r="P115" s="230"/>
      <c r="Q115" s="230"/>
      <c r="R115" s="230"/>
      <c r="S115" s="230"/>
      <c r="T115" s="231"/>
      <c r="AT115" s="232" t="s">
        <v>215</v>
      </c>
      <c r="AU115" s="232" t="s">
        <v>83</v>
      </c>
      <c r="AV115" s="15" t="s">
        <v>149</v>
      </c>
      <c r="AW115" s="15" t="s">
        <v>34</v>
      </c>
      <c r="AX115" s="15" t="s">
        <v>81</v>
      </c>
      <c r="AY115" s="232" t="s">
        <v>206</v>
      </c>
    </row>
    <row r="116" spans="1:65" s="2" customFormat="1" ht="21.75" customHeight="1">
      <c r="A116" s="37"/>
      <c r="B116" s="38"/>
      <c r="C116" s="182" t="s">
        <v>235</v>
      </c>
      <c r="D116" s="182" t="s">
        <v>208</v>
      </c>
      <c r="E116" s="183" t="s">
        <v>271</v>
      </c>
      <c r="F116" s="184" t="s">
        <v>272</v>
      </c>
      <c r="G116" s="185" t="s">
        <v>257</v>
      </c>
      <c r="H116" s="186">
        <v>42.762</v>
      </c>
      <c r="I116" s="187"/>
      <c r="J116" s="188">
        <f>ROUND(I116*H116,2)</f>
        <v>0</v>
      </c>
      <c r="K116" s="189"/>
      <c r="L116" s="42"/>
      <c r="M116" s="190" t="s">
        <v>21</v>
      </c>
      <c r="N116" s="191" t="s">
        <v>45</v>
      </c>
      <c r="O116" s="67"/>
      <c r="P116" s="192">
        <f>O116*H116</f>
        <v>0</v>
      </c>
      <c r="Q116" s="192">
        <v>1.7</v>
      </c>
      <c r="R116" s="192">
        <f>Q116*H116</f>
        <v>72.695399999999992</v>
      </c>
      <c r="S116" s="192">
        <v>0</v>
      </c>
      <c r="T116" s="193">
        <f>S116*H116</f>
        <v>0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R116" s="194" t="s">
        <v>149</v>
      </c>
      <c r="AT116" s="194" t="s">
        <v>208</v>
      </c>
      <c r="AU116" s="194" t="s">
        <v>83</v>
      </c>
      <c r="AY116" s="20" t="s">
        <v>206</v>
      </c>
      <c r="BE116" s="195">
        <f>IF(N116="základní",J116,0)</f>
        <v>0</v>
      </c>
      <c r="BF116" s="195">
        <f>IF(N116="snížená",J116,0)</f>
        <v>0</v>
      </c>
      <c r="BG116" s="195">
        <f>IF(N116="zákl. přenesená",J116,0)</f>
        <v>0</v>
      </c>
      <c r="BH116" s="195">
        <f>IF(N116="sníž. přenesená",J116,0)</f>
        <v>0</v>
      </c>
      <c r="BI116" s="195">
        <f>IF(N116="nulová",J116,0)</f>
        <v>0</v>
      </c>
      <c r="BJ116" s="20" t="s">
        <v>81</v>
      </c>
      <c r="BK116" s="195">
        <f>ROUND(I116*H116,2)</f>
        <v>0</v>
      </c>
      <c r="BL116" s="20" t="s">
        <v>149</v>
      </c>
      <c r="BM116" s="194" t="s">
        <v>2687</v>
      </c>
    </row>
    <row r="117" spans="1:65" s="2" customFormat="1" ht="18">
      <c r="A117" s="37"/>
      <c r="B117" s="38"/>
      <c r="C117" s="39"/>
      <c r="D117" s="196" t="s">
        <v>213</v>
      </c>
      <c r="E117" s="39"/>
      <c r="F117" s="197" t="s">
        <v>274</v>
      </c>
      <c r="G117" s="39"/>
      <c r="H117" s="39"/>
      <c r="I117" s="198"/>
      <c r="J117" s="39"/>
      <c r="K117" s="39"/>
      <c r="L117" s="42"/>
      <c r="M117" s="199"/>
      <c r="N117" s="200"/>
      <c r="O117" s="67"/>
      <c r="P117" s="67"/>
      <c r="Q117" s="67"/>
      <c r="R117" s="67"/>
      <c r="S117" s="67"/>
      <c r="T117" s="68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T117" s="20" t="s">
        <v>213</v>
      </c>
      <c r="AU117" s="20" t="s">
        <v>83</v>
      </c>
    </row>
    <row r="118" spans="1:65" s="2" customFormat="1" ht="18">
      <c r="A118" s="37"/>
      <c r="B118" s="38"/>
      <c r="C118" s="39"/>
      <c r="D118" s="196" t="s">
        <v>275</v>
      </c>
      <c r="E118" s="39"/>
      <c r="F118" s="233" t="s">
        <v>2680</v>
      </c>
      <c r="G118" s="39"/>
      <c r="H118" s="39"/>
      <c r="I118" s="198"/>
      <c r="J118" s="39"/>
      <c r="K118" s="39"/>
      <c r="L118" s="42"/>
      <c r="M118" s="199"/>
      <c r="N118" s="200"/>
      <c r="O118" s="67"/>
      <c r="P118" s="67"/>
      <c r="Q118" s="67"/>
      <c r="R118" s="67"/>
      <c r="S118" s="67"/>
      <c r="T118" s="68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20" t="s">
        <v>275</v>
      </c>
      <c r="AU118" s="20" t="s">
        <v>83</v>
      </c>
    </row>
    <row r="119" spans="1:65" s="14" customFormat="1">
      <c r="B119" s="211"/>
      <c r="C119" s="212"/>
      <c r="D119" s="196" t="s">
        <v>215</v>
      </c>
      <c r="E119" s="213" t="s">
        <v>21</v>
      </c>
      <c r="F119" s="214" t="s">
        <v>2685</v>
      </c>
      <c r="G119" s="212"/>
      <c r="H119" s="215">
        <v>6.5519999999999996</v>
      </c>
      <c r="I119" s="216"/>
      <c r="J119" s="212"/>
      <c r="K119" s="212"/>
      <c r="L119" s="217"/>
      <c r="M119" s="218"/>
      <c r="N119" s="219"/>
      <c r="O119" s="219"/>
      <c r="P119" s="219"/>
      <c r="Q119" s="219"/>
      <c r="R119" s="219"/>
      <c r="S119" s="219"/>
      <c r="T119" s="220"/>
      <c r="AT119" s="221" t="s">
        <v>215</v>
      </c>
      <c r="AU119" s="221" t="s">
        <v>83</v>
      </c>
      <c r="AV119" s="14" t="s">
        <v>83</v>
      </c>
      <c r="AW119" s="14" t="s">
        <v>34</v>
      </c>
      <c r="AX119" s="14" t="s">
        <v>74</v>
      </c>
      <c r="AY119" s="221" t="s">
        <v>206</v>
      </c>
    </row>
    <row r="120" spans="1:65" s="14" customFormat="1">
      <c r="B120" s="211"/>
      <c r="C120" s="212"/>
      <c r="D120" s="196" t="s">
        <v>215</v>
      </c>
      <c r="E120" s="213" t="s">
        <v>21</v>
      </c>
      <c r="F120" s="214" t="s">
        <v>2686</v>
      </c>
      <c r="G120" s="212"/>
      <c r="H120" s="215">
        <v>36.21</v>
      </c>
      <c r="I120" s="216"/>
      <c r="J120" s="212"/>
      <c r="K120" s="212"/>
      <c r="L120" s="217"/>
      <c r="M120" s="218"/>
      <c r="N120" s="219"/>
      <c r="O120" s="219"/>
      <c r="P120" s="219"/>
      <c r="Q120" s="219"/>
      <c r="R120" s="219"/>
      <c r="S120" s="219"/>
      <c r="T120" s="220"/>
      <c r="AT120" s="221" t="s">
        <v>215</v>
      </c>
      <c r="AU120" s="221" t="s">
        <v>83</v>
      </c>
      <c r="AV120" s="14" t="s">
        <v>83</v>
      </c>
      <c r="AW120" s="14" t="s">
        <v>34</v>
      </c>
      <c r="AX120" s="14" t="s">
        <v>74</v>
      </c>
      <c r="AY120" s="221" t="s">
        <v>206</v>
      </c>
    </row>
    <row r="121" spans="1:65" s="15" customFormat="1">
      <c r="B121" s="222"/>
      <c r="C121" s="223"/>
      <c r="D121" s="196" t="s">
        <v>215</v>
      </c>
      <c r="E121" s="224" t="s">
        <v>21</v>
      </c>
      <c r="F121" s="225" t="s">
        <v>219</v>
      </c>
      <c r="G121" s="223"/>
      <c r="H121" s="226">
        <v>42.762</v>
      </c>
      <c r="I121" s="227"/>
      <c r="J121" s="223"/>
      <c r="K121" s="223"/>
      <c r="L121" s="228"/>
      <c r="M121" s="229"/>
      <c r="N121" s="230"/>
      <c r="O121" s="230"/>
      <c r="P121" s="230"/>
      <c r="Q121" s="230"/>
      <c r="R121" s="230"/>
      <c r="S121" s="230"/>
      <c r="T121" s="231"/>
      <c r="AT121" s="232" t="s">
        <v>215</v>
      </c>
      <c r="AU121" s="232" t="s">
        <v>83</v>
      </c>
      <c r="AV121" s="15" t="s">
        <v>149</v>
      </c>
      <c r="AW121" s="15" t="s">
        <v>34</v>
      </c>
      <c r="AX121" s="15" t="s">
        <v>81</v>
      </c>
      <c r="AY121" s="232" t="s">
        <v>206</v>
      </c>
    </row>
    <row r="122" spans="1:65" s="2" customFormat="1" ht="21.75" customHeight="1">
      <c r="A122" s="37"/>
      <c r="B122" s="38"/>
      <c r="C122" s="182" t="s">
        <v>254</v>
      </c>
      <c r="D122" s="182" t="s">
        <v>208</v>
      </c>
      <c r="E122" s="183" t="s">
        <v>2688</v>
      </c>
      <c r="F122" s="184" t="s">
        <v>2689</v>
      </c>
      <c r="G122" s="185" t="s">
        <v>211</v>
      </c>
      <c r="H122" s="186">
        <v>2</v>
      </c>
      <c r="I122" s="187"/>
      <c r="J122" s="188">
        <f>ROUND(I122*H122,2)</f>
        <v>0</v>
      </c>
      <c r="K122" s="189"/>
      <c r="L122" s="42"/>
      <c r="M122" s="190" t="s">
        <v>21</v>
      </c>
      <c r="N122" s="191" t="s">
        <v>45</v>
      </c>
      <c r="O122" s="67"/>
      <c r="P122" s="192">
        <f>O122*H122</f>
        <v>0</v>
      </c>
      <c r="Q122" s="192">
        <v>0</v>
      </c>
      <c r="R122" s="192">
        <f>Q122*H122</f>
        <v>0</v>
      </c>
      <c r="S122" s="192">
        <v>0</v>
      </c>
      <c r="T122" s="193">
        <f>S122*H122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R122" s="194" t="s">
        <v>149</v>
      </c>
      <c r="AT122" s="194" t="s">
        <v>208</v>
      </c>
      <c r="AU122" s="194" t="s">
        <v>83</v>
      </c>
      <c r="AY122" s="20" t="s">
        <v>206</v>
      </c>
      <c r="BE122" s="195">
        <f>IF(N122="základní",J122,0)</f>
        <v>0</v>
      </c>
      <c r="BF122" s="195">
        <f>IF(N122="snížená",J122,0)</f>
        <v>0</v>
      </c>
      <c r="BG122" s="195">
        <f>IF(N122="zákl. přenesená",J122,0)</f>
        <v>0</v>
      </c>
      <c r="BH122" s="195">
        <f>IF(N122="sníž. přenesená",J122,0)</f>
        <v>0</v>
      </c>
      <c r="BI122" s="195">
        <f>IF(N122="nulová",J122,0)</f>
        <v>0</v>
      </c>
      <c r="BJ122" s="20" t="s">
        <v>81</v>
      </c>
      <c r="BK122" s="195">
        <f>ROUND(I122*H122,2)</f>
        <v>0</v>
      </c>
      <c r="BL122" s="20" t="s">
        <v>149</v>
      </c>
      <c r="BM122" s="194" t="s">
        <v>2690</v>
      </c>
    </row>
    <row r="123" spans="1:65" s="2" customFormat="1" ht="18">
      <c r="A123" s="37"/>
      <c r="B123" s="38"/>
      <c r="C123" s="39"/>
      <c r="D123" s="196" t="s">
        <v>213</v>
      </c>
      <c r="E123" s="39"/>
      <c r="F123" s="197" t="s">
        <v>2691</v>
      </c>
      <c r="G123" s="39"/>
      <c r="H123" s="39"/>
      <c r="I123" s="198"/>
      <c r="J123" s="39"/>
      <c r="K123" s="39"/>
      <c r="L123" s="42"/>
      <c r="M123" s="199"/>
      <c r="N123" s="200"/>
      <c r="O123" s="67"/>
      <c r="P123" s="67"/>
      <c r="Q123" s="67"/>
      <c r="R123" s="67"/>
      <c r="S123" s="67"/>
      <c r="T123" s="68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20" t="s">
        <v>213</v>
      </c>
      <c r="AU123" s="20" t="s">
        <v>83</v>
      </c>
    </row>
    <row r="124" spans="1:65" s="2" customFormat="1" ht="18">
      <c r="A124" s="37"/>
      <c r="B124" s="38"/>
      <c r="C124" s="39"/>
      <c r="D124" s="196" t="s">
        <v>275</v>
      </c>
      <c r="E124" s="39"/>
      <c r="F124" s="233" t="s">
        <v>1644</v>
      </c>
      <c r="G124" s="39"/>
      <c r="H124" s="39"/>
      <c r="I124" s="198"/>
      <c r="J124" s="39"/>
      <c r="K124" s="39"/>
      <c r="L124" s="42"/>
      <c r="M124" s="199"/>
      <c r="N124" s="200"/>
      <c r="O124" s="67"/>
      <c r="P124" s="67"/>
      <c r="Q124" s="67"/>
      <c r="R124" s="67"/>
      <c r="S124" s="67"/>
      <c r="T124" s="68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20" t="s">
        <v>275</v>
      </c>
      <c r="AU124" s="20" t="s">
        <v>83</v>
      </c>
    </row>
    <row r="125" spans="1:65" s="14" customFormat="1">
      <c r="B125" s="211"/>
      <c r="C125" s="212"/>
      <c r="D125" s="196" t="s">
        <v>215</v>
      </c>
      <c r="E125" s="213" t="s">
        <v>21</v>
      </c>
      <c r="F125" s="214" t="s">
        <v>2692</v>
      </c>
      <c r="G125" s="212"/>
      <c r="H125" s="215">
        <v>2</v>
      </c>
      <c r="I125" s="216"/>
      <c r="J125" s="212"/>
      <c r="K125" s="212"/>
      <c r="L125" s="217"/>
      <c r="M125" s="218"/>
      <c r="N125" s="219"/>
      <c r="O125" s="219"/>
      <c r="P125" s="219"/>
      <c r="Q125" s="219"/>
      <c r="R125" s="219"/>
      <c r="S125" s="219"/>
      <c r="T125" s="220"/>
      <c r="AT125" s="221" t="s">
        <v>215</v>
      </c>
      <c r="AU125" s="221" t="s">
        <v>83</v>
      </c>
      <c r="AV125" s="14" t="s">
        <v>83</v>
      </c>
      <c r="AW125" s="14" t="s">
        <v>34</v>
      </c>
      <c r="AX125" s="14" t="s">
        <v>81</v>
      </c>
      <c r="AY125" s="221" t="s">
        <v>206</v>
      </c>
    </row>
    <row r="126" spans="1:65" s="2" customFormat="1" ht="16.5" customHeight="1">
      <c r="A126" s="37"/>
      <c r="B126" s="38"/>
      <c r="C126" s="182" t="s">
        <v>270</v>
      </c>
      <c r="D126" s="182" t="s">
        <v>208</v>
      </c>
      <c r="E126" s="183" t="s">
        <v>1826</v>
      </c>
      <c r="F126" s="184" t="s">
        <v>1827</v>
      </c>
      <c r="G126" s="185" t="s">
        <v>211</v>
      </c>
      <c r="H126" s="186">
        <v>2</v>
      </c>
      <c r="I126" s="187"/>
      <c r="J126" s="188">
        <f>ROUND(I126*H126,2)</f>
        <v>0</v>
      </c>
      <c r="K126" s="189"/>
      <c r="L126" s="42"/>
      <c r="M126" s="190" t="s">
        <v>21</v>
      </c>
      <c r="N126" s="191" t="s">
        <v>45</v>
      </c>
      <c r="O126" s="67"/>
      <c r="P126" s="192">
        <f>O126*H126</f>
        <v>0</v>
      </c>
      <c r="Q126" s="192">
        <v>0</v>
      </c>
      <c r="R126" s="192">
        <f>Q126*H126</f>
        <v>0</v>
      </c>
      <c r="S126" s="192">
        <v>0</v>
      </c>
      <c r="T126" s="193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194" t="s">
        <v>149</v>
      </c>
      <c r="AT126" s="194" t="s">
        <v>208</v>
      </c>
      <c r="AU126" s="194" t="s">
        <v>83</v>
      </c>
      <c r="AY126" s="20" t="s">
        <v>206</v>
      </c>
      <c r="BE126" s="195">
        <f>IF(N126="základní",J126,0)</f>
        <v>0</v>
      </c>
      <c r="BF126" s="195">
        <f>IF(N126="snížená",J126,0)</f>
        <v>0</v>
      </c>
      <c r="BG126" s="195">
        <f>IF(N126="zákl. přenesená",J126,0)</f>
        <v>0</v>
      </c>
      <c r="BH126" s="195">
        <f>IF(N126="sníž. přenesená",J126,0)</f>
        <v>0</v>
      </c>
      <c r="BI126" s="195">
        <f>IF(N126="nulová",J126,0)</f>
        <v>0</v>
      </c>
      <c r="BJ126" s="20" t="s">
        <v>81</v>
      </c>
      <c r="BK126" s="195">
        <f>ROUND(I126*H126,2)</f>
        <v>0</v>
      </c>
      <c r="BL126" s="20" t="s">
        <v>149</v>
      </c>
      <c r="BM126" s="194" t="s">
        <v>2693</v>
      </c>
    </row>
    <row r="127" spans="1:65" s="2" customFormat="1">
      <c r="A127" s="37"/>
      <c r="B127" s="38"/>
      <c r="C127" s="39"/>
      <c r="D127" s="196" t="s">
        <v>213</v>
      </c>
      <c r="E127" s="39"/>
      <c r="F127" s="197" t="s">
        <v>1829</v>
      </c>
      <c r="G127" s="39"/>
      <c r="H127" s="39"/>
      <c r="I127" s="198"/>
      <c r="J127" s="39"/>
      <c r="K127" s="39"/>
      <c r="L127" s="42"/>
      <c r="M127" s="199"/>
      <c r="N127" s="200"/>
      <c r="O127" s="67"/>
      <c r="P127" s="67"/>
      <c r="Q127" s="67"/>
      <c r="R127" s="67"/>
      <c r="S127" s="67"/>
      <c r="T127" s="68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20" t="s">
        <v>213</v>
      </c>
      <c r="AU127" s="20" t="s">
        <v>83</v>
      </c>
    </row>
    <row r="128" spans="1:65" s="2" customFormat="1" ht="18">
      <c r="A128" s="37"/>
      <c r="B128" s="38"/>
      <c r="C128" s="39"/>
      <c r="D128" s="196" t="s">
        <v>275</v>
      </c>
      <c r="E128" s="39"/>
      <c r="F128" s="233" t="s">
        <v>1644</v>
      </c>
      <c r="G128" s="39"/>
      <c r="H128" s="39"/>
      <c r="I128" s="198"/>
      <c r="J128" s="39"/>
      <c r="K128" s="39"/>
      <c r="L128" s="42"/>
      <c r="M128" s="199"/>
      <c r="N128" s="200"/>
      <c r="O128" s="67"/>
      <c r="P128" s="67"/>
      <c r="Q128" s="67"/>
      <c r="R128" s="67"/>
      <c r="S128" s="67"/>
      <c r="T128" s="68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20" t="s">
        <v>275</v>
      </c>
      <c r="AU128" s="20" t="s">
        <v>83</v>
      </c>
    </row>
    <row r="129" spans="1:65" s="14" customFormat="1">
      <c r="B129" s="211"/>
      <c r="C129" s="212"/>
      <c r="D129" s="196" t="s">
        <v>215</v>
      </c>
      <c r="E129" s="213" t="s">
        <v>21</v>
      </c>
      <c r="F129" s="214" t="s">
        <v>2694</v>
      </c>
      <c r="G129" s="212"/>
      <c r="H129" s="215">
        <v>2</v>
      </c>
      <c r="I129" s="216"/>
      <c r="J129" s="212"/>
      <c r="K129" s="212"/>
      <c r="L129" s="217"/>
      <c r="M129" s="218"/>
      <c r="N129" s="219"/>
      <c r="O129" s="219"/>
      <c r="P129" s="219"/>
      <c r="Q129" s="219"/>
      <c r="R129" s="219"/>
      <c r="S129" s="219"/>
      <c r="T129" s="220"/>
      <c r="AT129" s="221" t="s">
        <v>215</v>
      </c>
      <c r="AU129" s="221" t="s">
        <v>83</v>
      </c>
      <c r="AV129" s="14" t="s">
        <v>83</v>
      </c>
      <c r="AW129" s="14" t="s">
        <v>34</v>
      </c>
      <c r="AX129" s="14" t="s">
        <v>74</v>
      </c>
      <c r="AY129" s="221" t="s">
        <v>206</v>
      </c>
    </row>
    <row r="130" spans="1:65" s="15" customFormat="1">
      <c r="B130" s="222"/>
      <c r="C130" s="223"/>
      <c r="D130" s="196" t="s">
        <v>215</v>
      </c>
      <c r="E130" s="224" t="s">
        <v>21</v>
      </c>
      <c r="F130" s="225" t="s">
        <v>219</v>
      </c>
      <c r="G130" s="223"/>
      <c r="H130" s="226">
        <v>2</v>
      </c>
      <c r="I130" s="227"/>
      <c r="J130" s="223"/>
      <c r="K130" s="223"/>
      <c r="L130" s="228"/>
      <c r="M130" s="229"/>
      <c r="N130" s="230"/>
      <c r="O130" s="230"/>
      <c r="P130" s="230"/>
      <c r="Q130" s="230"/>
      <c r="R130" s="230"/>
      <c r="S130" s="230"/>
      <c r="T130" s="231"/>
      <c r="AT130" s="232" t="s">
        <v>215</v>
      </c>
      <c r="AU130" s="232" t="s">
        <v>83</v>
      </c>
      <c r="AV130" s="15" t="s">
        <v>149</v>
      </c>
      <c r="AW130" s="15" t="s">
        <v>34</v>
      </c>
      <c r="AX130" s="15" t="s">
        <v>81</v>
      </c>
      <c r="AY130" s="232" t="s">
        <v>206</v>
      </c>
    </row>
    <row r="131" spans="1:65" s="2" customFormat="1" ht="21.75" customHeight="1">
      <c r="A131" s="37"/>
      <c r="B131" s="38"/>
      <c r="C131" s="182" t="s">
        <v>283</v>
      </c>
      <c r="D131" s="182" t="s">
        <v>208</v>
      </c>
      <c r="E131" s="183" t="s">
        <v>1903</v>
      </c>
      <c r="F131" s="184" t="s">
        <v>1904</v>
      </c>
      <c r="G131" s="185" t="s">
        <v>211</v>
      </c>
      <c r="H131" s="186">
        <v>2</v>
      </c>
      <c r="I131" s="187"/>
      <c r="J131" s="188">
        <f>ROUND(I131*H131,2)</f>
        <v>0</v>
      </c>
      <c r="K131" s="189"/>
      <c r="L131" s="42"/>
      <c r="M131" s="190" t="s">
        <v>21</v>
      </c>
      <c r="N131" s="191" t="s">
        <v>45</v>
      </c>
      <c r="O131" s="67"/>
      <c r="P131" s="192">
        <f>O131*H131</f>
        <v>0</v>
      </c>
      <c r="Q131" s="192">
        <v>6.0000000000000002E-5</v>
      </c>
      <c r="R131" s="192">
        <f>Q131*H131</f>
        <v>1.2E-4</v>
      </c>
      <c r="S131" s="192">
        <v>0</v>
      </c>
      <c r="T131" s="193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194" t="s">
        <v>149</v>
      </c>
      <c r="AT131" s="194" t="s">
        <v>208</v>
      </c>
      <c r="AU131" s="194" t="s">
        <v>83</v>
      </c>
      <c r="AY131" s="20" t="s">
        <v>206</v>
      </c>
      <c r="BE131" s="195">
        <f>IF(N131="základní",J131,0)</f>
        <v>0</v>
      </c>
      <c r="BF131" s="195">
        <f>IF(N131="snížená",J131,0)</f>
        <v>0</v>
      </c>
      <c r="BG131" s="195">
        <f>IF(N131="zákl. přenesená",J131,0)</f>
        <v>0</v>
      </c>
      <c r="BH131" s="195">
        <f>IF(N131="sníž. přenesená",J131,0)</f>
        <v>0</v>
      </c>
      <c r="BI131" s="195">
        <f>IF(N131="nulová",J131,0)</f>
        <v>0</v>
      </c>
      <c r="BJ131" s="20" t="s">
        <v>81</v>
      </c>
      <c r="BK131" s="195">
        <f>ROUND(I131*H131,2)</f>
        <v>0</v>
      </c>
      <c r="BL131" s="20" t="s">
        <v>149</v>
      </c>
      <c r="BM131" s="194" t="s">
        <v>2695</v>
      </c>
    </row>
    <row r="132" spans="1:65" s="2" customFormat="1">
      <c r="A132" s="37"/>
      <c r="B132" s="38"/>
      <c r="C132" s="39"/>
      <c r="D132" s="196" t="s">
        <v>213</v>
      </c>
      <c r="E132" s="39"/>
      <c r="F132" s="197" t="s">
        <v>1906</v>
      </c>
      <c r="G132" s="39"/>
      <c r="H132" s="39"/>
      <c r="I132" s="198"/>
      <c r="J132" s="39"/>
      <c r="K132" s="39"/>
      <c r="L132" s="42"/>
      <c r="M132" s="199"/>
      <c r="N132" s="200"/>
      <c r="O132" s="67"/>
      <c r="P132" s="67"/>
      <c r="Q132" s="67"/>
      <c r="R132" s="67"/>
      <c r="S132" s="67"/>
      <c r="T132" s="68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20" t="s">
        <v>213</v>
      </c>
      <c r="AU132" s="20" t="s">
        <v>83</v>
      </c>
    </row>
    <row r="133" spans="1:65" s="2" customFormat="1" ht="18">
      <c r="A133" s="37"/>
      <c r="B133" s="38"/>
      <c r="C133" s="39"/>
      <c r="D133" s="196" t="s">
        <v>275</v>
      </c>
      <c r="E133" s="39"/>
      <c r="F133" s="233" t="s">
        <v>1644</v>
      </c>
      <c r="G133" s="39"/>
      <c r="H133" s="39"/>
      <c r="I133" s="198"/>
      <c r="J133" s="39"/>
      <c r="K133" s="39"/>
      <c r="L133" s="42"/>
      <c r="M133" s="199"/>
      <c r="N133" s="200"/>
      <c r="O133" s="67"/>
      <c r="P133" s="67"/>
      <c r="Q133" s="67"/>
      <c r="R133" s="67"/>
      <c r="S133" s="67"/>
      <c r="T133" s="68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20" t="s">
        <v>275</v>
      </c>
      <c r="AU133" s="20" t="s">
        <v>83</v>
      </c>
    </row>
    <row r="134" spans="1:65" s="14" customFormat="1">
      <c r="B134" s="211"/>
      <c r="C134" s="212"/>
      <c r="D134" s="196" t="s">
        <v>215</v>
      </c>
      <c r="E134" s="213" t="s">
        <v>21</v>
      </c>
      <c r="F134" s="214" t="s">
        <v>2694</v>
      </c>
      <c r="G134" s="212"/>
      <c r="H134" s="215">
        <v>2</v>
      </c>
      <c r="I134" s="216"/>
      <c r="J134" s="212"/>
      <c r="K134" s="212"/>
      <c r="L134" s="217"/>
      <c r="M134" s="218"/>
      <c r="N134" s="219"/>
      <c r="O134" s="219"/>
      <c r="P134" s="219"/>
      <c r="Q134" s="219"/>
      <c r="R134" s="219"/>
      <c r="S134" s="219"/>
      <c r="T134" s="220"/>
      <c r="AT134" s="221" t="s">
        <v>215</v>
      </c>
      <c r="AU134" s="221" t="s">
        <v>83</v>
      </c>
      <c r="AV134" s="14" t="s">
        <v>83</v>
      </c>
      <c r="AW134" s="14" t="s">
        <v>34</v>
      </c>
      <c r="AX134" s="14" t="s">
        <v>81</v>
      </c>
      <c r="AY134" s="221" t="s">
        <v>206</v>
      </c>
    </row>
    <row r="135" spans="1:65" s="2" customFormat="1" ht="16.5" customHeight="1">
      <c r="A135" s="37"/>
      <c r="B135" s="38"/>
      <c r="C135" s="234" t="s">
        <v>289</v>
      </c>
      <c r="D135" s="234" t="s">
        <v>305</v>
      </c>
      <c r="E135" s="235" t="s">
        <v>1907</v>
      </c>
      <c r="F135" s="236" t="s">
        <v>1908</v>
      </c>
      <c r="G135" s="237" t="s">
        <v>211</v>
      </c>
      <c r="H135" s="238">
        <v>6</v>
      </c>
      <c r="I135" s="239"/>
      <c r="J135" s="240">
        <f>ROUND(I135*H135,2)</f>
        <v>0</v>
      </c>
      <c r="K135" s="241"/>
      <c r="L135" s="242"/>
      <c r="M135" s="243" t="s">
        <v>21</v>
      </c>
      <c r="N135" s="244" t="s">
        <v>45</v>
      </c>
      <c r="O135" s="67"/>
      <c r="P135" s="192">
        <f>O135*H135</f>
        <v>0</v>
      </c>
      <c r="Q135" s="192">
        <v>7.0899999999999999E-3</v>
      </c>
      <c r="R135" s="192">
        <f>Q135*H135</f>
        <v>4.2540000000000001E-2</v>
      </c>
      <c r="S135" s="192">
        <v>0</v>
      </c>
      <c r="T135" s="193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194" t="s">
        <v>283</v>
      </c>
      <c r="AT135" s="194" t="s">
        <v>305</v>
      </c>
      <c r="AU135" s="194" t="s">
        <v>83</v>
      </c>
      <c r="AY135" s="20" t="s">
        <v>206</v>
      </c>
      <c r="BE135" s="195">
        <f>IF(N135="základní",J135,0)</f>
        <v>0</v>
      </c>
      <c r="BF135" s="195">
        <f>IF(N135="snížená",J135,0)</f>
        <v>0</v>
      </c>
      <c r="BG135" s="195">
        <f>IF(N135="zákl. přenesená",J135,0)</f>
        <v>0</v>
      </c>
      <c r="BH135" s="195">
        <f>IF(N135="sníž. přenesená",J135,0)</f>
        <v>0</v>
      </c>
      <c r="BI135" s="195">
        <f>IF(N135="nulová",J135,0)</f>
        <v>0</v>
      </c>
      <c r="BJ135" s="20" t="s">
        <v>81</v>
      </c>
      <c r="BK135" s="195">
        <f>ROUND(I135*H135,2)</f>
        <v>0</v>
      </c>
      <c r="BL135" s="20" t="s">
        <v>149</v>
      </c>
      <c r="BM135" s="194" t="s">
        <v>2696</v>
      </c>
    </row>
    <row r="136" spans="1:65" s="2" customFormat="1">
      <c r="A136" s="37"/>
      <c r="B136" s="38"/>
      <c r="C136" s="39"/>
      <c r="D136" s="196" t="s">
        <v>213</v>
      </c>
      <c r="E136" s="39"/>
      <c r="F136" s="197" t="s">
        <v>1908</v>
      </c>
      <c r="G136" s="39"/>
      <c r="H136" s="39"/>
      <c r="I136" s="198"/>
      <c r="J136" s="39"/>
      <c r="K136" s="39"/>
      <c r="L136" s="42"/>
      <c r="M136" s="199"/>
      <c r="N136" s="200"/>
      <c r="O136" s="67"/>
      <c r="P136" s="67"/>
      <c r="Q136" s="67"/>
      <c r="R136" s="67"/>
      <c r="S136" s="67"/>
      <c r="T136" s="68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T136" s="20" t="s">
        <v>213</v>
      </c>
      <c r="AU136" s="20" t="s">
        <v>83</v>
      </c>
    </row>
    <row r="137" spans="1:65" s="2" customFormat="1" ht="18">
      <c r="A137" s="37"/>
      <c r="B137" s="38"/>
      <c r="C137" s="39"/>
      <c r="D137" s="196" t="s">
        <v>275</v>
      </c>
      <c r="E137" s="39"/>
      <c r="F137" s="233" t="s">
        <v>1644</v>
      </c>
      <c r="G137" s="39"/>
      <c r="H137" s="39"/>
      <c r="I137" s="198"/>
      <c r="J137" s="39"/>
      <c r="K137" s="39"/>
      <c r="L137" s="42"/>
      <c r="M137" s="199"/>
      <c r="N137" s="200"/>
      <c r="O137" s="67"/>
      <c r="P137" s="67"/>
      <c r="Q137" s="67"/>
      <c r="R137" s="67"/>
      <c r="S137" s="67"/>
      <c r="T137" s="68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20" t="s">
        <v>275</v>
      </c>
      <c r="AU137" s="20" t="s">
        <v>83</v>
      </c>
    </row>
    <row r="138" spans="1:65" s="14" customFormat="1">
      <c r="B138" s="211"/>
      <c r="C138" s="212"/>
      <c r="D138" s="196" t="s">
        <v>215</v>
      </c>
      <c r="E138" s="213" t="s">
        <v>21</v>
      </c>
      <c r="F138" s="214" t="s">
        <v>2697</v>
      </c>
      <c r="G138" s="212"/>
      <c r="H138" s="215">
        <v>6</v>
      </c>
      <c r="I138" s="216"/>
      <c r="J138" s="212"/>
      <c r="K138" s="212"/>
      <c r="L138" s="217"/>
      <c r="M138" s="218"/>
      <c r="N138" s="219"/>
      <c r="O138" s="219"/>
      <c r="P138" s="219"/>
      <c r="Q138" s="219"/>
      <c r="R138" s="219"/>
      <c r="S138" s="219"/>
      <c r="T138" s="220"/>
      <c r="AT138" s="221" t="s">
        <v>215</v>
      </c>
      <c r="AU138" s="221" t="s">
        <v>83</v>
      </c>
      <c r="AV138" s="14" t="s">
        <v>83</v>
      </c>
      <c r="AW138" s="14" t="s">
        <v>34</v>
      </c>
      <c r="AX138" s="14" t="s">
        <v>74</v>
      </c>
      <c r="AY138" s="221" t="s">
        <v>206</v>
      </c>
    </row>
    <row r="139" spans="1:65" s="15" customFormat="1">
      <c r="B139" s="222"/>
      <c r="C139" s="223"/>
      <c r="D139" s="196" t="s">
        <v>215</v>
      </c>
      <c r="E139" s="224" t="s">
        <v>21</v>
      </c>
      <c r="F139" s="225" t="s">
        <v>219</v>
      </c>
      <c r="G139" s="223"/>
      <c r="H139" s="226">
        <v>6</v>
      </c>
      <c r="I139" s="227"/>
      <c r="J139" s="223"/>
      <c r="K139" s="223"/>
      <c r="L139" s="228"/>
      <c r="M139" s="229"/>
      <c r="N139" s="230"/>
      <c r="O139" s="230"/>
      <c r="P139" s="230"/>
      <c r="Q139" s="230"/>
      <c r="R139" s="230"/>
      <c r="S139" s="230"/>
      <c r="T139" s="231"/>
      <c r="AT139" s="232" t="s">
        <v>215</v>
      </c>
      <c r="AU139" s="232" t="s">
        <v>83</v>
      </c>
      <c r="AV139" s="15" t="s">
        <v>149</v>
      </c>
      <c r="AW139" s="15" t="s">
        <v>34</v>
      </c>
      <c r="AX139" s="15" t="s">
        <v>81</v>
      </c>
      <c r="AY139" s="232" t="s">
        <v>206</v>
      </c>
    </row>
    <row r="140" spans="1:65" s="2" customFormat="1" ht="16.5" customHeight="1">
      <c r="A140" s="37"/>
      <c r="B140" s="38"/>
      <c r="C140" s="234" t="s">
        <v>304</v>
      </c>
      <c r="D140" s="234" t="s">
        <v>305</v>
      </c>
      <c r="E140" s="235" t="s">
        <v>1883</v>
      </c>
      <c r="F140" s="236" t="s">
        <v>1884</v>
      </c>
      <c r="G140" s="237" t="s">
        <v>226</v>
      </c>
      <c r="H140" s="238">
        <v>2</v>
      </c>
      <c r="I140" s="239"/>
      <c r="J140" s="240">
        <f>ROUND(I140*H140,2)</f>
        <v>0</v>
      </c>
      <c r="K140" s="241"/>
      <c r="L140" s="242"/>
      <c r="M140" s="243" t="s">
        <v>21</v>
      </c>
      <c r="N140" s="244" t="s">
        <v>45</v>
      </c>
      <c r="O140" s="67"/>
      <c r="P140" s="192">
        <f>O140*H140</f>
        <v>0</v>
      </c>
      <c r="Q140" s="192">
        <v>2.0000000000000002E-5</v>
      </c>
      <c r="R140" s="192">
        <f>Q140*H140</f>
        <v>4.0000000000000003E-5</v>
      </c>
      <c r="S140" s="192">
        <v>0</v>
      </c>
      <c r="T140" s="193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194" t="s">
        <v>283</v>
      </c>
      <c r="AT140" s="194" t="s">
        <v>305</v>
      </c>
      <c r="AU140" s="194" t="s">
        <v>83</v>
      </c>
      <c r="AY140" s="20" t="s">
        <v>206</v>
      </c>
      <c r="BE140" s="195">
        <f>IF(N140="základní",J140,0)</f>
        <v>0</v>
      </c>
      <c r="BF140" s="195">
        <f>IF(N140="snížená",J140,0)</f>
        <v>0</v>
      </c>
      <c r="BG140" s="195">
        <f>IF(N140="zákl. přenesená",J140,0)</f>
        <v>0</v>
      </c>
      <c r="BH140" s="195">
        <f>IF(N140="sníž. přenesená",J140,0)</f>
        <v>0</v>
      </c>
      <c r="BI140" s="195">
        <f>IF(N140="nulová",J140,0)</f>
        <v>0</v>
      </c>
      <c r="BJ140" s="20" t="s">
        <v>81</v>
      </c>
      <c r="BK140" s="195">
        <f>ROUND(I140*H140,2)</f>
        <v>0</v>
      </c>
      <c r="BL140" s="20" t="s">
        <v>149</v>
      </c>
      <c r="BM140" s="194" t="s">
        <v>2698</v>
      </c>
    </row>
    <row r="141" spans="1:65" s="2" customFormat="1">
      <c r="A141" s="37"/>
      <c r="B141" s="38"/>
      <c r="C141" s="39"/>
      <c r="D141" s="196" t="s">
        <v>213</v>
      </c>
      <c r="E141" s="39"/>
      <c r="F141" s="197" t="s">
        <v>1884</v>
      </c>
      <c r="G141" s="39"/>
      <c r="H141" s="39"/>
      <c r="I141" s="198"/>
      <c r="J141" s="39"/>
      <c r="K141" s="39"/>
      <c r="L141" s="42"/>
      <c r="M141" s="199"/>
      <c r="N141" s="200"/>
      <c r="O141" s="67"/>
      <c r="P141" s="67"/>
      <c r="Q141" s="67"/>
      <c r="R141" s="67"/>
      <c r="S141" s="67"/>
      <c r="T141" s="68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T141" s="20" t="s">
        <v>213</v>
      </c>
      <c r="AU141" s="20" t="s">
        <v>83</v>
      </c>
    </row>
    <row r="142" spans="1:65" s="2" customFormat="1" ht="18">
      <c r="A142" s="37"/>
      <c r="B142" s="38"/>
      <c r="C142" s="39"/>
      <c r="D142" s="196" t="s">
        <v>275</v>
      </c>
      <c r="E142" s="39"/>
      <c r="F142" s="233" t="s">
        <v>1644</v>
      </c>
      <c r="G142" s="39"/>
      <c r="H142" s="39"/>
      <c r="I142" s="198"/>
      <c r="J142" s="39"/>
      <c r="K142" s="39"/>
      <c r="L142" s="42"/>
      <c r="M142" s="199"/>
      <c r="N142" s="200"/>
      <c r="O142" s="67"/>
      <c r="P142" s="67"/>
      <c r="Q142" s="67"/>
      <c r="R142" s="67"/>
      <c r="S142" s="67"/>
      <c r="T142" s="68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20" t="s">
        <v>275</v>
      </c>
      <c r="AU142" s="20" t="s">
        <v>83</v>
      </c>
    </row>
    <row r="143" spans="1:65" s="14" customFormat="1">
      <c r="B143" s="211"/>
      <c r="C143" s="212"/>
      <c r="D143" s="196" t="s">
        <v>215</v>
      </c>
      <c r="E143" s="213" t="s">
        <v>21</v>
      </c>
      <c r="F143" s="214" t="s">
        <v>2694</v>
      </c>
      <c r="G143" s="212"/>
      <c r="H143" s="215">
        <v>2</v>
      </c>
      <c r="I143" s="216"/>
      <c r="J143" s="212"/>
      <c r="K143" s="212"/>
      <c r="L143" s="217"/>
      <c r="M143" s="218"/>
      <c r="N143" s="219"/>
      <c r="O143" s="219"/>
      <c r="P143" s="219"/>
      <c r="Q143" s="219"/>
      <c r="R143" s="219"/>
      <c r="S143" s="219"/>
      <c r="T143" s="220"/>
      <c r="AT143" s="221" t="s">
        <v>215</v>
      </c>
      <c r="AU143" s="221" t="s">
        <v>83</v>
      </c>
      <c r="AV143" s="14" t="s">
        <v>83</v>
      </c>
      <c r="AW143" s="14" t="s">
        <v>34</v>
      </c>
      <c r="AX143" s="14" t="s">
        <v>74</v>
      </c>
      <c r="AY143" s="221" t="s">
        <v>206</v>
      </c>
    </row>
    <row r="144" spans="1:65" s="15" customFormat="1">
      <c r="B144" s="222"/>
      <c r="C144" s="223"/>
      <c r="D144" s="196" t="s">
        <v>215</v>
      </c>
      <c r="E144" s="224" t="s">
        <v>21</v>
      </c>
      <c r="F144" s="225" t="s">
        <v>219</v>
      </c>
      <c r="G144" s="223"/>
      <c r="H144" s="226">
        <v>2</v>
      </c>
      <c r="I144" s="227"/>
      <c r="J144" s="223"/>
      <c r="K144" s="223"/>
      <c r="L144" s="228"/>
      <c r="M144" s="229"/>
      <c r="N144" s="230"/>
      <c r="O144" s="230"/>
      <c r="P144" s="230"/>
      <c r="Q144" s="230"/>
      <c r="R144" s="230"/>
      <c r="S144" s="230"/>
      <c r="T144" s="231"/>
      <c r="AT144" s="232" t="s">
        <v>215</v>
      </c>
      <c r="AU144" s="232" t="s">
        <v>83</v>
      </c>
      <c r="AV144" s="15" t="s">
        <v>149</v>
      </c>
      <c r="AW144" s="15" t="s">
        <v>34</v>
      </c>
      <c r="AX144" s="15" t="s">
        <v>81</v>
      </c>
      <c r="AY144" s="232" t="s">
        <v>206</v>
      </c>
    </row>
    <row r="145" spans="1:65" s="2" customFormat="1" ht="16.5" customHeight="1">
      <c r="A145" s="37"/>
      <c r="B145" s="38"/>
      <c r="C145" s="234" t="s">
        <v>313</v>
      </c>
      <c r="D145" s="234" t="s">
        <v>305</v>
      </c>
      <c r="E145" s="235" t="s">
        <v>1888</v>
      </c>
      <c r="F145" s="236" t="s">
        <v>1889</v>
      </c>
      <c r="G145" s="237" t="s">
        <v>211</v>
      </c>
      <c r="H145" s="238">
        <v>18</v>
      </c>
      <c r="I145" s="239"/>
      <c r="J145" s="240">
        <f>ROUND(I145*H145,2)</f>
        <v>0</v>
      </c>
      <c r="K145" s="241"/>
      <c r="L145" s="242"/>
      <c r="M145" s="243" t="s">
        <v>21</v>
      </c>
      <c r="N145" s="244" t="s">
        <v>45</v>
      </c>
      <c r="O145" s="67"/>
      <c r="P145" s="192">
        <f>O145*H145</f>
        <v>0</v>
      </c>
      <c r="Q145" s="192">
        <v>0</v>
      </c>
      <c r="R145" s="192">
        <f>Q145*H145</f>
        <v>0</v>
      </c>
      <c r="S145" s="192">
        <v>0</v>
      </c>
      <c r="T145" s="193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194" t="s">
        <v>283</v>
      </c>
      <c r="AT145" s="194" t="s">
        <v>305</v>
      </c>
      <c r="AU145" s="194" t="s">
        <v>83</v>
      </c>
      <c r="AY145" s="20" t="s">
        <v>206</v>
      </c>
      <c r="BE145" s="195">
        <f>IF(N145="základní",J145,0)</f>
        <v>0</v>
      </c>
      <c r="BF145" s="195">
        <f>IF(N145="snížená",J145,0)</f>
        <v>0</v>
      </c>
      <c r="BG145" s="195">
        <f>IF(N145="zákl. přenesená",J145,0)</f>
        <v>0</v>
      </c>
      <c r="BH145" s="195">
        <f>IF(N145="sníž. přenesená",J145,0)</f>
        <v>0</v>
      </c>
      <c r="BI145" s="195">
        <f>IF(N145="nulová",J145,0)</f>
        <v>0</v>
      </c>
      <c r="BJ145" s="20" t="s">
        <v>81</v>
      </c>
      <c r="BK145" s="195">
        <f>ROUND(I145*H145,2)</f>
        <v>0</v>
      </c>
      <c r="BL145" s="20" t="s">
        <v>149</v>
      </c>
      <c r="BM145" s="194" t="s">
        <v>2699</v>
      </c>
    </row>
    <row r="146" spans="1:65" s="2" customFormat="1">
      <c r="A146" s="37"/>
      <c r="B146" s="38"/>
      <c r="C146" s="39"/>
      <c r="D146" s="196" t="s">
        <v>213</v>
      </c>
      <c r="E146" s="39"/>
      <c r="F146" s="197" t="s">
        <v>1889</v>
      </c>
      <c r="G146" s="39"/>
      <c r="H146" s="39"/>
      <c r="I146" s="198"/>
      <c r="J146" s="39"/>
      <c r="K146" s="39"/>
      <c r="L146" s="42"/>
      <c r="M146" s="199"/>
      <c r="N146" s="200"/>
      <c r="O146" s="67"/>
      <c r="P146" s="67"/>
      <c r="Q146" s="67"/>
      <c r="R146" s="67"/>
      <c r="S146" s="67"/>
      <c r="T146" s="68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T146" s="20" t="s">
        <v>213</v>
      </c>
      <c r="AU146" s="20" t="s">
        <v>83</v>
      </c>
    </row>
    <row r="147" spans="1:65" s="2" customFormat="1" ht="18">
      <c r="A147" s="37"/>
      <c r="B147" s="38"/>
      <c r="C147" s="39"/>
      <c r="D147" s="196" t="s">
        <v>275</v>
      </c>
      <c r="E147" s="39"/>
      <c r="F147" s="233" t="s">
        <v>1644</v>
      </c>
      <c r="G147" s="39"/>
      <c r="H147" s="39"/>
      <c r="I147" s="198"/>
      <c r="J147" s="39"/>
      <c r="K147" s="39"/>
      <c r="L147" s="42"/>
      <c r="M147" s="199"/>
      <c r="N147" s="200"/>
      <c r="O147" s="67"/>
      <c r="P147" s="67"/>
      <c r="Q147" s="67"/>
      <c r="R147" s="67"/>
      <c r="S147" s="67"/>
      <c r="T147" s="68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T147" s="20" t="s">
        <v>275</v>
      </c>
      <c r="AU147" s="20" t="s">
        <v>83</v>
      </c>
    </row>
    <row r="148" spans="1:65" s="13" customFormat="1">
      <c r="B148" s="201"/>
      <c r="C148" s="202"/>
      <c r="D148" s="196" t="s">
        <v>215</v>
      </c>
      <c r="E148" s="203" t="s">
        <v>21</v>
      </c>
      <c r="F148" s="204" t="s">
        <v>1891</v>
      </c>
      <c r="G148" s="202"/>
      <c r="H148" s="203" t="s">
        <v>21</v>
      </c>
      <c r="I148" s="205"/>
      <c r="J148" s="202"/>
      <c r="K148" s="202"/>
      <c r="L148" s="206"/>
      <c r="M148" s="207"/>
      <c r="N148" s="208"/>
      <c r="O148" s="208"/>
      <c r="P148" s="208"/>
      <c r="Q148" s="208"/>
      <c r="R148" s="208"/>
      <c r="S148" s="208"/>
      <c r="T148" s="209"/>
      <c r="AT148" s="210" t="s">
        <v>215</v>
      </c>
      <c r="AU148" s="210" t="s">
        <v>83</v>
      </c>
      <c r="AV148" s="13" t="s">
        <v>81</v>
      </c>
      <c r="AW148" s="13" t="s">
        <v>34</v>
      </c>
      <c r="AX148" s="13" t="s">
        <v>74</v>
      </c>
      <c r="AY148" s="210" t="s">
        <v>206</v>
      </c>
    </row>
    <row r="149" spans="1:65" s="14" customFormat="1">
      <c r="B149" s="211"/>
      <c r="C149" s="212"/>
      <c r="D149" s="196" t="s">
        <v>215</v>
      </c>
      <c r="E149" s="213" t="s">
        <v>21</v>
      </c>
      <c r="F149" s="214" t="s">
        <v>2700</v>
      </c>
      <c r="G149" s="212"/>
      <c r="H149" s="215">
        <v>18</v>
      </c>
      <c r="I149" s="216"/>
      <c r="J149" s="212"/>
      <c r="K149" s="212"/>
      <c r="L149" s="217"/>
      <c r="M149" s="218"/>
      <c r="N149" s="219"/>
      <c r="O149" s="219"/>
      <c r="P149" s="219"/>
      <c r="Q149" s="219"/>
      <c r="R149" s="219"/>
      <c r="S149" s="219"/>
      <c r="T149" s="220"/>
      <c r="AT149" s="221" t="s">
        <v>215</v>
      </c>
      <c r="AU149" s="221" t="s">
        <v>83</v>
      </c>
      <c r="AV149" s="14" t="s">
        <v>83</v>
      </c>
      <c r="AW149" s="14" t="s">
        <v>34</v>
      </c>
      <c r="AX149" s="14" t="s">
        <v>74</v>
      </c>
      <c r="AY149" s="221" t="s">
        <v>206</v>
      </c>
    </row>
    <row r="150" spans="1:65" s="15" customFormat="1">
      <c r="B150" s="222"/>
      <c r="C150" s="223"/>
      <c r="D150" s="196" t="s">
        <v>215</v>
      </c>
      <c r="E150" s="224" t="s">
        <v>21</v>
      </c>
      <c r="F150" s="225" t="s">
        <v>219</v>
      </c>
      <c r="G150" s="223"/>
      <c r="H150" s="226">
        <v>18</v>
      </c>
      <c r="I150" s="227"/>
      <c r="J150" s="223"/>
      <c r="K150" s="223"/>
      <c r="L150" s="228"/>
      <c r="M150" s="229"/>
      <c r="N150" s="230"/>
      <c r="O150" s="230"/>
      <c r="P150" s="230"/>
      <c r="Q150" s="230"/>
      <c r="R150" s="230"/>
      <c r="S150" s="230"/>
      <c r="T150" s="231"/>
      <c r="AT150" s="232" t="s">
        <v>215</v>
      </c>
      <c r="AU150" s="232" t="s">
        <v>83</v>
      </c>
      <c r="AV150" s="15" t="s">
        <v>149</v>
      </c>
      <c r="AW150" s="15" t="s">
        <v>34</v>
      </c>
      <c r="AX150" s="15" t="s">
        <v>81</v>
      </c>
      <c r="AY150" s="232" t="s">
        <v>206</v>
      </c>
    </row>
    <row r="151" spans="1:65" s="2" customFormat="1" ht="16.5" customHeight="1">
      <c r="A151" s="37"/>
      <c r="B151" s="38"/>
      <c r="C151" s="182" t="s">
        <v>8</v>
      </c>
      <c r="D151" s="182" t="s">
        <v>208</v>
      </c>
      <c r="E151" s="183" t="s">
        <v>1916</v>
      </c>
      <c r="F151" s="184" t="s">
        <v>1917</v>
      </c>
      <c r="G151" s="185" t="s">
        <v>211</v>
      </c>
      <c r="H151" s="186">
        <v>2</v>
      </c>
      <c r="I151" s="187"/>
      <c r="J151" s="188">
        <f>ROUND(I151*H151,2)</f>
        <v>0</v>
      </c>
      <c r="K151" s="189"/>
      <c r="L151" s="42"/>
      <c r="M151" s="190" t="s">
        <v>21</v>
      </c>
      <c r="N151" s="191" t="s">
        <v>45</v>
      </c>
      <c r="O151" s="67"/>
      <c r="P151" s="192">
        <f>O151*H151</f>
        <v>0</v>
      </c>
      <c r="Q151" s="192">
        <v>0</v>
      </c>
      <c r="R151" s="192">
        <f>Q151*H151</f>
        <v>0</v>
      </c>
      <c r="S151" s="192">
        <v>0</v>
      </c>
      <c r="T151" s="193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194" t="s">
        <v>149</v>
      </c>
      <c r="AT151" s="194" t="s">
        <v>208</v>
      </c>
      <c r="AU151" s="194" t="s">
        <v>83</v>
      </c>
      <c r="AY151" s="20" t="s">
        <v>206</v>
      </c>
      <c r="BE151" s="195">
        <f>IF(N151="základní",J151,0)</f>
        <v>0</v>
      </c>
      <c r="BF151" s="195">
        <f>IF(N151="snížená",J151,0)</f>
        <v>0</v>
      </c>
      <c r="BG151" s="195">
        <f>IF(N151="zákl. přenesená",J151,0)</f>
        <v>0</v>
      </c>
      <c r="BH151" s="195">
        <f>IF(N151="sníž. přenesená",J151,0)</f>
        <v>0</v>
      </c>
      <c r="BI151" s="195">
        <f>IF(N151="nulová",J151,0)</f>
        <v>0</v>
      </c>
      <c r="BJ151" s="20" t="s">
        <v>81</v>
      </c>
      <c r="BK151" s="195">
        <f>ROUND(I151*H151,2)</f>
        <v>0</v>
      </c>
      <c r="BL151" s="20" t="s">
        <v>149</v>
      </c>
      <c r="BM151" s="194" t="s">
        <v>2701</v>
      </c>
    </row>
    <row r="152" spans="1:65" s="2" customFormat="1">
      <c r="A152" s="37"/>
      <c r="B152" s="38"/>
      <c r="C152" s="39"/>
      <c r="D152" s="196" t="s">
        <v>213</v>
      </c>
      <c r="E152" s="39"/>
      <c r="F152" s="197" t="s">
        <v>1919</v>
      </c>
      <c r="G152" s="39"/>
      <c r="H152" s="39"/>
      <c r="I152" s="198"/>
      <c r="J152" s="39"/>
      <c r="K152" s="39"/>
      <c r="L152" s="42"/>
      <c r="M152" s="199"/>
      <c r="N152" s="200"/>
      <c r="O152" s="67"/>
      <c r="P152" s="67"/>
      <c r="Q152" s="67"/>
      <c r="R152" s="67"/>
      <c r="S152" s="67"/>
      <c r="T152" s="68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T152" s="20" t="s">
        <v>213</v>
      </c>
      <c r="AU152" s="20" t="s">
        <v>83</v>
      </c>
    </row>
    <row r="153" spans="1:65" s="2" customFormat="1" ht="18">
      <c r="A153" s="37"/>
      <c r="B153" s="38"/>
      <c r="C153" s="39"/>
      <c r="D153" s="196" t="s">
        <v>275</v>
      </c>
      <c r="E153" s="39"/>
      <c r="F153" s="233" t="s">
        <v>1644</v>
      </c>
      <c r="G153" s="39"/>
      <c r="H153" s="39"/>
      <c r="I153" s="198"/>
      <c r="J153" s="39"/>
      <c r="K153" s="39"/>
      <c r="L153" s="42"/>
      <c r="M153" s="199"/>
      <c r="N153" s="200"/>
      <c r="O153" s="67"/>
      <c r="P153" s="67"/>
      <c r="Q153" s="67"/>
      <c r="R153" s="67"/>
      <c r="S153" s="67"/>
      <c r="T153" s="68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T153" s="20" t="s">
        <v>275</v>
      </c>
      <c r="AU153" s="20" t="s">
        <v>83</v>
      </c>
    </row>
    <row r="154" spans="1:65" s="14" customFormat="1">
      <c r="B154" s="211"/>
      <c r="C154" s="212"/>
      <c r="D154" s="196" t="s">
        <v>215</v>
      </c>
      <c r="E154" s="213" t="s">
        <v>21</v>
      </c>
      <c r="F154" s="214" t="s">
        <v>2692</v>
      </c>
      <c r="G154" s="212"/>
      <c r="H154" s="215">
        <v>2</v>
      </c>
      <c r="I154" s="216"/>
      <c r="J154" s="212"/>
      <c r="K154" s="212"/>
      <c r="L154" s="217"/>
      <c r="M154" s="218"/>
      <c r="N154" s="219"/>
      <c r="O154" s="219"/>
      <c r="P154" s="219"/>
      <c r="Q154" s="219"/>
      <c r="R154" s="219"/>
      <c r="S154" s="219"/>
      <c r="T154" s="220"/>
      <c r="AT154" s="221" t="s">
        <v>215</v>
      </c>
      <c r="AU154" s="221" t="s">
        <v>83</v>
      </c>
      <c r="AV154" s="14" t="s">
        <v>83</v>
      </c>
      <c r="AW154" s="14" t="s">
        <v>34</v>
      </c>
      <c r="AX154" s="14" t="s">
        <v>74</v>
      </c>
      <c r="AY154" s="221" t="s">
        <v>206</v>
      </c>
    </row>
    <row r="155" spans="1:65" s="15" customFormat="1">
      <c r="B155" s="222"/>
      <c r="C155" s="223"/>
      <c r="D155" s="196" t="s">
        <v>215</v>
      </c>
      <c r="E155" s="224" t="s">
        <v>21</v>
      </c>
      <c r="F155" s="225" t="s">
        <v>219</v>
      </c>
      <c r="G155" s="223"/>
      <c r="H155" s="226">
        <v>2</v>
      </c>
      <c r="I155" s="227"/>
      <c r="J155" s="223"/>
      <c r="K155" s="223"/>
      <c r="L155" s="228"/>
      <c r="M155" s="229"/>
      <c r="N155" s="230"/>
      <c r="O155" s="230"/>
      <c r="P155" s="230"/>
      <c r="Q155" s="230"/>
      <c r="R155" s="230"/>
      <c r="S155" s="230"/>
      <c r="T155" s="231"/>
      <c r="AT155" s="232" t="s">
        <v>215</v>
      </c>
      <c r="AU155" s="232" t="s">
        <v>83</v>
      </c>
      <c r="AV155" s="15" t="s">
        <v>149</v>
      </c>
      <c r="AW155" s="15" t="s">
        <v>34</v>
      </c>
      <c r="AX155" s="15" t="s">
        <v>81</v>
      </c>
      <c r="AY155" s="232" t="s">
        <v>206</v>
      </c>
    </row>
    <row r="156" spans="1:65" s="2" customFormat="1" ht="16.5" customHeight="1">
      <c r="A156" s="37"/>
      <c r="B156" s="38"/>
      <c r="C156" s="182" t="s">
        <v>334</v>
      </c>
      <c r="D156" s="182" t="s">
        <v>208</v>
      </c>
      <c r="E156" s="183" t="s">
        <v>1932</v>
      </c>
      <c r="F156" s="184" t="s">
        <v>1933</v>
      </c>
      <c r="G156" s="185" t="s">
        <v>211</v>
      </c>
      <c r="H156" s="186">
        <v>2</v>
      </c>
      <c r="I156" s="187"/>
      <c r="J156" s="188">
        <f>ROUND(I156*H156,2)</f>
        <v>0</v>
      </c>
      <c r="K156" s="189"/>
      <c r="L156" s="42"/>
      <c r="M156" s="190" t="s">
        <v>21</v>
      </c>
      <c r="N156" s="191" t="s">
        <v>45</v>
      </c>
      <c r="O156" s="67"/>
      <c r="P156" s="192">
        <f>O156*H156</f>
        <v>0</v>
      </c>
      <c r="Q156" s="192">
        <v>0</v>
      </c>
      <c r="R156" s="192">
        <f>Q156*H156</f>
        <v>0</v>
      </c>
      <c r="S156" s="192">
        <v>0</v>
      </c>
      <c r="T156" s="193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194" t="s">
        <v>149</v>
      </c>
      <c r="AT156" s="194" t="s">
        <v>208</v>
      </c>
      <c r="AU156" s="194" t="s">
        <v>83</v>
      </c>
      <c r="AY156" s="20" t="s">
        <v>206</v>
      </c>
      <c r="BE156" s="195">
        <f>IF(N156="základní",J156,0)</f>
        <v>0</v>
      </c>
      <c r="BF156" s="195">
        <f>IF(N156="snížená",J156,0)</f>
        <v>0</v>
      </c>
      <c r="BG156" s="195">
        <f>IF(N156="zákl. přenesená",J156,0)</f>
        <v>0</v>
      </c>
      <c r="BH156" s="195">
        <f>IF(N156="sníž. přenesená",J156,0)</f>
        <v>0</v>
      </c>
      <c r="BI156" s="195">
        <f>IF(N156="nulová",J156,0)</f>
        <v>0</v>
      </c>
      <c r="BJ156" s="20" t="s">
        <v>81</v>
      </c>
      <c r="BK156" s="195">
        <f>ROUND(I156*H156,2)</f>
        <v>0</v>
      </c>
      <c r="BL156" s="20" t="s">
        <v>149</v>
      </c>
      <c r="BM156" s="194" t="s">
        <v>2702</v>
      </c>
    </row>
    <row r="157" spans="1:65" s="2" customFormat="1">
      <c r="A157" s="37"/>
      <c r="B157" s="38"/>
      <c r="C157" s="39"/>
      <c r="D157" s="196" t="s">
        <v>213</v>
      </c>
      <c r="E157" s="39"/>
      <c r="F157" s="197" t="s">
        <v>1933</v>
      </c>
      <c r="G157" s="39"/>
      <c r="H157" s="39"/>
      <c r="I157" s="198"/>
      <c r="J157" s="39"/>
      <c r="K157" s="39"/>
      <c r="L157" s="42"/>
      <c r="M157" s="199"/>
      <c r="N157" s="200"/>
      <c r="O157" s="67"/>
      <c r="P157" s="67"/>
      <c r="Q157" s="67"/>
      <c r="R157" s="67"/>
      <c r="S157" s="67"/>
      <c r="T157" s="68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T157" s="20" t="s">
        <v>213</v>
      </c>
      <c r="AU157" s="20" t="s">
        <v>83</v>
      </c>
    </row>
    <row r="158" spans="1:65" s="2" customFormat="1" ht="18">
      <c r="A158" s="37"/>
      <c r="B158" s="38"/>
      <c r="C158" s="39"/>
      <c r="D158" s="196" t="s">
        <v>275</v>
      </c>
      <c r="E158" s="39"/>
      <c r="F158" s="233" t="s">
        <v>1644</v>
      </c>
      <c r="G158" s="39"/>
      <c r="H158" s="39"/>
      <c r="I158" s="198"/>
      <c r="J158" s="39"/>
      <c r="K158" s="39"/>
      <c r="L158" s="42"/>
      <c r="M158" s="199"/>
      <c r="N158" s="200"/>
      <c r="O158" s="67"/>
      <c r="P158" s="67"/>
      <c r="Q158" s="67"/>
      <c r="R158" s="67"/>
      <c r="S158" s="67"/>
      <c r="T158" s="68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T158" s="20" t="s">
        <v>275</v>
      </c>
      <c r="AU158" s="20" t="s">
        <v>83</v>
      </c>
    </row>
    <row r="159" spans="1:65" s="14" customFormat="1">
      <c r="B159" s="211"/>
      <c r="C159" s="212"/>
      <c r="D159" s="196" t="s">
        <v>215</v>
      </c>
      <c r="E159" s="213" t="s">
        <v>21</v>
      </c>
      <c r="F159" s="214" t="s">
        <v>2692</v>
      </c>
      <c r="G159" s="212"/>
      <c r="H159" s="215">
        <v>2</v>
      </c>
      <c r="I159" s="216"/>
      <c r="J159" s="212"/>
      <c r="K159" s="212"/>
      <c r="L159" s="217"/>
      <c r="M159" s="218"/>
      <c r="N159" s="219"/>
      <c r="O159" s="219"/>
      <c r="P159" s="219"/>
      <c r="Q159" s="219"/>
      <c r="R159" s="219"/>
      <c r="S159" s="219"/>
      <c r="T159" s="220"/>
      <c r="AT159" s="221" t="s">
        <v>215</v>
      </c>
      <c r="AU159" s="221" t="s">
        <v>83</v>
      </c>
      <c r="AV159" s="14" t="s">
        <v>83</v>
      </c>
      <c r="AW159" s="14" t="s">
        <v>34</v>
      </c>
      <c r="AX159" s="14" t="s">
        <v>81</v>
      </c>
      <c r="AY159" s="221" t="s">
        <v>206</v>
      </c>
    </row>
    <row r="160" spans="1:65" s="2" customFormat="1" ht="16.5" customHeight="1">
      <c r="A160" s="37"/>
      <c r="B160" s="38"/>
      <c r="C160" s="182" t="s">
        <v>339</v>
      </c>
      <c r="D160" s="182" t="s">
        <v>208</v>
      </c>
      <c r="E160" s="183" t="s">
        <v>2703</v>
      </c>
      <c r="F160" s="184" t="s">
        <v>2704</v>
      </c>
      <c r="G160" s="185" t="s">
        <v>211</v>
      </c>
      <c r="H160" s="186">
        <v>2</v>
      </c>
      <c r="I160" s="187"/>
      <c r="J160" s="188">
        <f>ROUND(I160*H160,2)</f>
        <v>0</v>
      </c>
      <c r="K160" s="189"/>
      <c r="L160" s="42"/>
      <c r="M160" s="190" t="s">
        <v>21</v>
      </c>
      <c r="N160" s="191" t="s">
        <v>45</v>
      </c>
      <c r="O160" s="67"/>
      <c r="P160" s="192">
        <f>O160*H160</f>
        <v>0</v>
      </c>
      <c r="Q160" s="192">
        <v>0</v>
      </c>
      <c r="R160" s="192">
        <f>Q160*H160</f>
        <v>0</v>
      </c>
      <c r="S160" s="192">
        <v>0</v>
      </c>
      <c r="T160" s="193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194" t="s">
        <v>149</v>
      </c>
      <c r="AT160" s="194" t="s">
        <v>208</v>
      </c>
      <c r="AU160" s="194" t="s">
        <v>83</v>
      </c>
      <c r="AY160" s="20" t="s">
        <v>206</v>
      </c>
      <c r="BE160" s="195">
        <f>IF(N160="základní",J160,0)</f>
        <v>0</v>
      </c>
      <c r="BF160" s="195">
        <f>IF(N160="snížená",J160,0)</f>
        <v>0</v>
      </c>
      <c r="BG160" s="195">
        <f>IF(N160="zákl. přenesená",J160,0)</f>
        <v>0</v>
      </c>
      <c r="BH160" s="195">
        <f>IF(N160="sníž. přenesená",J160,0)</f>
        <v>0</v>
      </c>
      <c r="BI160" s="195">
        <f>IF(N160="nulová",J160,0)</f>
        <v>0</v>
      </c>
      <c r="BJ160" s="20" t="s">
        <v>81</v>
      </c>
      <c r="BK160" s="195">
        <f>ROUND(I160*H160,2)</f>
        <v>0</v>
      </c>
      <c r="BL160" s="20" t="s">
        <v>149</v>
      </c>
      <c r="BM160" s="194" t="s">
        <v>2705</v>
      </c>
    </row>
    <row r="161" spans="1:65" s="2" customFormat="1">
      <c r="A161" s="37"/>
      <c r="B161" s="38"/>
      <c r="C161" s="39"/>
      <c r="D161" s="196" t="s">
        <v>213</v>
      </c>
      <c r="E161" s="39"/>
      <c r="F161" s="197" t="s">
        <v>2704</v>
      </c>
      <c r="G161" s="39"/>
      <c r="H161" s="39"/>
      <c r="I161" s="198"/>
      <c r="J161" s="39"/>
      <c r="K161" s="39"/>
      <c r="L161" s="42"/>
      <c r="M161" s="199"/>
      <c r="N161" s="200"/>
      <c r="O161" s="67"/>
      <c r="P161" s="67"/>
      <c r="Q161" s="67"/>
      <c r="R161" s="67"/>
      <c r="S161" s="67"/>
      <c r="T161" s="68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T161" s="20" t="s">
        <v>213</v>
      </c>
      <c r="AU161" s="20" t="s">
        <v>83</v>
      </c>
    </row>
    <row r="162" spans="1:65" s="2" customFormat="1" ht="18">
      <c r="A162" s="37"/>
      <c r="B162" s="38"/>
      <c r="C162" s="39"/>
      <c r="D162" s="196" t="s">
        <v>275</v>
      </c>
      <c r="E162" s="39"/>
      <c r="F162" s="233" t="s">
        <v>1644</v>
      </c>
      <c r="G162" s="39"/>
      <c r="H162" s="39"/>
      <c r="I162" s="198"/>
      <c r="J162" s="39"/>
      <c r="K162" s="39"/>
      <c r="L162" s="42"/>
      <c r="M162" s="199"/>
      <c r="N162" s="200"/>
      <c r="O162" s="67"/>
      <c r="P162" s="67"/>
      <c r="Q162" s="67"/>
      <c r="R162" s="67"/>
      <c r="S162" s="67"/>
      <c r="T162" s="68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T162" s="20" t="s">
        <v>275</v>
      </c>
      <c r="AU162" s="20" t="s">
        <v>83</v>
      </c>
    </row>
    <row r="163" spans="1:65" s="14" customFormat="1">
      <c r="B163" s="211"/>
      <c r="C163" s="212"/>
      <c r="D163" s="196" t="s">
        <v>215</v>
      </c>
      <c r="E163" s="213" t="s">
        <v>21</v>
      </c>
      <c r="F163" s="214" t="s">
        <v>2694</v>
      </c>
      <c r="G163" s="212"/>
      <c r="H163" s="215">
        <v>2</v>
      </c>
      <c r="I163" s="216"/>
      <c r="J163" s="212"/>
      <c r="K163" s="212"/>
      <c r="L163" s="217"/>
      <c r="M163" s="218"/>
      <c r="N163" s="219"/>
      <c r="O163" s="219"/>
      <c r="P163" s="219"/>
      <c r="Q163" s="219"/>
      <c r="R163" s="219"/>
      <c r="S163" s="219"/>
      <c r="T163" s="220"/>
      <c r="AT163" s="221" t="s">
        <v>215</v>
      </c>
      <c r="AU163" s="221" t="s">
        <v>83</v>
      </c>
      <c r="AV163" s="14" t="s">
        <v>83</v>
      </c>
      <c r="AW163" s="14" t="s">
        <v>34</v>
      </c>
      <c r="AX163" s="14" t="s">
        <v>81</v>
      </c>
      <c r="AY163" s="221" t="s">
        <v>206</v>
      </c>
    </row>
    <row r="164" spans="1:65" s="2" customFormat="1" ht="16.5" customHeight="1">
      <c r="A164" s="37"/>
      <c r="B164" s="38"/>
      <c r="C164" s="234" t="s">
        <v>346</v>
      </c>
      <c r="D164" s="234" t="s">
        <v>305</v>
      </c>
      <c r="E164" s="235" t="s">
        <v>1946</v>
      </c>
      <c r="F164" s="236" t="s">
        <v>1947</v>
      </c>
      <c r="G164" s="237" t="s">
        <v>342</v>
      </c>
      <c r="H164" s="238">
        <v>0.56000000000000005</v>
      </c>
      <c r="I164" s="239"/>
      <c r="J164" s="240">
        <f>ROUND(I164*H164,2)</f>
        <v>0</v>
      </c>
      <c r="K164" s="241"/>
      <c r="L164" s="242"/>
      <c r="M164" s="243" t="s">
        <v>21</v>
      </c>
      <c r="N164" s="244" t="s">
        <v>45</v>
      </c>
      <c r="O164" s="67"/>
      <c r="P164" s="192">
        <f>O164*H164</f>
        <v>0</v>
      </c>
      <c r="Q164" s="192">
        <v>1</v>
      </c>
      <c r="R164" s="192">
        <f>Q164*H164</f>
        <v>0.56000000000000005</v>
      </c>
      <c r="S164" s="192">
        <v>0</v>
      </c>
      <c r="T164" s="193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194" t="s">
        <v>283</v>
      </c>
      <c r="AT164" s="194" t="s">
        <v>305</v>
      </c>
      <c r="AU164" s="194" t="s">
        <v>83</v>
      </c>
      <c r="AY164" s="20" t="s">
        <v>206</v>
      </c>
      <c r="BE164" s="195">
        <f>IF(N164="základní",J164,0)</f>
        <v>0</v>
      </c>
      <c r="BF164" s="195">
        <f>IF(N164="snížená",J164,0)</f>
        <v>0</v>
      </c>
      <c r="BG164" s="195">
        <f>IF(N164="zákl. přenesená",J164,0)</f>
        <v>0</v>
      </c>
      <c r="BH164" s="195">
        <f>IF(N164="sníž. přenesená",J164,0)</f>
        <v>0</v>
      </c>
      <c r="BI164" s="195">
        <f>IF(N164="nulová",J164,0)</f>
        <v>0</v>
      </c>
      <c r="BJ164" s="20" t="s">
        <v>81</v>
      </c>
      <c r="BK164" s="195">
        <f>ROUND(I164*H164,2)</f>
        <v>0</v>
      </c>
      <c r="BL164" s="20" t="s">
        <v>149</v>
      </c>
      <c r="BM164" s="194" t="s">
        <v>2706</v>
      </c>
    </row>
    <row r="165" spans="1:65" s="2" customFormat="1">
      <c r="A165" s="37"/>
      <c r="B165" s="38"/>
      <c r="C165" s="39"/>
      <c r="D165" s="196" t="s">
        <v>213</v>
      </c>
      <c r="E165" s="39"/>
      <c r="F165" s="197" t="s">
        <v>1947</v>
      </c>
      <c r="G165" s="39"/>
      <c r="H165" s="39"/>
      <c r="I165" s="198"/>
      <c r="J165" s="39"/>
      <c r="K165" s="39"/>
      <c r="L165" s="42"/>
      <c r="M165" s="199"/>
      <c r="N165" s="200"/>
      <c r="O165" s="67"/>
      <c r="P165" s="67"/>
      <c r="Q165" s="67"/>
      <c r="R165" s="67"/>
      <c r="S165" s="67"/>
      <c r="T165" s="68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T165" s="20" t="s">
        <v>213</v>
      </c>
      <c r="AU165" s="20" t="s">
        <v>83</v>
      </c>
    </row>
    <row r="166" spans="1:65" s="2" customFormat="1" ht="18">
      <c r="A166" s="37"/>
      <c r="B166" s="38"/>
      <c r="C166" s="39"/>
      <c r="D166" s="196" t="s">
        <v>275</v>
      </c>
      <c r="E166" s="39"/>
      <c r="F166" s="233" t="s">
        <v>1644</v>
      </c>
      <c r="G166" s="39"/>
      <c r="H166" s="39"/>
      <c r="I166" s="198"/>
      <c r="J166" s="39"/>
      <c r="K166" s="39"/>
      <c r="L166" s="42"/>
      <c r="M166" s="199"/>
      <c r="N166" s="200"/>
      <c r="O166" s="67"/>
      <c r="P166" s="67"/>
      <c r="Q166" s="67"/>
      <c r="R166" s="67"/>
      <c r="S166" s="67"/>
      <c r="T166" s="68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T166" s="20" t="s">
        <v>275</v>
      </c>
      <c r="AU166" s="20" t="s">
        <v>83</v>
      </c>
    </row>
    <row r="167" spans="1:65" s="13" customFormat="1">
      <c r="B167" s="201"/>
      <c r="C167" s="202"/>
      <c r="D167" s="196" t="s">
        <v>215</v>
      </c>
      <c r="E167" s="203" t="s">
        <v>21</v>
      </c>
      <c r="F167" s="204" t="s">
        <v>2707</v>
      </c>
      <c r="G167" s="202"/>
      <c r="H167" s="203" t="s">
        <v>21</v>
      </c>
      <c r="I167" s="205"/>
      <c r="J167" s="202"/>
      <c r="K167" s="202"/>
      <c r="L167" s="206"/>
      <c r="M167" s="207"/>
      <c r="N167" s="208"/>
      <c r="O167" s="208"/>
      <c r="P167" s="208"/>
      <c r="Q167" s="208"/>
      <c r="R167" s="208"/>
      <c r="S167" s="208"/>
      <c r="T167" s="209"/>
      <c r="AT167" s="210" t="s">
        <v>215</v>
      </c>
      <c r="AU167" s="210" t="s">
        <v>83</v>
      </c>
      <c r="AV167" s="13" t="s">
        <v>81</v>
      </c>
      <c r="AW167" s="13" t="s">
        <v>34</v>
      </c>
      <c r="AX167" s="13" t="s">
        <v>74</v>
      </c>
      <c r="AY167" s="210" t="s">
        <v>206</v>
      </c>
    </row>
    <row r="168" spans="1:65" s="14" customFormat="1">
      <c r="B168" s="211"/>
      <c r="C168" s="212"/>
      <c r="D168" s="196" t="s">
        <v>215</v>
      </c>
      <c r="E168" s="213" t="s">
        <v>21</v>
      </c>
      <c r="F168" s="214" t="s">
        <v>2708</v>
      </c>
      <c r="G168" s="212"/>
      <c r="H168" s="215">
        <v>0.56000000000000005</v>
      </c>
      <c r="I168" s="216"/>
      <c r="J168" s="212"/>
      <c r="K168" s="212"/>
      <c r="L168" s="217"/>
      <c r="M168" s="218"/>
      <c r="N168" s="219"/>
      <c r="O168" s="219"/>
      <c r="P168" s="219"/>
      <c r="Q168" s="219"/>
      <c r="R168" s="219"/>
      <c r="S168" s="219"/>
      <c r="T168" s="220"/>
      <c r="AT168" s="221" t="s">
        <v>215</v>
      </c>
      <c r="AU168" s="221" t="s">
        <v>83</v>
      </c>
      <c r="AV168" s="14" t="s">
        <v>83</v>
      </c>
      <c r="AW168" s="14" t="s">
        <v>34</v>
      </c>
      <c r="AX168" s="14" t="s">
        <v>74</v>
      </c>
      <c r="AY168" s="221" t="s">
        <v>206</v>
      </c>
    </row>
    <row r="169" spans="1:65" s="15" customFormat="1">
      <c r="B169" s="222"/>
      <c r="C169" s="223"/>
      <c r="D169" s="196" t="s">
        <v>215</v>
      </c>
      <c r="E169" s="224" t="s">
        <v>21</v>
      </c>
      <c r="F169" s="225" t="s">
        <v>219</v>
      </c>
      <c r="G169" s="223"/>
      <c r="H169" s="226">
        <v>0.56000000000000005</v>
      </c>
      <c r="I169" s="227"/>
      <c r="J169" s="223"/>
      <c r="K169" s="223"/>
      <c r="L169" s="228"/>
      <c r="M169" s="229"/>
      <c r="N169" s="230"/>
      <c r="O169" s="230"/>
      <c r="P169" s="230"/>
      <c r="Q169" s="230"/>
      <c r="R169" s="230"/>
      <c r="S169" s="230"/>
      <c r="T169" s="231"/>
      <c r="AT169" s="232" t="s">
        <v>215</v>
      </c>
      <c r="AU169" s="232" t="s">
        <v>83</v>
      </c>
      <c r="AV169" s="15" t="s">
        <v>149</v>
      </c>
      <c r="AW169" s="15" t="s">
        <v>34</v>
      </c>
      <c r="AX169" s="15" t="s">
        <v>81</v>
      </c>
      <c r="AY169" s="232" t="s">
        <v>206</v>
      </c>
    </row>
    <row r="170" spans="1:65" s="2" customFormat="1" ht="16.5" customHeight="1">
      <c r="A170" s="37"/>
      <c r="B170" s="38"/>
      <c r="C170" s="234" t="s">
        <v>356</v>
      </c>
      <c r="D170" s="234" t="s">
        <v>305</v>
      </c>
      <c r="E170" s="235" t="s">
        <v>2709</v>
      </c>
      <c r="F170" s="236" t="s">
        <v>2710</v>
      </c>
      <c r="G170" s="237" t="s">
        <v>257</v>
      </c>
      <c r="H170" s="238">
        <v>3.2</v>
      </c>
      <c r="I170" s="239"/>
      <c r="J170" s="240">
        <f>ROUND(I170*H170,2)</f>
        <v>0</v>
      </c>
      <c r="K170" s="241"/>
      <c r="L170" s="242"/>
      <c r="M170" s="243" t="s">
        <v>21</v>
      </c>
      <c r="N170" s="244" t="s">
        <v>45</v>
      </c>
      <c r="O170" s="67"/>
      <c r="P170" s="192">
        <f>O170*H170</f>
        <v>0</v>
      </c>
      <c r="Q170" s="192">
        <v>0.21</v>
      </c>
      <c r="R170" s="192">
        <f>Q170*H170</f>
        <v>0.67200000000000004</v>
      </c>
      <c r="S170" s="192">
        <v>0</v>
      </c>
      <c r="T170" s="193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194" t="s">
        <v>283</v>
      </c>
      <c r="AT170" s="194" t="s">
        <v>305</v>
      </c>
      <c r="AU170" s="194" t="s">
        <v>83</v>
      </c>
      <c r="AY170" s="20" t="s">
        <v>206</v>
      </c>
      <c r="BE170" s="195">
        <f>IF(N170="základní",J170,0)</f>
        <v>0</v>
      </c>
      <c r="BF170" s="195">
        <f>IF(N170="snížená",J170,0)</f>
        <v>0</v>
      </c>
      <c r="BG170" s="195">
        <f>IF(N170="zákl. přenesená",J170,0)</f>
        <v>0</v>
      </c>
      <c r="BH170" s="195">
        <f>IF(N170="sníž. přenesená",J170,0)</f>
        <v>0</v>
      </c>
      <c r="BI170" s="195">
        <f>IF(N170="nulová",J170,0)</f>
        <v>0</v>
      </c>
      <c r="BJ170" s="20" t="s">
        <v>81</v>
      </c>
      <c r="BK170" s="195">
        <f>ROUND(I170*H170,2)</f>
        <v>0</v>
      </c>
      <c r="BL170" s="20" t="s">
        <v>149</v>
      </c>
      <c r="BM170" s="194" t="s">
        <v>2711</v>
      </c>
    </row>
    <row r="171" spans="1:65" s="2" customFormat="1">
      <c r="A171" s="37"/>
      <c r="B171" s="38"/>
      <c r="C171" s="39"/>
      <c r="D171" s="196" t="s">
        <v>213</v>
      </c>
      <c r="E171" s="39"/>
      <c r="F171" s="197" t="s">
        <v>2710</v>
      </c>
      <c r="G171" s="39"/>
      <c r="H171" s="39"/>
      <c r="I171" s="198"/>
      <c r="J171" s="39"/>
      <c r="K171" s="39"/>
      <c r="L171" s="42"/>
      <c r="M171" s="199"/>
      <c r="N171" s="200"/>
      <c r="O171" s="67"/>
      <c r="P171" s="67"/>
      <c r="Q171" s="67"/>
      <c r="R171" s="67"/>
      <c r="S171" s="67"/>
      <c r="T171" s="68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T171" s="20" t="s">
        <v>213</v>
      </c>
      <c r="AU171" s="20" t="s">
        <v>83</v>
      </c>
    </row>
    <row r="172" spans="1:65" s="2" customFormat="1" ht="18">
      <c r="A172" s="37"/>
      <c r="B172" s="38"/>
      <c r="C172" s="39"/>
      <c r="D172" s="196" t="s">
        <v>275</v>
      </c>
      <c r="E172" s="39"/>
      <c r="F172" s="233" t="s">
        <v>1644</v>
      </c>
      <c r="G172" s="39"/>
      <c r="H172" s="39"/>
      <c r="I172" s="198"/>
      <c r="J172" s="39"/>
      <c r="K172" s="39"/>
      <c r="L172" s="42"/>
      <c r="M172" s="199"/>
      <c r="N172" s="200"/>
      <c r="O172" s="67"/>
      <c r="P172" s="67"/>
      <c r="Q172" s="67"/>
      <c r="R172" s="67"/>
      <c r="S172" s="67"/>
      <c r="T172" s="68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T172" s="20" t="s">
        <v>275</v>
      </c>
      <c r="AU172" s="20" t="s">
        <v>83</v>
      </c>
    </row>
    <row r="173" spans="1:65" s="13" customFormat="1">
      <c r="B173" s="201"/>
      <c r="C173" s="202"/>
      <c r="D173" s="196" t="s">
        <v>215</v>
      </c>
      <c r="E173" s="203" t="s">
        <v>21</v>
      </c>
      <c r="F173" s="204" t="s">
        <v>2712</v>
      </c>
      <c r="G173" s="202"/>
      <c r="H173" s="203" t="s">
        <v>21</v>
      </c>
      <c r="I173" s="205"/>
      <c r="J173" s="202"/>
      <c r="K173" s="202"/>
      <c r="L173" s="206"/>
      <c r="M173" s="207"/>
      <c r="N173" s="208"/>
      <c r="O173" s="208"/>
      <c r="P173" s="208"/>
      <c r="Q173" s="208"/>
      <c r="R173" s="208"/>
      <c r="S173" s="208"/>
      <c r="T173" s="209"/>
      <c r="AT173" s="210" t="s">
        <v>215</v>
      </c>
      <c r="AU173" s="210" t="s">
        <v>83</v>
      </c>
      <c r="AV173" s="13" t="s">
        <v>81</v>
      </c>
      <c r="AW173" s="13" t="s">
        <v>34</v>
      </c>
      <c r="AX173" s="13" t="s">
        <v>74</v>
      </c>
      <c r="AY173" s="210" t="s">
        <v>206</v>
      </c>
    </row>
    <row r="174" spans="1:65" s="13" customFormat="1">
      <c r="B174" s="201"/>
      <c r="C174" s="202"/>
      <c r="D174" s="196" t="s">
        <v>215</v>
      </c>
      <c r="E174" s="203" t="s">
        <v>21</v>
      </c>
      <c r="F174" s="204" t="s">
        <v>2713</v>
      </c>
      <c r="G174" s="202"/>
      <c r="H174" s="203" t="s">
        <v>21</v>
      </c>
      <c r="I174" s="205"/>
      <c r="J174" s="202"/>
      <c r="K174" s="202"/>
      <c r="L174" s="206"/>
      <c r="M174" s="207"/>
      <c r="N174" s="208"/>
      <c r="O174" s="208"/>
      <c r="P174" s="208"/>
      <c r="Q174" s="208"/>
      <c r="R174" s="208"/>
      <c r="S174" s="208"/>
      <c r="T174" s="209"/>
      <c r="AT174" s="210" t="s">
        <v>215</v>
      </c>
      <c r="AU174" s="210" t="s">
        <v>83</v>
      </c>
      <c r="AV174" s="13" t="s">
        <v>81</v>
      </c>
      <c r="AW174" s="13" t="s">
        <v>34</v>
      </c>
      <c r="AX174" s="13" t="s">
        <v>74</v>
      </c>
      <c r="AY174" s="210" t="s">
        <v>206</v>
      </c>
    </row>
    <row r="175" spans="1:65" s="13" customFormat="1">
      <c r="B175" s="201"/>
      <c r="C175" s="202"/>
      <c r="D175" s="196" t="s">
        <v>215</v>
      </c>
      <c r="E175" s="203" t="s">
        <v>21</v>
      </c>
      <c r="F175" s="204" t="s">
        <v>2714</v>
      </c>
      <c r="G175" s="202"/>
      <c r="H175" s="203" t="s">
        <v>21</v>
      </c>
      <c r="I175" s="205"/>
      <c r="J175" s="202"/>
      <c r="K175" s="202"/>
      <c r="L175" s="206"/>
      <c r="M175" s="207"/>
      <c r="N175" s="208"/>
      <c r="O175" s="208"/>
      <c r="P175" s="208"/>
      <c r="Q175" s="208"/>
      <c r="R175" s="208"/>
      <c r="S175" s="208"/>
      <c r="T175" s="209"/>
      <c r="AT175" s="210" t="s">
        <v>215</v>
      </c>
      <c r="AU175" s="210" t="s">
        <v>83</v>
      </c>
      <c r="AV175" s="13" t="s">
        <v>81</v>
      </c>
      <c r="AW175" s="13" t="s">
        <v>34</v>
      </c>
      <c r="AX175" s="13" t="s">
        <v>74</v>
      </c>
      <c r="AY175" s="210" t="s">
        <v>206</v>
      </c>
    </row>
    <row r="176" spans="1:65" s="13" customFormat="1">
      <c r="B176" s="201"/>
      <c r="C176" s="202"/>
      <c r="D176" s="196" t="s">
        <v>215</v>
      </c>
      <c r="E176" s="203" t="s">
        <v>21</v>
      </c>
      <c r="F176" s="204" t="s">
        <v>2715</v>
      </c>
      <c r="G176" s="202"/>
      <c r="H176" s="203" t="s">
        <v>21</v>
      </c>
      <c r="I176" s="205"/>
      <c r="J176" s="202"/>
      <c r="K176" s="202"/>
      <c r="L176" s="206"/>
      <c r="M176" s="207"/>
      <c r="N176" s="208"/>
      <c r="O176" s="208"/>
      <c r="P176" s="208"/>
      <c r="Q176" s="208"/>
      <c r="R176" s="208"/>
      <c r="S176" s="208"/>
      <c r="T176" s="209"/>
      <c r="AT176" s="210" t="s">
        <v>215</v>
      </c>
      <c r="AU176" s="210" t="s">
        <v>83</v>
      </c>
      <c r="AV176" s="13" t="s">
        <v>81</v>
      </c>
      <c r="AW176" s="13" t="s">
        <v>34</v>
      </c>
      <c r="AX176" s="13" t="s">
        <v>74</v>
      </c>
      <c r="AY176" s="210" t="s">
        <v>206</v>
      </c>
    </row>
    <row r="177" spans="1:65" s="14" customFormat="1">
      <c r="B177" s="211"/>
      <c r="C177" s="212"/>
      <c r="D177" s="196" t="s">
        <v>215</v>
      </c>
      <c r="E177" s="213" t="s">
        <v>21</v>
      </c>
      <c r="F177" s="214" t="s">
        <v>2716</v>
      </c>
      <c r="G177" s="212"/>
      <c r="H177" s="215">
        <v>3.2</v>
      </c>
      <c r="I177" s="216"/>
      <c r="J177" s="212"/>
      <c r="K177" s="212"/>
      <c r="L177" s="217"/>
      <c r="M177" s="218"/>
      <c r="N177" s="219"/>
      <c r="O177" s="219"/>
      <c r="P177" s="219"/>
      <c r="Q177" s="219"/>
      <c r="R177" s="219"/>
      <c r="S177" s="219"/>
      <c r="T177" s="220"/>
      <c r="AT177" s="221" t="s">
        <v>215</v>
      </c>
      <c r="AU177" s="221" t="s">
        <v>83</v>
      </c>
      <c r="AV177" s="14" t="s">
        <v>83</v>
      </c>
      <c r="AW177" s="14" t="s">
        <v>34</v>
      </c>
      <c r="AX177" s="14" t="s">
        <v>81</v>
      </c>
      <c r="AY177" s="221" t="s">
        <v>206</v>
      </c>
    </row>
    <row r="178" spans="1:65" s="2" customFormat="1" ht="16.5" customHeight="1">
      <c r="A178" s="37"/>
      <c r="B178" s="38"/>
      <c r="C178" s="234" t="s">
        <v>361</v>
      </c>
      <c r="D178" s="234" t="s">
        <v>305</v>
      </c>
      <c r="E178" s="235" t="s">
        <v>2717</v>
      </c>
      <c r="F178" s="236" t="s">
        <v>2710</v>
      </c>
      <c r="G178" s="237" t="s">
        <v>257</v>
      </c>
      <c r="H178" s="238">
        <v>1</v>
      </c>
      <c r="I178" s="239"/>
      <c r="J178" s="240">
        <f>ROUND(I178*H178,2)</f>
        <v>0</v>
      </c>
      <c r="K178" s="241"/>
      <c r="L178" s="242"/>
      <c r="M178" s="243" t="s">
        <v>21</v>
      </c>
      <c r="N178" s="244" t="s">
        <v>45</v>
      </c>
      <c r="O178" s="67"/>
      <c r="P178" s="192">
        <f>O178*H178</f>
        <v>0</v>
      </c>
      <c r="Q178" s="192">
        <v>0.21</v>
      </c>
      <c r="R178" s="192">
        <f>Q178*H178</f>
        <v>0.21</v>
      </c>
      <c r="S178" s="192">
        <v>0</v>
      </c>
      <c r="T178" s="193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194" t="s">
        <v>283</v>
      </c>
      <c r="AT178" s="194" t="s">
        <v>305</v>
      </c>
      <c r="AU178" s="194" t="s">
        <v>83</v>
      </c>
      <c r="AY178" s="20" t="s">
        <v>206</v>
      </c>
      <c r="BE178" s="195">
        <f>IF(N178="základní",J178,0)</f>
        <v>0</v>
      </c>
      <c r="BF178" s="195">
        <f>IF(N178="snížená",J178,0)</f>
        <v>0</v>
      </c>
      <c r="BG178" s="195">
        <f>IF(N178="zákl. přenesená",J178,0)</f>
        <v>0</v>
      </c>
      <c r="BH178" s="195">
        <f>IF(N178="sníž. přenesená",J178,0)</f>
        <v>0</v>
      </c>
      <c r="BI178" s="195">
        <f>IF(N178="nulová",J178,0)</f>
        <v>0</v>
      </c>
      <c r="BJ178" s="20" t="s">
        <v>81</v>
      </c>
      <c r="BK178" s="195">
        <f>ROUND(I178*H178,2)</f>
        <v>0</v>
      </c>
      <c r="BL178" s="20" t="s">
        <v>149</v>
      </c>
      <c r="BM178" s="194" t="s">
        <v>2718</v>
      </c>
    </row>
    <row r="179" spans="1:65" s="2" customFormat="1">
      <c r="A179" s="37"/>
      <c r="B179" s="38"/>
      <c r="C179" s="39"/>
      <c r="D179" s="196" t="s">
        <v>213</v>
      </c>
      <c r="E179" s="39"/>
      <c r="F179" s="197" t="s">
        <v>2710</v>
      </c>
      <c r="G179" s="39"/>
      <c r="H179" s="39"/>
      <c r="I179" s="198"/>
      <c r="J179" s="39"/>
      <c r="K179" s="39"/>
      <c r="L179" s="42"/>
      <c r="M179" s="199"/>
      <c r="N179" s="200"/>
      <c r="O179" s="67"/>
      <c r="P179" s="67"/>
      <c r="Q179" s="67"/>
      <c r="R179" s="67"/>
      <c r="S179" s="67"/>
      <c r="T179" s="68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T179" s="20" t="s">
        <v>213</v>
      </c>
      <c r="AU179" s="20" t="s">
        <v>83</v>
      </c>
    </row>
    <row r="180" spans="1:65" s="2" customFormat="1" ht="18">
      <c r="A180" s="37"/>
      <c r="B180" s="38"/>
      <c r="C180" s="39"/>
      <c r="D180" s="196" t="s">
        <v>275</v>
      </c>
      <c r="E180" s="39"/>
      <c r="F180" s="233" t="s">
        <v>1644</v>
      </c>
      <c r="G180" s="39"/>
      <c r="H180" s="39"/>
      <c r="I180" s="198"/>
      <c r="J180" s="39"/>
      <c r="K180" s="39"/>
      <c r="L180" s="42"/>
      <c r="M180" s="199"/>
      <c r="N180" s="200"/>
      <c r="O180" s="67"/>
      <c r="P180" s="67"/>
      <c r="Q180" s="67"/>
      <c r="R180" s="67"/>
      <c r="S180" s="67"/>
      <c r="T180" s="68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T180" s="20" t="s">
        <v>275</v>
      </c>
      <c r="AU180" s="20" t="s">
        <v>83</v>
      </c>
    </row>
    <row r="181" spans="1:65" s="13" customFormat="1">
      <c r="B181" s="201"/>
      <c r="C181" s="202"/>
      <c r="D181" s="196" t="s">
        <v>215</v>
      </c>
      <c r="E181" s="203" t="s">
        <v>21</v>
      </c>
      <c r="F181" s="204" t="s">
        <v>2712</v>
      </c>
      <c r="G181" s="202"/>
      <c r="H181" s="203" t="s">
        <v>21</v>
      </c>
      <c r="I181" s="205"/>
      <c r="J181" s="202"/>
      <c r="K181" s="202"/>
      <c r="L181" s="206"/>
      <c r="M181" s="207"/>
      <c r="N181" s="208"/>
      <c r="O181" s="208"/>
      <c r="P181" s="208"/>
      <c r="Q181" s="208"/>
      <c r="R181" s="208"/>
      <c r="S181" s="208"/>
      <c r="T181" s="209"/>
      <c r="AT181" s="210" t="s">
        <v>215</v>
      </c>
      <c r="AU181" s="210" t="s">
        <v>83</v>
      </c>
      <c r="AV181" s="13" t="s">
        <v>81</v>
      </c>
      <c r="AW181" s="13" t="s">
        <v>34</v>
      </c>
      <c r="AX181" s="13" t="s">
        <v>74</v>
      </c>
      <c r="AY181" s="210" t="s">
        <v>206</v>
      </c>
    </row>
    <row r="182" spans="1:65" s="13" customFormat="1">
      <c r="B182" s="201"/>
      <c r="C182" s="202"/>
      <c r="D182" s="196" t="s">
        <v>215</v>
      </c>
      <c r="E182" s="203" t="s">
        <v>21</v>
      </c>
      <c r="F182" s="204" t="s">
        <v>2719</v>
      </c>
      <c r="G182" s="202"/>
      <c r="H182" s="203" t="s">
        <v>21</v>
      </c>
      <c r="I182" s="205"/>
      <c r="J182" s="202"/>
      <c r="K182" s="202"/>
      <c r="L182" s="206"/>
      <c r="M182" s="207"/>
      <c r="N182" s="208"/>
      <c r="O182" s="208"/>
      <c r="P182" s="208"/>
      <c r="Q182" s="208"/>
      <c r="R182" s="208"/>
      <c r="S182" s="208"/>
      <c r="T182" s="209"/>
      <c r="AT182" s="210" t="s">
        <v>215</v>
      </c>
      <c r="AU182" s="210" t="s">
        <v>83</v>
      </c>
      <c r="AV182" s="13" t="s">
        <v>81</v>
      </c>
      <c r="AW182" s="13" t="s">
        <v>34</v>
      </c>
      <c r="AX182" s="13" t="s">
        <v>74</v>
      </c>
      <c r="AY182" s="210" t="s">
        <v>206</v>
      </c>
    </row>
    <row r="183" spans="1:65" s="13" customFormat="1">
      <c r="B183" s="201"/>
      <c r="C183" s="202"/>
      <c r="D183" s="196" t="s">
        <v>215</v>
      </c>
      <c r="E183" s="203" t="s">
        <v>21</v>
      </c>
      <c r="F183" s="204" t="s">
        <v>2720</v>
      </c>
      <c r="G183" s="202"/>
      <c r="H183" s="203" t="s">
        <v>21</v>
      </c>
      <c r="I183" s="205"/>
      <c r="J183" s="202"/>
      <c r="K183" s="202"/>
      <c r="L183" s="206"/>
      <c r="M183" s="207"/>
      <c r="N183" s="208"/>
      <c r="O183" s="208"/>
      <c r="P183" s="208"/>
      <c r="Q183" s="208"/>
      <c r="R183" s="208"/>
      <c r="S183" s="208"/>
      <c r="T183" s="209"/>
      <c r="AT183" s="210" t="s">
        <v>215</v>
      </c>
      <c r="AU183" s="210" t="s">
        <v>83</v>
      </c>
      <c r="AV183" s="13" t="s">
        <v>81</v>
      </c>
      <c r="AW183" s="13" t="s">
        <v>34</v>
      </c>
      <c r="AX183" s="13" t="s">
        <v>74</v>
      </c>
      <c r="AY183" s="210" t="s">
        <v>206</v>
      </c>
    </row>
    <row r="184" spans="1:65" s="13" customFormat="1">
      <c r="B184" s="201"/>
      <c r="C184" s="202"/>
      <c r="D184" s="196" t="s">
        <v>215</v>
      </c>
      <c r="E184" s="203" t="s">
        <v>21</v>
      </c>
      <c r="F184" s="204" t="s">
        <v>2721</v>
      </c>
      <c r="G184" s="202"/>
      <c r="H184" s="203" t="s">
        <v>21</v>
      </c>
      <c r="I184" s="205"/>
      <c r="J184" s="202"/>
      <c r="K184" s="202"/>
      <c r="L184" s="206"/>
      <c r="M184" s="207"/>
      <c r="N184" s="208"/>
      <c r="O184" s="208"/>
      <c r="P184" s="208"/>
      <c r="Q184" s="208"/>
      <c r="R184" s="208"/>
      <c r="S184" s="208"/>
      <c r="T184" s="209"/>
      <c r="AT184" s="210" t="s">
        <v>215</v>
      </c>
      <c r="AU184" s="210" t="s">
        <v>83</v>
      </c>
      <c r="AV184" s="13" t="s">
        <v>81</v>
      </c>
      <c r="AW184" s="13" t="s">
        <v>34</v>
      </c>
      <c r="AX184" s="13" t="s">
        <v>74</v>
      </c>
      <c r="AY184" s="210" t="s">
        <v>206</v>
      </c>
    </row>
    <row r="185" spans="1:65" s="13" customFormat="1">
      <c r="B185" s="201"/>
      <c r="C185" s="202"/>
      <c r="D185" s="196" t="s">
        <v>215</v>
      </c>
      <c r="E185" s="203" t="s">
        <v>21</v>
      </c>
      <c r="F185" s="204" t="s">
        <v>2722</v>
      </c>
      <c r="G185" s="202"/>
      <c r="H185" s="203" t="s">
        <v>21</v>
      </c>
      <c r="I185" s="205"/>
      <c r="J185" s="202"/>
      <c r="K185" s="202"/>
      <c r="L185" s="206"/>
      <c r="M185" s="207"/>
      <c r="N185" s="208"/>
      <c r="O185" s="208"/>
      <c r="P185" s="208"/>
      <c r="Q185" s="208"/>
      <c r="R185" s="208"/>
      <c r="S185" s="208"/>
      <c r="T185" s="209"/>
      <c r="AT185" s="210" t="s">
        <v>215</v>
      </c>
      <c r="AU185" s="210" t="s">
        <v>83</v>
      </c>
      <c r="AV185" s="13" t="s">
        <v>81</v>
      </c>
      <c r="AW185" s="13" t="s">
        <v>34</v>
      </c>
      <c r="AX185" s="13" t="s">
        <v>74</v>
      </c>
      <c r="AY185" s="210" t="s">
        <v>206</v>
      </c>
    </row>
    <row r="186" spans="1:65" s="14" customFormat="1">
      <c r="B186" s="211"/>
      <c r="C186" s="212"/>
      <c r="D186" s="196" t="s">
        <v>215</v>
      </c>
      <c r="E186" s="213" t="s">
        <v>21</v>
      </c>
      <c r="F186" s="214" t="s">
        <v>2723</v>
      </c>
      <c r="G186" s="212"/>
      <c r="H186" s="215">
        <v>1</v>
      </c>
      <c r="I186" s="216"/>
      <c r="J186" s="212"/>
      <c r="K186" s="212"/>
      <c r="L186" s="217"/>
      <c r="M186" s="218"/>
      <c r="N186" s="219"/>
      <c r="O186" s="219"/>
      <c r="P186" s="219"/>
      <c r="Q186" s="219"/>
      <c r="R186" s="219"/>
      <c r="S186" s="219"/>
      <c r="T186" s="220"/>
      <c r="AT186" s="221" t="s">
        <v>215</v>
      </c>
      <c r="AU186" s="221" t="s">
        <v>83</v>
      </c>
      <c r="AV186" s="14" t="s">
        <v>83</v>
      </c>
      <c r="AW186" s="14" t="s">
        <v>34</v>
      </c>
      <c r="AX186" s="14" t="s">
        <v>81</v>
      </c>
      <c r="AY186" s="221" t="s">
        <v>206</v>
      </c>
    </row>
    <row r="187" spans="1:65" s="2" customFormat="1" ht="16.5" customHeight="1">
      <c r="A187" s="37"/>
      <c r="B187" s="38"/>
      <c r="C187" s="234" t="s">
        <v>374</v>
      </c>
      <c r="D187" s="234" t="s">
        <v>305</v>
      </c>
      <c r="E187" s="235" t="s">
        <v>1957</v>
      </c>
      <c r="F187" s="236" t="s">
        <v>1958</v>
      </c>
      <c r="G187" s="237" t="s">
        <v>211</v>
      </c>
      <c r="H187" s="238">
        <v>2</v>
      </c>
      <c r="I187" s="239"/>
      <c r="J187" s="240">
        <f>ROUND(I187*H187,2)</f>
        <v>0</v>
      </c>
      <c r="K187" s="241"/>
      <c r="L187" s="242"/>
      <c r="M187" s="243" t="s">
        <v>21</v>
      </c>
      <c r="N187" s="244" t="s">
        <v>45</v>
      </c>
      <c r="O187" s="67"/>
      <c r="P187" s="192">
        <f>O187*H187</f>
        <v>0</v>
      </c>
      <c r="Q187" s="192">
        <v>2.3E-3</v>
      </c>
      <c r="R187" s="192">
        <f>Q187*H187</f>
        <v>4.5999999999999999E-3</v>
      </c>
      <c r="S187" s="192">
        <v>0</v>
      </c>
      <c r="T187" s="193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194" t="s">
        <v>283</v>
      </c>
      <c r="AT187" s="194" t="s">
        <v>305</v>
      </c>
      <c r="AU187" s="194" t="s">
        <v>83</v>
      </c>
      <c r="AY187" s="20" t="s">
        <v>206</v>
      </c>
      <c r="BE187" s="195">
        <f>IF(N187="základní",J187,0)</f>
        <v>0</v>
      </c>
      <c r="BF187" s="195">
        <f>IF(N187="snížená",J187,0)</f>
        <v>0</v>
      </c>
      <c r="BG187" s="195">
        <f>IF(N187="zákl. přenesená",J187,0)</f>
        <v>0</v>
      </c>
      <c r="BH187" s="195">
        <f>IF(N187="sníž. přenesená",J187,0)</f>
        <v>0</v>
      </c>
      <c r="BI187" s="195">
        <f>IF(N187="nulová",J187,0)</f>
        <v>0</v>
      </c>
      <c r="BJ187" s="20" t="s">
        <v>81</v>
      </c>
      <c r="BK187" s="195">
        <f>ROUND(I187*H187,2)</f>
        <v>0</v>
      </c>
      <c r="BL187" s="20" t="s">
        <v>149</v>
      </c>
      <c r="BM187" s="194" t="s">
        <v>2724</v>
      </c>
    </row>
    <row r="188" spans="1:65" s="2" customFormat="1">
      <c r="A188" s="37"/>
      <c r="B188" s="38"/>
      <c r="C188" s="39"/>
      <c r="D188" s="196" t="s">
        <v>213</v>
      </c>
      <c r="E188" s="39"/>
      <c r="F188" s="197" t="s">
        <v>1997</v>
      </c>
      <c r="G188" s="39"/>
      <c r="H188" s="39"/>
      <c r="I188" s="198"/>
      <c r="J188" s="39"/>
      <c r="K188" s="39"/>
      <c r="L188" s="42"/>
      <c r="M188" s="199"/>
      <c r="N188" s="200"/>
      <c r="O188" s="67"/>
      <c r="P188" s="67"/>
      <c r="Q188" s="67"/>
      <c r="R188" s="67"/>
      <c r="S188" s="67"/>
      <c r="T188" s="68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T188" s="20" t="s">
        <v>213</v>
      </c>
      <c r="AU188" s="20" t="s">
        <v>83</v>
      </c>
    </row>
    <row r="189" spans="1:65" s="2" customFormat="1" ht="18">
      <c r="A189" s="37"/>
      <c r="B189" s="38"/>
      <c r="C189" s="39"/>
      <c r="D189" s="196" t="s">
        <v>275</v>
      </c>
      <c r="E189" s="39"/>
      <c r="F189" s="233" t="s">
        <v>1644</v>
      </c>
      <c r="G189" s="39"/>
      <c r="H189" s="39"/>
      <c r="I189" s="198"/>
      <c r="J189" s="39"/>
      <c r="K189" s="39"/>
      <c r="L189" s="42"/>
      <c r="M189" s="199"/>
      <c r="N189" s="200"/>
      <c r="O189" s="67"/>
      <c r="P189" s="67"/>
      <c r="Q189" s="67"/>
      <c r="R189" s="67"/>
      <c r="S189" s="67"/>
      <c r="T189" s="68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T189" s="20" t="s">
        <v>275</v>
      </c>
      <c r="AU189" s="20" t="s">
        <v>83</v>
      </c>
    </row>
    <row r="190" spans="1:65" s="14" customFormat="1">
      <c r="B190" s="211"/>
      <c r="C190" s="212"/>
      <c r="D190" s="196" t="s">
        <v>215</v>
      </c>
      <c r="E190" s="213" t="s">
        <v>21</v>
      </c>
      <c r="F190" s="214" t="s">
        <v>83</v>
      </c>
      <c r="G190" s="212"/>
      <c r="H190" s="215">
        <v>2</v>
      </c>
      <c r="I190" s="216"/>
      <c r="J190" s="212"/>
      <c r="K190" s="212"/>
      <c r="L190" s="217"/>
      <c r="M190" s="218"/>
      <c r="N190" s="219"/>
      <c r="O190" s="219"/>
      <c r="P190" s="219"/>
      <c r="Q190" s="219"/>
      <c r="R190" s="219"/>
      <c r="S190" s="219"/>
      <c r="T190" s="220"/>
      <c r="AT190" s="221" t="s">
        <v>215</v>
      </c>
      <c r="AU190" s="221" t="s">
        <v>83</v>
      </c>
      <c r="AV190" s="14" t="s">
        <v>83</v>
      </c>
      <c r="AW190" s="14" t="s">
        <v>34</v>
      </c>
      <c r="AX190" s="14" t="s">
        <v>81</v>
      </c>
      <c r="AY190" s="221" t="s">
        <v>206</v>
      </c>
    </row>
    <row r="191" spans="1:65" s="2" customFormat="1" ht="16.5" customHeight="1">
      <c r="A191" s="37"/>
      <c r="B191" s="38"/>
      <c r="C191" s="182" t="s">
        <v>381</v>
      </c>
      <c r="D191" s="182" t="s">
        <v>208</v>
      </c>
      <c r="E191" s="183" t="s">
        <v>2032</v>
      </c>
      <c r="F191" s="184" t="s">
        <v>2033</v>
      </c>
      <c r="G191" s="185" t="s">
        <v>342</v>
      </c>
      <c r="H191" s="186">
        <v>2</v>
      </c>
      <c r="I191" s="187"/>
      <c r="J191" s="188">
        <f>ROUND(I191*H191,2)</f>
        <v>0</v>
      </c>
      <c r="K191" s="189"/>
      <c r="L191" s="42"/>
      <c r="M191" s="190" t="s">
        <v>21</v>
      </c>
      <c r="N191" s="191" t="s">
        <v>45</v>
      </c>
      <c r="O191" s="67"/>
      <c r="P191" s="192">
        <f>O191*H191</f>
        <v>0</v>
      </c>
      <c r="Q191" s="192">
        <v>0</v>
      </c>
      <c r="R191" s="192">
        <f>Q191*H191</f>
        <v>0</v>
      </c>
      <c r="S191" s="192">
        <v>0</v>
      </c>
      <c r="T191" s="193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194" t="s">
        <v>149</v>
      </c>
      <c r="AT191" s="194" t="s">
        <v>208</v>
      </c>
      <c r="AU191" s="194" t="s">
        <v>83</v>
      </c>
      <c r="AY191" s="20" t="s">
        <v>206</v>
      </c>
      <c r="BE191" s="195">
        <f>IF(N191="základní",J191,0)</f>
        <v>0</v>
      </c>
      <c r="BF191" s="195">
        <f>IF(N191="snížená",J191,0)</f>
        <v>0</v>
      </c>
      <c r="BG191" s="195">
        <f>IF(N191="zákl. přenesená",J191,0)</f>
        <v>0</v>
      </c>
      <c r="BH191" s="195">
        <f>IF(N191="sníž. přenesená",J191,0)</f>
        <v>0</v>
      </c>
      <c r="BI191" s="195">
        <f>IF(N191="nulová",J191,0)</f>
        <v>0</v>
      </c>
      <c r="BJ191" s="20" t="s">
        <v>81</v>
      </c>
      <c r="BK191" s="195">
        <f>ROUND(I191*H191,2)</f>
        <v>0</v>
      </c>
      <c r="BL191" s="20" t="s">
        <v>149</v>
      </c>
      <c r="BM191" s="194" t="s">
        <v>2725</v>
      </c>
    </row>
    <row r="192" spans="1:65" s="2" customFormat="1">
      <c r="A192" s="37"/>
      <c r="B192" s="38"/>
      <c r="C192" s="39"/>
      <c r="D192" s="196" t="s">
        <v>213</v>
      </c>
      <c r="E192" s="39"/>
      <c r="F192" s="197" t="s">
        <v>2033</v>
      </c>
      <c r="G192" s="39"/>
      <c r="H192" s="39"/>
      <c r="I192" s="198"/>
      <c r="J192" s="39"/>
      <c r="K192" s="39"/>
      <c r="L192" s="42"/>
      <c r="M192" s="199"/>
      <c r="N192" s="200"/>
      <c r="O192" s="67"/>
      <c r="P192" s="67"/>
      <c r="Q192" s="67"/>
      <c r="R192" s="67"/>
      <c r="S192" s="67"/>
      <c r="T192" s="68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T192" s="20" t="s">
        <v>213</v>
      </c>
      <c r="AU192" s="20" t="s">
        <v>83</v>
      </c>
    </row>
    <row r="193" spans="1:65" s="2" customFormat="1" ht="18">
      <c r="A193" s="37"/>
      <c r="B193" s="38"/>
      <c r="C193" s="39"/>
      <c r="D193" s="196" t="s">
        <v>275</v>
      </c>
      <c r="E193" s="39"/>
      <c r="F193" s="233" t="s">
        <v>1644</v>
      </c>
      <c r="G193" s="39"/>
      <c r="H193" s="39"/>
      <c r="I193" s="198"/>
      <c r="J193" s="39"/>
      <c r="K193" s="39"/>
      <c r="L193" s="42"/>
      <c r="M193" s="199"/>
      <c r="N193" s="200"/>
      <c r="O193" s="67"/>
      <c r="P193" s="67"/>
      <c r="Q193" s="67"/>
      <c r="R193" s="67"/>
      <c r="S193" s="67"/>
      <c r="T193" s="68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T193" s="20" t="s">
        <v>275</v>
      </c>
      <c r="AU193" s="20" t="s">
        <v>83</v>
      </c>
    </row>
    <row r="194" spans="1:65" s="14" customFormat="1">
      <c r="B194" s="211"/>
      <c r="C194" s="212"/>
      <c r="D194" s="196" t="s">
        <v>215</v>
      </c>
      <c r="E194" s="213" t="s">
        <v>21</v>
      </c>
      <c r="F194" s="214" t="s">
        <v>2726</v>
      </c>
      <c r="G194" s="212"/>
      <c r="H194" s="215">
        <v>2</v>
      </c>
      <c r="I194" s="216"/>
      <c r="J194" s="212"/>
      <c r="K194" s="212"/>
      <c r="L194" s="217"/>
      <c r="M194" s="218"/>
      <c r="N194" s="219"/>
      <c r="O194" s="219"/>
      <c r="P194" s="219"/>
      <c r="Q194" s="219"/>
      <c r="R194" s="219"/>
      <c r="S194" s="219"/>
      <c r="T194" s="220"/>
      <c r="AT194" s="221" t="s">
        <v>215</v>
      </c>
      <c r="AU194" s="221" t="s">
        <v>83</v>
      </c>
      <c r="AV194" s="14" t="s">
        <v>83</v>
      </c>
      <c r="AW194" s="14" t="s">
        <v>34</v>
      </c>
      <c r="AX194" s="14" t="s">
        <v>74</v>
      </c>
      <c r="AY194" s="221" t="s">
        <v>206</v>
      </c>
    </row>
    <row r="195" spans="1:65" s="15" customFormat="1">
      <c r="B195" s="222"/>
      <c r="C195" s="223"/>
      <c r="D195" s="196" t="s">
        <v>215</v>
      </c>
      <c r="E195" s="224" t="s">
        <v>21</v>
      </c>
      <c r="F195" s="225" t="s">
        <v>219</v>
      </c>
      <c r="G195" s="223"/>
      <c r="H195" s="226">
        <v>2</v>
      </c>
      <c r="I195" s="227"/>
      <c r="J195" s="223"/>
      <c r="K195" s="223"/>
      <c r="L195" s="228"/>
      <c r="M195" s="229"/>
      <c r="N195" s="230"/>
      <c r="O195" s="230"/>
      <c r="P195" s="230"/>
      <c r="Q195" s="230"/>
      <c r="R195" s="230"/>
      <c r="S195" s="230"/>
      <c r="T195" s="231"/>
      <c r="AT195" s="232" t="s">
        <v>215</v>
      </c>
      <c r="AU195" s="232" t="s">
        <v>83</v>
      </c>
      <c r="AV195" s="15" t="s">
        <v>149</v>
      </c>
      <c r="AW195" s="15" t="s">
        <v>34</v>
      </c>
      <c r="AX195" s="15" t="s">
        <v>81</v>
      </c>
      <c r="AY195" s="232" t="s">
        <v>206</v>
      </c>
    </row>
    <row r="196" spans="1:65" s="2" customFormat="1" ht="16.5" customHeight="1">
      <c r="A196" s="37"/>
      <c r="B196" s="38"/>
      <c r="C196" s="182" t="s">
        <v>386</v>
      </c>
      <c r="D196" s="182" t="s">
        <v>208</v>
      </c>
      <c r="E196" s="183" t="s">
        <v>2629</v>
      </c>
      <c r="F196" s="184" t="s">
        <v>2727</v>
      </c>
      <c r="G196" s="185" t="s">
        <v>257</v>
      </c>
      <c r="H196" s="186">
        <v>0.2</v>
      </c>
      <c r="I196" s="187"/>
      <c r="J196" s="188">
        <f>ROUND(I196*H196,2)</f>
        <v>0</v>
      </c>
      <c r="K196" s="189"/>
      <c r="L196" s="42"/>
      <c r="M196" s="190" t="s">
        <v>21</v>
      </c>
      <c r="N196" s="191" t="s">
        <v>45</v>
      </c>
      <c r="O196" s="67"/>
      <c r="P196" s="192">
        <f>O196*H196</f>
        <v>0</v>
      </c>
      <c r="Q196" s="192">
        <v>0</v>
      </c>
      <c r="R196" s="192">
        <f>Q196*H196</f>
        <v>0</v>
      </c>
      <c r="S196" s="192">
        <v>0</v>
      </c>
      <c r="T196" s="193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194" t="s">
        <v>149</v>
      </c>
      <c r="AT196" s="194" t="s">
        <v>208</v>
      </c>
      <c r="AU196" s="194" t="s">
        <v>83</v>
      </c>
      <c r="AY196" s="20" t="s">
        <v>206</v>
      </c>
      <c r="BE196" s="195">
        <f>IF(N196="základní",J196,0)</f>
        <v>0</v>
      </c>
      <c r="BF196" s="195">
        <f>IF(N196="snížená",J196,0)</f>
        <v>0</v>
      </c>
      <c r="BG196" s="195">
        <f>IF(N196="zákl. přenesená",J196,0)</f>
        <v>0</v>
      </c>
      <c r="BH196" s="195">
        <f>IF(N196="sníž. přenesená",J196,0)</f>
        <v>0</v>
      </c>
      <c r="BI196" s="195">
        <f>IF(N196="nulová",J196,0)</f>
        <v>0</v>
      </c>
      <c r="BJ196" s="20" t="s">
        <v>81</v>
      </c>
      <c r="BK196" s="195">
        <f>ROUND(I196*H196,2)</f>
        <v>0</v>
      </c>
      <c r="BL196" s="20" t="s">
        <v>149</v>
      </c>
      <c r="BM196" s="194" t="s">
        <v>2728</v>
      </c>
    </row>
    <row r="197" spans="1:65" s="2" customFormat="1">
      <c r="A197" s="37"/>
      <c r="B197" s="38"/>
      <c r="C197" s="39"/>
      <c r="D197" s="196" t="s">
        <v>213</v>
      </c>
      <c r="E197" s="39"/>
      <c r="F197" s="197" t="s">
        <v>2727</v>
      </c>
      <c r="G197" s="39"/>
      <c r="H197" s="39"/>
      <c r="I197" s="198"/>
      <c r="J197" s="39"/>
      <c r="K197" s="39"/>
      <c r="L197" s="42"/>
      <c r="M197" s="199"/>
      <c r="N197" s="200"/>
      <c r="O197" s="67"/>
      <c r="P197" s="67"/>
      <c r="Q197" s="67"/>
      <c r="R197" s="67"/>
      <c r="S197" s="67"/>
      <c r="T197" s="68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T197" s="20" t="s">
        <v>213</v>
      </c>
      <c r="AU197" s="20" t="s">
        <v>83</v>
      </c>
    </row>
    <row r="198" spans="1:65" s="2" customFormat="1" ht="18">
      <c r="A198" s="37"/>
      <c r="B198" s="38"/>
      <c r="C198" s="39"/>
      <c r="D198" s="196" t="s">
        <v>275</v>
      </c>
      <c r="E198" s="39"/>
      <c r="F198" s="233" t="s">
        <v>1644</v>
      </c>
      <c r="G198" s="39"/>
      <c r="H198" s="39"/>
      <c r="I198" s="198"/>
      <c r="J198" s="39"/>
      <c r="K198" s="39"/>
      <c r="L198" s="42"/>
      <c r="M198" s="199"/>
      <c r="N198" s="200"/>
      <c r="O198" s="67"/>
      <c r="P198" s="67"/>
      <c r="Q198" s="67"/>
      <c r="R198" s="67"/>
      <c r="S198" s="67"/>
      <c r="T198" s="68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T198" s="20" t="s">
        <v>275</v>
      </c>
      <c r="AU198" s="20" t="s">
        <v>83</v>
      </c>
    </row>
    <row r="199" spans="1:65" s="14" customFormat="1">
      <c r="B199" s="211"/>
      <c r="C199" s="212"/>
      <c r="D199" s="196" t="s">
        <v>215</v>
      </c>
      <c r="E199" s="213" t="s">
        <v>21</v>
      </c>
      <c r="F199" s="214" t="s">
        <v>2729</v>
      </c>
      <c r="G199" s="212"/>
      <c r="H199" s="215">
        <v>0.2</v>
      </c>
      <c r="I199" s="216"/>
      <c r="J199" s="212"/>
      <c r="K199" s="212"/>
      <c r="L199" s="217"/>
      <c r="M199" s="218"/>
      <c r="N199" s="219"/>
      <c r="O199" s="219"/>
      <c r="P199" s="219"/>
      <c r="Q199" s="219"/>
      <c r="R199" s="219"/>
      <c r="S199" s="219"/>
      <c r="T199" s="220"/>
      <c r="AT199" s="221" t="s">
        <v>215</v>
      </c>
      <c r="AU199" s="221" t="s">
        <v>83</v>
      </c>
      <c r="AV199" s="14" t="s">
        <v>83</v>
      </c>
      <c r="AW199" s="14" t="s">
        <v>34</v>
      </c>
      <c r="AX199" s="14" t="s">
        <v>81</v>
      </c>
      <c r="AY199" s="221" t="s">
        <v>206</v>
      </c>
    </row>
    <row r="200" spans="1:65" s="2" customFormat="1" ht="16.5" customHeight="1">
      <c r="A200" s="37"/>
      <c r="B200" s="38"/>
      <c r="C200" s="182" t="s">
        <v>7</v>
      </c>
      <c r="D200" s="182" t="s">
        <v>208</v>
      </c>
      <c r="E200" s="183" t="s">
        <v>2730</v>
      </c>
      <c r="F200" s="184" t="s">
        <v>2731</v>
      </c>
      <c r="G200" s="185" t="s">
        <v>257</v>
      </c>
      <c r="H200" s="186">
        <v>0.2</v>
      </c>
      <c r="I200" s="187"/>
      <c r="J200" s="188">
        <f>ROUND(I200*H200,2)</f>
        <v>0</v>
      </c>
      <c r="K200" s="189"/>
      <c r="L200" s="42"/>
      <c r="M200" s="190" t="s">
        <v>21</v>
      </c>
      <c r="N200" s="191" t="s">
        <v>45</v>
      </c>
      <c r="O200" s="67"/>
      <c r="P200" s="192">
        <f>O200*H200</f>
        <v>0</v>
      </c>
      <c r="Q200" s="192">
        <v>0</v>
      </c>
      <c r="R200" s="192">
        <f>Q200*H200</f>
        <v>0</v>
      </c>
      <c r="S200" s="192">
        <v>0</v>
      </c>
      <c r="T200" s="193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194" t="s">
        <v>149</v>
      </c>
      <c r="AT200" s="194" t="s">
        <v>208</v>
      </c>
      <c r="AU200" s="194" t="s">
        <v>83</v>
      </c>
      <c r="AY200" s="20" t="s">
        <v>206</v>
      </c>
      <c r="BE200" s="195">
        <f>IF(N200="základní",J200,0)</f>
        <v>0</v>
      </c>
      <c r="BF200" s="195">
        <f>IF(N200="snížená",J200,0)</f>
        <v>0</v>
      </c>
      <c r="BG200" s="195">
        <f>IF(N200="zákl. přenesená",J200,0)</f>
        <v>0</v>
      </c>
      <c r="BH200" s="195">
        <f>IF(N200="sníž. přenesená",J200,0)</f>
        <v>0</v>
      </c>
      <c r="BI200" s="195">
        <f>IF(N200="nulová",J200,0)</f>
        <v>0</v>
      </c>
      <c r="BJ200" s="20" t="s">
        <v>81</v>
      </c>
      <c r="BK200" s="195">
        <f>ROUND(I200*H200,2)</f>
        <v>0</v>
      </c>
      <c r="BL200" s="20" t="s">
        <v>149</v>
      </c>
      <c r="BM200" s="194" t="s">
        <v>2732</v>
      </c>
    </row>
    <row r="201" spans="1:65" s="2" customFormat="1">
      <c r="A201" s="37"/>
      <c r="B201" s="38"/>
      <c r="C201" s="39"/>
      <c r="D201" s="196" t="s">
        <v>213</v>
      </c>
      <c r="E201" s="39"/>
      <c r="F201" s="197" t="s">
        <v>2731</v>
      </c>
      <c r="G201" s="39"/>
      <c r="H201" s="39"/>
      <c r="I201" s="198"/>
      <c r="J201" s="39"/>
      <c r="K201" s="39"/>
      <c r="L201" s="42"/>
      <c r="M201" s="199"/>
      <c r="N201" s="200"/>
      <c r="O201" s="67"/>
      <c r="P201" s="67"/>
      <c r="Q201" s="67"/>
      <c r="R201" s="67"/>
      <c r="S201" s="67"/>
      <c r="T201" s="68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T201" s="20" t="s">
        <v>213</v>
      </c>
      <c r="AU201" s="20" t="s">
        <v>83</v>
      </c>
    </row>
    <row r="202" spans="1:65" s="2" customFormat="1" ht="18">
      <c r="A202" s="37"/>
      <c r="B202" s="38"/>
      <c r="C202" s="39"/>
      <c r="D202" s="196" t="s">
        <v>275</v>
      </c>
      <c r="E202" s="39"/>
      <c r="F202" s="233" t="s">
        <v>1644</v>
      </c>
      <c r="G202" s="39"/>
      <c r="H202" s="39"/>
      <c r="I202" s="198"/>
      <c r="J202" s="39"/>
      <c r="K202" s="39"/>
      <c r="L202" s="42"/>
      <c r="M202" s="199"/>
      <c r="N202" s="200"/>
      <c r="O202" s="67"/>
      <c r="P202" s="67"/>
      <c r="Q202" s="67"/>
      <c r="R202" s="67"/>
      <c r="S202" s="67"/>
      <c r="T202" s="68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T202" s="20" t="s">
        <v>275</v>
      </c>
      <c r="AU202" s="20" t="s">
        <v>83</v>
      </c>
    </row>
    <row r="203" spans="1:65" s="14" customFormat="1">
      <c r="B203" s="211"/>
      <c r="C203" s="212"/>
      <c r="D203" s="196" t="s">
        <v>215</v>
      </c>
      <c r="E203" s="213" t="s">
        <v>21</v>
      </c>
      <c r="F203" s="214" t="s">
        <v>2733</v>
      </c>
      <c r="G203" s="212"/>
      <c r="H203" s="215">
        <v>0.2</v>
      </c>
      <c r="I203" s="216"/>
      <c r="J203" s="212"/>
      <c r="K203" s="212"/>
      <c r="L203" s="217"/>
      <c r="M203" s="218"/>
      <c r="N203" s="219"/>
      <c r="O203" s="219"/>
      <c r="P203" s="219"/>
      <c r="Q203" s="219"/>
      <c r="R203" s="219"/>
      <c r="S203" s="219"/>
      <c r="T203" s="220"/>
      <c r="AT203" s="221" t="s">
        <v>215</v>
      </c>
      <c r="AU203" s="221" t="s">
        <v>83</v>
      </c>
      <c r="AV203" s="14" t="s">
        <v>83</v>
      </c>
      <c r="AW203" s="14" t="s">
        <v>34</v>
      </c>
      <c r="AX203" s="14" t="s">
        <v>81</v>
      </c>
      <c r="AY203" s="221" t="s">
        <v>206</v>
      </c>
    </row>
    <row r="204" spans="1:65" s="2" customFormat="1" ht="16.5" customHeight="1">
      <c r="A204" s="37"/>
      <c r="B204" s="38"/>
      <c r="C204" s="182" t="s">
        <v>400</v>
      </c>
      <c r="D204" s="182" t="s">
        <v>208</v>
      </c>
      <c r="E204" s="183" t="s">
        <v>2179</v>
      </c>
      <c r="F204" s="184" t="s">
        <v>2180</v>
      </c>
      <c r="G204" s="185" t="s">
        <v>257</v>
      </c>
      <c r="H204" s="186">
        <v>0.4</v>
      </c>
      <c r="I204" s="187"/>
      <c r="J204" s="188">
        <f>ROUND(I204*H204,2)</f>
        <v>0</v>
      </c>
      <c r="K204" s="189"/>
      <c r="L204" s="42"/>
      <c r="M204" s="190" t="s">
        <v>21</v>
      </c>
      <c r="N204" s="191" t="s">
        <v>45</v>
      </c>
      <c r="O204" s="67"/>
      <c r="P204" s="192">
        <f>O204*H204</f>
        <v>0</v>
      </c>
      <c r="Q204" s="192">
        <v>0</v>
      </c>
      <c r="R204" s="192">
        <f>Q204*H204</f>
        <v>0</v>
      </c>
      <c r="S204" s="192">
        <v>0</v>
      </c>
      <c r="T204" s="193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194" t="s">
        <v>149</v>
      </c>
      <c r="AT204" s="194" t="s">
        <v>208</v>
      </c>
      <c r="AU204" s="194" t="s">
        <v>83</v>
      </c>
      <c r="AY204" s="20" t="s">
        <v>206</v>
      </c>
      <c r="BE204" s="195">
        <f>IF(N204="základní",J204,0)</f>
        <v>0</v>
      </c>
      <c r="BF204" s="195">
        <f>IF(N204="snížená",J204,0)</f>
        <v>0</v>
      </c>
      <c r="BG204" s="195">
        <f>IF(N204="zákl. přenesená",J204,0)</f>
        <v>0</v>
      </c>
      <c r="BH204" s="195">
        <f>IF(N204="sníž. přenesená",J204,0)</f>
        <v>0</v>
      </c>
      <c r="BI204" s="195">
        <f>IF(N204="nulová",J204,0)</f>
        <v>0</v>
      </c>
      <c r="BJ204" s="20" t="s">
        <v>81</v>
      </c>
      <c r="BK204" s="195">
        <f>ROUND(I204*H204,2)</f>
        <v>0</v>
      </c>
      <c r="BL204" s="20" t="s">
        <v>149</v>
      </c>
      <c r="BM204" s="194" t="s">
        <v>2734</v>
      </c>
    </row>
    <row r="205" spans="1:65" s="2" customFormat="1">
      <c r="A205" s="37"/>
      <c r="B205" s="38"/>
      <c r="C205" s="39"/>
      <c r="D205" s="196" t="s">
        <v>213</v>
      </c>
      <c r="E205" s="39"/>
      <c r="F205" s="197" t="s">
        <v>2182</v>
      </c>
      <c r="G205" s="39"/>
      <c r="H205" s="39"/>
      <c r="I205" s="198"/>
      <c r="J205" s="39"/>
      <c r="K205" s="39"/>
      <c r="L205" s="42"/>
      <c r="M205" s="199"/>
      <c r="N205" s="200"/>
      <c r="O205" s="67"/>
      <c r="P205" s="67"/>
      <c r="Q205" s="67"/>
      <c r="R205" s="67"/>
      <c r="S205" s="67"/>
      <c r="T205" s="68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T205" s="20" t="s">
        <v>213</v>
      </c>
      <c r="AU205" s="20" t="s">
        <v>83</v>
      </c>
    </row>
    <row r="206" spans="1:65" s="13" customFormat="1">
      <c r="B206" s="201"/>
      <c r="C206" s="202"/>
      <c r="D206" s="196" t="s">
        <v>215</v>
      </c>
      <c r="E206" s="203" t="s">
        <v>21</v>
      </c>
      <c r="F206" s="204" t="s">
        <v>2183</v>
      </c>
      <c r="G206" s="202"/>
      <c r="H206" s="203" t="s">
        <v>21</v>
      </c>
      <c r="I206" s="205"/>
      <c r="J206" s="202"/>
      <c r="K206" s="202"/>
      <c r="L206" s="206"/>
      <c r="M206" s="207"/>
      <c r="N206" s="208"/>
      <c r="O206" s="208"/>
      <c r="P206" s="208"/>
      <c r="Q206" s="208"/>
      <c r="R206" s="208"/>
      <c r="S206" s="208"/>
      <c r="T206" s="209"/>
      <c r="AT206" s="210" t="s">
        <v>215</v>
      </c>
      <c r="AU206" s="210" t="s">
        <v>83</v>
      </c>
      <c r="AV206" s="13" t="s">
        <v>81</v>
      </c>
      <c r="AW206" s="13" t="s">
        <v>34</v>
      </c>
      <c r="AX206" s="13" t="s">
        <v>74</v>
      </c>
      <c r="AY206" s="210" t="s">
        <v>206</v>
      </c>
    </row>
    <row r="207" spans="1:65" s="14" customFormat="1">
      <c r="B207" s="211"/>
      <c r="C207" s="212"/>
      <c r="D207" s="196" t="s">
        <v>215</v>
      </c>
      <c r="E207" s="213" t="s">
        <v>21</v>
      </c>
      <c r="F207" s="214" t="s">
        <v>2729</v>
      </c>
      <c r="G207" s="212"/>
      <c r="H207" s="215">
        <v>0.2</v>
      </c>
      <c r="I207" s="216"/>
      <c r="J207" s="212"/>
      <c r="K207" s="212"/>
      <c r="L207" s="217"/>
      <c r="M207" s="218"/>
      <c r="N207" s="219"/>
      <c r="O207" s="219"/>
      <c r="P207" s="219"/>
      <c r="Q207" s="219"/>
      <c r="R207" s="219"/>
      <c r="S207" s="219"/>
      <c r="T207" s="220"/>
      <c r="AT207" s="221" t="s">
        <v>215</v>
      </c>
      <c r="AU207" s="221" t="s">
        <v>83</v>
      </c>
      <c r="AV207" s="14" t="s">
        <v>83</v>
      </c>
      <c r="AW207" s="14" t="s">
        <v>34</v>
      </c>
      <c r="AX207" s="14" t="s">
        <v>74</v>
      </c>
      <c r="AY207" s="221" t="s">
        <v>206</v>
      </c>
    </row>
    <row r="208" spans="1:65" s="16" customFormat="1">
      <c r="B208" s="253"/>
      <c r="C208" s="254"/>
      <c r="D208" s="196" t="s">
        <v>215</v>
      </c>
      <c r="E208" s="255" t="s">
        <v>21</v>
      </c>
      <c r="F208" s="256" t="s">
        <v>2184</v>
      </c>
      <c r="G208" s="254"/>
      <c r="H208" s="257">
        <v>0.2</v>
      </c>
      <c r="I208" s="258"/>
      <c r="J208" s="254"/>
      <c r="K208" s="254"/>
      <c r="L208" s="259"/>
      <c r="M208" s="260"/>
      <c r="N208" s="261"/>
      <c r="O208" s="261"/>
      <c r="P208" s="261"/>
      <c r="Q208" s="261"/>
      <c r="R208" s="261"/>
      <c r="S208" s="261"/>
      <c r="T208" s="262"/>
      <c r="AT208" s="263" t="s">
        <v>215</v>
      </c>
      <c r="AU208" s="263" t="s">
        <v>83</v>
      </c>
      <c r="AV208" s="16" t="s">
        <v>106</v>
      </c>
      <c r="AW208" s="16" t="s">
        <v>34</v>
      </c>
      <c r="AX208" s="16" t="s">
        <v>74</v>
      </c>
      <c r="AY208" s="263" t="s">
        <v>206</v>
      </c>
    </row>
    <row r="209" spans="1:65" s="13" customFormat="1">
      <c r="B209" s="201"/>
      <c r="C209" s="202"/>
      <c r="D209" s="196" t="s">
        <v>215</v>
      </c>
      <c r="E209" s="203" t="s">
        <v>21</v>
      </c>
      <c r="F209" s="204" t="s">
        <v>2185</v>
      </c>
      <c r="G209" s="202"/>
      <c r="H209" s="203" t="s">
        <v>21</v>
      </c>
      <c r="I209" s="205"/>
      <c r="J209" s="202"/>
      <c r="K209" s="202"/>
      <c r="L209" s="206"/>
      <c r="M209" s="207"/>
      <c r="N209" s="208"/>
      <c r="O209" s="208"/>
      <c r="P209" s="208"/>
      <c r="Q209" s="208"/>
      <c r="R209" s="208"/>
      <c r="S209" s="208"/>
      <c r="T209" s="209"/>
      <c r="AT209" s="210" t="s">
        <v>215</v>
      </c>
      <c r="AU209" s="210" t="s">
        <v>83</v>
      </c>
      <c r="AV209" s="13" t="s">
        <v>81</v>
      </c>
      <c r="AW209" s="13" t="s">
        <v>34</v>
      </c>
      <c r="AX209" s="13" t="s">
        <v>74</v>
      </c>
      <c r="AY209" s="210" t="s">
        <v>206</v>
      </c>
    </row>
    <row r="210" spans="1:65" s="14" customFormat="1">
      <c r="B210" s="211"/>
      <c r="C210" s="212"/>
      <c r="D210" s="196" t="s">
        <v>215</v>
      </c>
      <c r="E210" s="213" t="s">
        <v>21</v>
      </c>
      <c r="F210" s="214" t="s">
        <v>2733</v>
      </c>
      <c r="G210" s="212"/>
      <c r="H210" s="215">
        <v>0.2</v>
      </c>
      <c r="I210" s="216"/>
      <c r="J210" s="212"/>
      <c r="K210" s="212"/>
      <c r="L210" s="217"/>
      <c r="M210" s="218"/>
      <c r="N210" s="219"/>
      <c r="O210" s="219"/>
      <c r="P210" s="219"/>
      <c r="Q210" s="219"/>
      <c r="R210" s="219"/>
      <c r="S210" s="219"/>
      <c r="T210" s="220"/>
      <c r="AT210" s="221" t="s">
        <v>215</v>
      </c>
      <c r="AU210" s="221" t="s">
        <v>83</v>
      </c>
      <c r="AV210" s="14" t="s">
        <v>83</v>
      </c>
      <c r="AW210" s="14" t="s">
        <v>34</v>
      </c>
      <c r="AX210" s="14" t="s">
        <v>74</v>
      </c>
      <c r="AY210" s="221" t="s">
        <v>206</v>
      </c>
    </row>
    <row r="211" spans="1:65" s="16" customFormat="1">
      <c r="B211" s="253"/>
      <c r="C211" s="254"/>
      <c r="D211" s="196" t="s">
        <v>215</v>
      </c>
      <c r="E211" s="255" t="s">
        <v>21</v>
      </c>
      <c r="F211" s="256" t="s">
        <v>2184</v>
      </c>
      <c r="G211" s="254"/>
      <c r="H211" s="257">
        <v>0.2</v>
      </c>
      <c r="I211" s="258"/>
      <c r="J211" s="254"/>
      <c r="K211" s="254"/>
      <c r="L211" s="259"/>
      <c r="M211" s="260"/>
      <c r="N211" s="261"/>
      <c r="O211" s="261"/>
      <c r="P211" s="261"/>
      <c r="Q211" s="261"/>
      <c r="R211" s="261"/>
      <c r="S211" s="261"/>
      <c r="T211" s="262"/>
      <c r="AT211" s="263" t="s">
        <v>215</v>
      </c>
      <c r="AU211" s="263" t="s">
        <v>83</v>
      </c>
      <c r="AV211" s="16" t="s">
        <v>106</v>
      </c>
      <c r="AW211" s="16" t="s">
        <v>34</v>
      </c>
      <c r="AX211" s="16" t="s">
        <v>74</v>
      </c>
      <c r="AY211" s="263" t="s">
        <v>206</v>
      </c>
    </row>
    <row r="212" spans="1:65" s="15" customFormat="1">
      <c r="B212" s="222"/>
      <c r="C212" s="223"/>
      <c r="D212" s="196" t="s">
        <v>215</v>
      </c>
      <c r="E212" s="224" t="s">
        <v>21</v>
      </c>
      <c r="F212" s="225" t="s">
        <v>219</v>
      </c>
      <c r="G212" s="223"/>
      <c r="H212" s="226">
        <v>0.4</v>
      </c>
      <c r="I212" s="227"/>
      <c r="J212" s="223"/>
      <c r="K212" s="223"/>
      <c r="L212" s="228"/>
      <c r="M212" s="229"/>
      <c r="N212" s="230"/>
      <c r="O212" s="230"/>
      <c r="P212" s="230"/>
      <c r="Q212" s="230"/>
      <c r="R212" s="230"/>
      <c r="S212" s="230"/>
      <c r="T212" s="231"/>
      <c r="AT212" s="232" t="s">
        <v>215</v>
      </c>
      <c r="AU212" s="232" t="s">
        <v>83</v>
      </c>
      <c r="AV212" s="15" t="s">
        <v>149</v>
      </c>
      <c r="AW212" s="15" t="s">
        <v>34</v>
      </c>
      <c r="AX212" s="15" t="s">
        <v>81</v>
      </c>
      <c r="AY212" s="232" t="s">
        <v>206</v>
      </c>
    </row>
    <row r="213" spans="1:65" s="12" customFormat="1" ht="22.75" customHeight="1">
      <c r="B213" s="166"/>
      <c r="C213" s="167"/>
      <c r="D213" s="168" t="s">
        <v>73</v>
      </c>
      <c r="E213" s="180" t="s">
        <v>235</v>
      </c>
      <c r="F213" s="180" t="s">
        <v>373</v>
      </c>
      <c r="G213" s="167"/>
      <c r="H213" s="167"/>
      <c r="I213" s="170"/>
      <c r="J213" s="181">
        <f>BK213</f>
        <v>0</v>
      </c>
      <c r="K213" s="167"/>
      <c r="L213" s="172"/>
      <c r="M213" s="173"/>
      <c r="N213" s="174"/>
      <c r="O213" s="174"/>
      <c r="P213" s="175">
        <f>SUM(P214:P217)</f>
        <v>0</v>
      </c>
      <c r="Q213" s="174"/>
      <c r="R213" s="175">
        <f>SUM(R214:R217)</f>
        <v>0</v>
      </c>
      <c r="S213" s="174"/>
      <c r="T213" s="176">
        <f>SUM(T214:T217)</f>
        <v>0</v>
      </c>
      <c r="AR213" s="177" t="s">
        <v>81</v>
      </c>
      <c r="AT213" s="178" t="s">
        <v>73</v>
      </c>
      <c r="AU213" s="178" t="s">
        <v>81</v>
      </c>
      <c r="AY213" s="177" t="s">
        <v>206</v>
      </c>
      <c r="BK213" s="179">
        <f>SUM(BK214:BK217)</f>
        <v>0</v>
      </c>
    </row>
    <row r="214" spans="1:65" s="2" customFormat="1" ht="16.5" customHeight="1">
      <c r="A214" s="37"/>
      <c r="B214" s="38"/>
      <c r="C214" s="182" t="s">
        <v>411</v>
      </c>
      <c r="D214" s="182" t="s">
        <v>208</v>
      </c>
      <c r="E214" s="183" t="s">
        <v>2735</v>
      </c>
      <c r="F214" s="184" t="s">
        <v>2736</v>
      </c>
      <c r="G214" s="185" t="s">
        <v>238</v>
      </c>
      <c r="H214" s="186">
        <v>120.7</v>
      </c>
      <c r="I214" s="187"/>
      <c r="J214" s="188">
        <f>ROUND(I214*H214,2)</f>
        <v>0</v>
      </c>
      <c r="K214" s="189"/>
      <c r="L214" s="42"/>
      <c r="M214" s="190" t="s">
        <v>21</v>
      </c>
      <c r="N214" s="191" t="s">
        <v>45</v>
      </c>
      <c r="O214" s="67"/>
      <c r="P214" s="192">
        <f>O214*H214</f>
        <v>0</v>
      </c>
      <c r="Q214" s="192">
        <v>0</v>
      </c>
      <c r="R214" s="192">
        <f>Q214*H214</f>
        <v>0</v>
      </c>
      <c r="S214" s="192">
        <v>0</v>
      </c>
      <c r="T214" s="193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194" t="s">
        <v>149</v>
      </c>
      <c r="AT214" s="194" t="s">
        <v>208</v>
      </c>
      <c r="AU214" s="194" t="s">
        <v>83</v>
      </c>
      <c r="AY214" s="20" t="s">
        <v>206</v>
      </c>
      <c r="BE214" s="195">
        <f>IF(N214="základní",J214,0)</f>
        <v>0</v>
      </c>
      <c r="BF214" s="195">
        <f>IF(N214="snížená",J214,0)</f>
        <v>0</v>
      </c>
      <c r="BG214" s="195">
        <f>IF(N214="zákl. přenesená",J214,0)</f>
        <v>0</v>
      </c>
      <c r="BH214" s="195">
        <f>IF(N214="sníž. přenesená",J214,0)</f>
        <v>0</v>
      </c>
      <c r="BI214" s="195">
        <f>IF(N214="nulová",J214,0)</f>
        <v>0</v>
      </c>
      <c r="BJ214" s="20" t="s">
        <v>81</v>
      </c>
      <c r="BK214" s="195">
        <f>ROUND(I214*H214,2)</f>
        <v>0</v>
      </c>
      <c r="BL214" s="20" t="s">
        <v>149</v>
      </c>
      <c r="BM214" s="194" t="s">
        <v>2737</v>
      </c>
    </row>
    <row r="215" spans="1:65" s="2" customFormat="1">
      <c r="A215" s="37"/>
      <c r="B215" s="38"/>
      <c r="C215" s="39"/>
      <c r="D215" s="196" t="s">
        <v>213</v>
      </c>
      <c r="E215" s="39"/>
      <c r="F215" s="197" t="s">
        <v>2738</v>
      </c>
      <c r="G215" s="39"/>
      <c r="H215" s="39"/>
      <c r="I215" s="198"/>
      <c r="J215" s="39"/>
      <c r="K215" s="39"/>
      <c r="L215" s="42"/>
      <c r="M215" s="199"/>
      <c r="N215" s="200"/>
      <c r="O215" s="67"/>
      <c r="P215" s="67"/>
      <c r="Q215" s="67"/>
      <c r="R215" s="67"/>
      <c r="S215" s="67"/>
      <c r="T215" s="68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T215" s="20" t="s">
        <v>213</v>
      </c>
      <c r="AU215" s="20" t="s">
        <v>83</v>
      </c>
    </row>
    <row r="216" spans="1:65" s="2" customFormat="1" ht="18">
      <c r="A216" s="37"/>
      <c r="B216" s="38"/>
      <c r="C216" s="39"/>
      <c r="D216" s="196" t="s">
        <v>275</v>
      </c>
      <c r="E216" s="39"/>
      <c r="F216" s="233" t="s">
        <v>2680</v>
      </c>
      <c r="G216" s="39"/>
      <c r="H216" s="39"/>
      <c r="I216" s="198"/>
      <c r="J216" s="39"/>
      <c r="K216" s="39"/>
      <c r="L216" s="42"/>
      <c r="M216" s="199"/>
      <c r="N216" s="200"/>
      <c r="O216" s="67"/>
      <c r="P216" s="67"/>
      <c r="Q216" s="67"/>
      <c r="R216" s="67"/>
      <c r="S216" s="67"/>
      <c r="T216" s="68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T216" s="20" t="s">
        <v>275</v>
      </c>
      <c r="AU216" s="20" t="s">
        <v>83</v>
      </c>
    </row>
    <row r="217" spans="1:65" s="14" customFormat="1">
      <c r="B217" s="211"/>
      <c r="C217" s="212"/>
      <c r="D217" s="196" t="s">
        <v>215</v>
      </c>
      <c r="E217" s="213" t="s">
        <v>21</v>
      </c>
      <c r="F217" s="214" t="s">
        <v>2681</v>
      </c>
      <c r="G217" s="212"/>
      <c r="H217" s="215">
        <v>120.7</v>
      </c>
      <c r="I217" s="216"/>
      <c r="J217" s="212"/>
      <c r="K217" s="212"/>
      <c r="L217" s="217"/>
      <c r="M217" s="218"/>
      <c r="N217" s="219"/>
      <c r="O217" s="219"/>
      <c r="P217" s="219"/>
      <c r="Q217" s="219"/>
      <c r="R217" s="219"/>
      <c r="S217" s="219"/>
      <c r="T217" s="220"/>
      <c r="AT217" s="221" t="s">
        <v>215</v>
      </c>
      <c r="AU217" s="221" t="s">
        <v>83</v>
      </c>
      <c r="AV217" s="14" t="s">
        <v>83</v>
      </c>
      <c r="AW217" s="14" t="s">
        <v>34</v>
      </c>
      <c r="AX217" s="14" t="s">
        <v>81</v>
      </c>
      <c r="AY217" s="221" t="s">
        <v>206</v>
      </c>
    </row>
    <row r="218" spans="1:65" s="12" customFormat="1" ht="22.75" customHeight="1">
      <c r="B218" s="166"/>
      <c r="C218" s="167"/>
      <c r="D218" s="168" t="s">
        <v>73</v>
      </c>
      <c r="E218" s="180" t="s">
        <v>289</v>
      </c>
      <c r="F218" s="180" t="s">
        <v>600</v>
      </c>
      <c r="G218" s="167"/>
      <c r="H218" s="167"/>
      <c r="I218" s="170"/>
      <c r="J218" s="181">
        <f>BK218</f>
        <v>0</v>
      </c>
      <c r="K218" s="167"/>
      <c r="L218" s="172"/>
      <c r="M218" s="173"/>
      <c r="N218" s="174"/>
      <c r="O218" s="174"/>
      <c r="P218" s="175">
        <f>SUM(P219:P230)</f>
        <v>0</v>
      </c>
      <c r="Q218" s="174"/>
      <c r="R218" s="175">
        <f>SUM(R219:R230)</f>
        <v>9.9600000000000008E-2</v>
      </c>
      <c r="S218" s="174"/>
      <c r="T218" s="176">
        <f>SUM(T219:T230)</f>
        <v>0</v>
      </c>
      <c r="AR218" s="177" t="s">
        <v>81</v>
      </c>
      <c r="AT218" s="178" t="s">
        <v>73</v>
      </c>
      <c r="AU218" s="178" t="s">
        <v>81</v>
      </c>
      <c r="AY218" s="177" t="s">
        <v>206</v>
      </c>
      <c r="BK218" s="179">
        <f>SUM(BK219:BK230)</f>
        <v>0</v>
      </c>
    </row>
    <row r="219" spans="1:65" s="2" customFormat="1" ht="24.15" customHeight="1">
      <c r="A219" s="37"/>
      <c r="B219" s="38"/>
      <c r="C219" s="182" t="s">
        <v>420</v>
      </c>
      <c r="D219" s="182" t="s">
        <v>208</v>
      </c>
      <c r="E219" s="183" t="s">
        <v>2739</v>
      </c>
      <c r="F219" s="184" t="s">
        <v>2740</v>
      </c>
      <c r="G219" s="185" t="s">
        <v>211</v>
      </c>
      <c r="H219" s="186">
        <v>332</v>
      </c>
      <c r="I219" s="187"/>
      <c r="J219" s="188">
        <f>ROUND(I219*H219,2)</f>
        <v>0</v>
      </c>
      <c r="K219" s="189"/>
      <c r="L219" s="42"/>
      <c r="M219" s="190" t="s">
        <v>21</v>
      </c>
      <c r="N219" s="191" t="s">
        <v>45</v>
      </c>
      <c r="O219" s="67"/>
      <c r="P219" s="192">
        <f>O219*H219</f>
        <v>0</v>
      </c>
      <c r="Q219" s="192">
        <v>1.0000000000000001E-5</v>
      </c>
      <c r="R219" s="192">
        <f>Q219*H219</f>
        <v>3.3200000000000005E-3</v>
      </c>
      <c r="S219" s="192">
        <v>0</v>
      </c>
      <c r="T219" s="193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194" t="s">
        <v>149</v>
      </c>
      <c r="AT219" s="194" t="s">
        <v>208</v>
      </c>
      <c r="AU219" s="194" t="s">
        <v>83</v>
      </c>
      <c r="AY219" s="20" t="s">
        <v>206</v>
      </c>
      <c r="BE219" s="195">
        <f>IF(N219="základní",J219,0)</f>
        <v>0</v>
      </c>
      <c r="BF219" s="195">
        <f>IF(N219="snížená",J219,0)</f>
        <v>0</v>
      </c>
      <c r="BG219" s="195">
        <f>IF(N219="zákl. přenesená",J219,0)</f>
        <v>0</v>
      </c>
      <c r="BH219" s="195">
        <f>IF(N219="sníž. přenesená",J219,0)</f>
        <v>0</v>
      </c>
      <c r="BI219" s="195">
        <f>IF(N219="nulová",J219,0)</f>
        <v>0</v>
      </c>
      <c r="BJ219" s="20" t="s">
        <v>81</v>
      </c>
      <c r="BK219" s="195">
        <f>ROUND(I219*H219,2)</f>
        <v>0</v>
      </c>
      <c r="BL219" s="20" t="s">
        <v>149</v>
      </c>
      <c r="BM219" s="194" t="s">
        <v>2741</v>
      </c>
    </row>
    <row r="220" spans="1:65" s="2" customFormat="1">
      <c r="A220" s="37"/>
      <c r="B220" s="38"/>
      <c r="C220" s="39"/>
      <c r="D220" s="196" t="s">
        <v>213</v>
      </c>
      <c r="E220" s="39"/>
      <c r="F220" s="197" t="s">
        <v>2740</v>
      </c>
      <c r="G220" s="39"/>
      <c r="H220" s="39"/>
      <c r="I220" s="198"/>
      <c r="J220" s="39"/>
      <c r="K220" s="39"/>
      <c r="L220" s="42"/>
      <c r="M220" s="199"/>
      <c r="N220" s="200"/>
      <c r="O220" s="67"/>
      <c r="P220" s="67"/>
      <c r="Q220" s="67"/>
      <c r="R220" s="67"/>
      <c r="S220" s="67"/>
      <c r="T220" s="68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T220" s="20" t="s">
        <v>213</v>
      </c>
      <c r="AU220" s="20" t="s">
        <v>83</v>
      </c>
    </row>
    <row r="221" spans="1:65" s="2" customFormat="1" ht="18">
      <c r="A221" s="37"/>
      <c r="B221" s="38"/>
      <c r="C221" s="39"/>
      <c r="D221" s="196" t="s">
        <v>275</v>
      </c>
      <c r="E221" s="39"/>
      <c r="F221" s="233" t="s">
        <v>2680</v>
      </c>
      <c r="G221" s="39"/>
      <c r="H221" s="39"/>
      <c r="I221" s="198"/>
      <c r="J221" s="39"/>
      <c r="K221" s="39"/>
      <c r="L221" s="42"/>
      <c r="M221" s="199"/>
      <c r="N221" s="200"/>
      <c r="O221" s="67"/>
      <c r="P221" s="67"/>
      <c r="Q221" s="67"/>
      <c r="R221" s="67"/>
      <c r="S221" s="67"/>
      <c r="T221" s="68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T221" s="20" t="s">
        <v>275</v>
      </c>
      <c r="AU221" s="20" t="s">
        <v>83</v>
      </c>
    </row>
    <row r="222" spans="1:65" s="14" customFormat="1">
      <c r="B222" s="211"/>
      <c r="C222" s="212"/>
      <c r="D222" s="196" t="s">
        <v>215</v>
      </c>
      <c r="E222" s="213" t="s">
        <v>21</v>
      </c>
      <c r="F222" s="214" t="s">
        <v>2742</v>
      </c>
      <c r="G222" s="212"/>
      <c r="H222" s="215">
        <v>332</v>
      </c>
      <c r="I222" s="216"/>
      <c r="J222" s="212"/>
      <c r="K222" s="212"/>
      <c r="L222" s="217"/>
      <c r="M222" s="218"/>
      <c r="N222" s="219"/>
      <c r="O222" s="219"/>
      <c r="P222" s="219"/>
      <c r="Q222" s="219"/>
      <c r="R222" s="219"/>
      <c r="S222" s="219"/>
      <c r="T222" s="220"/>
      <c r="AT222" s="221" t="s">
        <v>215</v>
      </c>
      <c r="AU222" s="221" t="s">
        <v>83</v>
      </c>
      <c r="AV222" s="14" t="s">
        <v>83</v>
      </c>
      <c r="AW222" s="14" t="s">
        <v>34</v>
      </c>
      <c r="AX222" s="14" t="s">
        <v>81</v>
      </c>
      <c r="AY222" s="221" t="s">
        <v>206</v>
      </c>
    </row>
    <row r="223" spans="1:65" s="2" customFormat="1" ht="16.5" customHeight="1">
      <c r="A223" s="37"/>
      <c r="B223" s="38"/>
      <c r="C223" s="234" t="s">
        <v>426</v>
      </c>
      <c r="D223" s="234" t="s">
        <v>305</v>
      </c>
      <c r="E223" s="235" t="s">
        <v>2743</v>
      </c>
      <c r="F223" s="236" t="s">
        <v>2744</v>
      </c>
      <c r="G223" s="237" t="s">
        <v>226</v>
      </c>
      <c r="H223" s="238">
        <v>332</v>
      </c>
      <c r="I223" s="239"/>
      <c r="J223" s="240">
        <f>ROUND(I223*H223,2)</f>
        <v>0</v>
      </c>
      <c r="K223" s="241"/>
      <c r="L223" s="242"/>
      <c r="M223" s="243" t="s">
        <v>21</v>
      </c>
      <c r="N223" s="244" t="s">
        <v>45</v>
      </c>
      <c r="O223" s="67"/>
      <c r="P223" s="192">
        <f>O223*H223</f>
        <v>0</v>
      </c>
      <c r="Q223" s="192">
        <v>2.9E-4</v>
      </c>
      <c r="R223" s="192">
        <f>Q223*H223</f>
        <v>9.6280000000000004E-2</v>
      </c>
      <c r="S223" s="192">
        <v>0</v>
      </c>
      <c r="T223" s="193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194" t="s">
        <v>283</v>
      </c>
      <c r="AT223" s="194" t="s">
        <v>305</v>
      </c>
      <c r="AU223" s="194" t="s">
        <v>83</v>
      </c>
      <c r="AY223" s="20" t="s">
        <v>206</v>
      </c>
      <c r="BE223" s="195">
        <f>IF(N223="základní",J223,0)</f>
        <v>0</v>
      </c>
      <c r="BF223" s="195">
        <f>IF(N223="snížená",J223,0)</f>
        <v>0</v>
      </c>
      <c r="BG223" s="195">
        <f>IF(N223="zákl. přenesená",J223,0)</f>
        <v>0</v>
      </c>
      <c r="BH223" s="195">
        <f>IF(N223="sníž. přenesená",J223,0)</f>
        <v>0</v>
      </c>
      <c r="BI223" s="195">
        <f>IF(N223="nulová",J223,0)</f>
        <v>0</v>
      </c>
      <c r="BJ223" s="20" t="s">
        <v>81</v>
      </c>
      <c r="BK223" s="195">
        <f>ROUND(I223*H223,2)</f>
        <v>0</v>
      </c>
      <c r="BL223" s="20" t="s">
        <v>149</v>
      </c>
      <c r="BM223" s="194" t="s">
        <v>2745</v>
      </c>
    </row>
    <row r="224" spans="1:65" s="2" customFormat="1">
      <c r="A224" s="37"/>
      <c r="B224" s="38"/>
      <c r="C224" s="39"/>
      <c r="D224" s="196" t="s">
        <v>213</v>
      </c>
      <c r="E224" s="39"/>
      <c r="F224" s="197" t="s">
        <v>2744</v>
      </c>
      <c r="G224" s="39"/>
      <c r="H224" s="39"/>
      <c r="I224" s="198"/>
      <c r="J224" s="39"/>
      <c r="K224" s="39"/>
      <c r="L224" s="42"/>
      <c r="M224" s="199"/>
      <c r="N224" s="200"/>
      <c r="O224" s="67"/>
      <c r="P224" s="67"/>
      <c r="Q224" s="67"/>
      <c r="R224" s="67"/>
      <c r="S224" s="67"/>
      <c r="T224" s="68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T224" s="20" t="s">
        <v>213</v>
      </c>
      <c r="AU224" s="20" t="s">
        <v>83</v>
      </c>
    </row>
    <row r="225" spans="1:65" s="2" customFormat="1" ht="18">
      <c r="A225" s="37"/>
      <c r="B225" s="38"/>
      <c r="C225" s="39"/>
      <c r="D225" s="196" t="s">
        <v>275</v>
      </c>
      <c r="E225" s="39"/>
      <c r="F225" s="233" t="s">
        <v>2680</v>
      </c>
      <c r="G225" s="39"/>
      <c r="H225" s="39"/>
      <c r="I225" s="198"/>
      <c r="J225" s="39"/>
      <c r="K225" s="39"/>
      <c r="L225" s="42"/>
      <c r="M225" s="199"/>
      <c r="N225" s="200"/>
      <c r="O225" s="67"/>
      <c r="P225" s="67"/>
      <c r="Q225" s="67"/>
      <c r="R225" s="67"/>
      <c r="S225" s="67"/>
      <c r="T225" s="68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T225" s="20" t="s">
        <v>275</v>
      </c>
      <c r="AU225" s="20" t="s">
        <v>83</v>
      </c>
    </row>
    <row r="226" spans="1:65" s="14" customFormat="1">
      <c r="B226" s="211"/>
      <c r="C226" s="212"/>
      <c r="D226" s="196" t="s">
        <v>215</v>
      </c>
      <c r="E226" s="213" t="s">
        <v>21</v>
      </c>
      <c r="F226" s="214" t="s">
        <v>2742</v>
      </c>
      <c r="G226" s="212"/>
      <c r="H226" s="215">
        <v>332</v>
      </c>
      <c r="I226" s="216"/>
      <c r="J226" s="212"/>
      <c r="K226" s="212"/>
      <c r="L226" s="217"/>
      <c r="M226" s="218"/>
      <c r="N226" s="219"/>
      <c r="O226" s="219"/>
      <c r="P226" s="219"/>
      <c r="Q226" s="219"/>
      <c r="R226" s="219"/>
      <c r="S226" s="219"/>
      <c r="T226" s="220"/>
      <c r="AT226" s="221" t="s">
        <v>215</v>
      </c>
      <c r="AU226" s="221" t="s">
        <v>83</v>
      </c>
      <c r="AV226" s="14" t="s">
        <v>83</v>
      </c>
      <c r="AW226" s="14" t="s">
        <v>34</v>
      </c>
      <c r="AX226" s="14" t="s">
        <v>81</v>
      </c>
      <c r="AY226" s="221" t="s">
        <v>206</v>
      </c>
    </row>
    <row r="227" spans="1:65" s="2" customFormat="1" ht="16.5" customHeight="1">
      <c r="A227" s="37"/>
      <c r="B227" s="38"/>
      <c r="C227" s="234" t="s">
        <v>440</v>
      </c>
      <c r="D227" s="234" t="s">
        <v>305</v>
      </c>
      <c r="E227" s="235" t="s">
        <v>2746</v>
      </c>
      <c r="F227" s="236" t="s">
        <v>2747</v>
      </c>
      <c r="G227" s="237" t="s">
        <v>2748</v>
      </c>
      <c r="H227" s="238">
        <v>332</v>
      </c>
      <c r="I227" s="239"/>
      <c r="J227" s="240">
        <f>ROUND(I227*H227,2)</f>
        <v>0</v>
      </c>
      <c r="K227" s="241"/>
      <c r="L227" s="242"/>
      <c r="M227" s="243" t="s">
        <v>21</v>
      </c>
      <c r="N227" s="244" t="s">
        <v>45</v>
      </c>
      <c r="O227" s="67"/>
      <c r="P227" s="192">
        <f>O227*H227</f>
        <v>0</v>
      </c>
      <c r="Q227" s="192">
        <v>0</v>
      </c>
      <c r="R227" s="192">
        <f>Q227*H227</f>
        <v>0</v>
      </c>
      <c r="S227" s="192">
        <v>0</v>
      </c>
      <c r="T227" s="193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194" t="s">
        <v>283</v>
      </c>
      <c r="AT227" s="194" t="s">
        <v>305</v>
      </c>
      <c r="AU227" s="194" t="s">
        <v>83</v>
      </c>
      <c r="AY227" s="20" t="s">
        <v>206</v>
      </c>
      <c r="BE227" s="195">
        <f>IF(N227="základní",J227,0)</f>
        <v>0</v>
      </c>
      <c r="BF227" s="195">
        <f>IF(N227="snížená",J227,0)</f>
        <v>0</v>
      </c>
      <c r="BG227" s="195">
        <f>IF(N227="zákl. přenesená",J227,0)</f>
        <v>0</v>
      </c>
      <c r="BH227" s="195">
        <f>IF(N227="sníž. přenesená",J227,0)</f>
        <v>0</v>
      </c>
      <c r="BI227" s="195">
        <f>IF(N227="nulová",J227,0)</f>
        <v>0</v>
      </c>
      <c r="BJ227" s="20" t="s">
        <v>81</v>
      </c>
      <c r="BK227" s="195">
        <f>ROUND(I227*H227,2)</f>
        <v>0</v>
      </c>
      <c r="BL227" s="20" t="s">
        <v>149</v>
      </c>
      <c r="BM227" s="194" t="s">
        <v>2749</v>
      </c>
    </row>
    <row r="228" spans="1:65" s="2" customFormat="1">
      <c r="A228" s="37"/>
      <c r="B228" s="38"/>
      <c r="C228" s="39"/>
      <c r="D228" s="196" t="s">
        <v>213</v>
      </c>
      <c r="E228" s="39"/>
      <c r="F228" s="197" t="s">
        <v>2747</v>
      </c>
      <c r="G228" s="39"/>
      <c r="H228" s="39"/>
      <c r="I228" s="198"/>
      <c r="J228" s="39"/>
      <c r="K228" s="39"/>
      <c r="L228" s="42"/>
      <c r="M228" s="199"/>
      <c r="N228" s="200"/>
      <c r="O228" s="67"/>
      <c r="P228" s="67"/>
      <c r="Q228" s="67"/>
      <c r="R228" s="67"/>
      <c r="S228" s="67"/>
      <c r="T228" s="68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T228" s="20" t="s">
        <v>213</v>
      </c>
      <c r="AU228" s="20" t="s">
        <v>83</v>
      </c>
    </row>
    <row r="229" spans="1:65" s="2" customFormat="1" ht="18">
      <c r="A229" s="37"/>
      <c r="B229" s="38"/>
      <c r="C229" s="39"/>
      <c r="D229" s="196" t="s">
        <v>275</v>
      </c>
      <c r="E229" s="39"/>
      <c r="F229" s="233" t="s">
        <v>2680</v>
      </c>
      <c r="G229" s="39"/>
      <c r="H229" s="39"/>
      <c r="I229" s="198"/>
      <c r="J229" s="39"/>
      <c r="K229" s="39"/>
      <c r="L229" s="42"/>
      <c r="M229" s="199"/>
      <c r="N229" s="200"/>
      <c r="O229" s="67"/>
      <c r="P229" s="67"/>
      <c r="Q229" s="67"/>
      <c r="R229" s="67"/>
      <c r="S229" s="67"/>
      <c r="T229" s="68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T229" s="20" t="s">
        <v>275</v>
      </c>
      <c r="AU229" s="20" t="s">
        <v>83</v>
      </c>
    </row>
    <row r="230" spans="1:65" s="14" customFormat="1">
      <c r="B230" s="211"/>
      <c r="C230" s="212"/>
      <c r="D230" s="196" t="s">
        <v>215</v>
      </c>
      <c r="E230" s="213" t="s">
        <v>21</v>
      </c>
      <c r="F230" s="214" t="s">
        <v>2742</v>
      </c>
      <c r="G230" s="212"/>
      <c r="H230" s="215">
        <v>332</v>
      </c>
      <c r="I230" s="216"/>
      <c r="J230" s="212"/>
      <c r="K230" s="212"/>
      <c r="L230" s="217"/>
      <c r="M230" s="218"/>
      <c r="N230" s="219"/>
      <c r="O230" s="219"/>
      <c r="P230" s="219"/>
      <c r="Q230" s="219"/>
      <c r="R230" s="219"/>
      <c r="S230" s="219"/>
      <c r="T230" s="220"/>
      <c r="AT230" s="221" t="s">
        <v>215</v>
      </c>
      <c r="AU230" s="221" t="s">
        <v>83</v>
      </c>
      <c r="AV230" s="14" t="s">
        <v>83</v>
      </c>
      <c r="AW230" s="14" t="s">
        <v>34</v>
      </c>
      <c r="AX230" s="14" t="s">
        <v>81</v>
      </c>
      <c r="AY230" s="221" t="s">
        <v>206</v>
      </c>
    </row>
    <row r="231" spans="1:65" s="12" customFormat="1" ht="25.9" customHeight="1">
      <c r="B231" s="166"/>
      <c r="C231" s="167"/>
      <c r="D231" s="168" t="s">
        <v>73</v>
      </c>
      <c r="E231" s="169" t="s">
        <v>969</v>
      </c>
      <c r="F231" s="169" t="s">
        <v>970</v>
      </c>
      <c r="G231" s="167"/>
      <c r="H231" s="167"/>
      <c r="I231" s="170"/>
      <c r="J231" s="171">
        <f>BK231</f>
        <v>0</v>
      </c>
      <c r="K231" s="167"/>
      <c r="L231" s="172"/>
      <c r="M231" s="173"/>
      <c r="N231" s="174"/>
      <c r="O231" s="174"/>
      <c r="P231" s="175">
        <f>P232+P248+P279</f>
        <v>0</v>
      </c>
      <c r="Q231" s="174"/>
      <c r="R231" s="175">
        <f>R232+R248+R279</f>
        <v>5.61</v>
      </c>
      <c r="S231" s="174"/>
      <c r="T231" s="176">
        <f>T232+T248+T279</f>
        <v>0</v>
      </c>
      <c r="AR231" s="177" t="s">
        <v>83</v>
      </c>
      <c r="AT231" s="178" t="s">
        <v>73</v>
      </c>
      <c r="AU231" s="178" t="s">
        <v>74</v>
      </c>
      <c r="AY231" s="177" t="s">
        <v>206</v>
      </c>
      <c r="BK231" s="179">
        <f>BK232+BK248+BK279</f>
        <v>0</v>
      </c>
    </row>
    <row r="232" spans="1:65" s="12" customFormat="1" ht="22.75" customHeight="1">
      <c r="B232" s="166"/>
      <c r="C232" s="167"/>
      <c r="D232" s="168" t="s">
        <v>73</v>
      </c>
      <c r="E232" s="180" t="s">
        <v>2750</v>
      </c>
      <c r="F232" s="180" t="s">
        <v>2751</v>
      </c>
      <c r="G232" s="167"/>
      <c r="H232" s="167"/>
      <c r="I232" s="170"/>
      <c r="J232" s="181">
        <f>BK232</f>
        <v>0</v>
      </c>
      <c r="K232" s="167"/>
      <c r="L232" s="172"/>
      <c r="M232" s="173"/>
      <c r="N232" s="174"/>
      <c r="O232" s="174"/>
      <c r="P232" s="175">
        <f>SUM(P233:P247)</f>
        <v>0</v>
      </c>
      <c r="Q232" s="174"/>
      <c r="R232" s="175">
        <f>SUM(R233:R247)</f>
        <v>5.61</v>
      </c>
      <c r="S232" s="174"/>
      <c r="T232" s="176">
        <f>SUM(T233:T247)</f>
        <v>0</v>
      </c>
      <c r="AR232" s="177" t="s">
        <v>83</v>
      </c>
      <c r="AT232" s="178" t="s">
        <v>73</v>
      </c>
      <c r="AU232" s="178" t="s">
        <v>81</v>
      </c>
      <c r="AY232" s="177" t="s">
        <v>206</v>
      </c>
      <c r="BK232" s="179">
        <f>SUM(BK233:BK247)</f>
        <v>0</v>
      </c>
    </row>
    <row r="233" spans="1:65" s="2" customFormat="1" ht="16.5" customHeight="1">
      <c r="A233" s="37"/>
      <c r="B233" s="38"/>
      <c r="C233" s="182" t="s">
        <v>448</v>
      </c>
      <c r="D233" s="182" t="s">
        <v>208</v>
      </c>
      <c r="E233" s="183" t="s">
        <v>2752</v>
      </c>
      <c r="F233" s="184" t="s">
        <v>2753</v>
      </c>
      <c r="G233" s="185" t="s">
        <v>238</v>
      </c>
      <c r="H233" s="186">
        <v>138.80500000000001</v>
      </c>
      <c r="I233" s="187"/>
      <c r="J233" s="188">
        <f>ROUND(I233*H233,2)</f>
        <v>0</v>
      </c>
      <c r="K233" s="189"/>
      <c r="L233" s="42"/>
      <c r="M233" s="190" t="s">
        <v>21</v>
      </c>
      <c r="N233" s="191" t="s">
        <v>45</v>
      </c>
      <c r="O233" s="67"/>
      <c r="P233" s="192">
        <f>O233*H233</f>
        <v>0</v>
      </c>
      <c r="Q233" s="192">
        <v>0</v>
      </c>
      <c r="R233" s="192">
        <f>Q233*H233</f>
        <v>0</v>
      </c>
      <c r="S233" s="192">
        <v>0</v>
      </c>
      <c r="T233" s="193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194" t="s">
        <v>356</v>
      </c>
      <c r="AT233" s="194" t="s">
        <v>208</v>
      </c>
      <c r="AU233" s="194" t="s">
        <v>83</v>
      </c>
      <c r="AY233" s="20" t="s">
        <v>206</v>
      </c>
      <c r="BE233" s="195">
        <f>IF(N233="základní",J233,0)</f>
        <v>0</v>
      </c>
      <c r="BF233" s="195">
        <f>IF(N233="snížená",J233,0)</f>
        <v>0</v>
      </c>
      <c r="BG233" s="195">
        <f>IF(N233="zákl. přenesená",J233,0)</f>
        <v>0</v>
      </c>
      <c r="BH233" s="195">
        <f>IF(N233="sníž. přenesená",J233,0)</f>
        <v>0</v>
      </c>
      <c r="BI233" s="195">
        <f>IF(N233="nulová",J233,0)</f>
        <v>0</v>
      </c>
      <c r="BJ233" s="20" t="s">
        <v>81</v>
      </c>
      <c r="BK233" s="195">
        <f>ROUND(I233*H233,2)</f>
        <v>0</v>
      </c>
      <c r="BL233" s="20" t="s">
        <v>356</v>
      </c>
      <c r="BM233" s="194" t="s">
        <v>2754</v>
      </c>
    </row>
    <row r="234" spans="1:65" s="2" customFormat="1">
      <c r="A234" s="37"/>
      <c r="B234" s="38"/>
      <c r="C234" s="39"/>
      <c r="D234" s="196" t="s">
        <v>213</v>
      </c>
      <c r="E234" s="39"/>
      <c r="F234" s="197" t="s">
        <v>2753</v>
      </c>
      <c r="G234" s="39"/>
      <c r="H234" s="39"/>
      <c r="I234" s="198"/>
      <c r="J234" s="39"/>
      <c r="K234" s="39"/>
      <c r="L234" s="42"/>
      <c r="M234" s="199"/>
      <c r="N234" s="200"/>
      <c r="O234" s="67"/>
      <c r="P234" s="67"/>
      <c r="Q234" s="67"/>
      <c r="R234" s="67"/>
      <c r="S234" s="67"/>
      <c r="T234" s="68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T234" s="20" t="s">
        <v>213</v>
      </c>
      <c r="AU234" s="20" t="s">
        <v>83</v>
      </c>
    </row>
    <row r="235" spans="1:65" s="2" customFormat="1" ht="18">
      <c r="A235" s="37"/>
      <c r="B235" s="38"/>
      <c r="C235" s="39"/>
      <c r="D235" s="196" t="s">
        <v>275</v>
      </c>
      <c r="E235" s="39"/>
      <c r="F235" s="233" t="s">
        <v>2680</v>
      </c>
      <c r="G235" s="39"/>
      <c r="H235" s="39"/>
      <c r="I235" s="198"/>
      <c r="J235" s="39"/>
      <c r="K235" s="39"/>
      <c r="L235" s="42"/>
      <c r="M235" s="199"/>
      <c r="N235" s="200"/>
      <c r="O235" s="67"/>
      <c r="P235" s="67"/>
      <c r="Q235" s="67"/>
      <c r="R235" s="67"/>
      <c r="S235" s="67"/>
      <c r="T235" s="68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T235" s="20" t="s">
        <v>275</v>
      </c>
      <c r="AU235" s="20" t="s">
        <v>83</v>
      </c>
    </row>
    <row r="236" spans="1:65" s="14" customFormat="1">
      <c r="B236" s="211"/>
      <c r="C236" s="212"/>
      <c r="D236" s="196" t="s">
        <v>215</v>
      </c>
      <c r="E236" s="213" t="s">
        <v>21</v>
      </c>
      <c r="F236" s="214" t="s">
        <v>2755</v>
      </c>
      <c r="G236" s="212"/>
      <c r="H236" s="215">
        <v>120.7</v>
      </c>
      <c r="I236" s="216"/>
      <c r="J236" s="212"/>
      <c r="K236" s="212"/>
      <c r="L236" s="217"/>
      <c r="M236" s="218"/>
      <c r="N236" s="219"/>
      <c r="O236" s="219"/>
      <c r="P236" s="219"/>
      <c r="Q236" s="219"/>
      <c r="R236" s="219"/>
      <c r="S236" s="219"/>
      <c r="T236" s="220"/>
      <c r="AT236" s="221" t="s">
        <v>215</v>
      </c>
      <c r="AU236" s="221" t="s">
        <v>83</v>
      </c>
      <c r="AV236" s="14" t="s">
        <v>83</v>
      </c>
      <c r="AW236" s="14" t="s">
        <v>34</v>
      </c>
      <c r="AX236" s="14" t="s">
        <v>74</v>
      </c>
      <c r="AY236" s="221" t="s">
        <v>206</v>
      </c>
    </row>
    <row r="237" spans="1:65" s="14" customFormat="1">
      <c r="B237" s="211"/>
      <c r="C237" s="212"/>
      <c r="D237" s="196" t="s">
        <v>215</v>
      </c>
      <c r="E237" s="213" t="s">
        <v>21</v>
      </c>
      <c r="F237" s="214" t="s">
        <v>2756</v>
      </c>
      <c r="G237" s="212"/>
      <c r="H237" s="215">
        <v>18.105</v>
      </c>
      <c r="I237" s="216"/>
      <c r="J237" s="212"/>
      <c r="K237" s="212"/>
      <c r="L237" s="217"/>
      <c r="M237" s="218"/>
      <c r="N237" s="219"/>
      <c r="O237" s="219"/>
      <c r="P237" s="219"/>
      <c r="Q237" s="219"/>
      <c r="R237" s="219"/>
      <c r="S237" s="219"/>
      <c r="T237" s="220"/>
      <c r="AT237" s="221" t="s">
        <v>215</v>
      </c>
      <c r="AU237" s="221" t="s">
        <v>83</v>
      </c>
      <c r="AV237" s="14" t="s">
        <v>83</v>
      </c>
      <c r="AW237" s="14" t="s">
        <v>34</v>
      </c>
      <c r="AX237" s="14" t="s">
        <v>74</v>
      </c>
      <c r="AY237" s="221" t="s">
        <v>206</v>
      </c>
    </row>
    <row r="238" spans="1:65" s="15" customFormat="1">
      <c r="B238" s="222"/>
      <c r="C238" s="223"/>
      <c r="D238" s="196" t="s">
        <v>215</v>
      </c>
      <c r="E238" s="224" t="s">
        <v>21</v>
      </c>
      <c r="F238" s="225" t="s">
        <v>219</v>
      </c>
      <c r="G238" s="223"/>
      <c r="H238" s="226">
        <v>138.80500000000001</v>
      </c>
      <c r="I238" s="227"/>
      <c r="J238" s="223"/>
      <c r="K238" s="223"/>
      <c r="L238" s="228"/>
      <c r="M238" s="229"/>
      <c r="N238" s="230"/>
      <c r="O238" s="230"/>
      <c r="P238" s="230"/>
      <c r="Q238" s="230"/>
      <c r="R238" s="230"/>
      <c r="S238" s="230"/>
      <c r="T238" s="231"/>
      <c r="AT238" s="232" t="s">
        <v>215</v>
      </c>
      <c r="AU238" s="232" t="s">
        <v>83</v>
      </c>
      <c r="AV238" s="15" t="s">
        <v>149</v>
      </c>
      <c r="AW238" s="15" t="s">
        <v>34</v>
      </c>
      <c r="AX238" s="15" t="s">
        <v>81</v>
      </c>
      <c r="AY238" s="232" t="s">
        <v>206</v>
      </c>
    </row>
    <row r="239" spans="1:65" s="2" customFormat="1" ht="16.5" customHeight="1">
      <c r="A239" s="37"/>
      <c r="B239" s="38"/>
      <c r="C239" s="234" t="s">
        <v>455</v>
      </c>
      <c r="D239" s="234" t="s">
        <v>305</v>
      </c>
      <c r="E239" s="235" t="s">
        <v>2757</v>
      </c>
      <c r="F239" s="236" t="s">
        <v>2277</v>
      </c>
      <c r="G239" s="237" t="s">
        <v>257</v>
      </c>
      <c r="H239" s="238">
        <v>10.199999999999999</v>
      </c>
      <c r="I239" s="239"/>
      <c r="J239" s="240">
        <f>ROUND(I239*H239,2)</f>
        <v>0</v>
      </c>
      <c r="K239" s="241"/>
      <c r="L239" s="242"/>
      <c r="M239" s="243" t="s">
        <v>21</v>
      </c>
      <c r="N239" s="244" t="s">
        <v>45</v>
      </c>
      <c r="O239" s="67"/>
      <c r="P239" s="192">
        <f>O239*H239</f>
        <v>0</v>
      </c>
      <c r="Q239" s="192">
        <v>0.55000000000000004</v>
      </c>
      <c r="R239" s="192">
        <f>Q239*H239</f>
        <v>5.61</v>
      </c>
      <c r="S239" s="192">
        <v>0</v>
      </c>
      <c r="T239" s="193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194" t="s">
        <v>487</v>
      </c>
      <c r="AT239" s="194" t="s">
        <v>305</v>
      </c>
      <c r="AU239" s="194" t="s">
        <v>83</v>
      </c>
      <c r="AY239" s="20" t="s">
        <v>206</v>
      </c>
      <c r="BE239" s="195">
        <f>IF(N239="základní",J239,0)</f>
        <v>0</v>
      </c>
      <c r="BF239" s="195">
        <f>IF(N239="snížená",J239,0)</f>
        <v>0</v>
      </c>
      <c r="BG239" s="195">
        <f>IF(N239="zákl. přenesená",J239,0)</f>
        <v>0</v>
      </c>
      <c r="BH239" s="195">
        <f>IF(N239="sníž. přenesená",J239,0)</f>
        <v>0</v>
      </c>
      <c r="BI239" s="195">
        <f>IF(N239="nulová",J239,0)</f>
        <v>0</v>
      </c>
      <c r="BJ239" s="20" t="s">
        <v>81</v>
      </c>
      <c r="BK239" s="195">
        <f>ROUND(I239*H239,2)</f>
        <v>0</v>
      </c>
      <c r="BL239" s="20" t="s">
        <v>356</v>
      </c>
      <c r="BM239" s="194" t="s">
        <v>2758</v>
      </c>
    </row>
    <row r="240" spans="1:65" s="2" customFormat="1">
      <c r="A240" s="37"/>
      <c r="B240" s="38"/>
      <c r="C240" s="39"/>
      <c r="D240" s="196" t="s">
        <v>213</v>
      </c>
      <c r="E240" s="39"/>
      <c r="F240" s="197" t="s">
        <v>2277</v>
      </c>
      <c r="G240" s="39"/>
      <c r="H240" s="39"/>
      <c r="I240" s="198"/>
      <c r="J240" s="39"/>
      <c r="K240" s="39"/>
      <c r="L240" s="42"/>
      <c r="M240" s="199"/>
      <c r="N240" s="200"/>
      <c r="O240" s="67"/>
      <c r="P240" s="67"/>
      <c r="Q240" s="67"/>
      <c r="R240" s="67"/>
      <c r="S240" s="67"/>
      <c r="T240" s="68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T240" s="20" t="s">
        <v>213</v>
      </c>
      <c r="AU240" s="20" t="s">
        <v>83</v>
      </c>
    </row>
    <row r="241" spans="1:65" s="2" customFormat="1" ht="18">
      <c r="A241" s="37"/>
      <c r="B241" s="38"/>
      <c r="C241" s="39"/>
      <c r="D241" s="196" t="s">
        <v>275</v>
      </c>
      <c r="E241" s="39"/>
      <c r="F241" s="233" t="s">
        <v>2680</v>
      </c>
      <c r="G241" s="39"/>
      <c r="H241" s="39"/>
      <c r="I241" s="198"/>
      <c r="J241" s="39"/>
      <c r="K241" s="39"/>
      <c r="L241" s="42"/>
      <c r="M241" s="199"/>
      <c r="N241" s="200"/>
      <c r="O241" s="67"/>
      <c r="P241" s="67"/>
      <c r="Q241" s="67"/>
      <c r="R241" s="67"/>
      <c r="S241" s="67"/>
      <c r="T241" s="68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T241" s="20" t="s">
        <v>275</v>
      </c>
      <c r="AU241" s="20" t="s">
        <v>83</v>
      </c>
    </row>
    <row r="242" spans="1:65" s="2" customFormat="1" ht="16.5" customHeight="1">
      <c r="A242" s="37"/>
      <c r="B242" s="38"/>
      <c r="C242" s="234" t="s">
        <v>466</v>
      </c>
      <c r="D242" s="234" t="s">
        <v>305</v>
      </c>
      <c r="E242" s="235" t="s">
        <v>2759</v>
      </c>
      <c r="F242" s="236" t="s">
        <v>2760</v>
      </c>
      <c r="G242" s="237" t="s">
        <v>809</v>
      </c>
      <c r="H242" s="238">
        <v>1</v>
      </c>
      <c r="I242" s="239"/>
      <c r="J242" s="240">
        <f>ROUND(I242*H242,2)</f>
        <v>0</v>
      </c>
      <c r="K242" s="241"/>
      <c r="L242" s="242"/>
      <c r="M242" s="243" t="s">
        <v>21</v>
      </c>
      <c r="N242" s="244" t="s">
        <v>45</v>
      </c>
      <c r="O242" s="67"/>
      <c r="P242" s="192">
        <f>O242*H242</f>
        <v>0</v>
      </c>
      <c r="Q242" s="192">
        <v>0</v>
      </c>
      <c r="R242" s="192">
        <f>Q242*H242</f>
        <v>0</v>
      </c>
      <c r="S242" s="192">
        <v>0</v>
      </c>
      <c r="T242" s="193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194" t="s">
        <v>487</v>
      </c>
      <c r="AT242" s="194" t="s">
        <v>305</v>
      </c>
      <c r="AU242" s="194" t="s">
        <v>83</v>
      </c>
      <c r="AY242" s="20" t="s">
        <v>206</v>
      </c>
      <c r="BE242" s="195">
        <f>IF(N242="základní",J242,0)</f>
        <v>0</v>
      </c>
      <c r="BF242" s="195">
        <f>IF(N242="snížená",J242,0)</f>
        <v>0</v>
      </c>
      <c r="BG242" s="195">
        <f>IF(N242="zákl. přenesená",J242,0)</f>
        <v>0</v>
      </c>
      <c r="BH242" s="195">
        <f>IF(N242="sníž. přenesená",J242,0)</f>
        <v>0</v>
      </c>
      <c r="BI242" s="195">
        <f>IF(N242="nulová",J242,0)</f>
        <v>0</v>
      </c>
      <c r="BJ242" s="20" t="s">
        <v>81</v>
      </c>
      <c r="BK242" s="195">
        <f>ROUND(I242*H242,2)</f>
        <v>0</v>
      </c>
      <c r="BL242" s="20" t="s">
        <v>356</v>
      </c>
      <c r="BM242" s="194" t="s">
        <v>2761</v>
      </c>
    </row>
    <row r="243" spans="1:65" s="2" customFormat="1">
      <c r="A243" s="37"/>
      <c r="B243" s="38"/>
      <c r="C243" s="39"/>
      <c r="D243" s="196" t="s">
        <v>213</v>
      </c>
      <c r="E243" s="39"/>
      <c r="F243" s="197" t="s">
        <v>2760</v>
      </c>
      <c r="G243" s="39"/>
      <c r="H243" s="39"/>
      <c r="I243" s="198"/>
      <c r="J243" s="39"/>
      <c r="K243" s="39"/>
      <c r="L243" s="42"/>
      <c r="M243" s="199"/>
      <c r="N243" s="200"/>
      <c r="O243" s="67"/>
      <c r="P243" s="67"/>
      <c r="Q243" s="67"/>
      <c r="R243" s="67"/>
      <c r="S243" s="67"/>
      <c r="T243" s="68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T243" s="20" t="s">
        <v>213</v>
      </c>
      <c r="AU243" s="20" t="s">
        <v>83</v>
      </c>
    </row>
    <row r="244" spans="1:65" s="2" customFormat="1" ht="18">
      <c r="A244" s="37"/>
      <c r="B244" s="38"/>
      <c r="C244" s="39"/>
      <c r="D244" s="196" t="s">
        <v>275</v>
      </c>
      <c r="E244" s="39"/>
      <c r="F244" s="233" t="s">
        <v>2680</v>
      </c>
      <c r="G244" s="39"/>
      <c r="H244" s="39"/>
      <c r="I244" s="198"/>
      <c r="J244" s="39"/>
      <c r="K244" s="39"/>
      <c r="L244" s="42"/>
      <c r="M244" s="199"/>
      <c r="N244" s="200"/>
      <c r="O244" s="67"/>
      <c r="P244" s="67"/>
      <c r="Q244" s="67"/>
      <c r="R244" s="67"/>
      <c r="S244" s="67"/>
      <c r="T244" s="68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T244" s="20" t="s">
        <v>275</v>
      </c>
      <c r="AU244" s="20" t="s">
        <v>83</v>
      </c>
    </row>
    <row r="245" spans="1:65" s="2" customFormat="1" ht="16.5" customHeight="1">
      <c r="A245" s="37"/>
      <c r="B245" s="38"/>
      <c r="C245" s="182" t="s">
        <v>473</v>
      </c>
      <c r="D245" s="182" t="s">
        <v>208</v>
      </c>
      <c r="E245" s="183" t="s">
        <v>2762</v>
      </c>
      <c r="F245" s="184" t="s">
        <v>2763</v>
      </c>
      <c r="G245" s="185" t="s">
        <v>1008</v>
      </c>
      <c r="H245" s="249"/>
      <c r="I245" s="187"/>
      <c r="J245" s="188">
        <f>ROUND(I245*H245,2)</f>
        <v>0</v>
      </c>
      <c r="K245" s="189"/>
      <c r="L245" s="42"/>
      <c r="M245" s="190" t="s">
        <v>21</v>
      </c>
      <c r="N245" s="191" t="s">
        <v>45</v>
      </c>
      <c r="O245" s="67"/>
      <c r="P245" s="192">
        <f>O245*H245</f>
        <v>0</v>
      </c>
      <c r="Q245" s="192">
        <v>0</v>
      </c>
      <c r="R245" s="192">
        <f>Q245*H245</f>
        <v>0</v>
      </c>
      <c r="S245" s="192">
        <v>0</v>
      </c>
      <c r="T245" s="193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194" t="s">
        <v>356</v>
      </c>
      <c r="AT245" s="194" t="s">
        <v>208</v>
      </c>
      <c r="AU245" s="194" t="s">
        <v>83</v>
      </c>
      <c r="AY245" s="20" t="s">
        <v>206</v>
      </c>
      <c r="BE245" s="195">
        <f>IF(N245="základní",J245,0)</f>
        <v>0</v>
      </c>
      <c r="BF245" s="195">
        <f>IF(N245="snížená",J245,0)</f>
        <v>0</v>
      </c>
      <c r="BG245" s="195">
        <f>IF(N245="zákl. přenesená",J245,0)</f>
        <v>0</v>
      </c>
      <c r="BH245" s="195">
        <f>IF(N245="sníž. přenesená",J245,0)</f>
        <v>0</v>
      </c>
      <c r="BI245" s="195">
        <f>IF(N245="nulová",J245,0)</f>
        <v>0</v>
      </c>
      <c r="BJ245" s="20" t="s">
        <v>81</v>
      </c>
      <c r="BK245" s="195">
        <f>ROUND(I245*H245,2)</f>
        <v>0</v>
      </c>
      <c r="BL245" s="20" t="s">
        <v>356</v>
      </c>
      <c r="BM245" s="194" t="s">
        <v>2764</v>
      </c>
    </row>
    <row r="246" spans="1:65" s="2" customFormat="1" ht="18">
      <c r="A246" s="37"/>
      <c r="B246" s="38"/>
      <c r="C246" s="39"/>
      <c r="D246" s="196" t="s">
        <v>213</v>
      </c>
      <c r="E246" s="39"/>
      <c r="F246" s="197" t="s">
        <v>2765</v>
      </c>
      <c r="G246" s="39"/>
      <c r="H246" s="39"/>
      <c r="I246" s="198"/>
      <c r="J246" s="39"/>
      <c r="K246" s="39"/>
      <c r="L246" s="42"/>
      <c r="M246" s="199"/>
      <c r="N246" s="200"/>
      <c r="O246" s="67"/>
      <c r="P246" s="67"/>
      <c r="Q246" s="67"/>
      <c r="R246" s="67"/>
      <c r="S246" s="67"/>
      <c r="T246" s="68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T246" s="20" t="s">
        <v>213</v>
      </c>
      <c r="AU246" s="20" t="s">
        <v>83</v>
      </c>
    </row>
    <row r="247" spans="1:65" s="2" customFormat="1" ht="18">
      <c r="A247" s="37"/>
      <c r="B247" s="38"/>
      <c r="C247" s="39"/>
      <c r="D247" s="196" t="s">
        <v>275</v>
      </c>
      <c r="E247" s="39"/>
      <c r="F247" s="233" t="s">
        <v>2680</v>
      </c>
      <c r="G247" s="39"/>
      <c r="H247" s="39"/>
      <c r="I247" s="198"/>
      <c r="J247" s="39"/>
      <c r="K247" s="39"/>
      <c r="L247" s="42"/>
      <c r="M247" s="199"/>
      <c r="N247" s="200"/>
      <c r="O247" s="67"/>
      <c r="P247" s="67"/>
      <c r="Q247" s="67"/>
      <c r="R247" s="67"/>
      <c r="S247" s="67"/>
      <c r="T247" s="68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T247" s="20" t="s">
        <v>275</v>
      </c>
      <c r="AU247" s="20" t="s">
        <v>83</v>
      </c>
    </row>
    <row r="248" spans="1:65" s="12" customFormat="1" ht="22.75" customHeight="1">
      <c r="B248" s="166"/>
      <c r="C248" s="167"/>
      <c r="D248" s="168" t="s">
        <v>73</v>
      </c>
      <c r="E248" s="180" t="s">
        <v>979</v>
      </c>
      <c r="F248" s="180" t="s">
        <v>980</v>
      </c>
      <c r="G248" s="167"/>
      <c r="H248" s="167"/>
      <c r="I248" s="170"/>
      <c r="J248" s="181">
        <f>BK248</f>
        <v>0</v>
      </c>
      <c r="K248" s="167"/>
      <c r="L248" s="172"/>
      <c r="M248" s="173"/>
      <c r="N248" s="174"/>
      <c r="O248" s="174"/>
      <c r="P248" s="175">
        <f>SUM(P249:P278)</f>
        <v>0</v>
      </c>
      <c r="Q248" s="174"/>
      <c r="R248" s="175">
        <f>SUM(R249:R278)</f>
        <v>0</v>
      </c>
      <c r="S248" s="174"/>
      <c r="T248" s="176">
        <f>SUM(T249:T278)</f>
        <v>0</v>
      </c>
      <c r="AR248" s="177" t="s">
        <v>83</v>
      </c>
      <c r="AT248" s="178" t="s">
        <v>73</v>
      </c>
      <c r="AU248" s="178" t="s">
        <v>81</v>
      </c>
      <c r="AY248" s="177" t="s">
        <v>206</v>
      </c>
      <c r="BK248" s="179">
        <f>SUM(BK249:BK278)</f>
        <v>0</v>
      </c>
    </row>
    <row r="249" spans="1:65" s="2" customFormat="1" ht="16.5" customHeight="1">
      <c r="A249" s="37"/>
      <c r="B249" s="38"/>
      <c r="C249" s="182" t="s">
        <v>480</v>
      </c>
      <c r="D249" s="182" t="s">
        <v>208</v>
      </c>
      <c r="E249" s="183" t="s">
        <v>2766</v>
      </c>
      <c r="F249" s="184" t="s">
        <v>2767</v>
      </c>
      <c r="G249" s="185" t="s">
        <v>342</v>
      </c>
      <c r="H249" s="186">
        <v>2736.9</v>
      </c>
      <c r="I249" s="187"/>
      <c r="J249" s="188">
        <f>ROUND(I249*H249,2)</f>
        <v>0</v>
      </c>
      <c r="K249" s="189"/>
      <c r="L249" s="42"/>
      <c r="M249" s="190" t="s">
        <v>21</v>
      </c>
      <c r="N249" s="191" t="s">
        <v>45</v>
      </c>
      <c r="O249" s="67"/>
      <c r="P249" s="192">
        <f>O249*H249</f>
        <v>0</v>
      </c>
      <c r="Q249" s="192">
        <v>0</v>
      </c>
      <c r="R249" s="192">
        <f>Q249*H249</f>
        <v>0</v>
      </c>
      <c r="S249" s="192">
        <v>0</v>
      </c>
      <c r="T249" s="193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194" t="s">
        <v>356</v>
      </c>
      <c r="AT249" s="194" t="s">
        <v>208</v>
      </c>
      <c r="AU249" s="194" t="s">
        <v>83</v>
      </c>
      <c r="AY249" s="20" t="s">
        <v>206</v>
      </c>
      <c r="BE249" s="195">
        <f>IF(N249="základní",J249,0)</f>
        <v>0</v>
      </c>
      <c r="BF249" s="195">
        <f>IF(N249="snížená",J249,0)</f>
        <v>0</v>
      </c>
      <c r="BG249" s="195">
        <f>IF(N249="zákl. přenesená",J249,0)</f>
        <v>0</v>
      </c>
      <c r="BH249" s="195">
        <f>IF(N249="sníž. přenesená",J249,0)</f>
        <v>0</v>
      </c>
      <c r="BI249" s="195">
        <f>IF(N249="nulová",J249,0)</f>
        <v>0</v>
      </c>
      <c r="BJ249" s="20" t="s">
        <v>81</v>
      </c>
      <c r="BK249" s="195">
        <f>ROUND(I249*H249,2)</f>
        <v>0</v>
      </c>
      <c r="BL249" s="20" t="s">
        <v>356</v>
      </c>
      <c r="BM249" s="194" t="s">
        <v>2768</v>
      </c>
    </row>
    <row r="250" spans="1:65" s="2" customFormat="1">
      <c r="A250" s="37"/>
      <c r="B250" s="38"/>
      <c r="C250" s="39"/>
      <c r="D250" s="196" t="s">
        <v>213</v>
      </c>
      <c r="E250" s="39"/>
      <c r="F250" s="197" t="s">
        <v>2767</v>
      </c>
      <c r="G250" s="39"/>
      <c r="H250" s="39"/>
      <c r="I250" s="198"/>
      <c r="J250" s="39"/>
      <c r="K250" s="39"/>
      <c r="L250" s="42"/>
      <c r="M250" s="199"/>
      <c r="N250" s="200"/>
      <c r="O250" s="67"/>
      <c r="P250" s="67"/>
      <c r="Q250" s="67"/>
      <c r="R250" s="67"/>
      <c r="S250" s="67"/>
      <c r="T250" s="68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T250" s="20" t="s">
        <v>213</v>
      </c>
      <c r="AU250" s="20" t="s">
        <v>83</v>
      </c>
    </row>
    <row r="251" spans="1:65" s="2" customFormat="1" ht="18">
      <c r="A251" s="37"/>
      <c r="B251" s="38"/>
      <c r="C251" s="39"/>
      <c r="D251" s="196" t="s">
        <v>275</v>
      </c>
      <c r="E251" s="39"/>
      <c r="F251" s="233" t="s">
        <v>2680</v>
      </c>
      <c r="G251" s="39"/>
      <c r="H251" s="39"/>
      <c r="I251" s="198"/>
      <c r="J251" s="39"/>
      <c r="K251" s="39"/>
      <c r="L251" s="42"/>
      <c r="M251" s="199"/>
      <c r="N251" s="200"/>
      <c r="O251" s="67"/>
      <c r="P251" s="67"/>
      <c r="Q251" s="67"/>
      <c r="R251" s="67"/>
      <c r="S251" s="67"/>
      <c r="T251" s="68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T251" s="20" t="s">
        <v>275</v>
      </c>
      <c r="AU251" s="20" t="s">
        <v>83</v>
      </c>
    </row>
    <row r="252" spans="1:65" s="14" customFormat="1">
      <c r="B252" s="211"/>
      <c r="C252" s="212"/>
      <c r="D252" s="196" t="s">
        <v>215</v>
      </c>
      <c r="E252" s="213" t="s">
        <v>21</v>
      </c>
      <c r="F252" s="214" t="s">
        <v>2769</v>
      </c>
      <c r="G252" s="212"/>
      <c r="H252" s="215">
        <v>2736.9</v>
      </c>
      <c r="I252" s="216"/>
      <c r="J252" s="212"/>
      <c r="K252" s="212"/>
      <c r="L252" s="217"/>
      <c r="M252" s="218"/>
      <c r="N252" s="219"/>
      <c r="O252" s="219"/>
      <c r="P252" s="219"/>
      <c r="Q252" s="219"/>
      <c r="R252" s="219"/>
      <c r="S252" s="219"/>
      <c r="T252" s="220"/>
      <c r="AT252" s="221" t="s">
        <v>215</v>
      </c>
      <c r="AU252" s="221" t="s">
        <v>83</v>
      </c>
      <c r="AV252" s="14" t="s">
        <v>83</v>
      </c>
      <c r="AW252" s="14" t="s">
        <v>34</v>
      </c>
      <c r="AX252" s="14" t="s">
        <v>81</v>
      </c>
      <c r="AY252" s="221" t="s">
        <v>206</v>
      </c>
    </row>
    <row r="253" spans="1:65" s="2" customFormat="1" ht="16.5" customHeight="1">
      <c r="A253" s="37"/>
      <c r="B253" s="38"/>
      <c r="C253" s="182" t="s">
        <v>487</v>
      </c>
      <c r="D253" s="182" t="s">
        <v>208</v>
      </c>
      <c r="E253" s="183" t="s">
        <v>2770</v>
      </c>
      <c r="F253" s="184" t="s">
        <v>2771</v>
      </c>
      <c r="G253" s="185" t="s">
        <v>342</v>
      </c>
      <c r="H253" s="186">
        <v>2736.93</v>
      </c>
      <c r="I253" s="187"/>
      <c r="J253" s="188">
        <f>ROUND(I253*H253,2)</f>
        <v>0</v>
      </c>
      <c r="K253" s="189"/>
      <c r="L253" s="42"/>
      <c r="M253" s="190" t="s">
        <v>21</v>
      </c>
      <c r="N253" s="191" t="s">
        <v>45</v>
      </c>
      <c r="O253" s="67"/>
      <c r="P253" s="192">
        <f>O253*H253</f>
        <v>0</v>
      </c>
      <c r="Q253" s="192">
        <v>0</v>
      </c>
      <c r="R253" s="192">
        <f>Q253*H253</f>
        <v>0</v>
      </c>
      <c r="S253" s="192">
        <v>0</v>
      </c>
      <c r="T253" s="193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194" t="s">
        <v>356</v>
      </c>
      <c r="AT253" s="194" t="s">
        <v>208</v>
      </c>
      <c r="AU253" s="194" t="s">
        <v>83</v>
      </c>
      <c r="AY253" s="20" t="s">
        <v>206</v>
      </c>
      <c r="BE253" s="195">
        <f>IF(N253="základní",J253,0)</f>
        <v>0</v>
      </c>
      <c r="BF253" s="195">
        <f>IF(N253="snížená",J253,0)</f>
        <v>0</v>
      </c>
      <c r="BG253" s="195">
        <f>IF(N253="zákl. přenesená",J253,0)</f>
        <v>0</v>
      </c>
      <c r="BH253" s="195">
        <f>IF(N253="sníž. přenesená",J253,0)</f>
        <v>0</v>
      </c>
      <c r="BI253" s="195">
        <f>IF(N253="nulová",J253,0)</f>
        <v>0</v>
      </c>
      <c r="BJ253" s="20" t="s">
        <v>81</v>
      </c>
      <c r="BK253" s="195">
        <f>ROUND(I253*H253,2)</f>
        <v>0</v>
      </c>
      <c r="BL253" s="20" t="s">
        <v>356</v>
      </c>
      <c r="BM253" s="194" t="s">
        <v>2772</v>
      </c>
    </row>
    <row r="254" spans="1:65" s="2" customFormat="1">
      <c r="A254" s="37"/>
      <c r="B254" s="38"/>
      <c r="C254" s="39"/>
      <c r="D254" s="196" t="s">
        <v>213</v>
      </c>
      <c r="E254" s="39"/>
      <c r="F254" s="197" t="s">
        <v>2771</v>
      </c>
      <c r="G254" s="39"/>
      <c r="H254" s="39"/>
      <c r="I254" s="198"/>
      <c r="J254" s="39"/>
      <c r="K254" s="39"/>
      <c r="L254" s="42"/>
      <c r="M254" s="199"/>
      <c r="N254" s="200"/>
      <c r="O254" s="67"/>
      <c r="P254" s="67"/>
      <c r="Q254" s="67"/>
      <c r="R254" s="67"/>
      <c r="S254" s="67"/>
      <c r="T254" s="68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T254" s="20" t="s">
        <v>213</v>
      </c>
      <c r="AU254" s="20" t="s">
        <v>83</v>
      </c>
    </row>
    <row r="255" spans="1:65" s="2" customFormat="1" ht="18">
      <c r="A255" s="37"/>
      <c r="B255" s="38"/>
      <c r="C255" s="39"/>
      <c r="D255" s="196" t="s">
        <v>275</v>
      </c>
      <c r="E255" s="39"/>
      <c r="F255" s="233" t="s">
        <v>2680</v>
      </c>
      <c r="G255" s="39"/>
      <c r="H255" s="39"/>
      <c r="I255" s="198"/>
      <c r="J255" s="39"/>
      <c r="K255" s="39"/>
      <c r="L255" s="42"/>
      <c r="M255" s="199"/>
      <c r="N255" s="200"/>
      <c r="O255" s="67"/>
      <c r="P255" s="67"/>
      <c r="Q255" s="67"/>
      <c r="R255" s="67"/>
      <c r="S255" s="67"/>
      <c r="T255" s="68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T255" s="20" t="s">
        <v>275</v>
      </c>
      <c r="AU255" s="20" t="s">
        <v>83</v>
      </c>
    </row>
    <row r="256" spans="1:65" s="14" customFormat="1">
      <c r="B256" s="211"/>
      <c r="C256" s="212"/>
      <c r="D256" s="196" t="s">
        <v>215</v>
      </c>
      <c r="E256" s="213" t="s">
        <v>21</v>
      </c>
      <c r="F256" s="214" t="s">
        <v>2773</v>
      </c>
      <c r="G256" s="212"/>
      <c r="H256" s="215">
        <v>864.1</v>
      </c>
      <c r="I256" s="216"/>
      <c r="J256" s="212"/>
      <c r="K256" s="212"/>
      <c r="L256" s="217"/>
      <c r="M256" s="218"/>
      <c r="N256" s="219"/>
      <c r="O256" s="219"/>
      <c r="P256" s="219"/>
      <c r="Q256" s="219"/>
      <c r="R256" s="219"/>
      <c r="S256" s="219"/>
      <c r="T256" s="220"/>
      <c r="AT256" s="221" t="s">
        <v>215</v>
      </c>
      <c r="AU256" s="221" t="s">
        <v>83</v>
      </c>
      <c r="AV256" s="14" t="s">
        <v>83</v>
      </c>
      <c r="AW256" s="14" t="s">
        <v>34</v>
      </c>
      <c r="AX256" s="14" t="s">
        <v>74</v>
      </c>
      <c r="AY256" s="221" t="s">
        <v>206</v>
      </c>
    </row>
    <row r="257" spans="1:65" s="14" customFormat="1">
      <c r="B257" s="211"/>
      <c r="C257" s="212"/>
      <c r="D257" s="196" t="s">
        <v>215</v>
      </c>
      <c r="E257" s="213" t="s">
        <v>21</v>
      </c>
      <c r="F257" s="214" t="s">
        <v>2774</v>
      </c>
      <c r="G257" s="212"/>
      <c r="H257" s="215">
        <v>385.6</v>
      </c>
      <c r="I257" s="216"/>
      <c r="J257" s="212"/>
      <c r="K257" s="212"/>
      <c r="L257" s="217"/>
      <c r="M257" s="218"/>
      <c r="N257" s="219"/>
      <c r="O257" s="219"/>
      <c r="P257" s="219"/>
      <c r="Q257" s="219"/>
      <c r="R257" s="219"/>
      <c r="S257" s="219"/>
      <c r="T257" s="220"/>
      <c r="AT257" s="221" t="s">
        <v>215</v>
      </c>
      <c r="AU257" s="221" t="s">
        <v>83</v>
      </c>
      <c r="AV257" s="14" t="s">
        <v>83</v>
      </c>
      <c r="AW257" s="14" t="s">
        <v>34</v>
      </c>
      <c r="AX257" s="14" t="s">
        <v>74</v>
      </c>
      <c r="AY257" s="221" t="s">
        <v>206</v>
      </c>
    </row>
    <row r="258" spans="1:65" s="14" customFormat="1">
      <c r="B258" s="211"/>
      <c r="C258" s="212"/>
      <c r="D258" s="196" t="s">
        <v>215</v>
      </c>
      <c r="E258" s="213" t="s">
        <v>21</v>
      </c>
      <c r="F258" s="214" t="s">
        <v>2775</v>
      </c>
      <c r="G258" s="212"/>
      <c r="H258" s="215">
        <v>11.6</v>
      </c>
      <c r="I258" s="216"/>
      <c r="J258" s="212"/>
      <c r="K258" s="212"/>
      <c r="L258" s="217"/>
      <c r="M258" s="218"/>
      <c r="N258" s="219"/>
      <c r="O258" s="219"/>
      <c r="P258" s="219"/>
      <c r="Q258" s="219"/>
      <c r="R258" s="219"/>
      <c r="S258" s="219"/>
      <c r="T258" s="220"/>
      <c r="AT258" s="221" t="s">
        <v>215</v>
      </c>
      <c r="AU258" s="221" t="s">
        <v>83</v>
      </c>
      <c r="AV258" s="14" t="s">
        <v>83</v>
      </c>
      <c r="AW258" s="14" t="s">
        <v>34</v>
      </c>
      <c r="AX258" s="14" t="s">
        <v>74</v>
      </c>
      <c r="AY258" s="221" t="s">
        <v>206</v>
      </c>
    </row>
    <row r="259" spans="1:65" s="14" customFormat="1">
      <c r="B259" s="211"/>
      <c r="C259" s="212"/>
      <c r="D259" s="196" t="s">
        <v>215</v>
      </c>
      <c r="E259" s="213" t="s">
        <v>21</v>
      </c>
      <c r="F259" s="214" t="s">
        <v>2776</v>
      </c>
      <c r="G259" s="212"/>
      <c r="H259" s="215">
        <v>648</v>
      </c>
      <c r="I259" s="216"/>
      <c r="J259" s="212"/>
      <c r="K259" s="212"/>
      <c r="L259" s="217"/>
      <c r="M259" s="218"/>
      <c r="N259" s="219"/>
      <c r="O259" s="219"/>
      <c r="P259" s="219"/>
      <c r="Q259" s="219"/>
      <c r="R259" s="219"/>
      <c r="S259" s="219"/>
      <c r="T259" s="220"/>
      <c r="AT259" s="221" t="s">
        <v>215</v>
      </c>
      <c r="AU259" s="221" t="s">
        <v>83</v>
      </c>
      <c r="AV259" s="14" t="s">
        <v>83</v>
      </c>
      <c r="AW259" s="14" t="s">
        <v>34</v>
      </c>
      <c r="AX259" s="14" t="s">
        <v>74</v>
      </c>
      <c r="AY259" s="221" t="s">
        <v>206</v>
      </c>
    </row>
    <row r="260" spans="1:65" s="14" customFormat="1">
      <c r="B260" s="211"/>
      <c r="C260" s="212"/>
      <c r="D260" s="196" t="s">
        <v>215</v>
      </c>
      <c r="E260" s="213" t="s">
        <v>21</v>
      </c>
      <c r="F260" s="214" t="s">
        <v>2777</v>
      </c>
      <c r="G260" s="212"/>
      <c r="H260" s="215">
        <v>697.3</v>
      </c>
      <c r="I260" s="216"/>
      <c r="J260" s="212"/>
      <c r="K260" s="212"/>
      <c r="L260" s="217"/>
      <c r="M260" s="218"/>
      <c r="N260" s="219"/>
      <c r="O260" s="219"/>
      <c r="P260" s="219"/>
      <c r="Q260" s="219"/>
      <c r="R260" s="219"/>
      <c r="S260" s="219"/>
      <c r="T260" s="220"/>
      <c r="AT260" s="221" t="s">
        <v>215</v>
      </c>
      <c r="AU260" s="221" t="s">
        <v>83</v>
      </c>
      <c r="AV260" s="14" t="s">
        <v>83</v>
      </c>
      <c r="AW260" s="14" t="s">
        <v>34</v>
      </c>
      <c r="AX260" s="14" t="s">
        <v>74</v>
      </c>
      <c r="AY260" s="221" t="s">
        <v>206</v>
      </c>
    </row>
    <row r="261" spans="1:65" s="14" customFormat="1">
      <c r="B261" s="211"/>
      <c r="C261" s="212"/>
      <c r="D261" s="196" t="s">
        <v>215</v>
      </c>
      <c r="E261" s="213" t="s">
        <v>21</v>
      </c>
      <c r="F261" s="214" t="s">
        <v>2778</v>
      </c>
      <c r="G261" s="212"/>
      <c r="H261" s="215">
        <v>130.33000000000001</v>
      </c>
      <c r="I261" s="216"/>
      <c r="J261" s="212"/>
      <c r="K261" s="212"/>
      <c r="L261" s="217"/>
      <c r="M261" s="218"/>
      <c r="N261" s="219"/>
      <c r="O261" s="219"/>
      <c r="P261" s="219"/>
      <c r="Q261" s="219"/>
      <c r="R261" s="219"/>
      <c r="S261" s="219"/>
      <c r="T261" s="220"/>
      <c r="AT261" s="221" t="s">
        <v>215</v>
      </c>
      <c r="AU261" s="221" t="s">
        <v>83</v>
      </c>
      <c r="AV261" s="14" t="s">
        <v>83</v>
      </c>
      <c r="AW261" s="14" t="s">
        <v>34</v>
      </c>
      <c r="AX261" s="14" t="s">
        <v>74</v>
      </c>
      <c r="AY261" s="221" t="s">
        <v>206</v>
      </c>
    </row>
    <row r="262" spans="1:65" s="15" customFormat="1">
      <c r="B262" s="222"/>
      <c r="C262" s="223"/>
      <c r="D262" s="196" t="s">
        <v>215</v>
      </c>
      <c r="E262" s="224" t="s">
        <v>21</v>
      </c>
      <c r="F262" s="225" t="s">
        <v>219</v>
      </c>
      <c r="G262" s="223"/>
      <c r="H262" s="226">
        <v>2736.93</v>
      </c>
      <c r="I262" s="227"/>
      <c r="J262" s="223"/>
      <c r="K262" s="223"/>
      <c r="L262" s="228"/>
      <c r="M262" s="229"/>
      <c r="N262" s="230"/>
      <c r="O262" s="230"/>
      <c r="P262" s="230"/>
      <c r="Q262" s="230"/>
      <c r="R262" s="230"/>
      <c r="S262" s="230"/>
      <c r="T262" s="231"/>
      <c r="AT262" s="232" t="s">
        <v>215</v>
      </c>
      <c r="AU262" s="232" t="s">
        <v>83</v>
      </c>
      <c r="AV262" s="15" t="s">
        <v>149</v>
      </c>
      <c r="AW262" s="15" t="s">
        <v>34</v>
      </c>
      <c r="AX262" s="15" t="s">
        <v>81</v>
      </c>
      <c r="AY262" s="232" t="s">
        <v>206</v>
      </c>
    </row>
    <row r="263" spans="1:65" s="2" customFormat="1" ht="16.5" customHeight="1">
      <c r="A263" s="37"/>
      <c r="B263" s="38"/>
      <c r="C263" s="234" t="s">
        <v>496</v>
      </c>
      <c r="D263" s="234" t="s">
        <v>305</v>
      </c>
      <c r="E263" s="235" t="s">
        <v>2779</v>
      </c>
      <c r="F263" s="236" t="s">
        <v>2760</v>
      </c>
      <c r="G263" s="237" t="s">
        <v>809</v>
      </c>
      <c r="H263" s="238">
        <v>1</v>
      </c>
      <c r="I263" s="239"/>
      <c r="J263" s="240">
        <f>ROUND(I263*H263,2)</f>
        <v>0</v>
      </c>
      <c r="K263" s="241"/>
      <c r="L263" s="242"/>
      <c r="M263" s="243" t="s">
        <v>21</v>
      </c>
      <c r="N263" s="244" t="s">
        <v>45</v>
      </c>
      <c r="O263" s="67"/>
      <c r="P263" s="192">
        <f>O263*H263</f>
        <v>0</v>
      </c>
      <c r="Q263" s="192">
        <v>0</v>
      </c>
      <c r="R263" s="192">
        <f>Q263*H263</f>
        <v>0</v>
      </c>
      <c r="S263" s="192">
        <v>0</v>
      </c>
      <c r="T263" s="193">
        <f>S263*H263</f>
        <v>0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194" t="s">
        <v>487</v>
      </c>
      <c r="AT263" s="194" t="s">
        <v>305</v>
      </c>
      <c r="AU263" s="194" t="s">
        <v>83</v>
      </c>
      <c r="AY263" s="20" t="s">
        <v>206</v>
      </c>
      <c r="BE263" s="195">
        <f>IF(N263="základní",J263,0)</f>
        <v>0</v>
      </c>
      <c r="BF263" s="195">
        <f>IF(N263="snížená",J263,0)</f>
        <v>0</v>
      </c>
      <c r="BG263" s="195">
        <f>IF(N263="zákl. přenesená",J263,0)</f>
        <v>0</v>
      </c>
      <c r="BH263" s="195">
        <f>IF(N263="sníž. přenesená",J263,0)</f>
        <v>0</v>
      </c>
      <c r="BI263" s="195">
        <f>IF(N263="nulová",J263,0)</f>
        <v>0</v>
      </c>
      <c r="BJ263" s="20" t="s">
        <v>81</v>
      </c>
      <c r="BK263" s="195">
        <f>ROUND(I263*H263,2)</f>
        <v>0</v>
      </c>
      <c r="BL263" s="20" t="s">
        <v>356</v>
      </c>
      <c r="BM263" s="194" t="s">
        <v>2780</v>
      </c>
    </row>
    <row r="264" spans="1:65" s="2" customFormat="1">
      <c r="A264" s="37"/>
      <c r="B264" s="38"/>
      <c r="C264" s="39"/>
      <c r="D264" s="196" t="s">
        <v>213</v>
      </c>
      <c r="E264" s="39"/>
      <c r="F264" s="197" t="s">
        <v>2760</v>
      </c>
      <c r="G264" s="39"/>
      <c r="H264" s="39"/>
      <c r="I264" s="198"/>
      <c r="J264" s="39"/>
      <c r="K264" s="39"/>
      <c r="L264" s="42"/>
      <c r="M264" s="199"/>
      <c r="N264" s="200"/>
      <c r="O264" s="67"/>
      <c r="P264" s="67"/>
      <c r="Q264" s="67"/>
      <c r="R264" s="67"/>
      <c r="S264" s="67"/>
      <c r="T264" s="68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T264" s="20" t="s">
        <v>213</v>
      </c>
      <c r="AU264" s="20" t="s">
        <v>83</v>
      </c>
    </row>
    <row r="265" spans="1:65" s="2" customFormat="1" ht="18">
      <c r="A265" s="37"/>
      <c r="B265" s="38"/>
      <c r="C265" s="39"/>
      <c r="D265" s="196" t="s">
        <v>275</v>
      </c>
      <c r="E265" s="39"/>
      <c r="F265" s="233" t="s">
        <v>2680</v>
      </c>
      <c r="G265" s="39"/>
      <c r="H265" s="39"/>
      <c r="I265" s="198"/>
      <c r="J265" s="39"/>
      <c r="K265" s="39"/>
      <c r="L265" s="42"/>
      <c r="M265" s="199"/>
      <c r="N265" s="200"/>
      <c r="O265" s="67"/>
      <c r="P265" s="67"/>
      <c r="Q265" s="67"/>
      <c r="R265" s="67"/>
      <c r="S265" s="67"/>
      <c r="T265" s="68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T265" s="20" t="s">
        <v>275</v>
      </c>
      <c r="AU265" s="20" t="s">
        <v>83</v>
      </c>
    </row>
    <row r="266" spans="1:65" s="2" customFormat="1" ht="16.5" customHeight="1">
      <c r="A266" s="37"/>
      <c r="B266" s="38"/>
      <c r="C266" s="182" t="s">
        <v>502</v>
      </c>
      <c r="D266" s="182" t="s">
        <v>208</v>
      </c>
      <c r="E266" s="183" t="s">
        <v>2781</v>
      </c>
      <c r="F266" s="184" t="s">
        <v>2782</v>
      </c>
      <c r="G266" s="185" t="s">
        <v>809</v>
      </c>
      <c r="H266" s="186">
        <v>2</v>
      </c>
      <c r="I266" s="187"/>
      <c r="J266" s="188">
        <f>ROUND(I266*H266,2)</f>
        <v>0</v>
      </c>
      <c r="K266" s="189"/>
      <c r="L266" s="42"/>
      <c r="M266" s="190" t="s">
        <v>21</v>
      </c>
      <c r="N266" s="191" t="s">
        <v>45</v>
      </c>
      <c r="O266" s="67"/>
      <c r="P266" s="192">
        <f>O266*H266</f>
        <v>0</v>
      </c>
      <c r="Q266" s="192">
        <v>0</v>
      </c>
      <c r="R266" s="192">
        <f>Q266*H266</f>
        <v>0</v>
      </c>
      <c r="S266" s="192">
        <v>0</v>
      </c>
      <c r="T266" s="193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194" t="s">
        <v>356</v>
      </c>
      <c r="AT266" s="194" t="s">
        <v>208</v>
      </c>
      <c r="AU266" s="194" t="s">
        <v>83</v>
      </c>
      <c r="AY266" s="20" t="s">
        <v>206</v>
      </c>
      <c r="BE266" s="195">
        <f>IF(N266="základní",J266,0)</f>
        <v>0</v>
      </c>
      <c r="BF266" s="195">
        <f>IF(N266="snížená",J266,0)</f>
        <v>0</v>
      </c>
      <c r="BG266" s="195">
        <f>IF(N266="zákl. přenesená",J266,0)</f>
        <v>0</v>
      </c>
      <c r="BH266" s="195">
        <f>IF(N266="sníž. přenesená",J266,0)</f>
        <v>0</v>
      </c>
      <c r="BI266" s="195">
        <f>IF(N266="nulová",J266,0)</f>
        <v>0</v>
      </c>
      <c r="BJ266" s="20" t="s">
        <v>81</v>
      </c>
      <c r="BK266" s="195">
        <f>ROUND(I266*H266,2)</f>
        <v>0</v>
      </c>
      <c r="BL266" s="20" t="s">
        <v>356</v>
      </c>
      <c r="BM266" s="194" t="s">
        <v>2783</v>
      </c>
    </row>
    <row r="267" spans="1:65" s="2" customFormat="1" ht="18">
      <c r="A267" s="37"/>
      <c r="B267" s="38"/>
      <c r="C267" s="39"/>
      <c r="D267" s="196" t="s">
        <v>213</v>
      </c>
      <c r="E267" s="39"/>
      <c r="F267" s="197" t="s">
        <v>2784</v>
      </c>
      <c r="G267" s="39"/>
      <c r="H267" s="39"/>
      <c r="I267" s="198"/>
      <c r="J267" s="39"/>
      <c r="K267" s="39"/>
      <c r="L267" s="42"/>
      <c r="M267" s="199"/>
      <c r="N267" s="200"/>
      <c r="O267" s="67"/>
      <c r="P267" s="67"/>
      <c r="Q267" s="67"/>
      <c r="R267" s="67"/>
      <c r="S267" s="67"/>
      <c r="T267" s="68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T267" s="20" t="s">
        <v>213</v>
      </c>
      <c r="AU267" s="20" t="s">
        <v>83</v>
      </c>
    </row>
    <row r="268" spans="1:65" s="2" customFormat="1" ht="18">
      <c r="A268" s="37"/>
      <c r="B268" s="38"/>
      <c r="C268" s="39"/>
      <c r="D268" s="196" t="s">
        <v>275</v>
      </c>
      <c r="E268" s="39"/>
      <c r="F268" s="233" t="s">
        <v>2680</v>
      </c>
      <c r="G268" s="39"/>
      <c r="H268" s="39"/>
      <c r="I268" s="198"/>
      <c r="J268" s="39"/>
      <c r="K268" s="39"/>
      <c r="L268" s="42"/>
      <c r="M268" s="199"/>
      <c r="N268" s="200"/>
      <c r="O268" s="67"/>
      <c r="P268" s="67"/>
      <c r="Q268" s="67"/>
      <c r="R268" s="67"/>
      <c r="S268" s="67"/>
      <c r="T268" s="68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T268" s="20" t="s">
        <v>275</v>
      </c>
      <c r="AU268" s="20" t="s">
        <v>83</v>
      </c>
    </row>
    <row r="269" spans="1:65" s="2" customFormat="1" ht="16.5" customHeight="1">
      <c r="A269" s="37"/>
      <c r="B269" s="38"/>
      <c r="C269" s="234" t="s">
        <v>508</v>
      </c>
      <c r="D269" s="234" t="s">
        <v>305</v>
      </c>
      <c r="E269" s="235" t="s">
        <v>2785</v>
      </c>
      <c r="F269" s="236" t="s">
        <v>2786</v>
      </c>
      <c r="G269" s="237" t="s">
        <v>211</v>
      </c>
      <c r="H269" s="238">
        <v>2</v>
      </c>
      <c r="I269" s="239"/>
      <c r="J269" s="240">
        <f>ROUND(I269*H269,2)</f>
        <v>0</v>
      </c>
      <c r="K269" s="241"/>
      <c r="L269" s="242"/>
      <c r="M269" s="243" t="s">
        <v>21</v>
      </c>
      <c r="N269" s="244" t="s">
        <v>45</v>
      </c>
      <c r="O269" s="67"/>
      <c r="P269" s="192">
        <f>O269*H269</f>
        <v>0</v>
      </c>
      <c r="Q269" s="192">
        <v>0</v>
      </c>
      <c r="R269" s="192">
        <f>Q269*H269</f>
        <v>0</v>
      </c>
      <c r="S269" s="192">
        <v>0</v>
      </c>
      <c r="T269" s="193">
        <f>S269*H269</f>
        <v>0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R269" s="194" t="s">
        <v>487</v>
      </c>
      <c r="AT269" s="194" t="s">
        <v>305</v>
      </c>
      <c r="AU269" s="194" t="s">
        <v>83</v>
      </c>
      <c r="AY269" s="20" t="s">
        <v>206</v>
      </c>
      <c r="BE269" s="195">
        <f>IF(N269="základní",J269,0)</f>
        <v>0</v>
      </c>
      <c r="BF269" s="195">
        <f>IF(N269="snížená",J269,0)</f>
        <v>0</v>
      </c>
      <c r="BG269" s="195">
        <f>IF(N269="zákl. přenesená",J269,0)</f>
        <v>0</v>
      </c>
      <c r="BH269" s="195">
        <f>IF(N269="sníž. přenesená",J269,0)</f>
        <v>0</v>
      </c>
      <c r="BI269" s="195">
        <f>IF(N269="nulová",J269,0)</f>
        <v>0</v>
      </c>
      <c r="BJ269" s="20" t="s">
        <v>81</v>
      </c>
      <c r="BK269" s="195">
        <f>ROUND(I269*H269,2)</f>
        <v>0</v>
      </c>
      <c r="BL269" s="20" t="s">
        <v>356</v>
      </c>
      <c r="BM269" s="194" t="s">
        <v>2787</v>
      </c>
    </row>
    <row r="270" spans="1:65" s="2" customFormat="1">
      <c r="A270" s="37"/>
      <c r="B270" s="38"/>
      <c r="C270" s="39"/>
      <c r="D270" s="196" t="s">
        <v>213</v>
      </c>
      <c r="E270" s="39"/>
      <c r="F270" s="197" t="s">
        <v>2786</v>
      </c>
      <c r="G270" s="39"/>
      <c r="H270" s="39"/>
      <c r="I270" s="198"/>
      <c r="J270" s="39"/>
      <c r="K270" s="39"/>
      <c r="L270" s="42"/>
      <c r="M270" s="199"/>
      <c r="N270" s="200"/>
      <c r="O270" s="67"/>
      <c r="P270" s="67"/>
      <c r="Q270" s="67"/>
      <c r="R270" s="67"/>
      <c r="S270" s="67"/>
      <c r="T270" s="68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T270" s="20" t="s">
        <v>213</v>
      </c>
      <c r="AU270" s="20" t="s">
        <v>83</v>
      </c>
    </row>
    <row r="271" spans="1:65" s="2" customFormat="1" ht="18">
      <c r="A271" s="37"/>
      <c r="B271" s="38"/>
      <c r="C271" s="39"/>
      <c r="D271" s="196" t="s">
        <v>275</v>
      </c>
      <c r="E271" s="39"/>
      <c r="F271" s="233" t="s">
        <v>2680</v>
      </c>
      <c r="G271" s="39"/>
      <c r="H271" s="39"/>
      <c r="I271" s="198"/>
      <c r="J271" s="39"/>
      <c r="K271" s="39"/>
      <c r="L271" s="42"/>
      <c r="M271" s="199"/>
      <c r="N271" s="200"/>
      <c r="O271" s="67"/>
      <c r="P271" s="67"/>
      <c r="Q271" s="67"/>
      <c r="R271" s="67"/>
      <c r="S271" s="67"/>
      <c r="T271" s="68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T271" s="20" t="s">
        <v>275</v>
      </c>
      <c r="AU271" s="20" t="s">
        <v>83</v>
      </c>
    </row>
    <row r="272" spans="1:65" s="14" customFormat="1">
      <c r="B272" s="211"/>
      <c r="C272" s="212"/>
      <c r="D272" s="196" t="s">
        <v>215</v>
      </c>
      <c r="E272" s="213" t="s">
        <v>21</v>
      </c>
      <c r="F272" s="214" t="s">
        <v>83</v>
      </c>
      <c r="G272" s="212"/>
      <c r="H272" s="215">
        <v>2</v>
      </c>
      <c r="I272" s="216"/>
      <c r="J272" s="212"/>
      <c r="K272" s="212"/>
      <c r="L272" s="217"/>
      <c r="M272" s="218"/>
      <c r="N272" s="219"/>
      <c r="O272" s="219"/>
      <c r="P272" s="219"/>
      <c r="Q272" s="219"/>
      <c r="R272" s="219"/>
      <c r="S272" s="219"/>
      <c r="T272" s="220"/>
      <c r="AT272" s="221" t="s">
        <v>215</v>
      </c>
      <c r="AU272" s="221" t="s">
        <v>83</v>
      </c>
      <c r="AV272" s="14" t="s">
        <v>83</v>
      </c>
      <c r="AW272" s="14" t="s">
        <v>34</v>
      </c>
      <c r="AX272" s="14" t="s">
        <v>81</v>
      </c>
      <c r="AY272" s="221" t="s">
        <v>206</v>
      </c>
    </row>
    <row r="273" spans="1:65" s="2" customFormat="1" ht="16.5" customHeight="1">
      <c r="A273" s="37"/>
      <c r="B273" s="38"/>
      <c r="C273" s="234" t="s">
        <v>514</v>
      </c>
      <c r="D273" s="234" t="s">
        <v>305</v>
      </c>
      <c r="E273" s="235" t="s">
        <v>2788</v>
      </c>
      <c r="F273" s="236" t="s">
        <v>2789</v>
      </c>
      <c r="G273" s="237" t="s">
        <v>211</v>
      </c>
      <c r="H273" s="238">
        <v>2</v>
      </c>
      <c r="I273" s="239"/>
      <c r="J273" s="240">
        <f>ROUND(I273*H273,2)</f>
        <v>0</v>
      </c>
      <c r="K273" s="241"/>
      <c r="L273" s="242"/>
      <c r="M273" s="243" t="s">
        <v>21</v>
      </c>
      <c r="N273" s="244" t="s">
        <v>45</v>
      </c>
      <c r="O273" s="67"/>
      <c r="P273" s="192">
        <f>O273*H273</f>
        <v>0</v>
      </c>
      <c r="Q273" s="192">
        <v>0</v>
      </c>
      <c r="R273" s="192">
        <f>Q273*H273</f>
        <v>0</v>
      </c>
      <c r="S273" s="192">
        <v>0</v>
      </c>
      <c r="T273" s="193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194" t="s">
        <v>487</v>
      </c>
      <c r="AT273" s="194" t="s">
        <v>305</v>
      </c>
      <c r="AU273" s="194" t="s">
        <v>83</v>
      </c>
      <c r="AY273" s="20" t="s">
        <v>206</v>
      </c>
      <c r="BE273" s="195">
        <f>IF(N273="základní",J273,0)</f>
        <v>0</v>
      </c>
      <c r="BF273" s="195">
        <f>IF(N273="snížená",J273,0)</f>
        <v>0</v>
      </c>
      <c r="BG273" s="195">
        <f>IF(N273="zákl. přenesená",J273,0)</f>
        <v>0</v>
      </c>
      <c r="BH273" s="195">
        <f>IF(N273="sníž. přenesená",J273,0)</f>
        <v>0</v>
      </c>
      <c r="BI273" s="195">
        <f>IF(N273="nulová",J273,0)</f>
        <v>0</v>
      </c>
      <c r="BJ273" s="20" t="s">
        <v>81</v>
      </c>
      <c r="BK273" s="195">
        <f>ROUND(I273*H273,2)</f>
        <v>0</v>
      </c>
      <c r="BL273" s="20" t="s">
        <v>356</v>
      </c>
      <c r="BM273" s="194" t="s">
        <v>2790</v>
      </c>
    </row>
    <row r="274" spans="1:65" s="2" customFormat="1">
      <c r="A274" s="37"/>
      <c r="B274" s="38"/>
      <c r="C274" s="39"/>
      <c r="D274" s="196" t="s">
        <v>213</v>
      </c>
      <c r="E274" s="39"/>
      <c r="F274" s="197" t="s">
        <v>2789</v>
      </c>
      <c r="G274" s="39"/>
      <c r="H274" s="39"/>
      <c r="I274" s="198"/>
      <c r="J274" s="39"/>
      <c r="K274" s="39"/>
      <c r="L274" s="42"/>
      <c r="M274" s="199"/>
      <c r="N274" s="200"/>
      <c r="O274" s="67"/>
      <c r="P274" s="67"/>
      <c r="Q274" s="67"/>
      <c r="R274" s="67"/>
      <c r="S274" s="67"/>
      <c r="T274" s="68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T274" s="20" t="s">
        <v>213</v>
      </c>
      <c r="AU274" s="20" t="s">
        <v>83</v>
      </c>
    </row>
    <row r="275" spans="1:65" s="2" customFormat="1" ht="18">
      <c r="A275" s="37"/>
      <c r="B275" s="38"/>
      <c r="C275" s="39"/>
      <c r="D275" s="196" t="s">
        <v>275</v>
      </c>
      <c r="E275" s="39"/>
      <c r="F275" s="233" t="s">
        <v>2680</v>
      </c>
      <c r="G275" s="39"/>
      <c r="H275" s="39"/>
      <c r="I275" s="198"/>
      <c r="J275" s="39"/>
      <c r="K275" s="39"/>
      <c r="L275" s="42"/>
      <c r="M275" s="199"/>
      <c r="N275" s="200"/>
      <c r="O275" s="67"/>
      <c r="P275" s="67"/>
      <c r="Q275" s="67"/>
      <c r="R275" s="67"/>
      <c r="S275" s="67"/>
      <c r="T275" s="68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T275" s="20" t="s">
        <v>275</v>
      </c>
      <c r="AU275" s="20" t="s">
        <v>83</v>
      </c>
    </row>
    <row r="276" spans="1:65" s="2" customFormat="1" ht="16.5" customHeight="1">
      <c r="A276" s="37"/>
      <c r="B276" s="38"/>
      <c r="C276" s="182" t="s">
        <v>522</v>
      </c>
      <c r="D276" s="182" t="s">
        <v>208</v>
      </c>
      <c r="E276" s="183" t="s">
        <v>1006</v>
      </c>
      <c r="F276" s="184" t="s">
        <v>1007</v>
      </c>
      <c r="G276" s="185" t="s">
        <v>1008</v>
      </c>
      <c r="H276" s="249"/>
      <c r="I276" s="187"/>
      <c r="J276" s="188">
        <f>ROUND(I276*H276,2)</f>
        <v>0</v>
      </c>
      <c r="K276" s="189"/>
      <c r="L276" s="42"/>
      <c r="M276" s="190" t="s">
        <v>21</v>
      </c>
      <c r="N276" s="191" t="s">
        <v>45</v>
      </c>
      <c r="O276" s="67"/>
      <c r="P276" s="192">
        <f>O276*H276</f>
        <v>0</v>
      </c>
      <c r="Q276" s="192">
        <v>0</v>
      </c>
      <c r="R276" s="192">
        <f>Q276*H276</f>
        <v>0</v>
      </c>
      <c r="S276" s="192">
        <v>0</v>
      </c>
      <c r="T276" s="193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194" t="s">
        <v>356</v>
      </c>
      <c r="AT276" s="194" t="s">
        <v>208</v>
      </c>
      <c r="AU276" s="194" t="s">
        <v>83</v>
      </c>
      <c r="AY276" s="20" t="s">
        <v>206</v>
      </c>
      <c r="BE276" s="195">
        <f>IF(N276="základní",J276,0)</f>
        <v>0</v>
      </c>
      <c r="BF276" s="195">
        <f>IF(N276="snížená",J276,0)</f>
        <v>0</v>
      </c>
      <c r="BG276" s="195">
        <f>IF(N276="zákl. přenesená",J276,0)</f>
        <v>0</v>
      </c>
      <c r="BH276" s="195">
        <f>IF(N276="sníž. přenesená",J276,0)</f>
        <v>0</v>
      </c>
      <c r="BI276" s="195">
        <f>IF(N276="nulová",J276,0)</f>
        <v>0</v>
      </c>
      <c r="BJ276" s="20" t="s">
        <v>81</v>
      </c>
      <c r="BK276" s="195">
        <f>ROUND(I276*H276,2)</f>
        <v>0</v>
      </c>
      <c r="BL276" s="20" t="s">
        <v>356</v>
      </c>
      <c r="BM276" s="194" t="s">
        <v>2791</v>
      </c>
    </row>
    <row r="277" spans="1:65" s="2" customFormat="1" ht="18">
      <c r="A277" s="37"/>
      <c r="B277" s="38"/>
      <c r="C277" s="39"/>
      <c r="D277" s="196" t="s">
        <v>213</v>
      </c>
      <c r="E277" s="39"/>
      <c r="F277" s="197" t="s">
        <v>1010</v>
      </c>
      <c r="G277" s="39"/>
      <c r="H277" s="39"/>
      <c r="I277" s="198"/>
      <c r="J277" s="39"/>
      <c r="K277" s="39"/>
      <c r="L277" s="42"/>
      <c r="M277" s="199"/>
      <c r="N277" s="200"/>
      <c r="O277" s="67"/>
      <c r="P277" s="67"/>
      <c r="Q277" s="67"/>
      <c r="R277" s="67"/>
      <c r="S277" s="67"/>
      <c r="T277" s="68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T277" s="20" t="s">
        <v>213</v>
      </c>
      <c r="AU277" s="20" t="s">
        <v>83</v>
      </c>
    </row>
    <row r="278" spans="1:65" s="2" customFormat="1" ht="18">
      <c r="A278" s="37"/>
      <c r="B278" s="38"/>
      <c r="C278" s="39"/>
      <c r="D278" s="196" t="s">
        <v>275</v>
      </c>
      <c r="E278" s="39"/>
      <c r="F278" s="233" t="s">
        <v>2680</v>
      </c>
      <c r="G278" s="39"/>
      <c r="H278" s="39"/>
      <c r="I278" s="198"/>
      <c r="J278" s="39"/>
      <c r="K278" s="39"/>
      <c r="L278" s="42"/>
      <c r="M278" s="199"/>
      <c r="N278" s="200"/>
      <c r="O278" s="67"/>
      <c r="P278" s="67"/>
      <c r="Q278" s="67"/>
      <c r="R278" s="67"/>
      <c r="S278" s="67"/>
      <c r="T278" s="68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T278" s="20" t="s">
        <v>275</v>
      </c>
      <c r="AU278" s="20" t="s">
        <v>83</v>
      </c>
    </row>
    <row r="279" spans="1:65" s="12" customFormat="1" ht="22.75" customHeight="1">
      <c r="B279" s="166"/>
      <c r="C279" s="167"/>
      <c r="D279" s="168" t="s">
        <v>73</v>
      </c>
      <c r="E279" s="180" t="s">
        <v>2792</v>
      </c>
      <c r="F279" s="180" t="s">
        <v>2793</v>
      </c>
      <c r="G279" s="167"/>
      <c r="H279" s="167"/>
      <c r="I279" s="170"/>
      <c r="J279" s="181">
        <f>BK279</f>
        <v>0</v>
      </c>
      <c r="K279" s="167"/>
      <c r="L279" s="172"/>
      <c r="M279" s="173"/>
      <c r="N279" s="174"/>
      <c r="O279" s="174"/>
      <c r="P279" s="175">
        <f>SUM(P280:P286)</f>
        <v>0</v>
      </c>
      <c r="Q279" s="174"/>
      <c r="R279" s="175">
        <f>SUM(R280:R286)</f>
        <v>0</v>
      </c>
      <c r="S279" s="174"/>
      <c r="T279" s="176">
        <f>SUM(T280:T286)</f>
        <v>0</v>
      </c>
      <c r="AR279" s="177" t="s">
        <v>83</v>
      </c>
      <c r="AT279" s="178" t="s">
        <v>73</v>
      </c>
      <c r="AU279" s="178" t="s">
        <v>81</v>
      </c>
      <c r="AY279" s="177" t="s">
        <v>206</v>
      </c>
      <c r="BK279" s="179">
        <f>SUM(BK280:BK286)</f>
        <v>0</v>
      </c>
    </row>
    <row r="280" spans="1:65" s="2" customFormat="1" ht="16.5" customHeight="1">
      <c r="A280" s="37"/>
      <c r="B280" s="38"/>
      <c r="C280" s="182" t="s">
        <v>527</v>
      </c>
      <c r="D280" s="182" t="s">
        <v>208</v>
      </c>
      <c r="E280" s="183" t="s">
        <v>2794</v>
      </c>
      <c r="F280" s="184" t="s">
        <v>2795</v>
      </c>
      <c r="G280" s="185" t="s">
        <v>238</v>
      </c>
      <c r="H280" s="186">
        <v>400</v>
      </c>
      <c r="I280" s="187"/>
      <c r="J280" s="188">
        <f>ROUND(I280*H280,2)</f>
        <v>0</v>
      </c>
      <c r="K280" s="189"/>
      <c r="L280" s="42"/>
      <c r="M280" s="190" t="s">
        <v>21</v>
      </c>
      <c r="N280" s="191" t="s">
        <v>45</v>
      </c>
      <c r="O280" s="67"/>
      <c r="P280" s="192">
        <f>O280*H280</f>
        <v>0</v>
      </c>
      <c r="Q280" s="192">
        <v>0</v>
      </c>
      <c r="R280" s="192">
        <f>Q280*H280</f>
        <v>0</v>
      </c>
      <c r="S280" s="192">
        <v>0</v>
      </c>
      <c r="T280" s="193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194" t="s">
        <v>356</v>
      </c>
      <c r="AT280" s="194" t="s">
        <v>208</v>
      </c>
      <c r="AU280" s="194" t="s">
        <v>83</v>
      </c>
      <c r="AY280" s="20" t="s">
        <v>206</v>
      </c>
      <c r="BE280" s="195">
        <f>IF(N280="základní",J280,0)</f>
        <v>0</v>
      </c>
      <c r="BF280" s="195">
        <f>IF(N280="snížená",J280,0)</f>
        <v>0</v>
      </c>
      <c r="BG280" s="195">
        <f>IF(N280="zákl. přenesená",J280,0)</f>
        <v>0</v>
      </c>
      <c r="BH280" s="195">
        <f>IF(N280="sníž. přenesená",J280,0)</f>
        <v>0</v>
      </c>
      <c r="BI280" s="195">
        <f>IF(N280="nulová",J280,0)</f>
        <v>0</v>
      </c>
      <c r="BJ280" s="20" t="s">
        <v>81</v>
      </c>
      <c r="BK280" s="195">
        <f>ROUND(I280*H280,2)</f>
        <v>0</v>
      </c>
      <c r="BL280" s="20" t="s">
        <v>356</v>
      </c>
      <c r="BM280" s="194" t="s">
        <v>2796</v>
      </c>
    </row>
    <row r="281" spans="1:65" s="2" customFormat="1">
      <c r="A281" s="37"/>
      <c r="B281" s="38"/>
      <c r="C281" s="39"/>
      <c r="D281" s="196" t="s">
        <v>213</v>
      </c>
      <c r="E281" s="39"/>
      <c r="F281" s="197" t="s">
        <v>2795</v>
      </c>
      <c r="G281" s="39"/>
      <c r="H281" s="39"/>
      <c r="I281" s="198"/>
      <c r="J281" s="39"/>
      <c r="K281" s="39"/>
      <c r="L281" s="42"/>
      <c r="M281" s="199"/>
      <c r="N281" s="200"/>
      <c r="O281" s="67"/>
      <c r="P281" s="67"/>
      <c r="Q281" s="67"/>
      <c r="R281" s="67"/>
      <c r="S281" s="67"/>
      <c r="T281" s="68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T281" s="20" t="s">
        <v>213</v>
      </c>
      <c r="AU281" s="20" t="s">
        <v>83</v>
      </c>
    </row>
    <row r="282" spans="1:65" s="2" customFormat="1" ht="18">
      <c r="A282" s="37"/>
      <c r="B282" s="38"/>
      <c r="C282" s="39"/>
      <c r="D282" s="196" t="s">
        <v>275</v>
      </c>
      <c r="E282" s="39"/>
      <c r="F282" s="233" t="s">
        <v>2680</v>
      </c>
      <c r="G282" s="39"/>
      <c r="H282" s="39"/>
      <c r="I282" s="198"/>
      <c r="J282" s="39"/>
      <c r="K282" s="39"/>
      <c r="L282" s="42"/>
      <c r="M282" s="199"/>
      <c r="N282" s="200"/>
      <c r="O282" s="67"/>
      <c r="P282" s="67"/>
      <c r="Q282" s="67"/>
      <c r="R282" s="67"/>
      <c r="S282" s="67"/>
      <c r="T282" s="68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T282" s="20" t="s">
        <v>275</v>
      </c>
      <c r="AU282" s="20" t="s">
        <v>83</v>
      </c>
    </row>
    <row r="283" spans="1:65" s="2" customFormat="1" ht="16.5" customHeight="1">
      <c r="A283" s="37"/>
      <c r="B283" s="38"/>
      <c r="C283" s="182" t="s">
        <v>540</v>
      </c>
      <c r="D283" s="182" t="s">
        <v>208</v>
      </c>
      <c r="E283" s="183" t="s">
        <v>2797</v>
      </c>
      <c r="F283" s="184" t="s">
        <v>2798</v>
      </c>
      <c r="G283" s="185" t="s">
        <v>342</v>
      </c>
      <c r="H283" s="186">
        <v>2736.9</v>
      </c>
      <c r="I283" s="187"/>
      <c r="J283" s="188">
        <f>ROUND(I283*H283,2)</f>
        <v>0</v>
      </c>
      <c r="K283" s="189"/>
      <c r="L283" s="42"/>
      <c r="M283" s="190" t="s">
        <v>21</v>
      </c>
      <c r="N283" s="191" t="s">
        <v>45</v>
      </c>
      <c r="O283" s="67"/>
      <c r="P283" s="192">
        <f>O283*H283</f>
        <v>0</v>
      </c>
      <c r="Q283" s="192">
        <v>0</v>
      </c>
      <c r="R283" s="192">
        <f>Q283*H283</f>
        <v>0</v>
      </c>
      <c r="S283" s="192">
        <v>0</v>
      </c>
      <c r="T283" s="193">
        <f>S283*H283</f>
        <v>0</v>
      </c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R283" s="194" t="s">
        <v>356</v>
      </c>
      <c r="AT283" s="194" t="s">
        <v>208</v>
      </c>
      <c r="AU283" s="194" t="s">
        <v>83</v>
      </c>
      <c r="AY283" s="20" t="s">
        <v>206</v>
      </c>
      <c r="BE283" s="195">
        <f>IF(N283="základní",J283,0)</f>
        <v>0</v>
      </c>
      <c r="BF283" s="195">
        <f>IF(N283="snížená",J283,0)</f>
        <v>0</v>
      </c>
      <c r="BG283" s="195">
        <f>IF(N283="zákl. přenesená",J283,0)</f>
        <v>0</v>
      </c>
      <c r="BH283" s="195">
        <f>IF(N283="sníž. přenesená",J283,0)</f>
        <v>0</v>
      </c>
      <c r="BI283" s="195">
        <f>IF(N283="nulová",J283,0)</f>
        <v>0</v>
      </c>
      <c r="BJ283" s="20" t="s">
        <v>81</v>
      </c>
      <c r="BK283" s="195">
        <f>ROUND(I283*H283,2)</f>
        <v>0</v>
      </c>
      <c r="BL283" s="20" t="s">
        <v>356</v>
      </c>
      <c r="BM283" s="194" t="s">
        <v>2799</v>
      </c>
    </row>
    <row r="284" spans="1:65" s="2" customFormat="1">
      <c r="A284" s="37"/>
      <c r="B284" s="38"/>
      <c r="C284" s="39"/>
      <c r="D284" s="196" t="s">
        <v>213</v>
      </c>
      <c r="E284" s="39"/>
      <c r="F284" s="197" t="s">
        <v>2798</v>
      </c>
      <c r="G284" s="39"/>
      <c r="H284" s="39"/>
      <c r="I284" s="198"/>
      <c r="J284" s="39"/>
      <c r="K284" s="39"/>
      <c r="L284" s="42"/>
      <c r="M284" s="199"/>
      <c r="N284" s="200"/>
      <c r="O284" s="67"/>
      <c r="P284" s="67"/>
      <c r="Q284" s="67"/>
      <c r="R284" s="67"/>
      <c r="S284" s="67"/>
      <c r="T284" s="68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T284" s="20" t="s">
        <v>213</v>
      </c>
      <c r="AU284" s="20" t="s">
        <v>83</v>
      </c>
    </row>
    <row r="285" spans="1:65" s="2" customFormat="1" ht="18">
      <c r="A285" s="37"/>
      <c r="B285" s="38"/>
      <c r="C285" s="39"/>
      <c r="D285" s="196" t="s">
        <v>275</v>
      </c>
      <c r="E285" s="39"/>
      <c r="F285" s="233" t="s">
        <v>2680</v>
      </c>
      <c r="G285" s="39"/>
      <c r="H285" s="39"/>
      <c r="I285" s="198"/>
      <c r="J285" s="39"/>
      <c r="K285" s="39"/>
      <c r="L285" s="42"/>
      <c r="M285" s="199"/>
      <c r="N285" s="200"/>
      <c r="O285" s="67"/>
      <c r="P285" s="67"/>
      <c r="Q285" s="67"/>
      <c r="R285" s="67"/>
      <c r="S285" s="67"/>
      <c r="T285" s="68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T285" s="20" t="s">
        <v>275</v>
      </c>
      <c r="AU285" s="20" t="s">
        <v>83</v>
      </c>
    </row>
    <row r="286" spans="1:65" s="14" customFormat="1">
      <c r="B286" s="211"/>
      <c r="C286" s="212"/>
      <c r="D286" s="196" t="s">
        <v>215</v>
      </c>
      <c r="E286" s="213" t="s">
        <v>21</v>
      </c>
      <c r="F286" s="214" t="s">
        <v>2769</v>
      </c>
      <c r="G286" s="212"/>
      <c r="H286" s="215">
        <v>2736.9</v>
      </c>
      <c r="I286" s="216"/>
      <c r="J286" s="212"/>
      <c r="K286" s="212"/>
      <c r="L286" s="217"/>
      <c r="M286" s="250"/>
      <c r="N286" s="251"/>
      <c r="O286" s="251"/>
      <c r="P286" s="251"/>
      <c r="Q286" s="251"/>
      <c r="R286" s="251"/>
      <c r="S286" s="251"/>
      <c r="T286" s="252"/>
      <c r="AT286" s="221" t="s">
        <v>215</v>
      </c>
      <c r="AU286" s="221" t="s">
        <v>83</v>
      </c>
      <c r="AV286" s="14" t="s">
        <v>83</v>
      </c>
      <c r="AW286" s="14" t="s">
        <v>34</v>
      </c>
      <c r="AX286" s="14" t="s">
        <v>81</v>
      </c>
      <c r="AY286" s="221" t="s">
        <v>206</v>
      </c>
    </row>
    <row r="287" spans="1:65" s="2" customFormat="1" ht="7" customHeight="1">
      <c r="A287" s="37"/>
      <c r="B287" s="50"/>
      <c r="C287" s="51"/>
      <c r="D287" s="51"/>
      <c r="E287" s="51"/>
      <c r="F287" s="51"/>
      <c r="G287" s="51"/>
      <c r="H287" s="51"/>
      <c r="I287" s="51"/>
      <c r="J287" s="51"/>
      <c r="K287" s="51"/>
      <c r="L287" s="42"/>
      <c r="M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</row>
  </sheetData>
  <sheetProtection algorithmName="SHA-512" hashValue="qeYaJFdhDhQGuUxbNra0J3PgbfQmeXppny39rUJ4VJgX8gj05gGkSPzMFI61C/HdlIKWrh+8J9wR985/DDSqtQ==" saltValue="3FkJSI7HZLuHRfseBxN/ZmkDx+zk8YW1oV2wWLUwH9jp57gvnafpJA9mQbBmG7G03rUgCy4w6eFo+lMC4nayyg==" spinCount="100000" sheet="1" objects="1" scenarios="1" formatColumns="0" formatRows="0" autoFilter="0"/>
  <autoFilter ref="C92:K286" xr:uid="{00000000-0009-0000-0000-00000E000000}"/>
  <mergeCells count="12">
    <mergeCell ref="E85:H85"/>
    <mergeCell ref="L2:V2"/>
    <mergeCell ref="E50:H50"/>
    <mergeCell ref="E52:H52"/>
    <mergeCell ref="E54:H54"/>
    <mergeCell ref="E81:H81"/>
    <mergeCell ref="E83:H83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2:BM961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142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2673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2800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1425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2801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21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28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ROUND(J117,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ROUND((SUM(BE117:BE960)),  2)</f>
        <v>0</v>
      </c>
      <c r="G37" s="37"/>
      <c r="H37" s="37"/>
      <c r="I37" s="127">
        <v>0.21</v>
      </c>
      <c r="J37" s="126">
        <f>ROUND(((SUM(BE117:BE960))*I37),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ROUND((SUM(BF117:BF960)),  2)</f>
        <v>0</v>
      </c>
      <c r="G38" s="37"/>
      <c r="H38" s="37"/>
      <c r="I38" s="127">
        <v>0.12</v>
      </c>
      <c r="J38" s="126">
        <f>ROUND(((SUM(BF117:BF960))*I38),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ROUND((SUM(BG117:BG960)),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ROUND((SUM(BH117:BH960)),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ROUND((SUM(BI117:BI960)),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2673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2800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1425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01 - Hlavní stavební úpravy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 xml:space="preserve"> 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J117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179</v>
      </c>
      <c r="E68" s="146"/>
      <c r="F68" s="146"/>
      <c r="G68" s="146"/>
      <c r="H68" s="146"/>
      <c r="I68" s="146"/>
      <c r="J68" s="147">
        <f>J118</f>
        <v>0</v>
      </c>
      <c r="K68" s="144"/>
      <c r="L68" s="148"/>
    </row>
    <row r="69" spans="1:47" s="10" customFormat="1" ht="19.899999999999999" customHeight="1">
      <c r="B69" s="149"/>
      <c r="C69" s="100"/>
      <c r="D69" s="150" t="s">
        <v>180</v>
      </c>
      <c r="E69" s="151"/>
      <c r="F69" s="151"/>
      <c r="G69" s="151"/>
      <c r="H69" s="151"/>
      <c r="I69" s="151"/>
      <c r="J69" s="152">
        <f>J119</f>
        <v>0</v>
      </c>
      <c r="K69" s="100"/>
      <c r="L69" s="153"/>
    </row>
    <row r="70" spans="1:47" s="10" customFormat="1" ht="19.899999999999999" customHeight="1">
      <c r="B70" s="149"/>
      <c r="C70" s="100"/>
      <c r="D70" s="150" t="s">
        <v>181</v>
      </c>
      <c r="E70" s="151"/>
      <c r="F70" s="151"/>
      <c r="G70" s="151"/>
      <c r="H70" s="151"/>
      <c r="I70" s="151"/>
      <c r="J70" s="152">
        <f>J169</f>
        <v>0</v>
      </c>
      <c r="K70" s="100"/>
      <c r="L70" s="153"/>
    </row>
    <row r="71" spans="1:47" s="10" customFormat="1" ht="19.899999999999999" customHeight="1">
      <c r="B71" s="149"/>
      <c r="C71" s="100"/>
      <c r="D71" s="150" t="s">
        <v>2206</v>
      </c>
      <c r="E71" s="151"/>
      <c r="F71" s="151"/>
      <c r="G71" s="151"/>
      <c r="H71" s="151"/>
      <c r="I71" s="151"/>
      <c r="J71" s="152">
        <f>J233</f>
        <v>0</v>
      </c>
      <c r="K71" s="100"/>
      <c r="L71" s="153"/>
    </row>
    <row r="72" spans="1:47" s="10" customFormat="1" ht="19.899999999999999" customHeight="1">
      <c r="B72" s="149"/>
      <c r="C72" s="100"/>
      <c r="D72" s="150" t="s">
        <v>856</v>
      </c>
      <c r="E72" s="151"/>
      <c r="F72" s="151"/>
      <c r="G72" s="151"/>
      <c r="H72" s="151"/>
      <c r="I72" s="151"/>
      <c r="J72" s="152">
        <f>J270</f>
        <v>0</v>
      </c>
      <c r="K72" s="100"/>
      <c r="L72" s="153"/>
    </row>
    <row r="73" spans="1:47" s="10" customFormat="1" ht="19.899999999999999" customHeight="1">
      <c r="B73" s="149"/>
      <c r="C73" s="100"/>
      <c r="D73" s="150" t="s">
        <v>182</v>
      </c>
      <c r="E73" s="151"/>
      <c r="F73" s="151"/>
      <c r="G73" s="151"/>
      <c r="H73" s="151"/>
      <c r="I73" s="151"/>
      <c r="J73" s="152">
        <f>J301</f>
        <v>0</v>
      </c>
      <c r="K73" s="100"/>
      <c r="L73" s="153"/>
    </row>
    <row r="74" spans="1:47" s="10" customFormat="1" ht="19.899999999999999" customHeight="1">
      <c r="B74" s="149"/>
      <c r="C74" s="100"/>
      <c r="D74" s="150" t="s">
        <v>2802</v>
      </c>
      <c r="E74" s="151"/>
      <c r="F74" s="151"/>
      <c r="G74" s="151"/>
      <c r="H74" s="151"/>
      <c r="I74" s="151"/>
      <c r="J74" s="152">
        <f>J312</f>
        <v>0</v>
      </c>
      <c r="K74" s="100"/>
      <c r="L74" s="153"/>
    </row>
    <row r="75" spans="1:47" s="10" customFormat="1" ht="19.899999999999999" customHeight="1">
      <c r="B75" s="149"/>
      <c r="C75" s="100"/>
      <c r="D75" s="150" t="s">
        <v>183</v>
      </c>
      <c r="E75" s="151"/>
      <c r="F75" s="151"/>
      <c r="G75" s="151"/>
      <c r="H75" s="151"/>
      <c r="I75" s="151"/>
      <c r="J75" s="152">
        <f>J340</f>
        <v>0</v>
      </c>
      <c r="K75" s="100"/>
      <c r="L75" s="153"/>
    </row>
    <row r="76" spans="1:47" s="10" customFormat="1" ht="19.899999999999999" customHeight="1">
      <c r="B76" s="149"/>
      <c r="C76" s="100"/>
      <c r="D76" s="150" t="s">
        <v>184</v>
      </c>
      <c r="E76" s="151"/>
      <c r="F76" s="151"/>
      <c r="G76" s="151"/>
      <c r="H76" s="151"/>
      <c r="I76" s="151"/>
      <c r="J76" s="152">
        <f>J366</f>
        <v>0</v>
      </c>
      <c r="K76" s="100"/>
      <c r="L76" s="153"/>
    </row>
    <row r="77" spans="1:47" s="9" customFormat="1" ht="25" customHeight="1">
      <c r="B77" s="143"/>
      <c r="C77" s="144"/>
      <c r="D77" s="145" t="s">
        <v>857</v>
      </c>
      <c r="E77" s="146"/>
      <c r="F77" s="146"/>
      <c r="G77" s="146"/>
      <c r="H77" s="146"/>
      <c r="I77" s="146"/>
      <c r="J77" s="147">
        <f>J369</f>
        <v>0</v>
      </c>
      <c r="K77" s="144"/>
      <c r="L77" s="148"/>
    </row>
    <row r="78" spans="1:47" s="10" customFormat="1" ht="19.899999999999999" customHeight="1">
      <c r="B78" s="149"/>
      <c r="C78" s="100"/>
      <c r="D78" s="150" t="s">
        <v>2803</v>
      </c>
      <c r="E78" s="151"/>
      <c r="F78" s="151"/>
      <c r="G78" s="151"/>
      <c r="H78" s="151"/>
      <c r="I78" s="151"/>
      <c r="J78" s="152">
        <f>J370</f>
        <v>0</v>
      </c>
      <c r="K78" s="100"/>
      <c r="L78" s="153"/>
    </row>
    <row r="79" spans="1:47" s="10" customFormat="1" ht="19.899999999999999" customHeight="1">
      <c r="B79" s="149"/>
      <c r="C79" s="100"/>
      <c r="D79" s="150" t="s">
        <v>2804</v>
      </c>
      <c r="E79" s="151"/>
      <c r="F79" s="151"/>
      <c r="G79" s="151"/>
      <c r="H79" s="151"/>
      <c r="I79" s="151"/>
      <c r="J79" s="152">
        <f>J423</f>
        <v>0</v>
      </c>
      <c r="K79" s="100"/>
      <c r="L79" s="153"/>
    </row>
    <row r="80" spans="1:47" s="10" customFormat="1" ht="19.899999999999999" customHeight="1">
      <c r="B80" s="149"/>
      <c r="C80" s="100"/>
      <c r="D80" s="150" t="s">
        <v>2805</v>
      </c>
      <c r="E80" s="151"/>
      <c r="F80" s="151"/>
      <c r="G80" s="151"/>
      <c r="H80" s="151"/>
      <c r="I80" s="151"/>
      <c r="J80" s="152">
        <f>J469</f>
        <v>0</v>
      </c>
      <c r="K80" s="100"/>
      <c r="L80" s="153"/>
    </row>
    <row r="81" spans="1:31" s="10" customFormat="1" ht="19.899999999999999" customHeight="1">
      <c r="B81" s="149"/>
      <c r="C81" s="100"/>
      <c r="D81" s="150" t="s">
        <v>2806</v>
      </c>
      <c r="E81" s="151"/>
      <c r="F81" s="151"/>
      <c r="G81" s="151"/>
      <c r="H81" s="151"/>
      <c r="I81" s="151"/>
      <c r="J81" s="152">
        <f>J544</f>
        <v>0</v>
      </c>
      <c r="K81" s="100"/>
      <c r="L81" s="153"/>
    </row>
    <row r="82" spans="1:31" s="10" customFormat="1" ht="19.899999999999999" customHeight="1">
      <c r="B82" s="149"/>
      <c r="C82" s="100"/>
      <c r="D82" s="150" t="s">
        <v>2807</v>
      </c>
      <c r="E82" s="151"/>
      <c r="F82" s="151"/>
      <c r="G82" s="151"/>
      <c r="H82" s="151"/>
      <c r="I82" s="151"/>
      <c r="J82" s="152">
        <f>J571</f>
        <v>0</v>
      </c>
      <c r="K82" s="100"/>
      <c r="L82" s="153"/>
    </row>
    <row r="83" spans="1:31" s="10" customFormat="1" ht="19.899999999999999" customHeight="1">
      <c r="B83" s="149"/>
      <c r="C83" s="100"/>
      <c r="D83" s="150" t="s">
        <v>2808</v>
      </c>
      <c r="E83" s="151"/>
      <c r="F83" s="151"/>
      <c r="G83" s="151"/>
      <c r="H83" s="151"/>
      <c r="I83" s="151"/>
      <c r="J83" s="152">
        <f>J637</f>
        <v>0</v>
      </c>
      <c r="K83" s="100"/>
      <c r="L83" s="153"/>
    </row>
    <row r="84" spans="1:31" s="10" customFormat="1" ht="19.899999999999999" customHeight="1">
      <c r="B84" s="149"/>
      <c r="C84" s="100"/>
      <c r="D84" s="150" t="s">
        <v>2809</v>
      </c>
      <c r="E84" s="151"/>
      <c r="F84" s="151"/>
      <c r="G84" s="151"/>
      <c r="H84" s="151"/>
      <c r="I84" s="151"/>
      <c r="J84" s="152">
        <f>J643</f>
        <v>0</v>
      </c>
      <c r="K84" s="100"/>
      <c r="L84" s="153"/>
    </row>
    <row r="85" spans="1:31" s="10" customFormat="1" ht="19.899999999999999" customHeight="1">
      <c r="B85" s="149"/>
      <c r="C85" s="100"/>
      <c r="D85" s="150" t="s">
        <v>2810</v>
      </c>
      <c r="E85" s="151"/>
      <c r="F85" s="151"/>
      <c r="G85" s="151"/>
      <c r="H85" s="151"/>
      <c r="I85" s="151"/>
      <c r="J85" s="152">
        <f>J662</f>
        <v>0</v>
      </c>
      <c r="K85" s="100"/>
      <c r="L85" s="153"/>
    </row>
    <row r="86" spans="1:31" s="10" customFormat="1" ht="19.899999999999999" customHeight="1">
      <c r="B86" s="149"/>
      <c r="C86" s="100"/>
      <c r="D86" s="150" t="s">
        <v>2811</v>
      </c>
      <c r="E86" s="151"/>
      <c r="F86" s="151"/>
      <c r="G86" s="151"/>
      <c r="H86" s="151"/>
      <c r="I86" s="151"/>
      <c r="J86" s="152">
        <f>J696</f>
        <v>0</v>
      </c>
      <c r="K86" s="100"/>
      <c r="L86" s="153"/>
    </row>
    <row r="87" spans="1:31" s="10" customFormat="1" ht="19.899999999999999" customHeight="1">
      <c r="B87" s="149"/>
      <c r="C87" s="100"/>
      <c r="D87" s="150" t="s">
        <v>2812</v>
      </c>
      <c r="E87" s="151"/>
      <c r="F87" s="151"/>
      <c r="G87" s="151"/>
      <c r="H87" s="151"/>
      <c r="I87" s="151"/>
      <c r="J87" s="152">
        <f>J757</f>
        <v>0</v>
      </c>
      <c r="K87" s="100"/>
      <c r="L87" s="153"/>
    </row>
    <row r="88" spans="1:31" s="10" customFormat="1" ht="19.899999999999999" customHeight="1">
      <c r="B88" s="149"/>
      <c r="C88" s="100"/>
      <c r="D88" s="150" t="s">
        <v>2813</v>
      </c>
      <c r="E88" s="151"/>
      <c r="F88" s="151"/>
      <c r="G88" s="151"/>
      <c r="H88" s="151"/>
      <c r="I88" s="151"/>
      <c r="J88" s="152">
        <f>J767</f>
        <v>0</v>
      </c>
      <c r="K88" s="100"/>
      <c r="L88" s="153"/>
    </row>
    <row r="89" spans="1:31" s="10" customFormat="1" ht="19.899999999999999" customHeight="1">
      <c r="B89" s="149"/>
      <c r="C89" s="100"/>
      <c r="D89" s="150" t="s">
        <v>2814</v>
      </c>
      <c r="E89" s="151"/>
      <c r="F89" s="151"/>
      <c r="G89" s="151"/>
      <c r="H89" s="151"/>
      <c r="I89" s="151"/>
      <c r="J89" s="152">
        <f>J809</f>
        <v>0</v>
      </c>
      <c r="K89" s="100"/>
      <c r="L89" s="153"/>
    </row>
    <row r="90" spans="1:31" s="10" customFormat="1" ht="19.899999999999999" customHeight="1">
      <c r="B90" s="149"/>
      <c r="C90" s="100"/>
      <c r="D90" s="150" t="s">
        <v>2815</v>
      </c>
      <c r="E90" s="151"/>
      <c r="F90" s="151"/>
      <c r="G90" s="151"/>
      <c r="H90" s="151"/>
      <c r="I90" s="151"/>
      <c r="J90" s="152">
        <f>J850</f>
        <v>0</v>
      </c>
      <c r="K90" s="100"/>
      <c r="L90" s="153"/>
    </row>
    <row r="91" spans="1:31" s="10" customFormat="1" ht="19.899999999999999" customHeight="1">
      <c r="B91" s="149"/>
      <c r="C91" s="100"/>
      <c r="D91" s="150" t="s">
        <v>2676</v>
      </c>
      <c r="E91" s="151"/>
      <c r="F91" s="151"/>
      <c r="G91" s="151"/>
      <c r="H91" s="151"/>
      <c r="I91" s="151"/>
      <c r="J91" s="152">
        <f>J927</f>
        <v>0</v>
      </c>
      <c r="K91" s="100"/>
      <c r="L91" s="153"/>
    </row>
    <row r="92" spans="1:31" s="10" customFormat="1" ht="19.899999999999999" customHeight="1">
      <c r="B92" s="149"/>
      <c r="C92" s="100"/>
      <c r="D92" s="150" t="s">
        <v>2816</v>
      </c>
      <c r="E92" s="151"/>
      <c r="F92" s="151"/>
      <c r="G92" s="151"/>
      <c r="H92" s="151"/>
      <c r="I92" s="151"/>
      <c r="J92" s="152">
        <f>J937</f>
        <v>0</v>
      </c>
      <c r="K92" s="100"/>
      <c r="L92" s="153"/>
    </row>
    <row r="93" spans="1:31" s="10" customFormat="1" ht="19.899999999999999" customHeight="1">
      <c r="B93" s="149"/>
      <c r="C93" s="100"/>
      <c r="D93" s="150" t="s">
        <v>2817</v>
      </c>
      <c r="E93" s="151"/>
      <c r="F93" s="151"/>
      <c r="G93" s="151"/>
      <c r="H93" s="151"/>
      <c r="I93" s="151"/>
      <c r="J93" s="152">
        <f>J956</f>
        <v>0</v>
      </c>
      <c r="K93" s="100"/>
      <c r="L93" s="153"/>
    </row>
    <row r="94" spans="1:31" s="2" customFormat="1" ht="21.75" customHeight="1">
      <c r="A94" s="37"/>
      <c r="B94" s="38"/>
      <c r="C94" s="39"/>
      <c r="D94" s="39"/>
      <c r="E94" s="39"/>
      <c r="F94" s="39"/>
      <c r="G94" s="39"/>
      <c r="H94" s="39"/>
      <c r="I94" s="39"/>
      <c r="J94" s="39"/>
      <c r="K94" s="39"/>
      <c r="L94" s="116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pans="1:31" s="2" customFormat="1" ht="7" customHeight="1">
      <c r="A95" s="37"/>
      <c r="B95" s="50"/>
      <c r="C95" s="51"/>
      <c r="D95" s="51"/>
      <c r="E95" s="51"/>
      <c r="F95" s="51"/>
      <c r="G95" s="51"/>
      <c r="H95" s="51"/>
      <c r="I95" s="51"/>
      <c r="J95" s="51"/>
      <c r="K95" s="51"/>
      <c r="L95" s="116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9" spans="1:31" s="2" customFormat="1" ht="7" customHeight="1">
      <c r="A99" s="37"/>
      <c r="B99" s="52"/>
      <c r="C99" s="53"/>
      <c r="D99" s="53"/>
      <c r="E99" s="53"/>
      <c r="F99" s="53"/>
      <c r="G99" s="53"/>
      <c r="H99" s="53"/>
      <c r="I99" s="53"/>
      <c r="J99" s="53"/>
      <c r="K99" s="53"/>
      <c r="L99" s="116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pans="1:31" s="2" customFormat="1" ht="25" customHeight="1">
      <c r="A100" s="37"/>
      <c r="B100" s="38"/>
      <c r="C100" s="26" t="s">
        <v>191</v>
      </c>
      <c r="D100" s="39"/>
      <c r="E100" s="39"/>
      <c r="F100" s="39"/>
      <c r="G100" s="39"/>
      <c r="H100" s="39"/>
      <c r="I100" s="39"/>
      <c r="J100" s="39"/>
      <c r="K100" s="39"/>
      <c r="L100" s="116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</row>
    <row r="101" spans="1:31" s="2" customFormat="1" ht="7" customHeight="1">
      <c r="A101" s="37"/>
      <c r="B101" s="38"/>
      <c r="C101" s="39"/>
      <c r="D101" s="39"/>
      <c r="E101" s="39"/>
      <c r="F101" s="39"/>
      <c r="G101" s="39"/>
      <c r="H101" s="39"/>
      <c r="I101" s="39"/>
      <c r="J101" s="39"/>
      <c r="K101" s="39"/>
      <c r="L101" s="116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pans="1:31" s="2" customFormat="1" ht="12" customHeight="1">
      <c r="A102" s="37"/>
      <c r="B102" s="38"/>
      <c r="C102" s="32" t="s">
        <v>16</v>
      </c>
      <c r="D102" s="39"/>
      <c r="E102" s="39"/>
      <c r="F102" s="39"/>
      <c r="G102" s="39"/>
      <c r="H102" s="39"/>
      <c r="I102" s="39"/>
      <c r="J102" s="39"/>
      <c r="K102" s="39"/>
      <c r="L102" s="116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pans="1:31" s="2" customFormat="1" ht="16.5" customHeight="1">
      <c r="A103" s="37"/>
      <c r="B103" s="38"/>
      <c r="C103" s="39"/>
      <c r="D103" s="39"/>
      <c r="E103" s="400" t="str">
        <f>E7</f>
        <v>Lesopark Na Kolečku-DPS - revize</v>
      </c>
      <c r="F103" s="401"/>
      <c r="G103" s="401"/>
      <c r="H103" s="401"/>
      <c r="I103" s="39"/>
      <c r="J103" s="39"/>
      <c r="K103" s="39"/>
      <c r="L103" s="116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pans="1:31" s="1" customFormat="1" ht="12" customHeight="1">
      <c r="B104" s="24"/>
      <c r="C104" s="32" t="s">
        <v>169</v>
      </c>
      <c r="D104" s="25"/>
      <c r="E104" s="25"/>
      <c r="F104" s="25"/>
      <c r="G104" s="25"/>
      <c r="H104" s="25"/>
      <c r="I104" s="25"/>
      <c r="J104" s="25"/>
      <c r="K104" s="25"/>
      <c r="L104" s="23"/>
    </row>
    <row r="105" spans="1:31" s="1" customFormat="1" ht="16.5" customHeight="1">
      <c r="B105" s="24"/>
      <c r="C105" s="25"/>
      <c r="D105" s="25"/>
      <c r="E105" s="400" t="s">
        <v>2673</v>
      </c>
      <c r="F105" s="391"/>
      <c r="G105" s="391"/>
      <c r="H105" s="391"/>
      <c r="I105" s="25"/>
      <c r="J105" s="25"/>
      <c r="K105" s="25"/>
      <c r="L105" s="23"/>
    </row>
    <row r="106" spans="1:31" s="1" customFormat="1" ht="12" customHeight="1">
      <c r="B106" s="24"/>
      <c r="C106" s="32" t="s">
        <v>171</v>
      </c>
      <c r="D106" s="25"/>
      <c r="E106" s="25"/>
      <c r="F106" s="25"/>
      <c r="G106" s="25"/>
      <c r="H106" s="25"/>
      <c r="I106" s="25"/>
      <c r="J106" s="25"/>
      <c r="K106" s="25"/>
      <c r="L106" s="23"/>
    </row>
    <row r="107" spans="1:31" s="2" customFormat="1" ht="16.5" customHeight="1">
      <c r="A107" s="37"/>
      <c r="B107" s="38"/>
      <c r="C107" s="39"/>
      <c r="D107" s="39"/>
      <c r="E107" s="409" t="s">
        <v>2800</v>
      </c>
      <c r="F107" s="399"/>
      <c r="G107" s="399"/>
      <c r="H107" s="399"/>
      <c r="I107" s="39"/>
      <c r="J107" s="39"/>
      <c r="K107" s="39"/>
      <c r="L107" s="116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pans="1:31" s="2" customFormat="1" ht="12" customHeight="1">
      <c r="A108" s="37"/>
      <c r="B108" s="38"/>
      <c r="C108" s="32" t="s">
        <v>1425</v>
      </c>
      <c r="D108" s="39"/>
      <c r="E108" s="39"/>
      <c r="F108" s="39"/>
      <c r="G108" s="39"/>
      <c r="H108" s="39"/>
      <c r="I108" s="39"/>
      <c r="J108" s="39"/>
      <c r="K108" s="39"/>
      <c r="L108" s="116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pans="1:31" s="2" customFormat="1" ht="16.5" customHeight="1">
      <c r="A109" s="37"/>
      <c r="B109" s="38"/>
      <c r="C109" s="39"/>
      <c r="D109" s="39"/>
      <c r="E109" s="367" t="str">
        <f>E13</f>
        <v>01 - Hlavní stavební úpravy</v>
      </c>
      <c r="F109" s="399"/>
      <c r="G109" s="399"/>
      <c r="H109" s="399"/>
      <c r="I109" s="39"/>
      <c r="J109" s="39"/>
      <c r="K109" s="39"/>
      <c r="L109" s="116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pans="1:31" s="2" customFormat="1" ht="7" customHeight="1">
      <c r="A110" s="37"/>
      <c r="B110" s="38"/>
      <c r="C110" s="39"/>
      <c r="D110" s="39"/>
      <c r="E110" s="39"/>
      <c r="F110" s="39"/>
      <c r="G110" s="39"/>
      <c r="H110" s="39"/>
      <c r="I110" s="39"/>
      <c r="J110" s="39"/>
      <c r="K110" s="39"/>
      <c r="L110" s="116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pans="1:31" s="2" customFormat="1" ht="12" customHeight="1">
      <c r="A111" s="37"/>
      <c r="B111" s="38"/>
      <c r="C111" s="32" t="s">
        <v>22</v>
      </c>
      <c r="D111" s="39"/>
      <c r="E111" s="39"/>
      <c r="F111" s="30" t="str">
        <f>F16</f>
        <v xml:space="preserve"> </v>
      </c>
      <c r="G111" s="39"/>
      <c r="H111" s="39"/>
      <c r="I111" s="32" t="s">
        <v>24</v>
      </c>
      <c r="J111" s="62" t="str">
        <f>IF(J16="","",J16)</f>
        <v>22. 5. 2024</v>
      </c>
      <c r="K111" s="39"/>
      <c r="L111" s="116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pans="1:31" s="2" customFormat="1" ht="7" customHeight="1">
      <c r="A112" s="37"/>
      <c r="B112" s="38"/>
      <c r="C112" s="39"/>
      <c r="D112" s="39"/>
      <c r="E112" s="39"/>
      <c r="F112" s="39"/>
      <c r="G112" s="39"/>
      <c r="H112" s="39"/>
      <c r="I112" s="39"/>
      <c r="J112" s="39"/>
      <c r="K112" s="39"/>
      <c r="L112" s="116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pans="1:65" s="2" customFormat="1" ht="15.15" customHeight="1">
      <c r="A113" s="37"/>
      <c r="B113" s="38"/>
      <c r="C113" s="32" t="s">
        <v>26</v>
      </c>
      <c r="D113" s="39"/>
      <c r="E113" s="39"/>
      <c r="F113" s="30" t="str">
        <f>E19</f>
        <v xml:space="preserve"> </v>
      </c>
      <c r="G113" s="39"/>
      <c r="H113" s="39"/>
      <c r="I113" s="32" t="s">
        <v>32</v>
      </c>
      <c r="J113" s="35" t="str">
        <f>E25</f>
        <v>Land05 s.r.o.</v>
      </c>
      <c r="K113" s="39"/>
      <c r="L113" s="116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pans="1:65" s="2" customFormat="1" ht="15.15" customHeight="1">
      <c r="A114" s="37"/>
      <c r="B114" s="38"/>
      <c r="C114" s="32" t="s">
        <v>30</v>
      </c>
      <c r="D114" s="39"/>
      <c r="E114" s="39"/>
      <c r="F114" s="30" t="str">
        <f>IF(E22="","",E22)</f>
        <v>Vyplň údaj</v>
      </c>
      <c r="G114" s="39"/>
      <c r="H114" s="39"/>
      <c r="I114" s="32" t="s">
        <v>35</v>
      </c>
      <c r="J114" s="35" t="str">
        <f>E28</f>
        <v>Soloreal s.r.o.</v>
      </c>
      <c r="K114" s="39"/>
      <c r="L114" s="116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pans="1:65" s="2" customFormat="1" ht="10.25" customHeight="1">
      <c r="A115" s="37"/>
      <c r="B115" s="38"/>
      <c r="C115" s="39"/>
      <c r="D115" s="39"/>
      <c r="E115" s="39"/>
      <c r="F115" s="39"/>
      <c r="G115" s="39"/>
      <c r="H115" s="39"/>
      <c r="I115" s="39"/>
      <c r="J115" s="39"/>
      <c r="K115" s="39"/>
      <c r="L115" s="116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pans="1:65" s="11" customFormat="1" ht="29.25" customHeight="1">
      <c r="A116" s="154"/>
      <c r="B116" s="155"/>
      <c r="C116" s="156" t="s">
        <v>192</v>
      </c>
      <c r="D116" s="157" t="s">
        <v>59</v>
      </c>
      <c r="E116" s="157" t="s">
        <v>55</v>
      </c>
      <c r="F116" s="157" t="s">
        <v>56</v>
      </c>
      <c r="G116" s="157" t="s">
        <v>193</v>
      </c>
      <c r="H116" s="157" t="s">
        <v>194</v>
      </c>
      <c r="I116" s="157" t="s">
        <v>195</v>
      </c>
      <c r="J116" s="158" t="s">
        <v>177</v>
      </c>
      <c r="K116" s="159" t="s">
        <v>196</v>
      </c>
      <c r="L116" s="160"/>
      <c r="M116" s="71" t="s">
        <v>21</v>
      </c>
      <c r="N116" s="72" t="s">
        <v>44</v>
      </c>
      <c r="O116" s="72" t="s">
        <v>197</v>
      </c>
      <c r="P116" s="72" t="s">
        <v>198</v>
      </c>
      <c r="Q116" s="72" t="s">
        <v>199</v>
      </c>
      <c r="R116" s="72" t="s">
        <v>200</v>
      </c>
      <c r="S116" s="72" t="s">
        <v>201</v>
      </c>
      <c r="T116" s="73" t="s">
        <v>202</v>
      </c>
      <c r="U116" s="154"/>
      <c r="V116" s="154"/>
      <c r="W116" s="154"/>
      <c r="X116" s="154"/>
      <c r="Y116" s="154"/>
      <c r="Z116" s="154"/>
      <c r="AA116" s="154"/>
      <c r="AB116" s="154"/>
      <c r="AC116" s="154"/>
      <c r="AD116" s="154"/>
      <c r="AE116" s="154"/>
    </row>
    <row r="117" spans="1:65" s="2" customFormat="1" ht="22.75" customHeight="1">
      <c r="A117" s="37"/>
      <c r="B117" s="38"/>
      <c r="C117" s="78" t="s">
        <v>203</v>
      </c>
      <c r="D117" s="39"/>
      <c r="E117" s="39"/>
      <c r="F117" s="39"/>
      <c r="G117" s="39"/>
      <c r="H117" s="39"/>
      <c r="I117" s="39"/>
      <c r="J117" s="161">
        <f>BK117</f>
        <v>0</v>
      </c>
      <c r="K117" s="39"/>
      <c r="L117" s="42"/>
      <c r="M117" s="74"/>
      <c r="N117" s="162"/>
      <c r="O117" s="75"/>
      <c r="P117" s="163">
        <f>P118+P369</f>
        <v>0</v>
      </c>
      <c r="Q117" s="75"/>
      <c r="R117" s="163">
        <f>R118+R369</f>
        <v>45.213520000000003</v>
      </c>
      <c r="S117" s="75"/>
      <c r="T117" s="164">
        <f>T118+T369</f>
        <v>0</v>
      </c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T117" s="20" t="s">
        <v>73</v>
      </c>
      <c r="AU117" s="20" t="s">
        <v>178</v>
      </c>
      <c r="BK117" s="165">
        <f>BK118+BK369</f>
        <v>0</v>
      </c>
    </row>
    <row r="118" spans="1:65" s="12" customFormat="1" ht="25.9" customHeight="1">
      <c r="B118" s="166"/>
      <c r="C118" s="167"/>
      <c r="D118" s="168" t="s">
        <v>73</v>
      </c>
      <c r="E118" s="169" t="s">
        <v>204</v>
      </c>
      <c r="F118" s="169" t="s">
        <v>205</v>
      </c>
      <c r="G118" s="167"/>
      <c r="H118" s="167"/>
      <c r="I118" s="170"/>
      <c r="J118" s="171">
        <f>BK118</f>
        <v>0</v>
      </c>
      <c r="K118" s="167"/>
      <c r="L118" s="172"/>
      <c r="M118" s="173"/>
      <c r="N118" s="174"/>
      <c r="O118" s="174"/>
      <c r="P118" s="175">
        <f>P119+P169+P233+P270+P301+P312+P340+P366</f>
        <v>0</v>
      </c>
      <c r="Q118" s="174"/>
      <c r="R118" s="175">
        <f>R119+R169+R233+R270+R301+R312+R340+R366</f>
        <v>45.213520000000003</v>
      </c>
      <c r="S118" s="174"/>
      <c r="T118" s="176">
        <f>T119+T169+T233+T270+T301+T312+T340+T366</f>
        <v>0</v>
      </c>
      <c r="AR118" s="177" t="s">
        <v>81</v>
      </c>
      <c r="AT118" s="178" t="s">
        <v>73</v>
      </c>
      <c r="AU118" s="178" t="s">
        <v>74</v>
      </c>
      <c r="AY118" s="177" t="s">
        <v>206</v>
      </c>
      <c r="BK118" s="179">
        <f>BK119+BK169+BK233+BK270+BK301+BK312+BK340+BK366</f>
        <v>0</v>
      </c>
    </row>
    <row r="119" spans="1:65" s="12" customFormat="1" ht="22.75" customHeight="1">
      <c r="B119" s="166"/>
      <c r="C119" s="167"/>
      <c r="D119" s="168" t="s">
        <v>73</v>
      </c>
      <c r="E119" s="180" t="s">
        <v>81</v>
      </c>
      <c r="F119" s="180" t="s">
        <v>207</v>
      </c>
      <c r="G119" s="167"/>
      <c r="H119" s="167"/>
      <c r="I119" s="170"/>
      <c r="J119" s="181">
        <f>BK119</f>
        <v>0</v>
      </c>
      <c r="K119" s="167"/>
      <c r="L119" s="172"/>
      <c r="M119" s="173"/>
      <c r="N119" s="174"/>
      <c r="O119" s="174"/>
      <c r="P119" s="175">
        <f>SUM(P120:P168)</f>
        <v>0</v>
      </c>
      <c r="Q119" s="174"/>
      <c r="R119" s="175">
        <f>SUM(R120:R168)</f>
        <v>0</v>
      </c>
      <c r="S119" s="174"/>
      <c r="T119" s="176">
        <f>SUM(T120:T168)</f>
        <v>0</v>
      </c>
      <c r="AR119" s="177" t="s">
        <v>81</v>
      </c>
      <c r="AT119" s="178" t="s">
        <v>73</v>
      </c>
      <c r="AU119" s="178" t="s">
        <v>81</v>
      </c>
      <c r="AY119" s="177" t="s">
        <v>206</v>
      </c>
      <c r="BK119" s="179">
        <f>SUM(BK120:BK168)</f>
        <v>0</v>
      </c>
    </row>
    <row r="120" spans="1:65" s="2" customFormat="1" ht="16.5" customHeight="1">
      <c r="A120" s="37"/>
      <c r="B120" s="38"/>
      <c r="C120" s="182" t="s">
        <v>81</v>
      </c>
      <c r="D120" s="182" t="s">
        <v>208</v>
      </c>
      <c r="E120" s="183" t="s">
        <v>860</v>
      </c>
      <c r="F120" s="184" t="s">
        <v>863</v>
      </c>
      <c r="G120" s="185" t="s">
        <v>238</v>
      </c>
      <c r="H120" s="186">
        <v>157.25</v>
      </c>
      <c r="I120" s="187"/>
      <c r="J120" s="188">
        <f>ROUND(I120*H120,2)</f>
        <v>0</v>
      </c>
      <c r="K120" s="189"/>
      <c r="L120" s="42"/>
      <c r="M120" s="190" t="s">
        <v>21</v>
      </c>
      <c r="N120" s="191" t="s">
        <v>45</v>
      </c>
      <c r="O120" s="67"/>
      <c r="P120" s="192">
        <f>O120*H120</f>
        <v>0</v>
      </c>
      <c r="Q120" s="192">
        <v>0</v>
      </c>
      <c r="R120" s="192">
        <f>Q120*H120</f>
        <v>0</v>
      </c>
      <c r="S120" s="192">
        <v>0</v>
      </c>
      <c r="T120" s="193">
        <f>S120*H120</f>
        <v>0</v>
      </c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R120" s="194" t="s">
        <v>149</v>
      </c>
      <c r="AT120" s="194" t="s">
        <v>208</v>
      </c>
      <c r="AU120" s="194" t="s">
        <v>83</v>
      </c>
      <c r="AY120" s="20" t="s">
        <v>206</v>
      </c>
      <c r="BE120" s="195">
        <f>IF(N120="základní",J120,0)</f>
        <v>0</v>
      </c>
      <c r="BF120" s="195">
        <f>IF(N120="snížená",J120,0)</f>
        <v>0</v>
      </c>
      <c r="BG120" s="195">
        <f>IF(N120="zákl. přenesená",J120,0)</f>
        <v>0</v>
      </c>
      <c r="BH120" s="195">
        <f>IF(N120="sníž. přenesená",J120,0)</f>
        <v>0</v>
      </c>
      <c r="BI120" s="195">
        <f>IF(N120="nulová",J120,0)</f>
        <v>0</v>
      </c>
      <c r="BJ120" s="20" t="s">
        <v>81</v>
      </c>
      <c r="BK120" s="195">
        <f>ROUND(I120*H120,2)</f>
        <v>0</v>
      </c>
      <c r="BL120" s="20" t="s">
        <v>149</v>
      </c>
      <c r="BM120" s="194" t="s">
        <v>2818</v>
      </c>
    </row>
    <row r="121" spans="1:65" s="2" customFormat="1">
      <c r="A121" s="37"/>
      <c r="B121" s="38"/>
      <c r="C121" s="39"/>
      <c r="D121" s="196" t="s">
        <v>213</v>
      </c>
      <c r="E121" s="39"/>
      <c r="F121" s="197" t="s">
        <v>863</v>
      </c>
      <c r="G121" s="39"/>
      <c r="H121" s="39"/>
      <c r="I121" s="198"/>
      <c r="J121" s="39"/>
      <c r="K121" s="39"/>
      <c r="L121" s="42"/>
      <c r="M121" s="199"/>
      <c r="N121" s="200"/>
      <c r="O121" s="67"/>
      <c r="P121" s="67"/>
      <c r="Q121" s="67"/>
      <c r="R121" s="67"/>
      <c r="S121" s="67"/>
      <c r="T121" s="68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T121" s="20" t="s">
        <v>213</v>
      </c>
      <c r="AU121" s="20" t="s">
        <v>83</v>
      </c>
    </row>
    <row r="122" spans="1:65" s="13" customFormat="1">
      <c r="B122" s="201"/>
      <c r="C122" s="202"/>
      <c r="D122" s="196" t="s">
        <v>215</v>
      </c>
      <c r="E122" s="203" t="s">
        <v>21</v>
      </c>
      <c r="F122" s="204" t="s">
        <v>2819</v>
      </c>
      <c r="G122" s="202"/>
      <c r="H122" s="203" t="s">
        <v>21</v>
      </c>
      <c r="I122" s="205"/>
      <c r="J122" s="202"/>
      <c r="K122" s="202"/>
      <c r="L122" s="206"/>
      <c r="M122" s="207"/>
      <c r="N122" s="208"/>
      <c r="O122" s="208"/>
      <c r="P122" s="208"/>
      <c r="Q122" s="208"/>
      <c r="R122" s="208"/>
      <c r="S122" s="208"/>
      <c r="T122" s="209"/>
      <c r="AT122" s="210" t="s">
        <v>215</v>
      </c>
      <c r="AU122" s="210" t="s">
        <v>83</v>
      </c>
      <c r="AV122" s="13" t="s">
        <v>81</v>
      </c>
      <c r="AW122" s="13" t="s">
        <v>34</v>
      </c>
      <c r="AX122" s="13" t="s">
        <v>74</v>
      </c>
      <c r="AY122" s="210" t="s">
        <v>206</v>
      </c>
    </row>
    <row r="123" spans="1:65" s="14" customFormat="1">
      <c r="B123" s="211"/>
      <c r="C123" s="212"/>
      <c r="D123" s="196" t="s">
        <v>215</v>
      </c>
      <c r="E123" s="213" t="s">
        <v>21</v>
      </c>
      <c r="F123" s="214" t="s">
        <v>2820</v>
      </c>
      <c r="G123" s="212"/>
      <c r="H123" s="215">
        <v>157.25</v>
      </c>
      <c r="I123" s="216"/>
      <c r="J123" s="212"/>
      <c r="K123" s="212"/>
      <c r="L123" s="217"/>
      <c r="M123" s="218"/>
      <c r="N123" s="219"/>
      <c r="O123" s="219"/>
      <c r="P123" s="219"/>
      <c r="Q123" s="219"/>
      <c r="R123" s="219"/>
      <c r="S123" s="219"/>
      <c r="T123" s="220"/>
      <c r="AT123" s="221" t="s">
        <v>215</v>
      </c>
      <c r="AU123" s="221" t="s">
        <v>83</v>
      </c>
      <c r="AV123" s="14" t="s">
        <v>83</v>
      </c>
      <c r="AW123" s="14" t="s">
        <v>34</v>
      </c>
      <c r="AX123" s="14" t="s">
        <v>74</v>
      </c>
      <c r="AY123" s="221" t="s">
        <v>206</v>
      </c>
    </row>
    <row r="124" spans="1:65" s="15" customFormat="1">
      <c r="B124" s="222"/>
      <c r="C124" s="223"/>
      <c r="D124" s="196" t="s">
        <v>215</v>
      </c>
      <c r="E124" s="224" t="s">
        <v>21</v>
      </c>
      <c r="F124" s="225" t="s">
        <v>219</v>
      </c>
      <c r="G124" s="223"/>
      <c r="H124" s="226">
        <v>157.25</v>
      </c>
      <c r="I124" s="227"/>
      <c r="J124" s="223"/>
      <c r="K124" s="223"/>
      <c r="L124" s="228"/>
      <c r="M124" s="229"/>
      <c r="N124" s="230"/>
      <c r="O124" s="230"/>
      <c r="P124" s="230"/>
      <c r="Q124" s="230"/>
      <c r="R124" s="230"/>
      <c r="S124" s="230"/>
      <c r="T124" s="231"/>
      <c r="AT124" s="232" t="s">
        <v>215</v>
      </c>
      <c r="AU124" s="232" t="s">
        <v>83</v>
      </c>
      <c r="AV124" s="15" t="s">
        <v>149</v>
      </c>
      <c r="AW124" s="15" t="s">
        <v>34</v>
      </c>
      <c r="AX124" s="15" t="s">
        <v>81</v>
      </c>
      <c r="AY124" s="232" t="s">
        <v>206</v>
      </c>
    </row>
    <row r="125" spans="1:65" s="2" customFormat="1" ht="24.15" customHeight="1">
      <c r="A125" s="37"/>
      <c r="B125" s="38"/>
      <c r="C125" s="182" t="s">
        <v>83</v>
      </c>
      <c r="D125" s="182" t="s">
        <v>208</v>
      </c>
      <c r="E125" s="183" t="s">
        <v>2821</v>
      </c>
      <c r="F125" s="184" t="s">
        <v>2822</v>
      </c>
      <c r="G125" s="185" t="s">
        <v>257</v>
      </c>
      <c r="H125" s="186">
        <v>27.873999999999999</v>
      </c>
      <c r="I125" s="187"/>
      <c r="J125" s="188">
        <f>ROUND(I125*H125,2)</f>
        <v>0</v>
      </c>
      <c r="K125" s="189"/>
      <c r="L125" s="42"/>
      <c r="M125" s="190" t="s">
        <v>21</v>
      </c>
      <c r="N125" s="191" t="s">
        <v>45</v>
      </c>
      <c r="O125" s="67"/>
      <c r="P125" s="192">
        <f>O125*H125</f>
        <v>0</v>
      </c>
      <c r="Q125" s="192">
        <v>0</v>
      </c>
      <c r="R125" s="192">
        <f>Q125*H125</f>
        <v>0</v>
      </c>
      <c r="S125" s="192">
        <v>0</v>
      </c>
      <c r="T125" s="193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194" t="s">
        <v>149</v>
      </c>
      <c r="AT125" s="194" t="s">
        <v>208</v>
      </c>
      <c r="AU125" s="194" t="s">
        <v>83</v>
      </c>
      <c r="AY125" s="20" t="s">
        <v>206</v>
      </c>
      <c r="BE125" s="195">
        <f>IF(N125="základní",J125,0)</f>
        <v>0</v>
      </c>
      <c r="BF125" s="195">
        <f>IF(N125="snížená",J125,0)</f>
        <v>0</v>
      </c>
      <c r="BG125" s="195">
        <f>IF(N125="zákl. přenesená",J125,0)</f>
        <v>0</v>
      </c>
      <c r="BH125" s="195">
        <f>IF(N125="sníž. přenesená",J125,0)</f>
        <v>0</v>
      </c>
      <c r="BI125" s="195">
        <f>IF(N125="nulová",J125,0)</f>
        <v>0</v>
      </c>
      <c r="BJ125" s="20" t="s">
        <v>81</v>
      </c>
      <c r="BK125" s="195">
        <f>ROUND(I125*H125,2)</f>
        <v>0</v>
      </c>
      <c r="BL125" s="20" t="s">
        <v>149</v>
      </c>
      <c r="BM125" s="194" t="s">
        <v>2823</v>
      </c>
    </row>
    <row r="126" spans="1:65" s="2" customFormat="1" ht="18">
      <c r="A126" s="37"/>
      <c r="B126" s="38"/>
      <c r="C126" s="39"/>
      <c r="D126" s="196" t="s">
        <v>213</v>
      </c>
      <c r="E126" s="39"/>
      <c r="F126" s="197" t="s">
        <v>2822</v>
      </c>
      <c r="G126" s="39"/>
      <c r="H126" s="39"/>
      <c r="I126" s="198"/>
      <c r="J126" s="39"/>
      <c r="K126" s="39"/>
      <c r="L126" s="42"/>
      <c r="M126" s="199"/>
      <c r="N126" s="200"/>
      <c r="O126" s="67"/>
      <c r="P126" s="67"/>
      <c r="Q126" s="67"/>
      <c r="R126" s="67"/>
      <c r="S126" s="67"/>
      <c r="T126" s="68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20" t="s">
        <v>213</v>
      </c>
      <c r="AU126" s="20" t="s">
        <v>83</v>
      </c>
    </row>
    <row r="127" spans="1:65" s="13" customFormat="1">
      <c r="B127" s="201"/>
      <c r="C127" s="202"/>
      <c r="D127" s="196" t="s">
        <v>215</v>
      </c>
      <c r="E127" s="203" t="s">
        <v>21</v>
      </c>
      <c r="F127" s="204" t="s">
        <v>2824</v>
      </c>
      <c r="G127" s="202"/>
      <c r="H127" s="203" t="s">
        <v>21</v>
      </c>
      <c r="I127" s="205"/>
      <c r="J127" s="202"/>
      <c r="K127" s="202"/>
      <c r="L127" s="206"/>
      <c r="M127" s="207"/>
      <c r="N127" s="208"/>
      <c r="O127" s="208"/>
      <c r="P127" s="208"/>
      <c r="Q127" s="208"/>
      <c r="R127" s="208"/>
      <c r="S127" s="208"/>
      <c r="T127" s="209"/>
      <c r="AT127" s="210" t="s">
        <v>215</v>
      </c>
      <c r="AU127" s="210" t="s">
        <v>83</v>
      </c>
      <c r="AV127" s="13" t="s">
        <v>81</v>
      </c>
      <c r="AW127" s="13" t="s">
        <v>34</v>
      </c>
      <c r="AX127" s="13" t="s">
        <v>74</v>
      </c>
      <c r="AY127" s="210" t="s">
        <v>206</v>
      </c>
    </row>
    <row r="128" spans="1:65" s="14" customFormat="1">
      <c r="B128" s="211"/>
      <c r="C128" s="212"/>
      <c r="D128" s="196" t="s">
        <v>215</v>
      </c>
      <c r="E128" s="213" t="s">
        <v>21</v>
      </c>
      <c r="F128" s="214" t="s">
        <v>2825</v>
      </c>
      <c r="G128" s="212"/>
      <c r="H128" s="215">
        <v>27.873999999999999</v>
      </c>
      <c r="I128" s="216"/>
      <c r="J128" s="212"/>
      <c r="K128" s="212"/>
      <c r="L128" s="217"/>
      <c r="M128" s="218"/>
      <c r="N128" s="219"/>
      <c r="O128" s="219"/>
      <c r="P128" s="219"/>
      <c r="Q128" s="219"/>
      <c r="R128" s="219"/>
      <c r="S128" s="219"/>
      <c r="T128" s="220"/>
      <c r="AT128" s="221" t="s">
        <v>215</v>
      </c>
      <c r="AU128" s="221" t="s">
        <v>83</v>
      </c>
      <c r="AV128" s="14" t="s">
        <v>83</v>
      </c>
      <c r="AW128" s="14" t="s">
        <v>34</v>
      </c>
      <c r="AX128" s="14" t="s">
        <v>74</v>
      </c>
      <c r="AY128" s="221" t="s">
        <v>206</v>
      </c>
    </row>
    <row r="129" spans="1:65" s="15" customFormat="1">
      <c r="B129" s="222"/>
      <c r="C129" s="223"/>
      <c r="D129" s="196" t="s">
        <v>215</v>
      </c>
      <c r="E129" s="224" t="s">
        <v>21</v>
      </c>
      <c r="F129" s="225" t="s">
        <v>219</v>
      </c>
      <c r="G129" s="223"/>
      <c r="H129" s="226">
        <v>27.873999999999999</v>
      </c>
      <c r="I129" s="227"/>
      <c r="J129" s="223"/>
      <c r="K129" s="223"/>
      <c r="L129" s="228"/>
      <c r="M129" s="229"/>
      <c r="N129" s="230"/>
      <c r="O129" s="230"/>
      <c r="P129" s="230"/>
      <c r="Q129" s="230"/>
      <c r="R129" s="230"/>
      <c r="S129" s="230"/>
      <c r="T129" s="231"/>
      <c r="AT129" s="232" t="s">
        <v>215</v>
      </c>
      <c r="AU129" s="232" t="s">
        <v>83</v>
      </c>
      <c r="AV129" s="15" t="s">
        <v>149</v>
      </c>
      <c r="AW129" s="15" t="s">
        <v>34</v>
      </c>
      <c r="AX129" s="15" t="s">
        <v>81</v>
      </c>
      <c r="AY129" s="232" t="s">
        <v>206</v>
      </c>
    </row>
    <row r="130" spans="1:65" s="2" customFormat="1" ht="24.15" customHeight="1">
      <c r="A130" s="37"/>
      <c r="B130" s="38"/>
      <c r="C130" s="182" t="s">
        <v>106</v>
      </c>
      <c r="D130" s="182" t="s">
        <v>208</v>
      </c>
      <c r="E130" s="183" t="s">
        <v>1225</v>
      </c>
      <c r="F130" s="184" t="s">
        <v>1228</v>
      </c>
      <c r="G130" s="185" t="s">
        <v>257</v>
      </c>
      <c r="H130" s="186">
        <v>17.222999999999999</v>
      </c>
      <c r="I130" s="187"/>
      <c r="J130" s="188">
        <f>ROUND(I130*H130,2)</f>
        <v>0</v>
      </c>
      <c r="K130" s="189"/>
      <c r="L130" s="42"/>
      <c r="M130" s="190" t="s">
        <v>21</v>
      </c>
      <c r="N130" s="191" t="s">
        <v>45</v>
      </c>
      <c r="O130" s="67"/>
      <c r="P130" s="192">
        <f>O130*H130</f>
        <v>0</v>
      </c>
      <c r="Q130" s="192">
        <v>0</v>
      </c>
      <c r="R130" s="192">
        <f>Q130*H130</f>
        <v>0</v>
      </c>
      <c r="S130" s="192">
        <v>0</v>
      </c>
      <c r="T130" s="193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194" t="s">
        <v>149</v>
      </c>
      <c r="AT130" s="194" t="s">
        <v>208</v>
      </c>
      <c r="AU130" s="194" t="s">
        <v>83</v>
      </c>
      <c r="AY130" s="20" t="s">
        <v>206</v>
      </c>
      <c r="BE130" s="195">
        <f>IF(N130="základní",J130,0)</f>
        <v>0</v>
      </c>
      <c r="BF130" s="195">
        <f>IF(N130="snížená",J130,0)</f>
        <v>0</v>
      </c>
      <c r="BG130" s="195">
        <f>IF(N130="zákl. přenesená",J130,0)</f>
        <v>0</v>
      </c>
      <c r="BH130" s="195">
        <f>IF(N130="sníž. přenesená",J130,0)</f>
        <v>0</v>
      </c>
      <c r="BI130" s="195">
        <f>IF(N130="nulová",J130,0)</f>
        <v>0</v>
      </c>
      <c r="BJ130" s="20" t="s">
        <v>81</v>
      </c>
      <c r="BK130" s="195">
        <f>ROUND(I130*H130,2)</f>
        <v>0</v>
      </c>
      <c r="BL130" s="20" t="s">
        <v>149</v>
      </c>
      <c r="BM130" s="194" t="s">
        <v>2826</v>
      </c>
    </row>
    <row r="131" spans="1:65" s="2" customFormat="1" ht="18">
      <c r="A131" s="37"/>
      <c r="B131" s="38"/>
      <c r="C131" s="39"/>
      <c r="D131" s="196" t="s">
        <v>213</v>
      </c>
      <c r="E131" s="39"/>
      <c r="F131" s="197" t="s">
        <v>1228</v>
      </c>
      <c r="G131" s="39"/>
      <c r="H131" s="39"/>
      <c r="I131" s="198"/>
      <c r="J131" s="39"/>
      <c r="K131" s="39"/>
      <c r="L131" s="42"/>
      <c r="M131" s="199"/>
      <c r="N131" s="200"/>
      <c r="O131" s="67"/>
      <c r="P131" s="67"/>
      <c r="Q131" s="67"/>
      <c r="R131" s="67"/>
      <c r="S131" s="67"/>
      <c r="T131" s="68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T131" s="20" t="s">
        <v>213</v>
      </c>
      <c r="AU131" s="20" t="s">
        <v>83</v>
      </c>
    </row>
    <row r="132" spans="1:65" s="13" customFormat="1">
      <c r="B132" s="201"/>
      <c r="C132" s="202"/>
      <c r="D132" s="196" t="s">
        <v>215</v>
      </c>
      <c r="E132" s="203" t="s">
        <v>21</v>
      </c>
      <c r="F132" s="204" t="s">
        <v>2827</v>
      </c>
      <c r="G132" s="202"/>
      <c r="H132" s="203" t="s">
        <v>21</v>
      </c>
      <c r="I132" s="205"/>
      <c r="J132" s="202"/>
      <c r="K132" s="202"/>
      <c r="L132" s="206"/>
      <c r="M132" s="207"/>
      <c r="N132" s="208"/>
      <c r="O132" s="208"/>
      <c r="P132" s="208"/>
      <c r="Q132" s="208"/>
      <c r="R132" s="208"/>
      <c r="S132" s="208"/>
      <c r="T132" s="209"/>
      <c r="AT132" s="210" t="s">
        <v>215</v>
      </c>
      <c r="AU132" s="210" t="s">
        <v>83</v>
      </c>
      <c r="AV132" s="13" t="s">
        <v>81</v>
      </c>
      <c r="AW132" s="13" t="s">
        <v>34</v>
      </c>
      <c r="AX132" s="13" t="s">
        <v>74</v>
      </c>
      <c r="AY132" s="210" t="s">
        <v>206</v>
      </c>
    </row>
    <row r="133" spans="1:65" s="13" customFormat="1">
      <c r="B133" s="201"/>
      <c r="C133" s="202"/>
      <c r="D133" s="196" t="s">
        <v>215</v>
      </c>
      <c r="E133" s="203" t="s">
        <v>21</v>
      </c>
      <c r="F133" s="204" t="s">
        <v>2828</v>
      </c>
      <c r="G133" s="202"/>
      <c r="H133" s="203" t="s">
        <v>21</v>
      </c>
      <c r="I133" s="205"/>
      <c r="J133" s="202"/>
      <c r="K133" s="202"/>
      <c r="L133" s="206"/>
      <c r="M133" s="207"/>
      <c r="N133" s="208"/>
      <c r="O133" s="208"/>
      <c r="P133" s="208"/>
      <c r="Q133" s="208"/>
      <c r="R133" s="208"/>
      <c r="S133" s="208"/>
      <c r="T133" s="209"/>
      <c r="AT133" s="210" t="s">
        <v>215</v>
      </c>
      <c r="AU133" s="210" t="s">
        <v>83</v>
      </c>
      <c r="AV133" s="13" t="s">
        <v>81</v>
      </c>
      <c r="AW133" s="13" t="s">
        <v>34</v>
      </c>
      <c r="AX133" s="13" t="s">
        <v>74</v>
      </c>
      <c r="AY133" s="210" t="s">
        <v>206</v>
      </c>
    </row>
    <row r="134" spans="1:65" s="14" customFormat="1">
      <c r="B134" s="211"/>
      <c r="C134" s="212"/>
      <c r="D134" s="196" t="s">
        <v>215</v>
      </c>
      <c r="E134" s="213" t="s">
        <v>21</v>
      </c>
      <c r="F134" s="214" t="s">
        <v>2829</v>
      </c>
      <c r="G134" s="212"/>
      <c r="H134" s="215">
        <v>5.8280000000000003</v>
      </c>
      <c r="I134" s="216"/>
      <c r="J134" s="212"/>
      <c r="K134" s="212"/>
      <c r="L134" s="217"/>
      <c r="M134" s="218"/>
      <c r="N134" s="219"/>
      <c r="O134" s="219"/>
      <c r="P134" s="219"/>
      <c r="Q134" s="219"/>
      <c r="R134" s="219"/>
      <c r="S134" s="219"/>
      <c r="T134" s="220"/>
      <c r="AT134" s="221" t="s">
        <v>215</v>
      </c>
      <c r="AU134" s="221" t="s">
        <v>83</v>
      </c>
      <c r="AV134" s="14" t="s">
        <v>83</v>
      </c>
      <c r="AW134" s="14" t="s">
        <v>34</v>
      </c>
      <c r="AX134" s="14" t="s">
        <v>74</v>
      </c>
      <c r="AY134" s="221" t="s">
        <v>206</v>
      </c>
    </row>
    <row r="135" spans="1:65" s="13" customFormat="1">
      <c r="B135" s="201"/>
      <c r="C135" s="202"/>
      <c r="D135" s="196" t="s">
        <v>215</v>
      </c>
      <c r="E135" s="203" t="s">
        <v>21</v>
      </c>
      <c r="F135" s="204" t="s">
        <v>2830</v>
      </c>
      <c r="G135" s="202"/>
      <c r="H135" s="203" t="s">
        <v>21</v>
      </c>
      <c r="I135" s="205"/>
      <c r="J135" s="202"/>
      <c r="K135" s="202"/>
      <c r="L135" s="206"/>
      <c r="M135" s="207"/>
      <c r="N135" s="208"/>
      <c r="O135" s="208"/>
      <c r="P135" s="208"/>
      <c r="Q135" s="208"/>
      <c r="R135" s="208"/>
      <c r="S135" s="208"/>
      <c r="T135" s="209"/>
      <c r="AT135" s="210" t="s">
        <v>215</v>
      </c>
      <c r="AU135" s="210" t="s">
        <v>83</v>
      </c>
      <c r="AV135" s="13" t="s">
        <v>81</v>
      </c>
      <c r="AW135" s="13" t="s">
        <v>34</v>
      </c>
      <c r="AX135" s="13" t="s">
        <v>74</v>
      </c>
      <c r="AY135" s="210" t="s">
        <v>206</v>
      </c>
    </row>
    <row r="136" spans="1:65" s="14" customFormat="1">
      <c r="B136" s="211"/>
      <c r="C136" s="212"/>
      <c r="D136" s="196" t="s">
        <v>215</v>
      </c>
      <c r="E136" s="213" t="s">
        <v>21</v>
      </c>
      <c r="F136" s="214" t="s">
        <v>2831</v>
      </c>
      <c r="G136" s="212"/>
      <c r="H136" s="215">
        <v>6.2460000000000004</v>
      </c>
      <c r="I136" s="216"/>
      <c r="J136" s="212"/>
      <c r="K136" s="212"/>
      <c r="L136" s="217"/>
      <c r="M136" s="218"/>
      <c r="N136" s="219"/>
      <c r="O136" s="219"/>
      <c r="P136" s="219"/>
      <c r="Q136" s="219"/>
      <c r="R136" s="219"/>
      <c r="S136" s="219"/>
      <c r="T136" s="220"/>
      <c r="AT136" s="221" t="s">
        <v>215</v>
      </c>
      <c r="AU136" s="221" t="s">
        <v>83</v>
      </c>
      <c r="AV136" s="14" t="s">
        <v>83</v>
      </c>
      <c r="AW136" s="14" t="s">
        <v>34</v>
      </c>
      <c r="AX136" s="14" t="s">
        <v>74</v>
      </c>
      <c r="AY136" s="221" t="s">
        <v>206</v>
      </c>
    </row>
    <row r="137" spans="1:65" s="13" customFormat="1">
      <c r="B137" s="201"/>
      <c r="C137" s="202"/>
      <c r="D137" s="196" t="s">
        <v>215</v>
      </c>
      <c r="E137" s="203" t="s">
        <v>21</v>
      </c>
      <c r="F137" s="204" t="s">
        <v>2832</v>
      </c>
      <c r="G137" s="202"/>
      <c r="H137" s="203" t="s">
        <v>21</v>
      </c>
      <c r="I137" s="205"/>
      <c r="J137" s="202"/>
      <c r="K137" s="202"/>
      <c r="L137" s="206"/>
      <c r="M137" s="207"/>
      <c r="N137" s="208"/>
      <c r="O137" s="208"/>
      <c r="P137" s="208"/>
      <c r="Q137" s="208"/>
      <c r="R137" s="208"/>
      <c r="S137" s="208"/>
      <c r="T137" s="209"/>
      <c r="AT137" s="210" t="s">
        <v>215</v>
      </c>
      <c r="AU137" s="210" t="s">
        <v>83</v>
      </c>
      <c r="AV137" s="13" t="s">
        <v>81</v>
      </c>
      <c r="AW137" s="13" t="s">
        <v>34</v>
      </c>
      <c r="AX137" s="13" t="s">
        <v>74</v>
      </c>
      <c r="AY137" s="210" t="s">
        <v>206</v>
      </c>
    </row>
    <row r="138" spans="1:65" s="14" customFormat="1">
      <c r="B138" s="211"/>
      <c r="C138" s="212"/>
      <c r="D138" s="196" t="s">
        <v>215</v>
      </c>
      <c r="E138" s="213" t="s">
        <v>21</v>
      </c>
      <c r="F138" s="214" t="s">
        <v>2833</v>
      </c>
      <c r="G138" s="212"/>
      <c r="H138" s="215">
        <v>2.125</v>
      </c>
      <c r="I138" s="216"/>
      <c r="J138" s="212"/>
      <c r="K138" s="212"/>
      <c r="L138" s="217"/>
      <c r="M138" s="218"/>
      <c r="N138" s="219"/>
      <c r="O138" s="219"/>
      <c r="P138" s="219"/>
      <c r="Q138" s="219"/>
      <c r="R138" s="219"/>
      <c r="S138" s="219"/>
      <c r="T138" s="220"/>
      <c r="AT138" s="221" t="s">
        <v>215</v>
      </c>
      <c r="AU138" s="221" t="s">
        <v>83</v>
      </c>
      <c r="AV138" s="14" t="s">
        <v>83</v>
      </c>
      <c r="AW138" s="14" t="s">
        <v>34</v>
      </c>
      <c r="AX138" s="14" t="s">
        <v>74</v>
      </c>
      <c r="AY138" s="221" t="s">
        <v>206</v>
      </c>
    </row>
    <row r="139" spans="1:65" s="13" customFormat="1">
      <c r="B139" s="201"/>
      <c r="C139" s="202"/>
      <c r="D139" s="196" t="s">
        <v>215</v>
      </c>
      <c r="E139" s="203" t="s">
        <v>21</v>
      </c>
      <c r="F139" s="204" t="s">
        <v>2834</v>
      </c>
      <c r="G139" s="202"/>
      <c r="H139" s="203" t="s">
        <v>21</v>
      </c>
      <c r="I139" s="205"/>
      <c r="J139" s="202"/>
      <c r="K139" s="202"/>
      <c r="L139" s="206"/>
      <c r="M139" s="207"/>
      <c r="N139" s="208"/>
      <c r="O139" s="208"/>
      <c r="P139" s="208"/>
      <c r="Q139" s="208"/>
      <c r="R139" s="208"/>
      <c r="S139" s="208"/>
      <c r="T139" s="209"/>
      <c r="AT139" s="210" t="s">
        <v>215</v>
      </c>
      <c r="AU139" s="210" t="s">
        <v>83</v>
      </c>
      <c r="AV139" s="13" t="s">
        <v>81</v>
      </c>
      <c r="AW139" s="13" t="s">
        <v>34</v>
      </c>
      <c r="AX139" s="13" t="s">
        <v>74</v>
      </c>
      <c r="AY139" s="210" t="s">
        <v>206</v>
      </c>
    </row>
    <row r="140" spans="1:65" s="14" customFormat="1">
      <c r="B140" s="211"/>
      <c r="C140" s="212"/>
      <c r="D140" s="196" t="s">
        <v>215</v>
      </c>
      <c r="E140" s="213" t="s">
        <v>21</v>
      </c>
      <c r="F140" s="214" t="s">
        <v>2835</v>
      </c>
      <c r="G140" s="212"/>
      <c r="H140" s="215">
        <v>3.024</v>
      </c>
      <c r="I140" s="216"/>
      <c r="J140" s="212"/>
      <c r="K140" s="212"/>
      <c r="L140" s="217"/>
      <c r="M140" s="218"/>
      <c r="N140" s="219"/>
      <c r="O140" s="219"/>
      <c r="P140" s="219"/>
      <c r="Q140" s="219"/>
      <c r="R140" s="219"/>
      <c r="S140" s="219"/>
      <c r="T140" s="220"/>
      <c r="AT140" s="221" t="s">
        <v>215</v>
      </c>
      <c r="AU140" s="221" t="s">
        <v>83</v>
      </c>
      <c r="AV140" s="14" t="s">
        <v>83</v>
      </c>
      <c r="AW140" s="14" t="s">
        <v>34</v>
      </c>
      <c r="AX140" s="14" t="s">
        <v>74</v>
      </c>
      <c r="AY140" s="221" t="s">
        <v>206</v>
      </c>
    </row>
    <row r="141" spans="1:65" s="15" customFormat="1">
      <c r="B141" s="222"/>
      <c r="C141" s="223"/>
      <c r="D141" s="196" t="s">
        <v>215</v>
      </c>
      <c r="E141" s="224" t="s">
        <v>21</v>
      </c>
      <c r="F141" s="225" t="s">
        <v>219</v>
      </c>
      <c r="G141" s="223"/>
      <c r="H141" s="226">
        <v>17.222999999999999</v>
      </c>
      <c r="I141" s="227"/>
      <c r="J141" s="223"/>
      <c r="K141" s="223"/>
      <c r="L141" s="228"/>
      <c r="M141" s="229"/>
      <c r="N141" s="230"/>
      <c r="O141" s="230"/>
      <c r="P141" s="230"/>
      <c r="Q141" s="230"/>
      <c r="R141" s="230"/>
      <c r="S141" s="230"/>
      <c r="T141" s="231"/>
      <c r="AT141" s="232" t="s">
        <v>215</v>
      </c>
      <c r="AU141" s="232" t="s">
        <v>83</v>
      </c>
      <c r="AV141" s="15" t="s">
        <v>149</v>
      </c>
      <c r="AW141" s="15" t="s">
        <v>34</v>
      </c>
      <c r="AX141" s="15" t="s">
        <v>81</v>
      </c>
      <c r="AY141" s="232" t="s">
        <v>206</v>
      </c>
    </row>
    <row r="142" spans="1:65" s="2" customFormat="1" ht="37.75" customHeight="1">
      <c r="A142" s="37"/>
      <c r="B142" s="38"/>
      <c r="C142" s="182" t="s">
        <v>149</v>
      </c>
      <c r="D142" s="182" t="s">
        <v>208</v>
      </c>
      <c r="E142" s="183" t="s">
        <v>271</v>
      </c>
      <c r="F142" s="184" t="s">
        <v>274</v>
      </c>
      <c r="G142" s="185" t="s">
        <v>257</v>
      </c>
      <c r="H142" s="186">
        <v>184.54400000000001</v>
      </c>
      <c r="I142" s="187"/>
      <c r="J142" s="188">
        <f>ROUND(I142*H142,2)</f>
        <v>0</v>
      </c>
      <c r="K142" s="189"/>
      <c r="L142" s="42"/>
      <c r="M142" s="190" t="s">
        <v>21</v>
      </c>
      <c r="N142" s="191" t="s">
        <v>45</v>
      </c>
      <c r="O142" s="67"/>
      <c r="P142" s="192">
        <f>O142*H142</f>
        <v>0</v>
      </c>
      <c r="Q142" s="192">
        <v>0</v>
      </c>
      <c r="R142" s="192">
        <f>Q142*H142</f>
        <v>0</v>
      </c>
      <c r="S142" s="192">
        <v>0</v>
      </c>
      <c r="T142" s="193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194" t="s">
        <v>149</v>
      </c>
      <c r="AT142" s="194" t="s">
        <v>208</v>
      </c>
      <c r="AU142" s="194" t="s">
        <v>83</v>
      </c>
      <c r="AY142" s="20" t="s">
        <v>206</v>
      </c>
      <c r="BE142" s="195">
        <f>IF(N142="základní",J142,0)</f>
        <v>0</v>
      </c>
      <c r="BF142" s="195">
        <f>IF(N142="snížená",J142,0)</f>
        <v>0</v>
      </c>
      <c r="BG142" s="195">
        <f>IF(N142="zákl. přenesená",J142,0)</f>
        <v>0</v>
      </c>
      <c r="BH142" s="195">
        <f>IF(N142="sníž. přenesená",J142,0)</f>
        <v>0</v>
      </c>
      <c r="BI142" s="195">
        <f>IF(N142="nulová",J142,0)</f>
        <v>0</v>
      </c>
      <c r="BJ142" s="20" t="s">
        <v>81</v>
      </c>
      <c r="BK142" s="195">
        <f>ROUND(I142*H142,2)</f>
        <v>0</v>
      </c>
      <c r="BL142" s="20" t="s">
        <v>149</v>
      </c>
      <c r="BM142" s="194" t="s">
        <v>2836</v>
      </c>
    </row>
    <row r="143" spans="1:65" s="2" customFormat="1" ht="18">
      <c r="A143" s="37"/>
      <c r="B143" s="38"/>
      <c r="C143" s="39"/>
      <c r="D143" s="196" t="s">
        <v>213</v>
      </c>
      <c r="E143" s="39"/>
      <c r="F143" s="197" t="s">
        <v>274</v>
      </c>
      <c r="G143" s="39"/>
      <c r="H143" s="39"/>
      <c r="I143" s="198"/>
      <c r="J143" s="39"/>
      <c r="K143" s="39"/>
      <c r="L143" s="42"/>
      <c r="M143" s="199"/>
      <c r="N143" s="200"/>
      <c r="O143" s="67"/>
      <c r="P143" s="67"/>
      <c r="Q143" s="67"/>
      <c r="R143" s="67"/>
      <c r="S143" s="67"/>
      <c r="T143" s="68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T143" s="20" t="s">
        <v>213</v>
      </c>
      <c r="AU143" s="20" t="s">
        <v>83</v>
      </c>
    </row>
    <row r="144" spans="1:65" s="13" customFormat="1">
      <c r="B144" s="201"/>
      <c r="C144" s="202"/>
      <c r="D144" s="196" t="s">
        <v>215</v>
      </c>
      <c r="E144" s="203" t="s">
        <v>21</v>
      </c>
      <c r="F144" s="204" t="s">
        <v>2837</v>
      </c>
      <c r="G144" s="202"/>
      <c r="H144" s="203" t="s">
        <v>21</v>
      </c>
      <c r="I144" s="205"/>
      <c r="J144" s="202"/>
      <c r="K144" s="202"/>
      <c r="L144" s="206"/>
      <c r="M144" s="207"/>
      <c r="N144" s="208"/>
      <c r="O144" s="208"/>
      <c r="P144" s="208"/>
      <c r="Q144" s="208"/>
      <c r="R144" s="208"/>
      <c r="S144" s="208"/>
      <c r="T144" s="209"/>
      <c r="AT144" s="210" t="s">
        <v>215</v>
      </c>
      <c r="AU144" s="210" t="s">
        <v>83</v>
      </c>
      <c r="AV144" s="13" t="s">
        <v>81</v>
      </c>
      <c r="AW144" s="13" t="s">
        <v>34</v>
      </c>
      <c r="AX144" s="13" t="s">
        <v>74</v>
      </c>
      <c r="AY144" s="210" t="s">
        <v>206</v>
      </c>
    </row>
    <row r="145" spans="1:65" s="13" customFormat="1">
      <c r="B145" s="201"/>
      <c r="C145" s="202"/>
      <c r="D145" s="196" t="s">
        <v>215</v>
      </c>
      <c r="E145" s="203" t="s">
        <v>21</v>
      </c>
      <c r="F145" s="204" t="s">
        <v>2838</v>
      </c>
      <c r="G145" s="202"/>
      <c r="H145" s="203" t="s">
        <v>21</v>
      </c>
      <c r="I145" s="205"/>
      <c r="J145" s="202"/>
      <c r="K145" s="202"/>
      <c r="L145" s="206"/>
      <c r="M145" s="207"/>
      <c r="N145" s="208"/>
      <c r="O145" s="208"/>
      <c r="P145" s="208"/>
      <c r="Q145" s="208"/>
      <c r="R145" s="208"/>
      <c r="S145" s="208"/>
      <c r="T145" s="209"/>
      <c r="AT145" s="210" t="s">
        <v>215</v>
      </c>
      <c r="AU145" s="210" t="s">
        <v>83</v>
      </c>
      <c r="AV145" s="13" t="s">
        <v>81</v>
      </c>
      <c r="AW145" s="13" t="s">
        <v>34</v>
      </c>
      <c r="AX145" s="13" t="s">
        <v>74</v>
      </c>
      <c r="AY145" s="210" t="s">
        <v>206</v>
      </c>
    </row>
    <row r="146" spans="1:65" s="14" customFormat="1">
      <c r="B146" s="211"/>
      <c r="C146" s="212"/>
      <c r="D146" s="196" t="s">
        <v>215</v>
      </c>
      <c r="E146" s="213" t="s">
        <v>21</v>
      </c>
      <c r="F146" s="214" t="s">
        <v>2839</v>
      </c>
      <c r="G146" s="212"/>
      <c r="H146" s="215">
        <v>94.35</v>
      </c>
      <c r="I146" s="216"/>
      <c r="J146" s="212"/>
      <c r="K146" s="212"/>
      <c r="L146" s="217"/>
      <c r="M146" s="218"/>
      <c r="N146" s="219"/>
      <c r="O146" s="219"/>
      <c r="P146" s="219"/>
      <c r="Q146" s="219"/>
      <c r="R146" s="219"/>
      <c r="S146" s="219"/>
      <c r="T146" s="220"/>
      <c r="AT146" s="221" t="s">
        <v>215</v>
      </c>
      <c r="AU146" s="221" t="s">
        <v>83</v>
      </c>
      <c r="AV146" s="14" t="s">
        <v>83</v>
      </c>
      <c r="AW146" s="14" t="s">
        <v>34</v>
      </c>
      <c r="AX146" s="14" t="s">
        <v>74</v>
      </c>
      <c r="AY146" s="221" t="s">
        <v>206</v>
      </c>
    </row>
    <row r="147" spans="1:65" s="13" customFormat="1">
      <c r="B147" s="201"/>
      <c r="C147" s="202"/>
      <c r="D147" s="196" t="s">
        <v>215</v>
      </c>
      <c r="E147" s="203" t="s">
        <v>21</v>
      </c>
      <c r="F147" s="204" t="s">
        <v>2827</v>
      </c>
      <c r="G147" s="202"/>
      <c r="H147" s="203" t="s">
        <v>21</v>
      </c>
      <c r="I147" s="205"/>
      <c r="J147" s="202"/>
      <c r="K147" s="202"/>
      <c r="L147" s="206"/>
      <c r="M147" s="207"/>
      <c r="N147" s="208"/>
      <c r="O147" s="208"/>
      <c r="P147" s="208"/>
      <c r="Q147" s="208"/>
      <c r="R147" s="208"/>
      <c r="S147" s="208"/>
      <c r="T147" s="209"/>
      <c r="AT147" s="210" t="s">
        <v>215</v>
      </c>
      <c r="AU147" s="210" t="s">
        <v>83</v>
      </c>
      <c r="AV147" s="13" t="s">
        <v>81</v>
      </c>
      <c r="AW147" s="13" t="s">
        <v>34</v>
      </c>
      <c r="AX147" s="13" t="s">
        <v>74</v>
      </c>
      <c r="AY147" s="210" t="s">
        <v>206</v>
      </c>
    </row>
    <row r="148" spans="1:65" s="14" customFormat="1">
      <c r="B148" s="211"/>
      <c r="C148" s="212"/>
      <c r="D148" s="196" t="s">
        <v>215</v>
      </c>
      <c r="E148" s="213" t="s">
        <v>21</v>
      </c>
      <c r="F148" s="214" t="s">
        <v>2840</v>
      </c>
      <c r="G148" s="212"/>
      <c r="H148" s="215">
        <v>90.194000000000003</v>
      </c>
      <c r="I148" s="216"/>
      <c r="J148" s="212"/>
      <c r="K148" s="212"/>
      <c r="L148" s="217"/>
      <c r="M148" s="218"/>
      <c r="N148" s="219"/>
      <c r="O148" s="219"/>
      <c r="P148" s="219"/>
      <c r="Q148" s="219"/>
      <c r="R148" s="219"/>
      <c r="S148" s="219"/>
      <c r="T148" s="220"/>
      <c r="AT148" s="221" t="s">
        <v>215</v>
      </c>
      <c r="AU148" s="221" t="s">
        <v>83</v>
      </c>
      <c r="AV148" s="14" t="s">
        <v>83</v>
      </c>
      <c r="AW148" s="14" t="s">
        <v>34</v>
      </c>
      <c r="AX148" s="14" t="s">
        <v>74</v>
      </c>
      <c r="AY148" s="221" t="s">
        <v>206</v>
      </c>
    </row>
    <row r="149" spans="1:65" s="15" customFormat="1">
      <c r="B149" s="222"/>
      <c r="C149" s="223"/>
      <c r="D149" s="196" t="s">
        <v>215</v>
      </c>
      <c r="E149" s="224" t="s">
        <v>21</v>
      </c>
      <c r="F149" s="225" t="s">
        <v>219</v>
      </c>
      <c r="G149" s="223"/>
      <c r="H149" s="226">
        <v>184.54400000000001</v>
      </c>
      <c r="I149" s="227"/>
      <c r="J149" s="223"/>
      <c r="K149" s="223"/>
      <c r="L149" s="228"/>
      <c r="M149" s="229"/>
      <c r="N149" s="230"/>
      <c r="O149" s="230"/>
      <c r="P149" s="230"/>
      <c r="Q149" s="230"/>
      <c r="R149" s="230"/>
      <c r="S149" s="230"/>
      <c r="T149" s="231"/>
      <c r="AT149" s="232" t="s">
        <v>215</v>
      </c>
      <c r="AU149" s="232" t="s">
        <v>83</v>
      </c>
      <c r="AV149" s="15" t="s">
        <v>149</v>
      </c>
      <c r="AW149" s="15" t="s">
        <v>34</v>
      </c>
      <c r="AX149" s="15" t="s">
        <v>81</v>
      </c>
      <c r="AY149" s="232" t="s">
        <v>206</v>
      </c>
    </row>
    <row r="150" spans="1:65" s="2" customFormat="1" ht="24.15" customHeight="1">
      <c r="A150" s="37"/>
      <c r="B150" s="38"/>
      <c r="C150" s="182" t="s">
        <v>235</v>
      </c>
      <c r="D150" s="182" t="s">
        <v>208</v>
      </c>
      <c r="E150" s="183" t="s">
        <v>284</v>
      </c>
      <c r="F150" s="184" t="s">
        <v>287</v>
      </c>
      <c r="G150" s="185" t="s">
        <v>257</v>
      </c>
      <c r="H150" s="186">
        <v>184.54400000000001</v>
      </c>
      <c r="I150" s="187"/>
      <c r="J150" s="188">
        <f>ROUND(I150*H150,2)</f>
        <v>0</v>
      </c>
      <c r="K150" s="189"/>
      <c r="L150" s="42"/>
      <c r="M150" s="190" t="s">
        <v>21</v>
      </c>
      <c r="N150" s="191" t="s">
        <v>45</v>
      </c>
      <c r="O150" s="67"/>
      <c r="P150" s="192">
        <f>O150*H150</f>
        <v>0</v>
      </c>
      <c r="Q150" s="192">
        <v>0</v>
      </c>
      <c r="R150" s="192">
        <f>Q150*H150</f>
        <v>0</v>
      </c>
      <c r="S150" s="192">
        <v>0</v>
      </c>
      <c r="T150" s="193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194" t="s">
        <v>149</v>
      </c>
      <c r="AT150" s="194" t="s">
        <v>208</v>
      </c>
      <c r="AU150" s="194" t="s">
        <v>83</v>
      </c>
      <c r="AY150" s="20" t="s">
        <v>206</v>
      </c>
      <c r="BE150" s="195">
        <f>IF(N150="základní",J150,0)</f>
        <v>0</v>
      </c>
      <c r="BF150" s="195">
        <f>IF(N150="snížená",J150,0)</f>
        <v>0</v>
      </c>
      <c r="BG150" s="195">
        <f>IF(N150="zákl. přenesená",J150,0)</f>
        <v>0</v>
      </c>
      <c r="BH150" s="195">
        <f>IF(N150="sníž. přenesená",J150,0)</f>
        <v>0</v>
      </c>
      <c r="BI150" s="195">
        <f>IF(N150="nulová",J150,0)</f>
        <v>0</v>
      </c>
      <c r="BJ150" s="20" t="s">
        <v>81</v>
      </c>
      <c r="BK150" s="195">
        <f>ROUND(I150*H150,2)</f>
        <v>0</v>
      </c>
      <c r="BL150" s="20" t="s">
        <v>149</v>
      </c>
      <c r="BM150" s="194" t="s">
        <v>2841</v>
      </c>
    </row>
    <row r="151" spans="1:65" s="2" customFormat="1" ht="18">
      <c r="A151" s="37"/>
      <c r="B151" s="38"/>
      <c r="C151" s="39"/>
      <c r="D151" s="196" t="s">
        <v>213</v>
      </c>
      <c r="E151" s="39"/>
      <c r="F151" s="197" t="s">
        <v>287</v>
      </c>
      <c r="G151" s="39"/>
      <c r="H151" s="39"/>
      <c r="I151" s="198"/>
      <c r="J151" s="39"/>
      <c r="K151" s="39"/>
      <c r="L151" s="42"/>
      <c r="M151" s="199"/>
      <c r="N151" s="200"/>
      <c r="O151" s="67"/>
      <c r="P151" s="67"/>
      <c r="Q151" s="67"/>
      <c r="R151" s="67"/>
      <c r="S151" s="67"/>
      <c r="T151" s="68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T151" s="20" t="s">
        <v>213</v>
      </c>
      <c r="AU151" s="20" t="s">
        <v>83</v>
      </c>
    </row>
    <row r="152" spans="1:65" s="13" customFormat="1">
      <c r="B152" s="201"/>
      <c r="C152" s="202"/>
      <c r="D152" s="196" t="s">
        <v>215</v>
      </c>
      <c r="E152" s="203" t="s">
        <v>21</v>
      </c>
      <c r="F152" s="204" t="s">
        <v>2837</v>
      </c>
      <c r="G152" s="202"/>
      <c r="H152" s="203" t="s">
        <v>21</v>
      </c>
      <c r="I152" s="205"/>
      <c r="J152" s="202"/>
      <c r="K152" s="202"/>
      <c r="L152" s="206"/>
      <c r="M152" s="207"/>
      <c r="N152" s="208"/>
      <c r="O152" s="208"/>
      <c r="P152" s="208"/>
      <c r="Q152" s="208"/>
      <c r="R152" s="208"/>
      <c r="S152" s="208"/>
      <c r="T152" s="209"/>
      <c r="AT152" s="210" t="s">
        <v>215</v>
      </c>
      <c r="AU152" s="210" t="s">
        <v>83</v>
      </c>
      <c r="AV152" s="13" t="s">
        <v>81</v>
      </c>
      <c r="AW152" s="13" t="s">
        <v>34</v>
      </c>
      <c r="AX152" s="13" t="s">
        <v>74</v>
      </c>
      <c r="AY152" s="210" t="s">
        <v>206</v>
      </c>
    </row>
    <row r="153" spans="1:65" s="13" customFormat="1">
      <c r="B153" s="201"/>
      <c r="C153" s="202"/>
      <c r="D153" s="196" t="s">
        <v>215</v>
      </c>
      <c r="E153" s="203" t="s">
        <v>21</v>
      </c>
      <c r="F153" s="204" t="s">
        <v>2838</v>
      </c>
      <c r="G153" s="202"/>
      <c r="H153" s="203" t="s">
        <v>21</v>
      </c>
      <c r="I153" s="205"/>
      <c r="J153" s="202"/>
      <c r="K153" s="202"/>
      <c r="L153" s="206"/>
      <c r="M153" s="207"/>
      <c r="N153" s="208"/>
      <c r="O153" s="208"/>
      <c r="P153" s="208"/>
      <c r="Q153" s="208"/>
      <c r="R153" s="208"/>
      <c r="S153" s="208"/>
      <c r="T153" s="209"/>
      <c r="AT153" s="210" t="s">
        <v>215</v>
      </c>
      <c r="AU153" s="210" t="s">
        <v>83</v>
      </c>
      <c r="AV153" s="13" t="s">
        <v>81</v>
      </c>
      <c r="AW153" s="13" t="s">
        <v>34</v>
      </c>
      <c r="AX153" s="13" t="s">
        <v>74</v>
      </c>
      <c r="AY153" s="210" t="s">
        <v>206</v>
      </c>
    </row>
    <row r="154" spans="1:65" s="14" customFormat="1">
      <c r="B154" s="211"/>
      <c r="C154" s="212"/>
      <c r="D154" s="196" t="s">
        <v>215</v>
      </c>
      <c r="E154" s="213" t="s">
        <v>21</v>
      </c>
      <c r="F154" s="214" t="s">
        <v>2839</v>
      </c>
      <c r="G154" s="212"/>
      <c r="H154" s="215">
        <v>94.35</v>
      </c>
      <c r="I154" s="216"/>
      <c r="J154" s="212"/>
      <c r="K154" s="212"/>
      <c r="L154" s="217"/>
      <c r="M154" s="218"/>
      <c r="N154" s="219"/>
      <c r="O154" s="219"/>
      <c r="P154" s="219"/>
      <c r="Q154" s="219"/>
      <c r="R154" s="219"/>
      <c r="S154" s="219"/>
      <c r="T154" s="220"/>
      <c r="AT154" s="221" t="s">
        <v>215</v>
      </c>
      <c r="AU154" s="221" t="s">
        <v>83</v>
      </c>
      <c r="AV154" s="14" t="s">
        <v>83</v>
      </c>
      <c r="AW154" s="14" t="s">
        <v>34</v>
      </c>
      <c r="AX154" s="14" t="s">
        <v>74</v>
      </c>
      <c r="AY154" s="221" t="s">
        <v>206</v>
      </c>
    </row>
    <row r="155" spans="1:65" s="13" customFormat="1">
      <c r="B155" s="201"/>
      <c r="C155" s="202"/>
      <c r="D155" s="196" t="s">
        <v>215</v>
      </c>
      <c r="E155" s="203" t="s">
        <v>21</v>
      </c>
      <c r="F155" s="204" t="s">
        <v>2827</v>
      </c>
      <c r="G155" s="202"/>
      <c r="H155" s="203" t="s">
        <v>21</v>
      </c>
      <c r="I155" s="205"/>
      <c r="J155" s="202"/>
      <c r="K155" s="202"/>
      <c r="L155" s="206"/>
      <c r="M155" s="207"/>
      <c r="N155" s="208"/>
      <c r="O155" s="208"/>
      <c r="P155" s="208"/>
      <c r="Q155" s="208"/>
      <c r="R155" s="208"/>
      <c r="S155" s="208"/>
      <c r="T155" s="209"/>
      <c r="AT155" s="210" t="s">
        <v>215</v>
      </c>
      <c r="AU155" s="210" t="s">
        <v>83</v>
      </c>
      <c r="AV155" s="13" t="s">
        <v>81</v>
      </c>
      <c r="AW155" s="13" t="s">
        <v>34</v>
      </c>
      <c r="AX155" s="13" t="s">
        <v>74</v>
      </c>
      <c r="AY155" s="210" t="s">
        <v>206</v>
      </c>
    </row>
    <row r="156" spans="1:65" s="14" customFormat="1">
      <c r="B156" s="211"/>
      <c r="C156" s="212"/>
      <c r="D156" s="196" t="s">
        <v>215</v>
      </c>
      <c r="E156" s="213" t="s">
        <v>21</v>
      </c>
      <c r="F156" s="214" t="s">
        <v>2840</v>
      </c>
      <c r="G156" s="212"/>
      <c r="H156" s="215">
        <v>90.194000000000003</v>
      </c>
      <c r="I156" s="216"/>
      <c r="J156" s="212"/>
      <c r="K156" s="212"/>
      <c r="L156" s="217"/>
      <c r="M156" s="218"/>
      <c r="N156" s="219"/>
      <c r="O156" s="219"/>
      <c r="P156" s="219"/>
      <c r="Q156" s="219"/>
      <c r="R156" s="219"/>
      <c r="S156" s="219"/>
      <c r="T156" s="220"/>
      <c r="AT156" s="221" t="s">
        <v>215</v>
      </c>
      <c r="AU156" s="221" t="s">
        <v>83</v>
      </c>
      <c r="AV156" s="14" t="s">
        <v>83</v>
      </c>
      <c r="AW156" s="14" t="s">
        <v>34</v>
      </c>
      <c r="AX156" s="14" t="s">
        <v>74</v>
      </c>
      <c r="AY156" s="221" t="s">
        <v>206</v>
      </c>
    </row>
    <row r="157" spans="1:65" s="15" customFormat="1">
      <c r="B157" s="222"/>
      <c r="C157" s="223"/>
      <c r="D157" s="196" t="s">
        <v>215</v>
      </c>
      <c r="E157" s="224" t="s">
        <v>21</v>
      </c>
      <c r="F157" s="225" t="s">
        <v>219</v>
      </c>
      <c r="G157" s="223"/>
      <c r="H157" s="226">
        <v>184.54400000000001</v>
      </c>
      <c r="I157" s="227"/>
      <c r="J157" s="223"/>
      <c r="K157" s="223"/>
      <c r="L157" s="228"/>
      <c r="M157" s="229"/>
      <c r="N157" s="230"/>
      <c r="O157" s="230"/>
      <c r="P157" s="230"/>
      <c r="Q157" s="230"/>
      <c r="R157" s="230"/>
      <c r="S157" s="230"/>
      <c r="T157" s="231"/>
      <c r="AT157" s="232" t="s">
        <v>215</v>
      </c>
      <c r="AU157" s="232" t="s">
        <v>83</v>
      </c>
      <c r="AV157" s="15" t="s">
        <v>149</v>
      </c>
      <c r="AW157" s="15" t="s">
        <v>34</v>
      </c>
      <c r="AX157" s="15" t="s">
        <v>81</v>
      </c>
      <c r="AY157" s="232" t="s">
        <v>206</v>
      </c>
    </row>
    <row r="158" spans="1:65" s="2" customFormat="1" ht="24.15" customHeight="1">
      <c r="A158" s="37"/>
      <c r="B158" s="38"/>
      <c r="C158" s="182" t="s">
        <v>254</v>
      </c>
      <c r="D158" s="182" t="s">
        <v>208</v>
      </c>
      <c r="E158" s="183" t="s">
        <v>1041</v>
      </c>
      <c r="F158" s="184" t="s">
        <v>1044</v>
      </c>
      <c r="G158" s="185" t="s">
        <v>257</v>
      </c>
      <c r="H158" s="186">
        <v>13.917</v>
      </c>
      <c r="I158" s="187"/>
      <c r="J158" s="188">
        <f>ROUND(I158*H158,2)</f>
        <v>0</v>
      </c>
      <c r="K158" s="189"/>
      <c r="L158" s="42"/>
      <c r="M158" s="190" t="s">
        <v>21</v>
      </c>
      <c r="N158" s="191" t="s">
        <v>45</v>
      </c>
      <c r="O158" s="67"/>
      <c r="P158" s="192">
        <f>O158*H158</f>
        <v>0</v>
      </c>
      <c r="Q158" s="192">
        <v>0</v>
      </c>
      <c r="R158" s="192">
        <f>Q158*H158</f>
        <v>0</v>
      </c>
      <c r="S158" s="192">
        <v>0</v>
      </c>
      <c r="T158" s="193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194" t="s">
        <v>149</v>
      </c>
      <c r="AT158" s="194" t="s">
        <v>208</v>
      </c>
      <c r="AU158" s="194" t="s">
        <v>83</v>
      </c>
      <c r="AY158" s="20" t="s">
        <v>206</v>
      </c>
      <c r="BE158" s="195">
        <f>IF(N158="základní",J158,0)</f>
        <v>0</v>
      </c>
      <c r="BF158" s="195">
        <f>IF(N158="snížená",J158,0)</f>
        <v>0</v>
      </c>
      <c r="BG158" s="195">
        <f>IF(N158="zákl. přenesená",J158,0)</f>
        <v>0</v>
      </c>
      <c r="BH158" s="195">
        <f>IF(N158="sníž. přenesená",J158,0)</f>
        <v>0</v>
      </c>
      <c r="BI158" s="195">
        <f>IF(N158="nulová",J158,0)</f>
        <v>0</v>
      </c>
      <c r="BJ158" s="20" t="s">
        <v>81</v>
      </c>
      <c r="BK158" s="195">
        <f>ROUND(I158*H158,2)</f>
        <v>0</v>
      </c>
      <c r="BL158" s="20" t="s">
        <v>149</v>
      </c>
      <c r="BM158" s="194" t="s">
        <v>2842</v>
      </c>
    </row>
    <row r="159" spans="1:65" s="2" customFormat="1" ht="18">
      <c r="A159" s="37"/>
      <c r="B159" s="38"/>
      <c r="C159" s="39"/>
      <c r="D159" s="196" t="s">
        <v>213</v>
      </c>
      <c r="E159" s="39"/>
      <c r="F159" s="197" t="s">
        <v>1044</v>
      </c>
      <c r="G159" s="39"/>
      <c r="H159" s="39"/>
      <c r="I159" s="198"/>
      <c r="J159" s="39"/>
      <c r="K159" s="39"/>
      <c r="L159" s="42"/>
      <c r="M159" s="199"/>
      <c r="N159" s="200"/>
      <c r="O159" s="67"/>
      <c r="P159" s="67"/>
      <c r="Q159" s="67"/>
      <c r="R159" s="67"/>
      <c r="S159" s="67"/>
      <c r="T159" s="68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20" t="s">
        <v>213</v>
      </c>
      <c r="AU159" s="20" t="s">
        <v>83</v>
      </c>
    </row>
    <row r="160" spans="1:65" s="13" customFormat="1">
      <c r="B160" s="201"/>
      <c r="C160" s="202"/>
      <c r="D160" s="196" t="s">
        <v>215</v>
      </c>
      <c r="E160" s="203" t="s">
        <v>21</v>
      </c>
      <c r="F160" s="204" t="s">
        <v>2843</v>
      </c>
      <c r="G160" s="202"/>
      <c r="H160" s="203" t="s">
        <v>21</v>
      </c>
      <c r="I160" s="205"/>
      <c r="J160" s="202"/>
      <c r="K160" s="202"/>
      <c r="L160" s="206"/>
      <c r="M160" s="207"/>
      <c r="N160" s="208"/>
      <c r="O160" s="208"/>
      <c r="P160" s="208"/>
      <c r="Q160" s="208"/>
      <c r="R160" s="208"/>
      <c r="S160" s="208"/>
      <c r="T160" s="209"/>
      <c r="AT160" s="210" t="s">
        <v>215</v>
      </c>
      <c r="AU160" s="210" t="s">
        <v>83</v>
      </c>
      <c r="AV160" s="13" t="s">
        <v>81</v>
      </c>
      <c r="AW160" s="13" t="s">
        <v>34</v>
      </c>
      <c r="AX160" s="13" t="s">
        <v>74</v>
      </c>
      <c r="AY160" s="210" t="s">
        <v>206</v>
      </c>
    </row>
    <row r="161" spans="1:65" s="14" customFormat="1">
      <c r="B161" s="211"/>
      <c r="C161" s="212"/>
      <c r="D161" s="196" t="s">
        <v>215</v>
      </c>
      <c r="E161" s="213" t="s">
        <v>21</v>
      </c>
      <c r="F161" s="214" t="s">
        <v>2844</v>
      </c>
      <c r="G161" s="212"/>
      <c r="H161" s="215">
        <v>2.84</v>
      </c>
      <c r="I161" s="216"/>
      <c r="J161" s="212"/>
      <c r="K161" s="212"/>
      <c r="L161" s="217"/>
      <c r="M161" s="218"/>
      <c r="N161" s="219"/>
      <c r="O161" s="219"/>
      <c r="P161" s="219"/>
      <c r="Q161" s="219"/>
      <c r="R161" s="219"/>
      <c r="S161" s="219"/>
      <c r="T161" s="220"/>
      <c r="AT161" s="221" t="s">
        <v>215</v>
      </c>
      <c r="AU161" s="221" t="s">
        <v>83</v>
      </c>
      <c r="AV161" s="14" t="s">
        <v>83</v>
      </c>
      <c r="AW161" s="14" t="s">
        <v>34</v>
      </c>
      <c r="AX161" s="14" t="s">
        <v>74</v>
      </c>
      <c r="AY161" s="221" t="s">
        <v>206</v>
      </c>
    </row>
    <row r="162" spans="1:65" s="13" customFormat="1">
      <c r="B162" s="201"/>
      <c r="C162" s="202"/>
      <c r="D162" s="196" t="s">
        <v>215</v>
      </c>
      <c r="E162" s="203" t="s">
        <v>21</v>
      </c>
      <c r="F162" s="204" t="s">
        <v>2845</v>
      </c>
      <c r="G162" s="202"/>
      <c r="H162" s="203" t="s">
        <v>21</v>
      </c>
      <c r="I162" s="205"/>
      <c r="J162" s="202"/>
      <c r="K162" s="202"/>
      <c r="L162" s="206"/>
      <c r="M162" s="207"/>
      <c r="N162" s="208"/>
      <c r="O162" s="208"/>
      <c r="P162" s="208"/>
      <c r="Q162" s="208"/>
      <c r="R162" s="208"/>
      <c r="S162" s="208"/>
      <c r="T162" s="209"/>
      <c r="AT162" s="210" t="s">
        <v>215</v>
      </c>
      <c r="AU162" s="210" t="s">
        <v>83</v>
      </c>
      <c r="AV162" s="13" t="s">
        <v>81</v>
      </c>
      <c r="AW162" s="13" t="s">
        <v>34</v>
      </c>
      <c r="AX162" s="13" t="s">
        <v>74</v>
      </c>
      <c r="AY162" s="210" t="s">
        <v>206</v>
      </c>
    </row>
    <row r="163" spans="1:65" s="14" customFormat="1">
      <c r="B163" s="211"/>
      <c r="C163" s="212"/>
      <c r="D163" s="196" t="s">
        <v>215</v>
      </c>
      <c r="E163" s="213" t="s">
        <v>21</v>
      </c>
      <c r="F163" s="214" t="s">
        <v>2846</v>
      </c>
      <c r="G163" s="212"/>
      <c r="H163" s="215">
        <v>5.04</v>
      </c>
      <c r="I163" s="216"/>
      <c r="J163" s="212"/>
      <c r="K163" s="212"/>
      <c r="L163" s="217"/>
      <c r="M163" s="218"/>
      <c r="N163" s="219"/>
      <c r="O163" s="219"/>
      <c r="P163" s="219"/>
      <c r="Q163" s="219"/>
      <c r="R163" s="219"/>
      <c r="S163" s="219"/>
      <c r="T163" s="220"/>
      <c r="AT163" s="221" t="s">
        <v>215</v>
      </c>
      <c r="AU163" s="221" t="s">
        <v>83</v>
      </c>
      <c r="AV163" s="14" t="s">
        <v>83</v>
      </c>
      <c r="AW163" s="14" t="s">
        <v>34</v>
      </c>
      <c r="AX163" s="14" t="s">
        <v>74</v>
      </c>
      <c r="AY163" s="221" t="s">
        <v>206</v>
      </c>
    </row>
    <row r="164" spans="1:65" s="13" customFormat="1">
      <c r="B164" s="201"/>
      <c r="C164" s="202"/>
      <c r="D164" s="196" t="s">
        <v>215</v>
      </c>
      <c r="E164" s="203" t="s">
        <v>21</v>
      </c>
      <c r="F164" s="204" t="s">
        <v>2828</v>
      </c>
      <c r="G164" s="202"/>
      <c r="H164" s="203" t="s">
        <v>21</v>
      </c>
      <c r="I164" s="205"/>
      <c r="J164" s="202"/>
      <c r="K164" s="202"/>
      <c r="L164" s="206"/>
      <c r="M164" s="207"/>
      <c r="N164" s="208"/>
      <c r="O164" s="208"/>
      <c r="P164" s="208"/>
      <c r="Q164" s="208"/>
      <c r="R164" s="208"/>
      <c r="S164" s="208"/>
      <c r="T164" s="209"/>
      <c r="AT164" s="210" t="s">
        <v>215</v>
      </c>
      <c r="AU164" s="210" t="s">
        <v>83</v>
      </c>
      <c r="AV164" s="13" t="s">
        <v>81</v>
      </c>
      <c r="AW164" s="13" t="s">
        <v>34</v>
      </c>
      <c r="AX164" s="13" t="s">
        <v>74</v>
      </c>
      <c r="AY164" s="210" t="s">
        <v>206</v>
      </c>
    </row>
    <row r="165" spans="1:65" s="14" customFormat="1">
      <c r="B165" s="211"/>
      <c r="C165" s="212"/>
      <c r="D165" s="196" t="s">
        <v>215</v>
      </c>
      <c r="E165" s="213" t="s">
        <v>21</v>
      </c>
      <c r="F165" s="214" t="s">
        <v>2847</v>
      </c>
      <c r="G165" s="212"/>
      <c r="H165" s="215">
        <v>2.9140000000000001</v>
      </c>
      <c r="I165" s="216"/>
      <c r="J165" s="212"/>
      <c r="K165" s="212"/>
      <c r="L165" s="217"/>
      <c r="M165" s="218"/>
      <c r="N165" s="219"/>
      <c r="O165" s="219"/>
      <c r="P165" s="219"/>
      <c r="Q165" s="219"/>
      <c r="R165" s="219"/>
      <c r="S165" s="219"/>
      <c r="T165" s="220"/>
      <c r="AT165" s="221" t="s">
        <v>215</v>
      </c>
      <c r="AU165" s="221" t="s">
        <v>83</v>
      </c>
      <c r="AV165" s="14" t="s">
        <v>83</v>
      </c>
      <c r="AW165" s="14" t="s">
        <v>34</v>
      </c>
      <c r="AX165" s="14" t="s">
        <v>74</v>
      </c>
      <c r="AY165" s="221" t="s">
        <v>206</v>
      </c>
    </row>
    <row r="166" spans="1:65" s="13" customFormat="1">
      <c r="B166" s="201"/>
      <c r="C166" s="202"/>
      <c r="D166" s="196" t="s">
        <v>215</v>
      </c>
      <c r="E166" s="203" t="s">
        <v>21</v>
      </c>
      <c r="F166" s="204" t="s">
        <v>2830</v>
      </c>
      <c r="G166" s="202"/>
      <c r="H166" s="203" t="s">
        <v>21</v>
      </c>
      <c r="I166" s="205"/>
      <c r="J166" s="202"/>
      <c r="K166" s="202"/>
      <c r="L166" s="206"/>
      <c r="M166" s="207"/>
      <c r="N166" s="208"/>
      <c r="O166" s="208"/>
      <c r="P166" s="208"/>
      <c r="Q166" s="208"/>
      <c r="R166" s="208"/>
      <c r="S166" s="208"/>
      <c r="T166" s="209"/>
      <c r="AT166" s="210" t="s">
        <v>215</v>
      </c>
      <c r="AU166" s="210" t="s">
        <v>83</v>
      </c>
      <c r="AV166" s="13" t="s">
        <v>81</v>
      </c>
      <c r="AW166" s="13" t="s">
        <v>34</v>
      </c>
      <c r="AX166" s="13" t="s">
        <v>74</v>
      </c>
      <c r="AY166" s="210" t="s">
        <v>206</v>
      </c>
    </row>
    <row r="167" spans="1:65" s="14" customFormat="1">
      <c r="B167" s="211"/>
      <c r="C167" s="212"/>
      <c r="D167" s="196" t="s">
        <v>215</v>
      </c>
      <c r="E167" s="213" t="s">
        <v>21</v>
      </c>
      <c r="F167" s="214" t="s">
        <v>2848</v>
      </c>
      <c r="G167" s="212"/>
      <c r="H167" s="215">
        <v>3.1230000000000002</v>
      </c>
      <c r="I167" s="216"/>
      <c r="J167" s="212"/>
      <c r="K167" s="212"/>
      <c r="L167" s="217"/>
      <c r="M167" s="218"/>
      <c r="N167" s="219"/>
      <c r="O167" s="219"/>
      <c r="P167" s="219"/>
      <c r="Q167" s="219"/>
      <c r="R167" s="219"/>
      <c r="S167" s="219"/>
      <c r="T167" s="220"/>
      <c r="AT167" s="221" t="s">
        <v>215</v>
      </c>
      <c r="AU167" s="221" t="s">
        <v>83</v>
      </c>
      <c r="AV167" s="14" t="s">
        <v>83</v>
      </c>
      <c r="AW167" s="14" t="s">
        <v>34</v>
      </c>
      <c r="AX167" s="14" t="s">
        <v>74</v>
      </c>
      <c r="AY167" s="221" t="s">
        <v>206</v>
      </c>
    </row>
    <row r="168" spans="1:65" s="15" customFormat="1">
      <c r="B168" s="222"/>
      <c r="C168" s="223"/>
      <c r="D168" s="196" t="s">
        <v>215</v>
      </c>
      <c r="E168" s="224" t="s">
        <v>21</v>
      </c>
      <c r="F168" s="225" t="s">
        <v>219</v>
      </c>
      <c r="G168" s="223"/>
      <c r="H168" s="226">
        <v>13.917</v>
      </c>
      <c r="I168" s="227"/>
      <c r="J168" s="223"/>
      <c r="K168" s="223"/>
      <c r="L168" s="228"/>
      <c r="M168" s="229"/>
      <c r="N168" s="230"/>
      <c r="O168" s="230"/>
      <c r="P168" s="230"/>
      <c r="Q168" s="230"/>
      <c r="R168" s="230"/>
      <c r="S168" s="230"/>
      <c r="T168" s="231"/>
      <c r="AT168" s="232" t="s">
        <v>215</v>
      </c>
      <c r="AU168" s="232" t="s">
        <v>83</v>
      </c>
      <c r="AV168" s="15" t="s">
        <v>149</v>
      </c>
      <c r="AW168" s="15" t="s">
        <v>34</v>
      </c>
      <c r="AX168" s="15" t="s">
        <v>81</v>
      </c>
      <c r="AY168" s="232" t="s">
        <v>206</v>
      </c>
    </row>
    <row r="169" spans="1:65" s="12" customFormat="1" ht="22.75" customHeight="1">
      <c r="B169" s="166"/>
      <c r="C169" s="167"/>
      <c r="D169" s="168" t="s">
        <v>73</v>
      </c>
      <c r="E169" s="180" t="s">
        <v>83</v>
      </c>
      <c r="F169" s="180" t="s">
        <v>345</v>
      </c>
      <c r="G169" s="167"/>
      <c r="H169" s="167"/>
      <c r="I169" s="170"/>
      <c r="J169" s="181">
        <f>BK169</f>
        <v>0</v>
      </c>
      <c r="K169" s="167"/>
      <c r="L169" s="172"/>
      <c r="M169" s="173"/>
      <c r="N169" s="174"/>
      <c r="O169" s="174"/>
      <c r="P169" s="175">
        <f>SUM(P170:P232)</f>
        <v>0</v>
      </c>
      <c r="Q169" s="174"/>
      <c r="R169" s="175">
        <f>SUM(R170:R232)</f>
        <v>0</v>
      </c>
      <c r="S169" s="174"/>
      <c r="T169" s="176">
        <f>SUM(T170:T232)</f>
        <v>0</v>
      </c>
      <c r="AR169" s="177" t="s">
        <v>81</v>
      </c>
      <c r="AT169" s="178" t="s">
        <v>73</v>
      </c>
      <c r="AU169" s="178" t="s">
        <v>81</v>
      </c>
      <c r="AY169" s="177" t="s">
        <v>206</v>
      </c>
      <c r="BK169" s="179">
        <f>SUM(BK170:BK232)</f>
        <v>0</v>
      </c>
    </row>
    <row r="170" spans="1:65" s="2" customFormat="1" ht="24.15" customHeight="1">
      <c r="A170" s="37"/>
      <c r="B170" s="38"/>
      <c r="C170" s="182" t="s">
        <v>270</v>
      </c>
      <c r="D170" s="182" t="s">
        <v>208</v>
      </c>
      <c r="E170" s="183" t="s">
        <v>2849</v>
      </c>
      <c r="F170" s="184" t="s">
        <v>2850</v>
      </c>
      <c r="G170" s="185" t="s">
        <v>226</v>
      </c>
      <c r="H170" s="186">
        <v>17</v>
      </c>
      <c r="I170" s="187"/>
      <c r="J170" s="188">
        <f>ROUND(I170*H170,2)</f>
        <v>0</v>
      </c>
      <c r="K170" s="189"/>
      <c r="L170" s="42"/>
      <c r="M170" s="190" t="s">
        <v>21</v>
      </c>
      <c r="N170" s="191" t="s">
        <v>45</v>
      </c>
      <c r="O170" s="67"/>
      <c r="P170" s="192">
        <f>O170*H170</f>
        <v>0</v>
      </c>
      <c r="Q170" s="192">
        <v>0</v>
      </c>
      <c r="R170" s="192">
        <f>Q170*H170</f>
        <v>0</v>
      </c>
      <c r="S170" s="192">
        <v>0</v>
      </c>
      <c r="T170" s="193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194" t="s">
        <v>149</v>
      </c>
      <c r="AT170" s="194" t="s">
        <v>208</v>
      </c>
      <c r="AU170" s="194" t="s">
        <v>83</v>
      </c>
      <c r="AY170" s="20" t="s">
        <v>206</v>
      </c>
      <c r="BE170" s="195">
        <f>IF(N170="základní",J170,0)</f>
        <v>0</v>
      </c>
      <c r="BF170" s="195">
        <f>IF(N170="snížená",J170,0)</f>
        <v>0</v>
      </c>
      <c r="BG170" s="195">
        <f>IF(N170="zákl. přenesená",J170,0)</f>
        <v>0</v>
      </c>
      <c r="BH170" s="195">
        <f>IF(N170="sníž. přenesená",J170,0)</f>
        <v>0</v>
      </c>
      <c r="BI170" s="195">
        <f>IF(N170="nulová",J170,0)</f>
        <v>0</v>
      </c>
      <c r="BJ170" s="20" t="s">
        <v>81</v>
      </c>
      <c r="BK170" s="195">
        <f>ROUND(I170*H170,2)</f>
        <v>0</v>
      </c>
      <c r="BL170" s="20" t="s">
        <v>149</v>
      </c>
      <c r="BM170" s="194" t="s">
        <v>2851</v>
      </c>
    </row>
    <row r="171" spans="1:65" s="2" customFormat="1">
      <c r="A171" s="37"/>
      <c r="B171" s="38"/>
      <c r="C171" s="39"/>
      <c r="D171" s="196" t="s">
        <v>213</v>
      </c>
      <c r="E171" s="39"/>
      <c r="F171" s="197" t="s">
        <v>2850</v>
      </c>
      <c r="G171" s="39"/>
      <c r="H171" s="39"/>
      <c r="I171" s="198"/>
      <c r="J171" s="39"/>
      <c r="K171" s="39"/>
      <c r="L171" s="42"/>
      <c r="M171" s="199"/>
      <c r="N171" s="200"/>
      <c r="O171" s="67"/>
      <c r="P171" s="67"/>
      <c r="Q171" s="67"/>
      <c r="R171" s="67"/>
      <c r="S171" s="67"/>
      <c r="T171" s="68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T171" s="20" t="s">
        <v>213</v>
      </c>
      <c r="AU171" s="20" t="s">
        <v>83</v>
      </c>
    </row>
    <row r="172" spans="1:65" s="14" customFormat="1">
      <c r="B172" s="211"/>
      <c r="C172" s="212"/>
      <c r="D172" s="196" t="s">
        <v>215</v>
      </c>
      <c r="E172" s="213" t="s">
        <v>21</v>
      </c>
      <c r="F172" s="214" t="s">
        <v>2852</v>
      </c>
      <c r="G172" s="212"/>
      <c r="H172" s="215">
        <v>17</v>
      </c>
      <c r="I172" s="216"/>
      <c r="J172" s="212"/>
      <c r="K172" s="212"/>
      <c r="L172" s="217"/>
      <c r="M172" s="218"/>
      <c r="N172" s="219"/>
      <c r="O172" s="219"/>
      <c r="P172" s="219"/>
      <c r="Q172" s="219"/>
      <c r="R172" s="219"/>
      <c r="S172" s="219"/>
      <c r="T172" s="220"/>
      <c r="AT172" s="221" t="s">
        <v>215</v>
      </c>
      <c r="AU172" s="221" t="s">
        <v>83</v>
      </c>
      <c r="AV172" s="14" t="s">
        <v>83</v>
      </c>
      <c r="AW172" s="14" t="s">
        <v>34</v>
      </c>
      <c r="AX172" s="14" t="s">
        <v>74</v>
      </c>
      <c r="AY172" s="221" t="s">
        <v>206</v>
      </c>
    </row>
    <row r="173" spans="1:65" s="15" customFormat="1">
      <c r="B173" s="222"/>
      <c r="C173" s="223"/>
      <c r="D173" s="196" t="s">
        <v>215</v>
      </c>
      <c r="E173" s="224" t="s">
        <v>21</v>
      </c>
      <c r="F173" s="225" t="s">
        <v>219</v>
      </c>
      <c r="G173" s="223"/>
      <c r="H173" s="226">
        <v>17</v>
      </c>
      <c r="I173" s="227"/>
      <c r="J173" s="223"/>
      <c r="K173" s="223"/>
      <c r="L173" s="228"/>
      <c r="M173" s="229"/>
      <c r="N173" s="230"/>
      <c r="O173" s="230"/>
      <c r="P173" s="230"/>
      <c r="Q173" s="230"/>
      <c r="R173" s="230"/>
      <c r="S173" s="230"/>
      <c r="T173" s="231"/>
      <c r="AT173" s="232" t="s">
        <v>215</v>
      </c>
      <c r="AU173" s="232" t="s">
        <v>83</v>
      </c>
      <c r="AV173" s="15" t="s">
        <v>149</v>
      </c>
      <c r="AW173" s="15" t="s">
        <v>34</v>
      </c>
      <c r="AX173" s="15" t="s">
        <v>81</v>
      </c>
      <c r="AY173" s="232" t="s">
        <v>206</v>
      </c>
    </row>
    <row r="174" spans="1:65" s="2" customFormat="1" ht="16.5" customHeight="1">
      <c r="A174" s="37"/>
      <c r="B174" s="38"/>
      <c r="C174" s="182" t="s">
        <v>283</v>
      </c>
      <c r="D174" s="182" t="s">
        <v>208</v>
      </c>
      <c r="E174" s="183" t="s">
        <v>2853</v>
      </c>
      <c r="F174" s="184" t="s">
        <v>2854</v>
      </c>
      <c r="G174" s="185" t="s">
        <v>226</v>
      </c>
      <c r="H174" s="186">
        <v>1.5</v>
      </c>
      <c r="I174" s="187"/>
      <c r="J174" s="188">
        <f>ROUND(I174*H174,2)</f>
        <v>0</v>
      </c>
      <c r="K174" s="189"/>
      <c r="L174" s="42"/>
      <c r="M174" s="190" t="s">
        <v>21</v>
      </c>
      <c r="N174" s="191" t="s">
        <v>45</v>
      </c>
      <c r="O174" s="67"/>
      <c r="P174" s="192">
        <f>O174*H174</f>
        <v>0</v>
      </c>
      <c r="Q174" s="192">
        <v>0</v>
      </c>
      <c r="R174" s="192">
        <f>Q174*H174</f>
        <v>0</v>
      </c>
      <c r="S174" s="192">
        <v>0</v>
      </c>
      <c r="T174" s="193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194" t="s">
        <v>149</v>
      </c>
      <c r="AT174" s="194" t="s">
        <v>208</v>
      </c>
      <c r="AU174" s="194" t="s">
        <v>83</v>
      </c>
      <c r="AY174" s="20" t="s">
        <v>206</v>
      </c>
      <c r="BE174" s="195">
        <f>IF(N174="základní",J174,0)</f>
        <v>0</v>
      </c>
      <c r="BF174" s="195">
        <f>IF(N174="snížená",J174,0)</f>
        <v>0</v>
      </c>
      <c r="BG174" s="195">
        <f>IF(N174="zákl. přenesená",J174,0)</f>
        <v>0</v>
      </c>
      <c r="BH174" s="195">
        <f>IF(N174="sníž. přenesená",J174,0)</f>
        <v>0</v>
      </c>
      <c r="BI174" s="195">
        <f>IF(N174="nulová",J174,0)</f>
        <v>0</v>
      </c>
      <c r="BJ174" s="20" t="s">
        <v>81</v>
      </c>
      <c r="BK174" s="195">
        <f>ROUND(I174*H174,2)</f>
        <v>0</v>
      </c>
      <c r="BL174" s="20" t="s">
        <v>149</v>
      </c>
      <c r="BM174" s="194" t="s">
        <v>2855</v>
      </c>
    </row>
    <row r="175" spans="1:65" s="2" customFormat="1">
      <c r="A175" s="37"/>
      <c r="B175" s="38"/>
      <c r="C175" s="39"/>
      <c r="D175" s="196" t="s">
        <v>213</v>
      </c>
      <c r="E175" s="39"/>
      <c r="F175" s="197" t="s">
        <v>2854</v>
      </c>
      <c r="G175" s="39"/>
      <c r="H175" s="39"/>
      <c r="I175" s="198"/>
      <c r="J175" s="39"/>
      <c r="K175" s="39"/>
      <c r="L175" s="42"/>
      <c r="M175" s="199"/>
      <c r="N175" s="200"/>
      <c r="O175" s="67"/>
      <c r="P175" s="67"/>
      <c r="Q175" s="67"/>
      <c r="R175" s="67"/>
      <c r="S175" s="67"/>
      <c r="T175" s="68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T175" s="20" t="s">
        <v>213</v>
      </c>
      <c r="AU175" s="20" t="s">
        <v>83</v>
      </c>
    </row>
    <row r="176" spans="1:65" s="13" customFormat="1">
      <c r="B176" s="201"/>
      <c r="C176" s="202"/>
      <c r="D176" s="196" t="s">
        <v>215</v>
      </c>
      <c r="E176" s="203" t="s">
        <v>21</v>
      </c>
      <c r="F176" s="204" t="s">
        <v>2856</v>
      </c>
      <c r="G176" s="202"/>
      <c r="H176" s="203" t="s">
        <v>21</v>
      </c>
      <c r="I176" s="205"/>
      <c r="J176" s="202"/>
      <c r="K176" s="202"/>
      <c r="L176" s="206"/>
      <c r="M176" s="207"/>
      <c r="N176" s="208"/>
      <c r="O176" s="208"/>
      <c r="P176" s="208"/>
      <c r="Q176" s="208"/>
      <c r="R176" s="208"/>
      <c r="S176" s="208"/>
      <c r="T176" s="209"/>
      <c r="AT176" s="210" t="s">
        <v>215</v>
      </c>
      <c r="AU176" s="210" t="s">
        <v>83</v>
      </c>
      <c r="AV176" s="13" t="s">
        <v>81</v>
      </c>
      <c r="AW176" s="13" t="s">
        <v>34</v>
      </c>
      <c r="AX176" s="13" t="s">
        <v>74</v>
      </c>
      <c r="AY176" s="210" t="s">
        <v>206</v>
      </c>
    </row>
    <row r="177" spans="1:65" s="14" customFormat="1">
      <c r="B177" s="211"/>
      <c r="C177" s="212"/>
      <c r="D177" s="196" t="s">
        <v>215</v>
      </c>
      <c r="E177" s="213" t="s">
        <v>21</v>
      </c>
      <c r="F177" s="214" t="s">
        <v>2857</v>
      </c>
      <c r="G177" s="212"/>
      <c r="H177" s="215">
        <v>1.5</v>
      </c>
      <c r="I177" s="216"/>
      <c r="J177" s="212"/>
      <c r="K177" s="212"/>
      <c r="L177" s="217"/>
      <c r="M177" s="218"/>
      <c r="N177" s="219"/>
      <c r="O177" s="219"/>
      <c r="P177" s="219"/>
      <c r="Q177" s="219"/>
      <c r="R177" s="219"/>
      <c r="S177" s="219"/>
      <c r="T177" s="220"/>
      <c r="AT177" s="221" t="s">
        <v>215</v>
      </c>
      <c r="AU177" s="221" t="s">
        <v>83</v>
      </c>
      <c r="AV177" s="14" t="s">
        <v>83</v>
      </c>
      <c r="AW177" s="14" t="s">
        <v>34</v>
      </c>
      <c r="AX177" s="14" t="s">
        <v>74</v>
      </c>
      <c r="AY177" s="221" t="s">
        <v>206</v>
      </c>
    </row>
    <row r="178" spans="1:65" s="15" customFormat="1">
      <c r="B178" s="222"/>
      <c r="C178" s="223"/>
      <c r="D178" s="196" t="s">
        <v>215</v>
      </c>
      <c r="E178" s="224" t="s">
        <v>21</v>
      </c>
      <c r="F178" s="225" t="s">
        <v>219</v>
      </c>
      <c r="G178" s="223"/>
      <c r="H178" s="226">
        <v>1.5</v>
      </c>
      <c r="I178" s="227"/>
      <c r="J178" s="223"/>
      <c r="K178" s="223"/>
      <c r="L178" s="228"/>
      <c r="M178" s="229"/>
      <c r="N178" s="230"/>
      <c r="O178" s="230"/>
      <c r="P178" s="230"/>
      <c r="Q178" s="230"/>
      <c r="R178" s="230"/>
      <c r="S178" s="230"/>
      <c r="T178" s="231"/>
      <c r="AT178" s="232" t="s">
        <v>215</v>
      </c>
      <c r="AU178" s="232" t="s">
        <v>83</v>
      </c>
      <c r="AV178" s="15" t="s">
        <v>149</v>
      </c>
      <c r="AW178" s="15" t="s">
        <v>34</v>
      </c>
      <c r="AX178" s="15" t="s">
        <v>81</v>
      </c>
      <c r="AY178" s="232" t="s">
        <v>206</v>
      </c>
    </row>
    <row r="179" spans="1:65" s="2" customFormat="1" ht="21.75" customHeight="1">
      <c r="A179" s="37"/>
      <c r="B179" s="38"/>
      <c r="C179" s="182" t="s">
        <v>289</v>
      </c>
      <c r="D179" s="182" t="s">
        <v>208</v>
      </c>
      <c r="E179" s="183" t="s">
        <v>2858</v>
      </c>
      <c r="F179" s="184" t="s">
        <v>2859</v>
      </c>
      <c r="G179" s="185" t="s">
        <v>257</v>
      </c>
      <c r="H179" s="186">
        <v>5.016</v>
      </c>
      <c r="I179" s="187"/>
      <c r="J179" s="188">
        <f>ROUND(I179*H179,2)</f>
        <v>0</v>
      </c>
      <c r="K179" s="189"/>
      <c r="L179" s="42"/>
      <c r="M179" s="190" t="s">
        <v>21</v>
      </c>
      <c r="N179" s="191" t="s">
        <v>45</v>
      </c>
      <c r="O179" s="67"/>
      <c r="P179" s="192">
        <f>O179*H179</f>
        <v>0</v>
      </c>
      <c r="Q179" s="192">
        <v>0</v>
      </c>
      <c r="R179" s="192">
        <f>Q179*H179</f>
        <v>0</v>
      </c>
      <c r="S179" s="192">
        <v>0</v>
      </c>
      <c r="T179" s="193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194" t="s">
        <v>149</v>
      </c>
      <c r="AT179" s="194" t="s">
        <v>208</v>
      </c>
      <c r="AU179" s="194" t="s">
        <v>83</v>
      </c>
      <c r="AY179" s="20" t="s">
        <v>206</v>
      </c>
      <c r="BE179" s="195">
        <f>IF(N179="základní",J179,0)</f>
        <v>0</v>
      </c>
      <c r="BF179" s="195">
        <f>IF(N179="snížená",J179,0)</f>
        <v>0</v>
      </c>
      <c r="BG179" s="195">
        <f>IF(N179="zákl. přenesená",J179,0)</f>
        <v>0</v>
      </c>
      <c r="BH179" s="195">
        <f>IF(N179="sníž. přenesená",J179,0)</f>
        <v>0</v>
      </c>
      <c r="BI179" s="195">
        <f>IF(N179="nulová",J179,0)</f>
        <v>0</v>
      </c>
      <c r="BJ179" s="20" t="s">
        <v>81</v>
      </c>
      <c r="BK179" s="195">
        <f>ROUND(I179*H179,2)</f>
        <v>0</v>
      </c>
      <c r="BL179" s="20" t="s">
        <v>149</v>
      </c>
      <c r="BM179" s="194" t="s">
        <v>2860</v>
      </c>
    </row>
    <row r="180" spans="1:65" s="2" customFormat="1">
      <c r="A180" s="37"/>
      <c r="B180" s="38"/>
      <c r="C180" s="39"/>
      <c r="D180" s="196" t="s">
        <v>213</v>
      </c>
      <c r="E180" s="39"/>
      <c r="F180" s="197" t="s">
        <v>2859</v>
      </c>
      <c r="G180" s="39"/>
      <c r="H180" s="39"/>
      <c r="I180" s="198"/>
      <c r="J180" s="39"/>
      <c r="K180" s="39"/>
      <c r="L180" s="42"/>
      <c r="M180" s="199"/>
      <c r="N180" s="200"/>
      <c r="O180" s="67"/>
      <c r="P180" s="67"/>
      <c r="Q180" s="67"/>
      <c r="R180" s="67"/>
      <c r="S180" s="67"/>
      <c r="T180" s="68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T180" s="20" t="s">
        <v>213</v>
      </c>
      <c r="AU180" s="20" t="s">
        <v>83</v>
      </c>
    </row>
    <row r="181" spans="1:65" s="14" customFormat="1">
      <c r="B181" s="211"/>
      <c r="C181" s="212"/>
      <c r="D181" s="196" t="s">
        <v>215</v>
      </c>
      <c r="E181" s="213" t="s">
        <v>21</v>
      </c>
      <c r="F181" s="214" t="s">
        <v>2861</v>
      </c>
      <c r="G181" s="212"/>
      <c r="H181" s="215">
        <v>5.016</v>
      </c>
      <c r="I181" s="216"/>
      <c r="J181" s="212"/>
      <c r="K181" s="212"/>
      <c r="L181" s="217"/>
      <c r="M181" s="218"/>
      <c r="N181" s="219"/>
      <c r="O181" s="219"/>
      <c r="P181" s="219"/>
      <c r="Q181" s="219"/>
      <c r="R181" s="219"/>
      <c r="S181" s="219"/>
      <c r="T181" s="220"/>
      <c r="AT181" s="221" t="s">
        <v>215</v>
      </c>
      <c r="AU181" s="221" t="s">
        <v>83</v>
      </c>
      <c r="AV181" s="14" t="s">
        <v>83</v>
      </c>
      <c r="AW181" s="14" t="s">
        <v>34</v>
      </c>
      <c r="AX181" s="14" t="s">
        <v>74</v>
      </c>
      <c r="AY181" s="221" t="s">
        <v>206</v>
      </c>
    </row>
    <row r="182" spans="1:65" s="15" customFormat="1">
      <c r="B182" s="222"/>
      <c r="C182" s="223"/>
      <c r="D182" s="196" t="s">
        <v>215</v>
      </c>
      <c r="E182" s="224" t="s">
        <v>21</v>
      </c>
      <c r="F182" s="225" t="s">
        <v>219</v>
      </c>
      <c r="G182" s="223"/>
      <c r="H182" s="226">
        <v>5.016</v>
      </c>
      <c r="I182" s="227"/>
      <c r="J182" s="223"/>
      <c r="K182" s="223"/>
      <c r="L182" s="228"/>
      <c r="M182" s="229"/>
      <c r="N182" s="230"/>
      <c r="O182" s="230"/>
      <c r="P182" s="230"/>
      <c r="Q182" s="230"/>
      <c r="R182" s="230"/>
      <c r="S182" s="230"/>
      <c r="T182" s="231"/>
      <c r="AT182" s="232" t="s">
        <v>215</v>
      </c>
      <c r="AU182" s="232" t="s">
        <v>83</v>
      </c>
      <c r="AV182" s="15" t="s">
        <v>149</v>
      </c>
      <c r="AW182" s="15" t="s">
        <v>34</v>
      </c>
      <c r="AX182" s="15" t="s">
        <v>81</v>
      </c>
      <c r="AY182" s="232" t="s">
        <v>206</v>
      </c>
    </row>
    <row r="183" spans="1:65" s="2" customFormat="1" ht="16.5" customHeight="1">
      <c r="A183" s="37"/>
      <c r="B183" s="38"/>
      <c r="C183" s="182" t="s">
        <v>304</v>
      </c>
      <c r="D183" s="182" t="s">
        <v>208</v>
      </c>
      <c r="E183" s="183" t="s">
        <v>2862</v>
      </c>
      <c r="F183" s="184" t="s">
        <v>2863</v>
      </c>
      <c r="G183" s="185" t="s">
        <v>257</v>
      </c>
      <c r="H183" s="186">
        <v>4.8319999999999999</v>
      </c>
      <c r="I183" s="187"/>
      <c r="J183" s="188">
        <f>ROUND(I183*H183,2)</f>
        <v>0</v>
      </c>
      <c r="K183" s="189"/>
      <c r="L183" s="42"/>
      <c r="M183" s="190" t="s">
        <v>21</v>
      </c>
      <c r="N183" s="191" t="s">
        <v>45</v>
      </c>
      <c r="O183" s="67"/>
      <c r="P183" s="192">
        <f>O183*H183</f>
        <v>0</v>
      </c>
      <c r="Q183" s="192">
        <v>0</v>
      </c>
      <c r="R183" s="192">
        <f>Q183*H183</f>
        <v>0</v>
      </c>
      <c r="S183" s="192">
        <v>0</v>
      </c>
      <c r="T183" s="193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194" t="s">
        <v>149</v>
      </c>
      <c r="AT183" s="194" t="s">
        <v>208</v>
      </c>
      <c r="AU183" s="194" t="s">
        <v>83</v>
      </c>
      <c r="AY183" s="20" t="s">
        <v>206</v>
      </c>
      <c r="BE183" s="195">
        <f>IF(N183="základní",J183,0)</f>
        <v>0</v>
      </c>
      <c r="BF183" s="195">
        <f>IF(N183="snížená",J183,0)</f>
        <v>0</v>
      </c>
      <c r="BG183" s="195">
        <f>IF(N183="zákl. přenesená",J183,0)</f>
        <v>0</v>
      </c>
      <c r="BH183" s="195">
        <f>IF(N183="sníž. přenesená",J183,0)</f>
        <v>0</v>
      </c>
      <c r="BI183" s="195">
        <f>IF(N183="nulová",J183,0)</f>
        <v>0</v>
      </c>
      <c r="BJ183" s="20" t="s">
        <v>81</v>
      </c>
      <c r="BK183" s="195">
        <f>ROUND(I183*H183,2)</f>
        <v>0</v>
      </c>
      <c r="BL183" s="20" t="s">
        <v>149</v>
      </c>
      <c r="BM183" s="194" t="s">
        <v>2864</v>
      </c>
    </row>
    <row r="184" spans="1:65" s="2" customFormat="1">
      <c r="A184" s="37"/>
      <c r="B184" s="38"/>
      <c r="C184" s="39"/>
      <c r="D184" s="196" t="s">
        <v>213</v>
      </c>
      <c r="E184" s="39"/>
      <c r="F184" s="197" t="s">
        <v>2863</v>
      </c>
      <c r="G184" s="39"/>
      <c r="H184" s="39"/>
      <c r="I184" s="198"/>
      <c r="J184" s="39"/>
      <c r="K184" s="39"/>
      <c r="L184" s="42"/>
      <c r="M184" s="199"/>
      <c r="N184" s="200"/>
      <c r="O184" s="67"/>
      <c r="P184" s="67"/>
      <c r="Q184" s="67"/>
      <c r="R184" s="67"/>
      <c r="S184" s="67"/>
      <c r="T184" s="68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T184" s="20" t="s">
        <v>213</v>
      </c>
      <c r="AU184" s="20" t="s">
        <v>83</v>
      </c>
    </row>
    <row r="185" spans="1:65" s="13" customFormat="1">
      <c r="B185" s="201"/>
      <c r="C185" s="202"/>
      <c r="D185" s="196" t="s">
        <v>215</v>
      </c>
      <c r="E185" s="203" t="s">
        <v>21</v>
      </c>
      <c r="F185" s="204" t="s">
        <v>2865</v>
      </c>
      <c r="G185" s="202"/>
      <c r="H185" s="203" t="s">
        <v>21</v>
      </c>
      <c r="I185" s="205"/>
      <c r="J185" s="202"/>
      <c r="K185" s="202"/>
      <c r="L185" s="206"/>
      <c r="M185" s="207"/>
      <c r="N185" s="208"/>
      <c r="O185" s="208"/>
      <c r="P185" s="208"/>
      <c r="Q185" s="208"/>
      <c r="R185" s="208"/>
      <c r="S185" s="208"/>
      <c r="T185" s="209"/>
      <c r="AT185" s="210" t="s">
        <v>215</v>
      </c>
      <c r="AU185" s="210" t="s">
        <v>83</v>
      </c>
      <c r="AV185" s="13" t="s">
        <v>81</v>
      </c>
      <c r="AW185" s="13" t="s">
        <v>34</v>
      </c>
      <c r="AX185" s="13" t="s">
        <v>74</v>
      </c>
      <c r="AY185" s="210" t="s">
        <v>206</v>
      </c>
    </row>
    <row r="186" spans="1:65" s="14" customFormat="1">
      <c r="B186" s="211"/>
      <c r="C186" s="212"/>
      <c r="D186" s="196" t="s">
        <v>215</v>
      </c>
      <c r="E186" s="213" t="s">
        <v>21</v>
      </c>
      <c r="F186" s="214" t="s">
        <v>2866</v>
      </c>
      <c r="G186" s="212"/>
      <c r="H186" s="215">
        <v>2.2080000000000002</v>
      </c>
      <c r="I186" s="216"/>
      <c r="J186" s="212"/>
      <c r="K186" s="212"/>
      <c r="L186" s="217"/>
      <c r="M186" s="218"/>
      <c r="N186" s="219"/>
      <c r="O186" s="219"/>
      <c r="P186" s="219"/>
      <c r="Q186" s="219"/>
      <c r="R186" s="219"/>
      <c r="S186" s="219"/>
      <c r="T186" s="220"/>
      <c r="AT186" s="221" t="s">
        <v>215</v>
      </c>
      <c r="AU186" s="221" t="s">
        <v>83</v>
      </c>
      <c r="AV186" s="14" t="s">
        <v>83</v>
      </c>
      <c r="AW186" s="14" t="s">
        <v>34</v>
      </c>
      <c r="AX186" s="14" t="s">
        <v>74</v>
      </c>
      <c r="AY186" s="221" t="s">
        <v>206</v>
      </c>
    </row>
    <row r="187" spans="1:65" s="13" customFormat="1">
      <c r="B187" s="201"/>
      <c r="C187" s="202"/>
      <c r="D187" s="196" t="s">
        <v>215</v>
      </c>
      <c r="E187" s="203" t="s">
        <v>21</v>
      </c>
      <c r="F187" s="204" t="s">
        <v>2867</v>
      </c>
      <c r="G187" s="202"/>
      <c r="H187" s="203" t="s">
        <v>21</v>
      </c>
      <c r="I187" s="205"/>
      <c r="J187" s="202"/>
      <c r="K187" s="202"/>
      <c r="L187" s="206"/>
      <c r="M187" s="207"/>
      <c r="N187" s="208"/>
      <c r="O187" s="208"/>
      <c r="P187" s="208"/>
      <c r="Q187" s="208"/>
      <c r="R187" s="208"/>
      <c r="S187" s="208"/>
      <c r="T187" s="209"/>
      <c r="AT187" s="210" t="s">
        <v>215</v>
      </c>
      <c r="AU187" s="210" t="s">
        <v>83</v>
      </c>
      <c r="AV187" s="13" t="s">
        <v>81</v>
      </c>
      <c r="AW187" s="13" t="s">
        <v>34</v>
      </c>
      <c r="AX187" s="13" t="s">
        <v>74</v>
      </c>
      <c r="AY187" s="210" t="s">
        <v>206</v>
      </c>
    </row>
    <row r="188" spans="1:65" s="14" customFormat="1">
      <c r="B188" s="211"/>
      <c r="C188" s="212"/>
      <c r="D188" s="196" t="s">
        <v>215</v>
      </c>
      <c r="E188" s="213" t="s">
        <v>21</v>
      </c>
      <c r="F188" s="214" t="s">
        <v>2868</v>
      </c>
      <c r="G188" s="212"/>
      <c r="H188" s="215">
        <v>2.6240000000000001</v>
      </c>
      <c r="I188" s="216"/>
      <c r="J188" s="212"/>
      <c r="K188" s="212"/>
      <c r="L188" s="217"/>
      <c r="M188" s="218"/>
      <c r="N188" s="219"/>
      <c r="O188" s="219"/>
      <c r="P188" s="219"/>
      <c r="Q188" s="219"/>
      <c r="R188" s="219"/>
      <c r="S188" s="219"/>
      <c r="T188" s="220"/>
      <c r="AT188" s="221" t="s">
        <v>215</v>
      </c>
      <c r="AU188" s="221" t="s">
        <v>83</v>
      </c>
      <c r="AV188" s="14" t="s">
        <v>83</v>
      </c>
      <c r="AW188" s="14" t="s">
        <v>34</v>
      </c>
      <c r="AX188" s="14" t="s">
        <v>74</v>
      </c>
      <c r="AY188" s="221" t="s">
        <v>206</v>
      </c>
    </row>
    <row r="189" spans="1:65" s="15" customFormat="1">
      <c r="B189" s="222"/>
      <c r="C189" s="223"/>
      <c r="D189" s="196" t="s">
        <v>215</v>
      </c>
      <c r="E189" s="224" t="s">
        <v>21</v>
      </c>
      <c r="F189" s="225" t="s">
        <v>219</v>
      </c>
      <c r="G189" s="223"/>
      <c r="H189" s="226">
        <v>4.8319999999999999</v>
      </c>
      <c r="I189" s="227"/>
      <c r="J189" s="223"/>
      <c r="K189" s="223"/>
      <c r="L189" s="228"/>
      <c r="M189" s="229"/>
      <c r="N189" s="230"/>
      <c r="O189" s="230"/>
      <c r="P189" s="230"/>
      <c r="Q189" s="230"/>
      <c r="R189" s="230"/>
      <c r="S189" s="230"/>
      <c r="T189" s="231"/>
      <c r="AT189" s="232" t="s">
        <v>215</v>
      </c>
      <c r="AU189" s="232" t="s">
        <v>83</v>
      </c>
      <c r="AV189" s="15" t="s">
        <v>149</v>
      </c>
      <c r="AW189" s="15" t="s">
        <v>34</v>
      </c>
      <c r="AX189" s="15" t="s">
        <v>81</v>
      </c>
      <c r="AY189" s="232" t="s">
        <v>206</v>
      </c>
    </row>
    <row r="190" spans="1:65" s="2" customFormat="1" ht="21.75" customHeight="1">
      <c r="A190" s="37"/>
      <c r="B190" s="38"/>
      <c r="C190" s="182" t="s">
        <v>313</v>
      </c>
      <c r="D190" s="182" t="s">
        <v>208</v>
      </c>
      <c r="E190" s="183" t="s">
        <v>2869</v>
      </c>
      <c r="F190" s="184" t="s">
        <v>2870</v>
      </c>
      <c r="G190" s="185" t="s">
        <v>257</v>
      </c>
      <c r="H190" s="186">
        <v>11.04</v>
      </c>
      <c r="I190" s="187"/>
      <c r="J190" s="188">
        <f>ROUND(I190*H190,2)</f>
        <v>0</v>
      </c>
      <c r="K190" s="189"/>
      <c r="L190" s="42"/>
      <c r="M190" s="190" t="s">
        <v>21</v>
      </c>
      <c r="N190" s="191" t="s">
        <v>45</v>
      </c>
      <c r="O190" s="67"/>
      <c r="P190" s="192">
        <f>O190*H190</f>
        <v>0</v>
      </c>
      <c r="Q190" s="192">
        <v>0</v>
      </c>
      <c r="R190" s="192">
        <f>Q190*H190</f>
        <v>0</v>
      </c>
      <c r="S190" s="192">
        <v>0</v>
      </c>
      <c r="T190" s="193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194" t="s">
        <v>149</v>
      </c>
      <c r="AT190" s="194" t="s">
        <v>208</v>
      </c>
      <c r="AU190" s="194" t="s">
        <v>83</v>
      </c>
      <c r="AY190" s="20" t="s">
        <v>206</v>
      </c>
      <c r="BE190" s="195">
        <f>IF(N190="základní",J190,0)</f>
        <v>0</v>
      </c>
      <c r="BF190" s="195">
        <f>IF(N190="snížená",J190,0)</f>
        <v>0</v>
      </c>
      <c r="BG190" s="195">
        <f>IF(N190="zákl. přenesená",J190,0)</f>
        <v>0</v>
      </c>
      <c r="BH190" s="195">
        <f>IF(N190="sníž. přenesená",J190,0)</f>
        <v>0</v>
      </c>
      <c r="BI190" s="195">
        <f>IF(N190="nulová",J190,0)</f>
        <v>0</v>
      </c>
      <c r="BJ190" s="20" t="s">
        <v>81</v>
      </c>
      <c r="BK190" s="195">
        <f>ROUND(I190*H190,2)</f>
        <v>0</v>
      </c>
      <c r="BL190" s="20" t="s">
        <v>149</v>
      </c>
      <c r="BM190" s="194" t="s">
        <v>2871</v>
      </c>
    </row>
    <row r="191" spans="1:65" s="2" customFormat="1">
      <c r="A191" s="37"/>
      <c r="B191" s="38"/>
      <c r="C191" s="39"/>
      <c r="D191" s="196" t="s">
        <v>213</v>
      </c>
      <c r="E191" s="39"/>
      <c r="F191" s="197" t="s">
        <v>2870</v>
      </c>
      <c r="G191" s="39"/>
      <c r="H191" s="39"/>
      <c r="I191" s="198"/>
      <c r="J191" s="39"/>
      <c r="K191" s="39"/>
      <c r="L191" s="42"/>
      <c r="M191" s="199"/>
      <c r="N191" s="200"/>
      <c r="O191" s="67"/>
      <c r="P191" s="67"/>
      <c r="Q191" s="67"/>
      <c r="R191" s="67"/>
      <c r="S191" s="67"/>
      <c r="T191" s="68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T191" s="20" t="s">
        <v>213</v>
      </c>
      <c r="AU191" s="20" t="s">
        <v>83</v>
      </c>
    </row>
    <row r="192" spans="1:65" s="13" customFormat="1">
      <c r="B192" s="201"/>
      <c r="C192" s="202"/>
      <c r="D192" s="196" t="s">
        <v>215</v>
      </c>
      <c r="E192" s="203" t="s">
        <v>21</v>
      </c>
      <c r="F192" s="204" t="s">
        <v>2872</v>
      </c>
      <c r="G192" s="202"/>
      <c r="H192" s="203" t="s">
        <v>21</v>
      </c>
      <c r="I192" s="205"/>
      <c r="J192" s="202"/>
      <c r="K192" s="202"/>
      <c r="L192" s="206"/>
      <c r="M192" s="207"/>
      <c r="N192" s="208"/>
      <c r="O192" s="208"/>
      <c r="P192" s="208"/>
      <c r="Q192" s="208"/>
      <c r="R192" s="208"/>
      <c r="S192" s="208"/>
      <c r="T192" s="209"/>
      <c r="AT192" s="210" t="s">
        <v>215</v>
      </c>
      <c r="AU192" s="210" t="s">
        <v>83</v>
      </c>
      <c r="AV192" s="13" t="s">
        <v>81</v>
      </c>
      <c r="AW192" s="13" t="s">
        <v>34</v>
      </c>
      <c r="AX192" s="13" t="s">
        <v>74</v>
      </c>
      <c r="AY192" s="210" t="s">
        <v>206</v>
      </c>
    </row>
    <row r="193" spans="1:65" s="14" customFormat="1">
      <c r="B193" s="211"/>
      <c r="C193" s="212"/>
      <c r="D193" s="196" t="s">
        <v>215</v>
      </c>
      <c r="E193" s="213" t="s">
        <v>21</v>
      </c>
      <c r="F193" s="214" t="s">
        <v>2873</v>
      </c>
      <c r="G193" s="212"/>
      <c r="H193" s="215">
        <v>11.04</v>
      </c>
      <c r="I193" s="216"/>
      <c r="J193" s="212"/>
      <c r="K193" s="212"/>
      <c r="L193" s="217"/>
      <c r="M193" s="218"/>
      <c r="N193" s="219"/>
      <c r="O193" s="219"/>
      <c r="P193" s="219"/>
      <c r="Q193" s="219"/>
      <c r="R193" s="219"/>
      <c r="S193" s="219"/>
      <c r="T193" s="220"/>
      <c r="AT193" s="221" t="s">
        <v>215</v>
      </c>
      <c r="AU193" s="221" t="s">
        <v>83</v>
      </c>
      <c r="AV193" s="14" t="s">
        <v>83</v>
      </c>
      <c r="AW193" s="14" t="s">
        <v>34</v>
      </c>
      <c r="AX193" s="14" t="s">
        <v>74</v>
      </c>
      <c r="AY193" s="221" t="s">
        <v>206</v>
      </c>
    </row>
    <row r="194" spans="1:65" s="15" customFormat="1">
      <c r="B194" s="222"/>
      <c r="C194" s="223"/>
      <c r="D194" s="196" t="s">
        <v>215</v>
      </c>
      <c r="E194" s="224" t="s">
        <v>21</v>
      </c>
      <c r="F194" s="225" t="s">
        <v>219</v>
      </c>
      <c r="G194" s="223"/>
      <c r="H194" s="226">
        <v>11.04</v>
      </c>
      <c r="I194" s="227"/>
      <c r="J194" s="223"/>
      <c r="K194" s="223"/>
      <c r="L194" s="228"/>
      <c r="M194" s="229"/>
      <c r="N194" s="230"/>
      <c r="O194" s="230"/>
      <c r="P194" s="230"/>
      <c r="Q194" s="230"/>
      <c r="R194" s="230"/>
      <c r="S194" s="230"/>
      <c r="T194" s="231"/>
      <c r="AT194" s="232" t="s">
        <v>215</v>
      </c>
      <c r="AU194" s="232" t="s">
        <v>83</v>
      </c>
      <c r="AV194" s="15" t="s">
        <v>149</v>
      </c>
      <c r="AW194" s="15" t="s">
        <v>34</v>
      </c>
      <c r="AX194" s="15" t="s">
        <v>81</v>
      </c>
      <c r="AY194" s="232" t="s">
        <v>206</v>
      </c>
    </row>
    <row r="195" spans="1:65" s="2" customFormat="1" ht="16.5" customHeight="1">
      <c r="A195" s="37"/>
      <c r="B195" s="38"/>
      <c r="C195" s="182" t="s">
        <v>8</v>
      </c>
      <c r="D195" s="182" t="s">
        <v>208</v>
      </c>
      <c r="E195" s="183" t="s">
        <v>2874</v>
      </c>
      <c r="F195" s="184" t="s">
        <v>2875</v>
      </c>
      <c r="G195" s="185" t="s">
        <v>238</v>
      </c>
      <c r="H195" s="186">
        <v>8.52</v>
      </c>
      <c r="I195" s="187"/>
      <c r="J195" s="188">
        <f>ROUND(I195*H195,2)</f>
        <v>0</v>
      </c>
      <c r="K195" s="189"/>
      <c r="L195" s="42"/>
      <c r="M195" s="190" t="s">
        <v>21</v>
      </c>
      <c r="N195" s="191" t="s">
        <v>45</v>
      </c>
      <c r="O195" s="67"/>
      <c r="P195" s="192">
        <f>O195*H195</f>
        <v>0</v>
      </c>
      <c r="Q195" s="192">
        <v>0</v>
      </c>
      <c r="R195" s="192">
        <f>Q195*H195</f>
        <v>0</v>
      </c>
      <c r="S195" s="192">
        <v>0</v>
      </c>
      <c r="T195" s="193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194" t="s">
        <v>149</v>
      </c>
      <c r="AT195" s="194" t="s">
        <v>208</v>
      </c>
      <c r="AU195" s="194" t="s">
        <v>83</v>
      </c>
      <c r="AY195" s="20" t="s">
        <v>206</v>
      </c>
      <c r="BE195" s="195">
        <f>IF(N195="základní",J195,0)</f>
        <v>0</v>
      </c>
      <c r="BF195" s="195">
        <f>IF(N195="snížená",J195,0)</f>
        <v>0</v>
      </c>
      <c r="BG195" s="195">
        <f>IF(N195="zákl. přenesená",J195,0)</f>
        <v>0</v>
      </c>
      <c r="BH195" s="195">
        <f>IF(N195="sníž. přenesená",J195,0)</f>
        <v>0</v>
      </c>
      <c r="BI195" s="195">
        <f>IF(N195="nulová",J195,0)</f>
        <v>0</v>
      </c>
      <c r="BJ195" s="20" t="s">
        <v>81</v>
      </c>
      <c r="BK195" s="195">
        <f>ROUND(I195*H195,2)</f>
        <v>0</v>
      </c>
      <c r="BL195" s="20" t="s">
        <v>149</v>
      </c>
      <c r="BM195" s="194" t="s">
        <v>2876</v>
      </c>
    </row>
    <row r="196" spans="1:65" s="2" customFormat="1">
      <c r="A196" s="37"/>
      <c r="B196" s="38"/>
      <c r="C196" s="39"/>
      <c r="D196" s="196" t="s">
        <v>213</v>
      </c>
      <c r="E196" s="39"/>
      <c r="F196" s="197" t="s">
        <v>2875</v>
      </c>
      <c r="G196" s="39"/>
      <c r="H196" s="39"/>
      <c r="I196" s="198"/>
      <c r="J196" s="39"/>
      <c r="K196" s="39"/>
      <c r="L196" s="42"/>
      <c r="M196" s="199"/>
      <c r="N196" s="200"/>
      <c r="O196" s="67"/>
      <c r="P196" s="67"/>
      <c r="Q196" s="67"/>
      <c r="R196" s="67"/>
      <c r="S196" s="67"/>
      <c r="T196" s="68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T196" s="20" t="s">
        <v>213</v>
      </c>
      <c r="AU196" s="20" t="s">
        <v>83</v>
      </c>
    </row>
    <row r="197" spans="1:65" s="14" customFormat="1">
      <c r="B197" s="211"/>
      <c r="C197" s="212"/>
      <c r="D197" s="196" t="s">
        <v>215</v>
      </c>
      <c r="E197" s="213" t="s">
        <v>21</v>
      </c>
      <c r="F197" s="214" t="s">
        <v>2877</v>
      </c>
      <c r="G197" s="212"/>
      <c r="H197" s="215">
        <v>8.52</v>
      </c>
      <c r="I197" s="216"/>
      <c r="J197" s="212"/>
      <c r="K197" s="212"/>
      <c r="L197" s="217"/>
      <c r="M197" s="218"/>
      <c r="N197" s="219"/>
      <c r="O197" s="219"/>
      <c r="P197" s="219"/>
      <c r="Q197" s="219"/>
      <c r="R197" s="219"/>
      <c r="S197" s="219"/>
      <c r="T197" s="220"/>
      <c r="AT197" s="221" t="s">
        <v>215</v>
      </c>
      <c r="AU197" s="221" t="s">
        <v>83</v>
      </c>
      <c r="AV197" s="14" t="s">
        <v>83</v>
      </c>
      <c r="AW197" s="14" t="s">
        <v>34</v>
      </c>
      <c r="AX197" s="14" t="s">
        <v>74</v>
      </c>
      <c r="AY197" s="221" t="s">
        <v>206</v>
      </c>
    </row>
    <row r="198" spans="1:65" s="15" customFormat="1">
      <c r="B198" s="222"/>
      <c r="C198" s="223"/>
      <c r="D198" s="196" t="s">
        <v>215</v>
      </c>
      <c r="E198" s="224" t="s">
        <v>21</v>
      </c>
      <c r="F198" s="225" t="s">
        <v>219</v>
      </c>
      <c r="G198" s="223"/>
      <c r="H198" s="226">
        <v>8.52</v>
      </c>
      <c r="I198" s="227"/>
      <c r="J198" s="223"/>
      <c r="K198" s="223"/>
      <c r="L198" s="228"/>
      <c r="M198" s="229"/>
      <c r="N198" s="230"/>
      <c r="O198" s="230"/>
      <c r="P198" s="230"/>
      <c r="Q198" s="230"/>
      <c r="R198" s="230"/>
      <c r="S198" s="230"/>
      <c r="T198" s="231"/>
      <c r="AT198" s="232" t="s">
        <v>215</v>
      </c>
      <c r="AU198" s="232" t="s">
        <v>83</v>
      </c>
      <c r="AV198" s="15" t="s">
        <v>149</v>
      </c>
      <c r="AW198" s="15" t="s">
        <v>34</v>
      </c>
      <c r="AX198" s="15" t="s">
        <v>81</v>
      </c>
      <c r="AY198" s="232" t="s">
        <v>206</v>
      </c>
    </row>
    <row r="199" spans="1:65" s="2" customFormat="1" ht="16.5" customHeight="1">
      <c r="A199" s="37"/>
      <c r="B199" s="38"/>
      <c r="C199" s="182" t="s">
        <v>334</v>
      </c>
      <c r="D199" s="182" t="s">
        <v>208</v>
      </c>
      <c r="E199" s="183" t="s">
        <v>2878</v>
      </c>
      <c r="F199" s="184" t="s">
        <v>2879</v>
      </c>
      <c r="G199" s="185" t="s">
        <v>238</v>
      </c>
      <c r="H199" s="186">
        <v>8.52</v>
      </c>
      <c r="I199" s="187"/>
      <c r="J199" s="188">
        <f>ROUND(I199*H199,2)</f>
        <v>0</v>
      </c>
      <c r="K199" s="189"/>
      <c r="L199" s="42"/>
      <c r="M199" s="190" t="s">
        <v>21</v>
      </c>
      <c r="N199" s="191" t="s">
        <v>45</v>
      </c>
      <c r="O199" s="67"/>
      <c r="P199" s="192">
        <f>O199*H199</f>
        <v>0</v>
      </c>
      <c r="Q199" s="192">
        <v>0</v>
      </c>
      <c r="R199" s="192">
        <f>Q199*H199</f>
        <v>0</v>
      </c>
      <c r="S199" s="192">
        <v>0</v>
      </c>
      <c r="T199" s="193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194" t="s">
        <v>149</v>
      </c>
      <c r="AT199" s="194" t="s">
        <v>208</v>
      </c>
      <c r="AU199" s="194" t="s">
        <v>83</v>
      </c>
      <c r="AY199" s="20" t="s">
        <v>206</v>
      </c>
      <c r="BE199" s="195">
        <f>IF(N199="základní",J199,0)</f>
        <v>0</v>
      </c>
      <c r="BF199" s="195">
        <f>IF(N199="snížená",J199,0)</f>
        <v>0</v>
      </c>
      <c r="BG199" s="195">
        <f>IF(N199="zákl. přenesená",J199,0)</f>
        <v>0</v>
      </c>
      <c r="BH199" s="195">
        <f>IF(N199="sníž. přenesená",J199,0)</f>
        <v>0</v>
      </c>
      <c r="BI199" s="195">
        <f>IF(N199="nulová",J199,0)</f>
        <v>0</v>
      </c>
      <c r="BJ199" s="20" t="s">
        <v>81</v>
      </c>
      <c r="BK199" s="195">
        <f>ROUND(I199*H199,2)</f>
        <v>0</v>
      </c>
      <c r="BL199" s="20" t="s">
        <v>149</v>
      </c>
      <c r="BM199" s="194" t="s">
        <v>2880</v>
      </c>
    </row>
    <row r="200" spans="1:65" s="2" customFormat="1">
      <c r="A200" s="37"/>
      <c r="B200" s="38"/>
      <c r="C200" s="39"/>
      <c r="D200" s="196" t="s">
        <v>213</v>
      </c>
      <c r="E200" s="39"/>
      <c r="F200" s="197" t="s">
        <v>2879</v>
      </c>
      <c r="G200" s="39"/>
      <c r="H200" s="39"/>
      <c r="I200" s="198"/>
      <c r="J200" s="39"/>
      <c r="K200" s="39"/>
      <c r="L200" s="42"/>
      <c r="M200" s="199"/>
      <c r="N200" s="200"/>
      <c r="O200" s="67"/>
      <c r="P200" s="67"/>
      <c r="Q200" s="67"/>
      <c r="R200" s="67"/>
      <c r="S200" s="67"/>
      <c r="T200" s="68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T200" s="20" t="s">
        <v>213</v>
      </c>
      <c r="AU200" s="20" t="s">
        <v>83</v>
      </c>
    </row>
    <row r="201" spans="1:65" s="2" customFormat="1" ht="16.5" customHeight="1">
      <c r="A201" s="37"/>
      <c r="B201" s="38"/>
      <c r="C201" s="182" t="s">
        <v>339</v>
      </c>
      <c r="D201" s="182" t="s">
        <v>208</v>
      </c>
      <c r="E201" s="183" t="s">
        <v>2881</v>
      </c>
      <c r="F201" s="184" t="s">
        <v>2882</v>
      </c>
      <c r="G201" s="185" t="s">
        <v>308</v>
      </c>
      <c r="H201" s="186">
        <v>0.51900000000000002</v>
      </c>
      <c r="I201" s="187"/>
      <c r="J201" s="188">
        <f>ROUND(I201*H201,2)</f>
        <v>0</v>
      </c>
      <c r="K201" s="189"/>
      <c r="L201" s="42"/>
      <c r="M201" s="190" t="s">
        <v>21</v>
      </c>
      <c r="N201" s="191" t="s">
        <v>45</v>
      </c>
      <c r="O201" s="67"/>
      <c r="P201" s="192">
        <f>O201*H201</f>
        <v>0</v>
      </c>
      <c r="Q201" s="192">
        <v>0</v>
      </c>
      <c r="R201" s="192">
        <f>Q201*H201</f>
        <v>0</v>
      </c>
      <c r="S201" s="192">
        <v>0</v>
      </c>
      <c r="T201" s="193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194" t="s">
        <v>149</v>
      </c>
      <c r="AT201" s="194" t="s">
        <v>208</v>
      </c>
      <c r="AU201" s="194" t="s">
        <v>83</v>
      </c>
      <c r="AY201" s="20" t="s">
        <v>206</v>
      </c>
      <c r="BE201" s="195">
        <f>IF(N201="základní",J201,0)</f>
        <v>0</v>
      </c>
      <c r="BF201" s="195">
        <f>IF(N201="snížená",J201,0)</f>
        <v>0</v>
      </c>
      <c r="BG201" s="195">
        <f>IF(N201="zákl. přenesená",J201,0)</f>
        <v>0</v>
      </c>
      <c r="BH201" s="195">
        <f>IF(N201="sníž. přenesená",J201,0)</f>
        <v>0</v>
      </c>
      <c r="BI201" s="195">
        <f>IF(N201="nulová",J201,0)</f>
        <v>0</v>
      </c>
      <c r="BJ201" s="20" t="s">
        <v>81</v>
      </c>
      <c r="BK201" s="195">
        <f>ROUND(I201*H201,2)</f>
        <v>0</v>
      </c>
      <c r="BL201" s="20" t="s">
        <v>149</v>
      </c>
      <c r="BM201" s="194" t="s">
        <v>2883</v>
      </c>
    </row>
    <row r="202" spans="1:65" s="2" customFormat="1">
      <c r="A202" s="37"/>
      <c r="B202" s="38"/>
      <c r="C202" s="39"/>
      <c r="D202" s="196" t="s">
        <v>213</v>
      </c>
      <c r="E202" s="39"/>
      <c r="F202" s="197" t="s">
        <v>2882</v>
      </c>
      <c r="G202" s="39"/>
      <c r="H202" s="39"/>
      <c r="I202" s="198"/>
      <c r="J202" s="39"/>
      <c r="K202" s="39"/>
      <c r="L202" s="42"/>
      <c r="M202" s="199"/>
      <c r="N202" s="200"/>
      <c r="O202" s="67"/>
      <c r="P202" s="67"/>
      <c r="Q202" s="67"/>
      <c r="R202" s="67"/>
      <c r="S202" s="67"/>
      <c r="T202" s="68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T202" s="20" t="s">
        <v>213</v>
      </c>
      <c r="AU202" s="20" t="s">
        <v>83</v>
      </c>
    </row>
    <row r="203" spans="1:65" s="13" customFormat="1">
      <c r="B203" s="201"/>
      <c r="C203" s="202"/>
      <c r="D203" s="196" t="s">
        <v>215</v>
      </c>
      <c r="E203" s="203" t="s">
        <v>21</v>
      </c>
      <c r="F203" s="204" t="s">
        <v>2884</v>
      </c>
      <c r="G203" s="202"/>
      <c r="H203" s="203" t="s">
        <v>21</v>
      </c>
      <c r="I203" s="205"/>
      <c r="J203" s="202"/>
      <c r="K203" s="202"/>
      <c r="L203" s="206"/>
      <c r="M203" s="207"/>
      <c r="N203" s="208"/>
      <c r="O203" s="208"/>
      <c r="P203" s="208"/>
      <c r="Q203" s="208"/>
      <c r="R203" s="208"/>
      <c r="S203" s="208"/>
      <c r="T203" s="209"/>
      <c r="AT203" s="210" t="s">
        <v>215</v>
      </c>
      <c r="AU203" s="210" t="s">
        <v>83</v>
      </c>
      <c r="AV203" s="13" t="s">
        <v>81</v>
      </c>
      <c r="AW203" s="13" t="s">
        <v>34</v>
      </c>
      <c r="AX203" s="13" t="s">
        <v>74</v>
      </c>
      <c r="AY203" s="210" t="s">
        <v>206</v>
      </c>
    </row>
    <row r="204" spans="1:65" s="13" customFormat="1">
      <c r="B204" s="201"/>
      <c r="C204" s="202"/>
      <c r="D204" s="196" t="s">
        <v>215</v>
      </c>
      <c r="E204" s="203" t="s">
        <v>21</v>
      </c>
      <c r="F204" s="204" t="s">
        <v>2885</v>
      </c>
      <c r="G204" s="202"/>
      <c r="H204" s="203" t="s">
        <v>21</v>
      </c>
      <c r="I204" s="205"/>
      <c r="J204" s="202"/>
      <c r="K204" s="202"/>
      <c r="L204" s="206"/>
      <c r="M204" s="207"/>
      <c r="N204" s="208"/>
      <c r="O204" s="208"/>
      <c r="P204" s="208"/>
      <c r="Q204" s="208"/>
      <c r="R204" s="208"/>
      <c r="S204" s="208"/>
      <c r="T204" s="209"/>
      <c r="AT204" s="210" t="s">
        <v>215</v>
      </c>
      <c r="AU204" s="210" t="s">
        <v>83</v>
      </c>
      <c r="AV204" s="13" t="s">
        <v>81</v>
      </c>
      <c r="AW204" s="13" t="s">
        <v>34</v>
      </c>
      <c r="AX204" s="13" t="s">
        <v>74</v>
      </c>
      <c r="AY204" s="210" t="s">
        <v>206</v>
      </c>
    </row>
    <row r="205" spans="1:65" s="14" customFormat="1">
      <c r="B205" s="211"/>
      <c r="C205" s="212"/>
      <c r="D205" s="196" t="s">
        <v>215</v>
      </c>
      <c r="E205" s="213" t="s">
        <v>21</v>
      </c>
      <c r="F205" s="214" t="s">
        <v>2886</v>
      </c>
      <c r="G205" s="212"/>
      <c r="H205" s="215">
        <v>0.51900000000000002</v>
      </c>
      <c r="I205" s="216"/>
      <c r="J205" s="212"/>
      <c r="K205" s="212"/>
      <c r="L205" s="217"/>
      <c r="M205" s="218"/>
      <c r="N205" s="219"/>
      <c r="O205" s="219"/>
      <c r="P205" s="219"/>
      <c r="Q205" s="219"/>
      <c r="R205" s="219"/>
      <c r="S205" s="219"/>
      <c r="T205" s="220"/>
      <c r="AT205" s="221" t="s">
        <v>215</v>
      </c>
      <c r="AU205" s="221" t="s">
        <v>83</v>
      </c>
      <c r="AV205" s="14" t="s">
        <v>83</v>
      </c>
      <c r="AW205" s="14" t="s">
        <v>34</v>
      </c>
      <c r="AX205" s="14" t="s">
        <v>74</v>
      </c>
      <c r="AY205" s="221" t="s">
        <v>206</v>
      </c>
    </row>
    <row r="206" spans="1:65" s="15" customFormat="1">
      <c r="B206" s="222"/>
      <c r="C206" s="223"/>
      <c r="D206" s="196" t="s">
        <v>215</v>
      </c>
      <c r="E206" s="224" t="s">
        <v>21</v>
      </c>
      <c r="F206" s="225" t="s">
        <v>219</v>
      </c>
      <c r="G206" s="223"/>
      <c r="H206" s="226">
        <v>0.51900000000000002</v>
      </c>
      <c r="I206" s="227"/>
      <c r="J206" s="223"/>
      <c r="K206" s="223"/>
      <c r="L206" s="228"/>
      <c r="M206" s="229"/>
      <c r="N206" s="230"/>
      <c r="O206" s="230"/>
      <c r="P206" s="230"/>
      <c r="Q206" s="230"/>
      <c r="R206" s="230"/>
      <c r="S206" s="230"/>
      <c r="T206" s="231"/>
      <c r="AT206" s="232" t="s">
        <v>215</v>
      </c>
      <c r="AU206" s="232" t="s">
        <v>83</v>
      </c>
      <c r="AV206" s="15" t="s">
        <v>149</v>
      </c>
      <c r="AW206" s="15" t="s">
        <v>34</v>
      </c>
      <c r="AX206" s="15" t="s">
        <v>81</v>
      </c>
      <c r="AY206" s="232" t="s">
        <v>206</v>
      </c>
    </row>
    <row r="207" spans="1:65" s="2" customFormat="1" ht="16.5" customHeight="1">
      <c r="A207" s="37"/>
      <c r="B207" s="38"/>
      <c r="C207" s="182" t="s">
        <v>346</v>
      </c>
      <c r="D207" s="182" t="s">
        <v>208</v>
      </c>
      <c r="E207" s="183" t="s">
        <v>2887</v>
      </c>
      <c r="F207" s="184" t="s">
        <v>2888</v>
      </c>
      <c r="G207" s="185" t="s">
        <v>308</v>
      </c>
      <c r="H207" s="186">
        <v>0.77800000000000002</v>
      </c>
      <c r="I207" s="187"/>
      <c r="J207" s="188">
        <f>ROUND(I207*H207,2)</f>
        <v>0</v>
      </c>
      <c r="K207" s="189"/>
      <c r="L207" s="42"/>
      <c r="M207" s="190" t="s">
        <v>21</v>
      </c>
      <c r="N207" s="191" t="s">
        <v>45</v>
      </c>
      <c r="O207" s="67"/>
      <c r="P207" s="192">
        <f>O207*H207</f>
        <v>0</v>
      </c>
      <c r="Q207" s="192">
        <v>0</v>
      </c>
      <c r="R207" s="192">
        <f>Q207*H207</f>
        <v>0</v>
      </c>
      <c r="S207" s="192">
        <v>0</v>
      </c>
      <c r="T207" s="193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194" t="s">
        <v>149</v>
      </c>
      <c r="AT207" s="194" t="s">
        <v>208</v>
      </c>
      <c r="AU207" s="194" t="s">
        <v>83</v>
      </c>
      <c r="AY207" s="20" t="s">
        <v>206</v>
      </c>
      <c r="BE207" s="195">
        <f>IF(N207="základní",J207,0)</f>
        <v>0</v>
      </c>
      <c r="BF207" s="195">
        <f>IF(N207="snížená",J207,0)</f>
        <v>0</v>
      </c>
      <c r="BG207" s="195">
        <f>IF(N207="zákl. přenesená",J207,0)</f>
        <v>0</v>
      </c>
      <c r="BH207" s="195">
        <f>IF(N207="sníž. přenesená",J207,0)</f>
        <v>0</v>
      </c>
      <c r="BI207" s="195">
        <f>IF(N207="nulová",J207,0)</f>
        <v>0</v>
      </c>
      <c r="BJ207" s="20" t="s">
        <v>81</v>
      </c>
      <c r="BK207" s="195">
        <f>ROUND(I207*H207,2)</f>
        <v>0</v>
      </c>
      <c r="BL207" s="20" t="s">
        <v>149</v>
      </c>
      <c r="BM207" s="194" t="s">
        <v>2889</v>
      </c>
    </row>
    <row r="208" spans="1:65" s="2" customFormat="1">
      <c r="A208" s="37"/>
      <c r="B208" s="38"/>
      <c r="C208" s="39"/>
      <c r="D208" s="196" t="s">
        <v>213</v>
      </c>
      <c r="E208" s="39"/>
      <c r="F208" s="197" t="s">
        <v>2888</v>
      </c>
      <c r="G208" s="39"/>
      <c r="H208" s="39"/>
      <c r="I208" s="198"/>
      <c r="J208" s="39"/>
      <c r="K208" s="39"/>
      <c r="L208" s="42"/>
      <c r="M208" s="199"/>
      <c r="N208" s="200"/>
      <c r="O208" s="67"/>
      <c r="P208" s="67"/>
      <c r="Q208" s="67"/>
      <c r="R208" s="67"/>
      <c r="S208" s="67"/>
      <c r="T208" s="68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T208" s="20" t="s">
        <v>213</v>
      </c>
      <c r="AU208" s="20" t="s">
        <v>83</v>
      </c>
    </row>
    <row r="209" spans="1:65" s="13" customFormat="1">
      <c r="B209" s="201"/>
      <c r="C209" s="202"/>
      <c r="D209" s="196" t="s">
        <v>215</v>
      </c>
      <c r="E209" s="203" t="s">
        <v>21</v>
      </c>
      <c r="F209" s="204" t="s">
        <v>2884</v>
      </c>
      <c r="G209" s="202"/>
      <c r="H209" s="203" t="s">
        <v>21</v>
      </c>
      <c r="I209" s="205"/>
      <c r="J209" s="202"/>
      <c r="K209" s="202"/>
      <c r="L209" s="206"/>
      <c r="M209" s="207"/>
      <c r="N209" s="208"/>
      <c r="O209" s="208"/>
      <c r="P209" s="208"/>
      <c r="Q209" s="208"/>
      <c r="R209" s="208"/>
      <c r="S209" s="208"/>
      <c r="T209" s="209"/>
      <c r="AT209" s="210" t="s">
        <v>215</v>
      </c>
      <c r="AU209" s="210" t="s">
        <v>83</v>
      </c>
      <c r="AV209" s="13" t="s">
        <v>81</v>
      </c>
      <c r="AW209" s="13" t="s">
        <v>34</v>
      </c>
      <c r="AX209" s="13" t="s">
        <v>74</v>
      </c>
      <c r="AY209" s="210" t="s">
        <v>206</v>
      </c>
    </row>
    <row r="210" spans="1:65" s="13" customFormat="1">
      <c r="B210" s="201"/>
      <c r="C210" s="202"/>
      <c r="D210" s="196" t="s">
        <v>215</v>
      </c>
      <c r="E210" s="203" t="s">
        <v>21</v>
      </c>
      <c r="F210" s="204" t="s">
        <v>2885</v>
      </c>
      <c r="G210" s="202"/>
      <c r="H210" s="203" t="s">
        <v>21</v>
      </c>
      <c r="I210" s="205"/>
      <c r="J210" s="202"/>
      <c r="K210" s="202"/>
      <c r="L210" s="206"/>
      <c r="M210" s="207"/>
      <c r="N210" s="208"/>
      <c r="O210" s="208"/>
      <c r="P210" s="208"/>
      <c r="Q210" s="208"/>
      <c r="R210" s="208"/>
      <c r="S210" s="208"/>
      <c r="T210" s="209"/>
      <c r="AT210" s="210" t="s">
        <v>215</v>
      </c>
      <c r="AU210" s="210" t="s">
        <v>83</v>
      </c>
      <c r="AV210" s="13" t="s">
        <v>81</v>
      </c>
      <c r="AW210" s="13" t="s">
        <v>34</v>
      </c>
      <c r="AX210" s="13" t="s">
        <v>74</v>
      </c>
      <c r="AY210" s="210" t="s">
        <v>206</v>
      </c>
    </row>
    <row r="211" spans="1:65" s="14" customFormat="1">
      <c r="B211" s="211"/>
      <c r="C211" s="212"/>
      <c r="D211" s="196" t="s">
        <v>215</v>
      </c>
      <c r="E211" s="213" t="s">
        <v>21</v>
      </c>
      <c r="F211" s="214" t="s">
        <v>2890</v>
      </c>
      <c r="G211" s="212"/>
      <c r="H211" s="215">
        <v>0.77800000000000002</v>
      </c>
      <c r="I211" s="216"/>
      <c r="J211" s="212"/>
      <c r="K211" s="212"/>
      <c r="L211" s="217"/>
      <c r="M211" s="218"/>
      <c r="N211" s="219"/>
      <c r="O211" s="219"/>
      <c r="P211" s="219"/>
      <c r="Q211" s="219"/>
      <c r="R211" s="219"/>
      <c r="S211" s="219"/>
      <c r="T211" s="220"/>
      <c r="AT211" s="221" t="s">
        <v>215</v>
      </c>
      <c r="AU211" s="221" t="s">
        <v>83</v>
      </c>
      <c r="AV211" s="14" t="s">
        <v>83</v>
      </c>
      <c r="AW211" s="14" t="s">
        <v>34</v>
      </c>
      <c r="AX211" s="14" t="s">
        <v>74</v>
      </c>
      <c r="AY211" s="221" t="s">
        <v>206</v>
      </c>
    </row>
    <row r="212" spans="1:65" s="15" customFormat="1">
      <c r="B212" s="222"/>
      <c r="C212" s="223"/>
      <c r="D212" s="196" t="s">
        <v>215</v>
      </c>
      <c r="E212" s="224" t="s">
        <v>21</v>
      </c>
      <c r="F212" s="225" t="s">
        <v>219</v>
      </c>
      <c r="G212" s="223"/>
      <c r="H212" s="226">
        <v>0.77800000000000002</v>
      </c>
      <c r="I212" s="227"/>
      <c r="J212" s="223"/>
      <c r="K212" s="223"/>
      <c r="L212" s="228"/>
      <c r="M212" s="229"/>
      <c r="N212" s="230"/>
      <c r="O212" s="230"/>
      <c r="P212" s="230"/>
      <c r="Q212" s="230"/>
      <c r="R212" s="230"/>
      <c r="S212" s="230"/>
      <c r="T212" s="231"/>
      <c r="AT212" s="232" t="s">
        <v>215</v>
      </c>
      <c r="AU212" s="232" t="s">
        <v>83</v>
      </c>
      <c r="AV212" s="15" t="s">
        <v>149</v>
      </c>
      <c r="AW212" s="15" t="s">
        <v>34</v>
      </c>
      <c r="AX212" s="15" t="s">
        <v>81</v>
      </c>
      <c r="AY212" s="232" t="s">
        <v>206</v>
      </c>
    </row>
    <row r="213" spans="1:65" s="2" customFormat="1" ht="16.5" customHeight="1">
      <c r="A213" s="37"/>
      <c r="B213" s="38"/>
      <c r="C213" s="182" t="s">
        <v>356</v>
      </c>
      <c r="D213" s="182" t="s">
        <v>208</v>
      </c>
      <c r="E213" s="183" t="s">
        <v>1568</v>
      </c>
      <c r="F213" s="184" t="s">
        <v>1571</v>
      </c>
      <c r="G213" s="185" t="s">
        <v>257</v>
      </c>
      <c r="H213" s="186">
        <v>5.9219999999999997</v>
      </c>
      <c r="I213" s="187"/>
      <c r="J213" s="188">
        <f>ROUND(I213*H213,2)</f>
        <v>0</v>
      </c>
      <c r="K213" s="189"/>
      <c r="L213" s="42"/>
      <c r="M213" s="190" t="s">
        <v>21</v>
      </c>
      <c r="N213" s="191" t="s">
        <v>45</v>
      </c>
      <c r="O213" s="67"/>
      <c r="P213" s="192">
        <f>O213*H213</f>
        <v>0</v>
      </c>
      <c r="Q213" s="192">
        <v>0</v>
      </c>
      <c r="R213" s="192">
        <f>Q213*H213</f>
        <v>0</v>
      </c>
      <c r="S213" s="192">
        <v>0</v>
      </c>
      <c r="T213" s="193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194" t="s">
        <v>149</v>
      </c>
      <c r="AT213" s="194" t="s">
        <v>208</v>
      </c>
      <c r="AU213" s="194" t="s">
        <v>83</v>
      </c>
      <c r="AY213" s="20" t="s">
        <v>206</v>
      </c>
      <c r="BE213" s="195">
        <f>IF(N213="základní",J213,0)</f>
        <v>0</v>
      </c>
      <c r="BF213" s="195">
        <f>IF(N213="snížená",J213,0)</f>
        <v>0</v>
      </c>
      <c r="BG213" s="195">
        <f>IF(N213="zákl. přenesená",J213,0)</f>
        <v>0</v>
      </c>
      <c r="BH213" s="195">
        <f>IF(N213="sníž. přenesená",J213,0)</f>
        <v>0</v>
      </c>
      <c r="BI213" s="195">
        <f>IF(N213="nulová",J213,0)</f>
        <v>0</v>
      </c>
      <c r="BJ213" s="20" t="s">
        <v>81</v>
      </c>
      <c r="BK213" s="195">
        <f>ROUND(I213*H213,2)</f>
        <v>0</v>
      </c>
      <c r="BL213" s="20" t="s">
        <v>149</v>
      </c>
      <c r="BM213" s="194" t="s">
        <v>2891</v>
      </c>
    </row>
    <row r="214" spans="1:65" s="2" customFormat="1">
      <c r="A214" s="37"/>
      <c r="B214" s="38"/>
      <c r="C214" s="39"/>
      <c r="D214" s="196" t="s">
        <v>213</v>
      </c>
      <c r="E214" s="39"/>
      <c r="F214" s="197" t="s">
        <v>1571</v>
      </c>
      <c r="G214" s="39"/>
      <c r="H214" s="39"/>
      <c r="I214" s="198"/>
      <c r="J214" s="39"/>
      <c r="K214" s="39"/>
      <c r="L214" s="42"/>
      <c r="M214" s="199"/>
      <c r="N214" s="200"/>
      <c r="O214" s="67"/>
      <c r="P214" s="67"/>
      <c r="Q214" s="67"/>
      <c r="R214" s="67"/>
      <c r="S214" s="67"/>
      <c r="T214" s="68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T214" s="20" t="s">
        <v>213</v>
      </c>
      <c r="AU214" s="20" t="s">
        <v>83</v>
      </c>
    </row>
    <row r="215" spans="1:65" s="14" customFormat="1">
      <c r="B215" s="211"/>
      <c r="C215" s="212"/>
      <c r="D215" s="196" t="s">
        <v>215</v>
      </c>
      <c r="E215" s="213" t="s">
        <v>21</v>
      </c>
      <c r="F215" s="214" t="s">
        <v>2892</v>
      </c>
      <c r="G215" s="212"/>
      <c r="H215" s="215">
        <v>5.9219999999999997</v>
      </c>
      <c r="I215" s="216"/>
      <c r="J215" s="212"/>
      <c r="K215" s="212"/>
      <c r="L215" s="217"/>
      <c r="M215" s="218"/>
      <c r="N215" s="219"/>
      <c r="O215" s="219"/>
      <c r="P215" s="219"/>
      <c r="Q215" s="219"/>
      <c r="R215" s="219"/>
      <c r="S215" s="219"/>
      <c r="T215" s="220"/>
      <c r="AT215" s="221" t="s">
        <v>215</v>
      </c>
      <c r="AU215" s="221" t="s">
        <v>83</v>
      </c>
      <c r="AV215" s="14" t="s">
        <v>83</v>
      </c>
      <c r="AW215" s="14" t="s">
        <v>34</v>
      </c>
      <c r="AX215" s="14" t="s">
        <v>74</v>
      </c>
      <c r="AY215" s="221" t="s">
        <v>206</v>
      </c>
    </row>
    <row r="216" spans="1:65" s="15" customFormat="1">
      <c r="B216" s="222"/>
      <c r="C216" s="223"/>
      <c r="D216" s="196" t="s">
        <v>215</v>
      </c>
      <c r="E216" s="224" t="s">
        <v>21</v>
      </c>
      <c r="F216" s="225" t="s">
        <v>219</v>
      </c>
      <c r="G216" s="223"/>
      <c r="H216" s="226">
        <v>5.9219999999999997</v>
      </c>
      <c r="I216" s="227"/>
      <c r="J216" s="223"/>
      <c r="K216" s="223"/>
      <c r="L216" s="228"/>
      <c r="M216" s="229"/>
      <c r="N216" s="230"/>
      <c r="O216" s="230"/>
      <c r="P216" s="230"/>
      <c r="Q216" s="230"/>
      <c r="R216" s="230"/>
      <c r="S216" s="230"/>
      <c r="T216" s="231"/>
      <c r="AT216" s="232" t="s">
        <v>215</v>
      </c>
      <c r="AU216" s="232" t="s">
        <v>83</v>
      </c>
      <c r="AV216" s="15" t="s">
        <v>149</v>
      </c>
      <c r="AW216" s="15" t="s">
        <v>34</v>
      </c>
      <c r="AX216" s="15" t="s">
        <v>81</v>
      </c>
      <c r="AY216" s="232" t="s">
        <v>206</v>
      </c>
    </row>
    <row r="217" spans="1:65" s="2" customFormat="1" ht="16.5" customHeight="1">
      <c r="A217" s="37"/>
      <c r="B217" s="38"/>
      <c r="C217" s="182" t="s">
        <v>361</v>
      </c>
      <c r="D217" s="182" t="s">
        <v>208</v>
      </c>
      <c r="E217" s="183" t="s">
        <v>2893</v>
      </c>
      <c r="F217" s="184" t="s">
        <v>2894</v>
      </c>
      <c r="G217" s="185" t="s">
        <v>238</v>
      </c>
      <c r="H217" s="186">
        <v>11.076000000000001</v>
      </c>
      <c r="I217" s="187"/>
      <c r="J217" s="188">
        <f>ROUND(I217*H217,2)</f>
        <v>0</v>
      </c>
      <c r="K217" s="189"/>
      <c r="L217" s="42"/>
      <c r="M217" s="190" t="s">
        <v>21</v>
      </c>
      <c r="N217" s="191" t="s">
        <v>45</v>
      </c>
      <c r="O217" s="67"/>
      <c r="P217" s="192">
        <f>O217*H217</f>
        <v>0</v>
      </c>
      <c r="Q217" s="192">
        <v>0</v>
      </c>
      <c r="R217" s="192">
        <f>Q217*H217</f>
        <v>0</v>
      </c>
      <c r="S217" s="192">
        <v>0</v>
      </c>
      <c r="T217" s="193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194" t="s">
        <v>149</v>
      </c>
      <c r="AT217" s="194" t="s">
        <v>208</v>
      </c>
      <c r="AU217" s="194" t="s">
        <v>83</v>
      </c>
      <c r="AY217" s="20" t="s">
        <v>206</v>
      </c>
      <c r="BE217" s="195">
        <f>IF(N217="základní",J217,0)</f>
        <v>0</v>
      </c>
      <c r="BF217" s="195">
        <f>IF(N217="snížená",J217,0)</f>
        <v>0</v>
      </c>
      <c r="BG217" s="195">
        <f>IF(N217="zákl. přenesená",J217,0)</f>
        <v>0</v>
      </c>
      <c r="BH217" s="195">
        <f>IF(N217="sníž. přenesená",J217,0)</f>
        <v>0</v>
      </c>
      <c r="BI217" s="195">
        <f>IF(N217="nulová",J217,0)</f>
        <v>0</v>
      </c>
      <c r="BJ217" s="20" t="s">
        <v>81</v>
      </c>
      <c r="BK217" s="195">
        <f>ROUND(I217*H217,2)</f>
        <v>0</v>
      </c>
      <c r="BL217" s="20" t="s">
        <v>149</v>
      </c>
      <c r="BM217" s="194" t="s">
        <v>2895</v>
      </c>
    </row>
    <row r="218" spans="1:65" s="2" customFormat="1">
      <c r="A218" s="37"/>
      <c r="B218" s="38"/>
      <c r="C218" s="39"/>
      <c r="D218" s="196" t="s">
        <v>213</v>
      </c>
      <c r="E218" s="39"/>
      <c r="F218" s="197" t="s">
        <v>2894</v>
      </c>
      <c r="G218" s="39"/>
      <c r="H218" s="39"/>
      <c r="I218" s="198"/>
      <c r="J218" s="39"/>
      <c r="K218" s="39"/>
      <c r="L218" s="42"/>
      <c r="M218" s="199"/>
      <c r="N218" s="200"/>
      <c r="O218" s="67"/>
      <c r="P218" s="67"/>
      <c r="Q218" s="67"/>
      <c r="R218" s="67"/>
      <c r="S218" s="67"/>
      <c r="T218" s="68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T218" s="20" t="s">
        <v>213</v>
      </c>
      <c r="AU218" s="20" t="s">
        <v>83</v>
      </c>
    </row>
    <row r="219" spans="1:65" s="13" customFormat="1">
      <c r="B219" s="201"/>
      <c r="C219" s="202"/>
      <c r="D219" s="196" t="s">
        <v>215</v>
      </c>
      <c r="E219" s="203" t="s">
        <v>21</v>
      </c>
      <c r="F219" s="204" t="s">
        <v>2896</v>
      </c>
      <c r="G219" s="202"/>
      <c r="H219" s="203" t="s">
        <v>21</v>
      </c>
      <c r="I219" s="205"/>
      <c r="J219" s="202"/>
      <c r="K219" s="202"/>
      <c r="L219" s="206"/>
      <c r="M219" s="207"/>
      <c r="N219" s="208"/>
      <c r="O219" s="208"/>
      <c r="P219" s="208"/>
      <c r="Q219" s="208"/>
      <c r="R219" s="208"/>
      <c r="S219" s="208"/>
      <c r="T219" s="209"/>
      <c r="AT219" s="210" t="s">
        <v>215</v>
      </c>
      <c r="AU219" s="210" t="s">
        <v>83</v>
      </c>
      <c r="AV219" s="13" t="s">
        <v>81</v>
      </c>
      <c r="AW219" s="13" t="s">
        <v>34</v>
      </c>
      <c r="AX219" s="13" t="s">
        <v>74</v>
      </c>
      <c r="AY219" s="210" t="s">
        <v>206</v>
      </c>
    </row>
    <row r="220" spans="1:65" s="14" customFormat="1">
      <c r="B220" s="211"/>
      <c r="C220" s="212"/>
      <c r="D220" s="196" t="s">
        <v>215</v>
      </c>
      <c r="E220" s="213" t="s">
        <v>21</v>
      </c>
      <c r="F220" s="214" t="s">
        <v>2897</v>
      </c>
      <c r="G220" s="212"/>
      <c r="H220" s="215">
        <v>11.076000000000001</v>
      </c>
      <c r="I220" s="216"/>
      <c r="J220" s="212"/>
      <c r="K220" s="212"/>
      <c r="L220" s="217"/>
      <c r="M220" s="218"/>
      <c r="N220" s="219"/>
      <c r="O220" s="219"/>
      <c r="P220" s="219"/>
      <c r="Q220" s="219"/>
      <c r="R220" s="219"/>
      <c r="S220" s="219"/>
      <c r="T220" s="220"/>
      <c r="AT220" s="221" t="s">
        <v>215</v>
      </c>
      <c r="AU220" s="221" t="s">
        <v>83</v>
      </c>
      <c r="AV220" s="14" t="s">
        <v>83</v>
      </c>
      <c r="AW220" s="14" t="s">
        <v>34</v>
      </c>
      <c r="AX220" s="14" t="s">
        <v>74</v>
      </c>
      <c r="AY220" s="221" t="s">
        <v>206</v>
      </c>
    </row>
    <row r="221" spans="1:65" s="15" customFormat="1">
      <c r="B221" s="222"/>
      <c r="C221" s="223"/>
      <c r="D221" s="196" t="s">
        <v>215</v>
      </c>
      <c r="E221" s="224" t="s">
        <v>21</v>
      </c>
      <c r="F221" s="225" t="s">
        <v>219</v>
      </c>
      <c r="G221" s="223"/>
      <c r="H221" s="226">
        <v>11.076000000000001</v>
      </c>
      <c r="I221" s="227"/>
      <c r="J221" s="223"/>
      <c r="K221" s="223"/>
      <c r="L221" s="228"/>
      <c r="M221" s="229"/>
      <c r="N221" s="230"/>
      <c r="O221" s="230"/>
      <c r="P221" s="230"/>
      <c r="Q221" s="230"/>
      <c r="R221" s="230"/>
      <c r="S221" s="230"/>
      <c r="T221" s="231"/>
      <c r="AT221" s="232" t="s">
        <v>215</v>
      </c>
      <c r="AU221" s="232" t="s">
        <v>83</v>
      </c>
      <c r="AV221" s="15" t="s">
        <v>149</v>
      </c>
      <c r="AW221" s="15" t="s">
        <v>34</v>
      </c>
      <c r="AX221" s="15" t="s">
        <v>81</v>
      </c>
      <c r="AY221" s="232" t="s">
        <v>206</v>
      </c>
    </row>
    <row r="222" spans="1:65" s="2" customFormat="1" ht="16.5" customHeight="1">
      <c r="A222" s="37"/>
      <c r="B222" s="38"/>
      <c r="C222" s="182" t="s">
        <v>374</v>
      </c>
      <c r="D222" s="182" t="s">
        <v>208</v>
      </c>
      <c r="E222" s="183" t="s">
        <v>2898</v>
      </c>
      <c r="F222" s="184" t="s">
        <v>2899</v>
      </c>
      <c r="G222" s="185" t="s">
        <v>238</v>
      </c>
      <c r="H222" s="186">
        <v>11.076000000000001</v>
      </c>
      <c r="I222" s="187"/>
      <c r="J222" s="188">
        <f>ROUND(I222*H222,2)</f>
        <v>0</v>
      </c>
      <c r="K222" s="189"/>
      <c r="L222" s="42"/>
      <c r="M222" s="190" t="s">
        <v>21</v>
      </c>
      <c r="N222" s="191" t="s">
        <v>45</v>
      </c>
      <c r="O222" s="67"/>
      <c r="P222" s="192">
        <f>O222*H222</f>
        <v>0</v>
      </c>
      <c r="Q222" s="192">
        <v>0</v>
      </c>
      <c r="R222" s="192">
        <f>Q222*H222</f>
        <v>0</v>
      </c>
      <c r="S222" s="192">
        <v>0</v>
      </c>
      <c r="T222" s="193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194" t="s">
        <v>149</v>
      </c>
      <c r="AT222" s="194" t="s">
        <v>208</v>
      </c>
      <c r="AU222" s="194" t="s">
        <v>83</v>
      </c>
      <c r="AY222" s="20" t="s">
        <v>206</v>
      </c>
      <c r="BE222" s="195">
        <f>IF(N222="základní",J222,0)</f>
        <v>0</v>
      </c>
      <c r="BF222" s="195">
        <f>IF(N222="snížená",J222,0)</f>
        <v>0</v>
      </c>
      <c r="BG222" s="195">
        <f>IF(N222="zákl. přenesená",J222,0)</f>
        <v>0</v>
      </c>
      <c r="BH222" s="195">
        <f>IF(N222="sníž. přenesená",J222,0)</f>
        <v>0</v>
      </c>
      <c r="BI222" s="195">
        <f>IF(N222="nulová",J222,0)</f>
        <v>0</v>
      </c>
      <c r="BJ222" s="20" t="s">
        <v>81</v>
      </c>
      <c r="BK222" s="195">
        <f>ROUND(I222*H222,2)</f>
        <v>0</v>
      </c>
      <c r="BL222" s="20" t="s">
        <v>149</v>
      </c>
      <c r="BM222" s="194" t="s">
        <v>2900</v>
      </c>
    </row>
    <row r="223" spans="1:65" s="2" customFormat="1">
      <c r="A223" s="37"/>
      <c r="B223" s="38"/>
      <c r="C223" s="39"/>
      <c r="D223" s="196" t="s">
        <v>213</v>
      </c>
      <c r="E223" s="39"/>
      <c r="F223" s="197" t="s">
        <v>2899</v>
      </c>
      <c r="G223" s="39"/>
      <c r="H223" s="39"/>
      <c r="I223" s="198"/>
      <c r="J223" s="39"/>
      <c r="K223" s="39"/>
      <c r="L223" s="42"/>
      <c r="M223" s="199"/>
      <c r="N223" s="200"/>
      <c r="O223" s="67"/>
      <c r="P223" s="67"/>
      <c r="Q223" s="67"/>
      <c r="R223" s="67"/>
      <c r="S223" s="67"/>
      <c r="T223" s="68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T223" s="20" t="s">
        <v>213</v>
      </c>
      <c r="AU223" s="20" t="s">
        <v>83</v>
      </c>
    </row>
    <row r="224" spans="1:65" s="2" customFormat="1" ht="16.5" customHeight="1">
      <c r="A224" s="37"/>
      <c r="B224" s="38"/>
      <c r="C224" s="182" t="s">
        <v>381</v>
      </c>
      <c r="D224" s="182" t="s">
        <v>208</v>
      </c>
      <c r="E224" s="183" t="s">
        <v>2901</v>
      </c>
      <c r="F224" s="184" t="s">
        <v>2902</v>
      </c>
      <c r="G224" s="185" t="s">
        <v>257</v>
      </c>
      <c r="H224" s="186">
        <v>2.5499999999999998</v>
      </c>
      <c r="I224" s="187"/>
      <c r="J224" s="188">
        <f>ROUND(I224*H224,2)</f>
        <v>0</v>
      </c>
      <c r="K224" s="189"/>
      <c r="L224" s="42"/>
      <c r="M224" s="190" t="s">
        <v>21</v>
      </c>
      <c r="N224" s="191" t="s">
        <v>45</v>
      </c>
      <c r="O224" s="67"/>
      <c r="P224" s="192">
        <f>O224*H224</f>
        <v>0</v>
      </c>
      <c r="Q224" s="192">
        <v>0</v>
      </c>
      <c r="R224" s="192">
        <f>Q224*H224</f>
        <v>0</v>
      </c>
      <c r="S224" s="192">
        <v>0</v>
      </c>
      <c r="T224" s="193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194" t="s">
        <v>149</v>
      </c>
      <c r="AT224" s="194" t="s">
        <v>208</v>
      </c>
      <c r="AU224" s="194" t="s">
        <v>83</v>
      </c>
      <c r="AY224" s="20" t="s">
        <v>206</v>
      </c>
      <c r="BE224" s="195">
        <f>IF(N224="základní",J224,0)</f>
        <v>0</v>
      </c>
      <c r="BF224" s="195">
        <f>IF(N224="snížená",J224,0)</f>
        <v>0</v>
      </c>
      <c r="BG224" s="195">
        <f>IF(N224="zákl. přenesená",J224,0)</f>
        <v>0</v>
      </c>
      <c r="BH224" s="195">
        <f>IF(N224="sníž. přenesená",J224,0)</f>
        <v>0</v>
      </c>
      <c r="BI224" s="195">
        <f>IF(N224="nulová",J224,0)</f>
        <v>0</v>
      </c>
      <c r="BJ224" s="20" t="s">
        <v>81</v>
      </c>
      <c r="BK224" s="195">
        <f>ROUND(I224*H224,2)</f>
        <v>0</v>
      </c>
      <c r="BL224" s="20" t="s">
        <v>149</v>
      </c>
      <c r="BM224" s="194" t="s">
        <v>2903</v>
      </c>
    </row>
    <row r="225" spans="1:65" s="2" customFormat="1">
      <c r="A225" s="37"/>
      <c r="B225" s="38"/>
      <c r="C225" s="39"/>
      <c r="D225" s="196" t="s">
        <v>213</v>
      </c>
      <c r="E225" s="39"/>
      <c r="F225" s="197" t="s">
        <v>2902</v>
      </c>
      <c r="G225" s="39"/>
      <c r="H225" s="39"/>
      <c r="I225" s="198"/>
      <c r="J225" s="39"/>
      <c r="K225" s="39"/>
      <c r="L225" s="42"/>
      <c r="M225" s="199"/>
      <c r="N225" s="200"/>
      <c r="O225" s="67"/>
      <c r="P225" s="67"/>
      <c r="Q225" s="67"/>
      <c r="R225" s="67"/>
      <c r="S225" s="67"/>
      <c r="T225" s="68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T225" s="20" t="s">
        <v>213</v>
      </c>
      <c r="AU225" s="20" t="s">
        <v>83</v>
      </c>
    </row>
    <row r="226" spans="1:65" s="13" customFormat="1">
      <c r="B226" s="201"/>
      <c r="C226" s="202"/>
      <c r="D226" s="196" t="s">
        <v>215</v>
      </c>
      <c r="E226" s="203" t="s">
        <v>21</v>
      </c>
      <c r="F226" s="204" t="s">
        <v>2904</v>
      </c>
      <c r="G226" s="202"/>
      <c r="H226" s="203" t="s">
        <v>21</v>
      </c>
      <c r="I226" s="205"/>
      <c r="J226" s="202"/>
      <c r="K226" s="202"/>
      <c r="L226" s="206"/>
      <c r="M226" s="207"/>
      <c r="N226" s="208"/>
      <c r="O226" s="208"/>
      <c r="P226" s="208"/>
      <c r="Q226" s="208"/>
      <c r="R226" s="208"/>
      <c r="S226" s="208"/>
      <c r="T226" s="209"/>
      <c r="AT226" s="210" t="s">
        <v>215</v>
      </c>
      <c r="AU226" s="210" t="s">
        <v>83</v>
      </c>
      <c r="AV226" s="13" t="s">
        <v>81</v>
      </c>
      <c r="AW226" s="13" t="s">
        <v>34</v>
      </c>
      <c r="AX226" s="13" t="s">
        <v>74</v>
      </c>
      <c r="AY226" s="210" t="s">
        <v>206</v>
      </c>
    </row>
    <row r="227" spans="1:65" s="14" customFormat="1">
      <c r="B227" s="211"/>
      <c r="C227" s="212"/>
      <c r="D227" s="196" t="s">
        <v>215</v>
      </c>
      <c r="E227" s="213" t="s">
        <v>21</v>
      </c>
      <c r="F227" s="214" t="s">
        <v>2905</v>
      </c>
      <c r="G227" s="212"/>
      <c r="H227" s="215">
        <v>2.5499999999999998</v>
      </c>
      <c r="I227" s="216"/>
      <c r="J227" s="212"/>
      <c r="K227" s="212"/>
      <c r="L227" s="217"/>
      <c r="M227" s="218"/>
      <c r="N227" s="219"/>
      <c r="O227" s="219"/>
      <c r="P227" s="219"/>
      <c r="Q227" s="219"/>
      <c r="R227" s="219"/>
      <c r="S227" s="219"/>
      <c r="T227" s="220"/>
      <c r="AT227" s="221" t="s">
        <v>215</v>
      </c>
      <c r="AU227" s="221" t="s">
        <v>83</v>
      </c>
      <c r="AV227" s="14" t="s">
        <v>83</v>
      </c>
      <c r="AW227" s="14" t="s">
        <v>34</v>
      </c>
      <c r="AX227" s="14" t="s">
        <v>74</v>
      </c>
      <c r="AY227" s="221" t="s">
        <v>206</v>
      </c>
    </row>
    <row r="228" spans="1:65" s="15" customFormat="1">
      <c r="B228" s="222"/>
      <c r="C228" s="223"/>
      <c r="D228" s="196" t="s">
        <v>215</v>
      </c>
      <c r="E228" s="224" t="s">
        <v>21</v>
      </c>
      <c r="F228" s="225" t="s">
        <v>219</v>
      </c>
      <c r="G228" s="223"/>
      <c r="H228" s="226">
        <v>2.5499999999999998</v>
      </c>
      <c r="I228" s="227"/>
      <c r="J228" s="223"/>
      <c r="K228" s="223"/>
      <c r="L228" s="228"/>
      <c r="M228" s="229"/>
      <c r="N228" s="230"/>
      <c r="O228" s="230"/>
      <c r="P228" s="230"/>
      <c r="Q228" s="230"/>
      <c r="R228" s="230"/>
      <c r="S228" s="230"/>
      <c r="T228" s="231"/>
      <c r="AT228" s="232" t="s">
        <v>215</v>
      </c>
      <c r="AU228" s="232" t="s">
        <v>83</v>
      </c>
      <c r="AV228" s="15" t="s">
        <v>149</v>
      </c>
      <c r="AW228" s="15" t="s">
        <v>34</v>
      </c>
      <c r="AX228" s="15" t="s">
        <v>81</v>
      </c>
      <c r="AY228" s="232" t="s">
        <v>206</v>
      </c>
    </row>
    <row r="229" spans="1:65" s="2" customFormat="1" ht="24.15" customHeight="1">
      <c r="A229" s="37"/>
      <c r="B229" s="38"/>
      <c r="C229" s="182" t="s">
        <v>386</v>
      </c>
      <c r="D229" s="182" t="s">
        <v>208</v>
      </c>
      <c r="E229" s="183" t="s">
        <v>2906</v>
      </c>
      <c r="F229" s="184" t="s">
        <v>2907</v>
      </c>
      <c r="G229" s="185" t="s">
        <v>809</v>
      </c>
      <c r="H229" s="186">
        <v>1</v>
      </c>
      <c r="I229" s="187"/>
      <c r="J229" s="188">
        <f>ROUND(I229*H229,2)</f>
        <v>0</v>
      </c>
      <c r="K229" s="189"/>
      <c r="L229" s="42"/>
      <c r="M229" s="190" t="s">
        <v>21</v>
      </c>
      <c r="N229" s="191" t="s">
        <v>45</v>
      </c>
      <c r="O229" s="67"/>
      <c r="P229" s="192">
        <f>O229*H229</f>
        <v>0</v>
      </c>
      <c r="Q229" s="192">
        <v>0</v>
      </c>
      <c r="R229" s="192">
        <f>Q229*H229</f>
        <v>0</v>
      </c>
      <c r="S229" s="192">
        <v>0</v>
      </c>
      <c r="T229" s="193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194" t="s">
        <v>149</v>
      </c>
      <c r="AT229" s="194" t="s">
        <v>208</v>
      </c>
      <c r="AU229" s="194" t="s">
        <v>83</v>
      </c>
      <c r="AY229" s="20" t="s">
        <v>206</v>
      </c>
      <c r="BE229" s="195">
        <f>IF(N229="základní",J229,0)</f>
        <v>0</v>
      </c>
      <c r="BF229" s="195">
        <f>IF(N229="snížená",J229,0)</f>
        <v>0</v>
      </c>
      <c r="BG229" s="195">
        <f>IF(N229="zákl. přenesená",J229,0)</f>
        <v>0</v>
      </c>
      <c r="BH229" s="195">
        <f>IF(N229="sníž. přenesená",J229,0)</f>
        <v>0</v>
      </c>
      <c r="BI229" s="195">
        <f>IF(N229="nulová",J229,0)</f>
        <v>0</v>
      </c>
      <c r="BJ229" s="20" t="s">
        <v>81</v>
      </c>
      <c r="BK229" s="195">
        <f>ROUND(I229*H229,2)</f>
        <v>0</v>
      </c>
      <c r="BL229" s="20" t="s">
        <v>149</v>
      </c>
      <c r="BM229" s="194" t="s">
        <v>2908</v>
      </c>
    </row>
    <row r="230" spans="1:65" s="2" customFormat="1" ht="18">
      <c r="A230" s="37"/>
      <c r="B230" s="38"/>
      <c r="C230" s="39"/>
      <c r="D230" s="196" t="s">
        <v>213</v>
      </c>
      <c r="E230" s="39"/>
      <c r="F230" s="197" t="s">
        <v>2907</v>
      </c>
      <c r="G230" s="39"/>
      <c r="H230" s="39"/>
      <c r="I230" s="198"/>
      <c r="J230" s="39"/>
      <c r="K230" s="39"/>
      <c r="L230" s="42"/>
      <c r="M230" s="199"/>
      <c r="N230" s="200"/>
      <c r="O230" s="67"/>
      <c r="P230" s="67"/>
      <c r="Q230" s="67"/>
      <c r="R230" s="67"/>
      <c r="S230" s="67"/>
      <c r="T230" s="68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T230" s="20" t="s">
        <v>213</v>
      </c>
      <c r="AU230" s="20" t="s">
        <v>83</v>
      </c>
    </row>
    <row r="231" spans="1:65" s="14" customFormat="1">
      <c r="B231" s="211"/>
      <c r="C231" s="212"/>
      <c r="D231" s="196" t="s">
        <v>215</v>
      </c>
      <c r="E231" s="213" t="s">
        <v>21</v>
      </c>
      <c r="F231" s="214" t="s">
        <v>81</v>
      </c>
      <c r="G231" s="212"/>
      <c r="H231" s="215">
        <v>1</v>
      </c>
      <c r="I231" s="216"/>
      <c r="J231" s="212"/>
      <c r="K231" s="212"/>
      <c r="L231" s="217"/>
      <c r="M231" s="218"/>
      <c r="N231" s="219"/>
      <c r="O231" s="219"/>
      <c r="P231" s="219"/>
      <c r="Q231" s="219"/>
      <c r="R231" s="219"/>
      <c r="S231" s="219"/>
      <c r="T231" s="220"/>
      <c r="AT231" s="221" t="s">
        <v>215</v>
      </c>
      <c r="AU231" s="221" t="s">
        <v>83</v>
      </c>
      <c r="AV231" s="14" t="s">
        <v>83</v>
      </c>
      <c r="AW231" s="14" t="s">
        <v>34</v>
      </c>
      <c r="AX231" s="14" t="s">
        <v>74</v>
      </c>
      <c r="AY231" s="221" t="s">
        <v>206</v>
      </c>
    </row>
    <row r="232" spans="1:65" s="15" customFormat="1">
      <c r="B232" s="222"/>
      <c r="C232" s="223"/>
      <c r="D232" s="196" t="s">
        <v>215</v>
      </c>
      <c r="E232" s="224" t="s">
        <v>21</v>
      </c>
      <c r="F232" s="225" t="s">
        <v>219</v>
      </c>
      <c r="G232" s="223"/>
      <c r="H232" s="226">
        <v>1</v>
      </c>
      <c r="I232" s="227"/>
      <c r="J232" s="223"/>
      <c r="K232" s="223"/>
      <c r="L232" s="228"/>
      <c r="M232" s="229"/>
      <c r="N232" s="230"/>
      <c r="O232" s="230"/>
      <c r="P232" s="230"/>
      <c r="Q232" s="230"/>
      <c r="R232" s="230"/>
      <c r="S232" s="230"/>
      <c r="T232" s="231"/>
      <c r="AT232" s="232" t="s">
        <v>215</v>
      </c>
      <c r="AU232" s="232" t="s">
        <v>83</v>
      </c>
      <c r="AV232" s="15" t="s">
        <v>149</v>
      </c>
      <c r="AW232" s="15" t="s">
        <v>34</v>
      </c>
      <c r="AX232" s="15" t="s">
        <v>81</v>
      </c>
      <c r="AY232" s="232" t="s">
        <v>206</v>
      </c>
    </row>
    <row r="233" spans="1:65" s="12" customFormat="1" ht="22.75" customHeight="1">
      <c r="B233" s="166"/>
      <c r="C233" s="167"/>
      <c r="D233" s="168" t="s">
        <v>73</v>
      </c>
      <c r="E233" s="180" t="s">
        <v>106</v>
      </c>
      <c r="F233" s="180" t="s">
        <v>2239</v>
      </c>
      <c r="G233" s="167"/>
      <c r="H233" s="167"/>
      <c r="I233" s="170"/>
      <c r="J233" s="181">
        <f>BK233</f>
        <v>0</v>
      </c>
      <c r="K233" s="167"/>
      <c r="L233" s="172"/>
      <c r="M233" s="173"/>
      <c r="N233" s="174"/>
      <c r="O233" s="174"/>
      <c r="P233" s="175">
        <f>SUM(P234:P269)</f>
        <v>0</v>
      </c>
      <c r="Q233" s="174"/>
      <c r="R233" s="175">
        <f>SUM(R234:R269)</f>
        <v>0</v>
      </c>
      <c r="S233" s="174"/>
      <c r="T233" s="176">
        <f>SUM(T234:T269)</f>
        <v>0</v>
      </c>
      <c r="AR233" s="177" t="s">
        <v>81</v>
      </c>
      <c r="AT233" s="178" t="s">
        <v>73</v>
      </c>
      <c r="AU233" s="178" t="s">
        <v>81</v>
      </c>
      <c r="AY233" s="177" t="s">
        <v>206</v>
      </c>
      <c r="BK233" s="179">
        <f>SUM(BK234:BK269)</f>
        <v>0</v>
      </c>
    </row>
    <row r="234" spans="1:65" s="2" customFormat="1" ht="24.15" customHeight="1">
      <c r="A234" s="37"/>
      <c r="B234" s="38"/>
      <c r="C234" s="182" t="s">
        <v>7</v>
      </c>
      <c r="D234" s="182" t="s">
        <v>208</v>
      </c>
      <c r="E234" s="183" t="s">
        <v>2909</v>
      </c>
      <c r="F234" s="184" t="s">
        <v>2910</v>
      </c>
      <c r="G234" s="185" t="s">
        <v>257</v>
      </c>
      <c r="H234" s="186">
        <v>13.638</v>
      </c>
      <c r="I234" s="187"/>
      <c r="J234" s="188">
        <f>ROUND(I234*H234,2)</f>
        <v>0</v>
      </c>
      <c r="K234" s="189"/>
      <c r="L234" s="42"/>
      <c r="M234" s="190" t="s">
        <v>21</v>
      </c>
      <c r="N234" s="191" t="s">
        <v>45</v>
      </c>
      <c r="O234" s="67"/>
      <c r="P234" s="192">
        <f>O234*H234</f>
        <v>0</v>
      </c>
      <c r="Q234" s="192">
        <v>0</v>
      </c>
      <c r="R234" s="192">
        <f>Q234*H234</f>
        <v>0</v>
      </c>
      <c r="S234" s="192">
        <v>0</v>
      </c>
      <c r="T234" s="193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194" t="s">
        <v>149</v>
      </c>
      <c r="AT234" s="194" t="s">
        <v>208</v>
      </c>
      <c r="AU234" s="194" t="s">
        <v>83</v>
      </c>
      <c r="AY234" s="20" t="s">
        <v>206</v>
      </c>
      <c r="BE234" s="195">
        <f>IF(N234="základní",J234,0)</f>
        <v>0</v>
      </c>
      <c r="BF234" s="195">
        <f>IF(N234="snížená",J234,0)</f>
        <v>0</v>
      </c>
      <c r="BG234" s="195">
        <f>IF(N234="zákl. přenesená",J234,0)</f>
        <v>0</v>
      </c>
      <c r="BH234" s="195">
        <f>IF(N234="sníž. přenesená",J234,0)</f>
        <v>0</v>
      </c>
      <c r="BI234" s="195">
        <f>IF(N234="nulová",J234,0)</f>
        <v>0</v>
      </c>
      <c r="BJ234" s="20" t="s">
        <v>81</v>
      </c>
      <c r="BK234" s="195">
        <f>ROUND(I234*H234,2)</f>
        <v>0</v>
      </c>
      <c r="BL234" s="20" t="s">
        <v>149</v>
      </c>
      <c r="BM234" s="194" t="s">
        <v>2911</v>
      </c>
    </row>
    <row r="235" spans="1:65" s="2" customFormat="1">
      <c r="A235" s="37"/>
      <c r="B235" s="38"/>
      <c r="C235" s="39"/>
      <c r="D235" s="196" t="s">
        <v>213</v>
      </c>
      <c r="E235" s="39"/>
      <c r="F235" s="197" t="s">
        <v>2910</v>
      </c>
      <c r="G235" s="39"/>
      <c r="H235" s="39"/>
      <c r="I235" s="198"/>
      <c r="J235" s="39"/>
      <c r="K235" s="39"/>
      <c r="L235" s="42"/>
      <c r="M235" s="199"/>
      <c r="N235" s="200"/>
      <c r="O235" s="67"/>
      <c r="P235" s="67"/>
      <c r="Q235" s="67"/>
      <c r="R235" s="67"/>
      <c r="S235" s="67"/>
      <c r="T235" s="68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T235" s="20" t="s">
        <v>213</v>
      </c>
      <c r="AU235" s="20" t="s">
        <v>83</v>
      </c>
    </row>
    <row r="236" spans="1:65" s="14" customFormat="1">
      <c r="B236" s="211"/>
      <c r="C236" s="212"/>
      <c r="D236" s="196" t="s">
        <v>215</v>
      </c>
      <c r="E236" s="213" t="s">
        <v>21</v>
      </c>
      <c r="F236" s="214" t="s">
        <v>2912</v>
      </c>
      <c r="G236" s="212"/>
      <c r="H236" s="215">
        <v>19.027999999999999</v>
      </c>
      <c r="I236" s="216"/>
      <c r="J236" s="212"/>
      <c r="K236" s="212"/>
      <c r="L236" s="217"/>
      <c r="M236" s="218"/>
      <c r="N236" s="219"/>
      <c r="O236" s="219"/>
      <c r="P236" s="219"/>
      <c r="Q236" s="219"/>
      <c r="R236" s="219"/>
      <c r="S236" s="219"/>
      <c r="T236" s="220"/>
      <c r="AT236" s="221" t="s">
        <v>215</v>
      </c>
      <c r="AU236" s="221" t="s">
        <v>83</v>
      </c>
      <c r="AV236" s="14" t="s">
        <v>83</v>
      </c>
      <c r="AW236" s="14" t="s">
        <v>34</v>
      </c>
      <c r="AX236" s="14" t="s">
        <v>74</v>
      </c>
      <c r="AY236" s="221" t="s">
        <v>206</v>
      </c>
    </row>
    <row r="237" spans="1:65" s="14" customFormat="1">
      <c r="B237" s="211"/>
      <c r="C237" s="212"/>
      <c r="D237" s="196" t="s">
        <v>215</v>
      </c>
      <c r="E237" s="213" t="s">
        <v>21</v>
      </c>
      <c r="F237" s="214" t="s">
        <v>2913</v>
      </c>
      <c r="G237" s="212"/>
      <c r="H237" s="215">
        <v>-5.3760000000000003</v>
      </c>
      <c r="I237" s="216"/>
      <c r="J237" s="212"/>
      <c r="K237" s="212"/>
      <c r="L237" s="217"/>
      <c r="M237" s="218"/>
      <c r="N237" s="219"/>
      <c r="O237" s="219"/>
      <c r="P237" s="219"/>
      <c r="Q237" s="219"/>
      <c r="R237" s="219"/>
      <c r="S237" s="219"/>
      <c r="T237" s="220"/>
      <c r="AT237" s="221" t="s">
        <v>215</v>
      </c>
      <c r="AU237" s="221" t="s">
        <v>83</v>
      </c>
      <c r="AV237" s="14" t="s">
        <v>83</v>
      </c>
      <c r="AW237" s="14" t="s">
        <v>34</v>
      </c>
      <c r="AX237" s="14" t="s">
        <v>74</v>
      </c>
      <c r="AY237" s="221" t="s">
        <v>206</v>
      </c>
    </row>
    <row r="238" spans="1:65" s="14" customFormat="1">
      <c r="B238" s="211"/>
      <c r="C238" s="212"/>
      <c r="D238" s="196" t="s">
        <v>215</v>
      </c>
      <c r="E238" s="213" t="s">
        <v>21</v>
      </c>
      <c r="F238" s="214" t="s">
        <v>2914</v>
      </c>
      <c r="G238" s="212"/>
      <c r="H238" s="215">
        <v>-1.4E-2</v>
      </c>
      <c r="I238" s="216"/>
      <c r="J238" s="212"/>
      <c r="K238" s="212"/>
      <c r="L238" s="217"/>
      <c r="M238" s="218"/>
      <c r="N238" s="219"/>
      <c r="O238" s="219"/>
      <c r="P238" s="219"/>
      <c r="Q238" s="219"/>
      <c r="R238" s="219"/>
      <c r="S238" s="219"/>
      <c r="T238" s="220"/>
      <c r="AT238" s="221" t="s">
        <v>215</v>
      </c>
      <c r="AU238" s="221" t="s">
        <v>83</v>
      </c>
      <c r="AV238" s="14" t="s">
        <v>83</v>
      </c>
      <c r="AW238" s="14" t="s">
        <v>34</v>
      </c>
      <c r="AX238" s="14" t="s">
        <v>74</v>
      </c>
      <c r="AY238" s="221" t="s">
        <v>206</v>
      </c>
    </row>
    <row r="239" spans="1:65" s="15" customFormat="1">
      <c r="B239" s="222"/>
      <c r="C239" s="223"/>
      <c r="D239" s="196" t="s">
        <v>215</v>
      </c>
      <c r="E239" s="224" t="s">
        <v>21</v>
      </c>
      <c r="F239" s="225" t="s">
        <v>219</v>
      </c>
      <c r="G239" s="223"/>
      <c r="H239" s="226">
        <v>13.638</v>
      </c>
      <c r="I239" s="227"/>
      <c r="J239" s="223"/>
      <c r="K239" s="223"/>
      <c r="L239" s="228"/>
      <c r="M239" s="229"/>
      <c r="N239" s="230"/>
      <c r="O239" s="230"/>
      <c r="P239" s="230"/>
      <c r="Q239" s="230"/>
      <c r="R239" s="230"/>
      <c r="S239" s="230"/>
      <c r="T239" s="231"/>
      <c r="AT239" s="232" t="s">
        <v>215</v>
      </c>
      <c r="AU239" s="232" t="s">
        <v>83</v>
      </c>
      <c r="AV239" s="15" t="s">
        <v>149</v>
      </c>
      <c r="AW239" s="15" t="s">
        <v>34</v>
      </c>
      <c r="AX239" s="15" t="s">
        <v>81</v>
      </c>
      <c r="AY239" s="232" t="s">
        <v>206</v>
      </c>
    </row>
    <row r="240" spans="1:65" s="2" customFormat="1" ht="16.5" customHeight="1">
      <c r="A240" s="37"/>
      <c r="B240" s="38"/>
      <c r="C240" s="182" t="s">
        <v>400</v>
      </c>
      <c r="D240" s="182" t="s">
        <v>208</v>
      </c>
      <c r="E240" s="183" t="s">
        <v>2915</v>
      </c>
      <c r="F240" s="184" t="s">
        <v>2916</v>
      </c>
      <c r="G240" s="185" t="s">
        <v>238</v>
      </c>
      <c r="H240" s="186">
        <v>145.79400000000001</v>
      </c>
      <c r="I240" s="187"/>
      <c r="J240" s="188">
        <f>ROUND(I240*H240,2)</f>
        <v>0</v>
      </c>
      <c r="K240" s="189"/>
      <c r="L240" s="42"/>
      <c r="M240" s="190" t="s">
        <v>21</v>
      </c>
      <c r="N240" s="191" t="s">
        <v>45</v>
      </c>
      <c r="O240" s="67"/>
      <c r="P240" s="192">
        <f>O240*H240</f>
        <v>0</v>
      </c>
      <c r="Q240" s="192">
        <v>0</v>
      </c>
      <c r="R240" s="192">
        <f>Q240*H240</f>
        <v>0</v>
      </c>
      <c r="S240" s="192">
        <v>0</v>
      </c>
      <c r="T240" s="193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194" t="s">
        <v>149</v>
      </c>
      <c r="AT240" s="194" t="s">
        <v>208</v>
      </c>
      <c r="AU240" s="194" t="s">
        <v>83</v>
      </c>
      <c r="AY240" s="20" t="s">
        <v>206</v>
      </c>
      <c r="BE240" s="195">
        <f>IF(N240="základní",J240,0)</f>
        <v>0</v>
      </c>
      <c r="BF240" s="195">
        <f>IF(N240="snížená",J240,0)</f>
        <v>0</v>
      </c>
      <c r="BG240" s="195">
        <f>IF(N240="zákl. přenesená",J240,0)</f>
        <v>0</v>
      </c>
      <c r="BH240" s="195">
        <f>IF(N240="sníž. přenesená",J240,0)</f>
        <v>0</v>
      </c>
      <c r="BI240" s="195">
        <f>IF(N240="nulová",J240,0)</f>
        <v>0</v>
      </c>
      <c r="BJ240" s="20" t="s">
        <v>81</v>
      </c>
      <c r="BK240" s="195">
        <f>ROUND(I240*H240,2)</f>
        <v>0</v>
      </c>
      <c r="BL240" s="20" t="s">
        <v>149</v>
      </c>
      <c r="BM240" s="194" t="s">
        <v>2917</v>
      </c>
    </row>
    <row r="241" spans="1:65" s="2" customFormat="1">
      <c r="A241" s="37"/>
      <c r="B241" s="38"/>
      <c r="C241" s="39"/>
      <c r="D241" s="196" t="s">
        <v>213</v>
      </c>
      <c r="E241" s="39"/>
      <c r="F241" s="197" t="s">
        <v>2916</v>
      </c>
      <c r="G241" s="39"/>
      <c r="H241" s="39"/>
      <c r="I241" s="198"/>
      <c r="J241" s="39"/>
      <c r="K241" s="39"/>
      <c r="L241" s="42"/>
      <c r="M241" s="199"/>
      <c r="N241" s="200"/>
      <c r="O241" s="67"/>
      <c r="P241" s="67"/>
      <c r="Q241" s="67"/>
      <c r="R241" s="67"/>
      <c r="S241" s="67"/>
      <c r="T241" s="68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T241" s="20" t="s">
        <v>213</v>
      </c>
      <c r="AU241" s="20" t="s">
        <v>83</v>
      </c>
    </row>
    <row r="242" spans="1:65" s="14" customFormat="1">
      <c r="B242" s="211"/>
      <c r="C242" s="212"/>
      <c r="D242" s="196" t="s">
        <v>215</v>
      </c>
      <c r="E242" s="213" t="s">
        <v>21</v>
      </c>
      <c r="F242" s="214" t="s">
        <v>2918</v>
      </c>
      <c r="G242" s="212"/>
      <c r="H242" s="215">
        <v>190.28</v>
      </c>
      <c r="I242" s="216"/>
      <c r="J242" s="212"/>
      <c r="K242" s="212"/>
      <c r="L242" s="217"/>
      <c r="M242" s="218"/>
      <c r="N242" s="219"/>
      <c r="O242" s="219"/>
      <c r="P242" s="219"/>
      <c r="Q242" s="219"/>
      <c r="R242" s="219"/>
      <c r="S242" s="219"/>
      <c r="T242" s="220"/>
      <c r="AT242" s="221" t="s">
        <v>215</v>
      </c>
      <c r="AU242" s="221" t="s">
        <v>83</v>
      </c>
      <c r="AV242" s="14" t="s">
        <v>83</v>
      </c>
      <c r="AW242" s="14" t="s">
        <v>34</v>
      </c>
      <c r="AX242" s="14" t="s">
        <v>74</v>
      </c>
      <c r="AY242" s="221" t="s">
        <v>206</v>
      </c>
    </row>
    <row r="243" spans="1:65" s="14" customFormat="1">
      <c r="B243" s="211"/>
      <c r="C243" s="212"/>
      <c r="D243" s="196" t="s">
        <v>215</v>
      </c>
      <c r="E243" s="213" t="s">
        <v>21</v>
      </c>
      <c r="F243" s="214" t="s">
        <v>2919</v>
      </c>
      <c r="G243" s="212"/>
      <c r="H243" s="215">
        <v>-53.758000000000003</v>
      </c>
      <c r="I243" s="216"/>
      <c r="J243" s="212"/>
      <c r="K243" s="212"/>
      <c r="L243" s="217"/>
      <c r="M243" s="218"/>
      <c r="N243" s="219"/>
      <c r="O243" s="219"/>
      <c r="P243" s="219"/>
      <c r="Q243" s="219"/>
      <c r="R243" s="219"/>
      <c r="S243" s="219"/>
      <c r="T243" s="220"/>
      <c r="AT243" s="221" t="s">
        <v>215</v>
      </c>
      <c r="AU243" s="221" t="s">
        <v>83</v>
      </c>
      <c r="AV243" s="14" t="s">
        <v>83</v>
      </c>
      <c r="AW243" s="14" t="s">
        <v>34</v>
      </c>
      <c r="AX243" s="14" t="s">
        <v>74</v>
      </c>
      <c r="AY243" s="221" t="s">
        <v>206</v>
      </c>
    </row>
    <row r="244" spans="1:65" s="14" customFormat="1">
      <c r="B244" s="211"/>
      <c r="C244" s="212"/>
      <c r="D244" s="196" t="s">
        <v>215</v>
      </c>
      <c r="E244" s="213" t="s">
        <v>21</v>
      </c>
      <c r="F244" s="214" t="s">
        <v>2920</v>
      </c>
      <c r="G244" s="212"/>
      <c r="H244" s="215">
        <v>9.2720000000000002</v>
      </c>
      <c r="I244" s="216"/>
      <c r="J244" s="212"/>
      <c r="K244" s="212"/>
      <c r="L244" s="217"/>
      <c r="M244" s="218"/>
      <c r="N244" s="219"/>
      <c r="O244" s="219"/>
      <c r="P244" s="219"/>
      <c r="Q244" s="219"/>
      <c r="R244" s="219"/>
      <c r="S244" s="219"/>
      <c r="T244" s="220"/>
      <c r="AT244" s="221" t="s">
        <v>215</v>
      </c>
      <c r="AU244" s="221" t="s">
        <v>83</v>
      </c>
      <c r="AV244" s="14" t="s">
        <v>83</v>
      </c>
      <c r="AW244" s="14" t="s">
        <v>34</v>
      </c>
      <c r="AX244" s="14" t="s">
        <v>74</v>
      </c>
      <c r="AY244" s="221" t="s">
        <v>206</v>
      </c>
    </row>
    <row r="245" spans="1:65" s="15" customFormat="1">
      <c r="B245" s="222"/>
      <c r="C245" s="223"/>
      <c r="D245" s="196" t="s">
        <v>215</v>
      </c>
      <c r="E245" s="224" t="s">
        <v>21</v>
      </c>
      <c r="F245" s="225" t="s">
        <v>219</v>
      </c>
      <c r="G245" s="223"/>
      <c r="H245" s="226">
        <v>145.79400000000001</v>
      </c>
      <c r="I245" s="227"/>
      <c r="J245" s="223"/>
      <c r="K245" s="223"/>
      <c r="L245" s="228"/>
      <c r="M245" s="229"/>
      <c r="N245" s="230"/>
      <c r="O245" s="230"/>
      <c r="P245" s="230"/>
      <c r="Q245" s="230"/>
      <c r="R245" s="230"/>
      <c r="S245" s="230"/>
      <c r="T245" s="231"/>
      <c r="AT245" s="232" t="s">
        <v>215</v>
      </c>
      <c r="AU245" s="232" t="s">
        <v>83</v>
      </c>
      <c r="AV245" s="15" t="s">
        <v>149</v>
      </c>
      <c r="AW245" s="15" t="s">
        <v>34</v>
      </c>
      <c r="AX245" s="15" t="s">
        <v>81</v>
      </c>
      <c r="AY245" s="232" t="s">
        <v>206</v>
      </c>
    </row>
    <row r="246" spans="1:65" s="2" customFormat="1" ht="16.5" customHeight="1">
      <c r="A246" s="37"/>
      <c r="B246" s="38"/>
      <c r="C246" s="182" t="s">
        <v>411</v>
      </c>
      <c r="D246" s="182" t="s">
        <v>208</v>
      </c>
      <c r="E246" s="183" t="s">
        <v>2921</v>
      </c>
      <c r="F246" s="184" t="s">
        <v>2922</v>
      </c>
      <c r="G246" s="185" t="s">
        <v>238</v>
      </c>
      <c r="H246" s="186">
        <v>145.79400000000001</v>
      </c>
      <c r="I246" s="187"/>
      <c r="J246" s="188">
        <f>ROUND(I246*H246,2)</f>
        <v>0</v>
      </c>
      <c r="K246" s="189"/>
      <c r="L246" s="42"/>
      <c r="M246" s="190" t="s">
        <v>21</v>
      </c>
      <c r="N246" s="191" t="s">
        <v>45</v>
      </c>
      <c r="O246" s="67"/>
      <c r="P246" s="192">
        <f>O246*H246</f>
        <v>0</v>
      </c>
      <c r="Q246" s="192">
        <v>0</v>
      </c>
      <c r="R246" s="192">
        <f>Q246*H246</f>
        <v>0</v>
      </c>
      <c r="S246" s="192">
        <v>0</v>
      </c>
      <c r="T246" s="193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194" t="s">
        <v>149</v>
      </c>
      <c r="AT246" s="194" t="s">
        <v>208</v>
      </c>
      <c r="AU246" s="194" t="s">
        <v>83</v>
      </c>
      <c r="AY246" s="20" t="s">
        <v>206</v>
      </c>
      <c r="BE246" s="195">
        <f>IF(N246="základní",J246,0)</f>
        <v>0</v>
      </c>
      <c r="BF246" s="195">
        <f>IF(N246="snížená",J246,0)</f>
        <v>0</v>
      </c>
      <c r="BG246" s="195">
        <f>IF(N246="zákl. přenesená",J246,0)</f>
        <v>0</v>
      </c>
      <c r="BH246" s="195">
        <f>IF(N246="sníž. přenesená",J246,0)</f>
        <v>0</v>
      </c>
      <c r="BI246" s="195">
        <f>IF(N246="nulová",J246,0)</f>
        <v>0</v>
      </c>
      <c r="BJ246" s="20" t="s">
        <v>81</v>
      </c>
      <c r="BK246" s="195">
        <f>ROUND(I246*H246,2)</f>
        <v>0</v>
      </c>
      <c r="BL246" s="20" t="s">
        <v>149</v>
      </c>
      <c r="BM246" s="194" t="s">
        <v>2923</v>
      </c>
    </row>
    <row r="247" spans="1:65" s="2" customFormat="1">
      <c r="A247" s="37"/>
      <c r="B247" s="38"/>
      <c r="C247" s="39"/>
      <c r="D247" s="196" t="s">
        <v>213</v>
      </c>
      <c r="E247" s="39"/>
      <c r="F247" s="197" t="s">
        <v>2922</v>
      </c>
      <c r="G247" s="39"/>
      <c r="H247" s="39"/>
      <c r="I247" s="198"/>
      <c r="J247" s="39"/>
      <c r="K247" s="39"/>
      <c r="L247" s="42"/>
      <c r="M247" s="199"/>
      <c r="N247" s="200"/>
      <c r="O247" s="67"/>
      <c r="P247" s="67"/>
      <c r="Q247" s="67"/>
      <c r="R247" s="67"/>
      <c r="S247" s="67"/>
      <c r="T247" s="68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T247" s="20" t="s">
        <v>213</v>
      </c>
      <c r="AU247" s="20" t="s">
        <v>83</v>
      </c>
    </row>
    <row r="248" spans="1:65" s="2" customFormat="1" ht="16.5" customHeight="1">
      <c r="A248" s="37"/>
      <c r="B248" s="38"/>
      <c r="C248" s="182" t="s">
        <v>420</v>
      </c>
      <c r="D248" s="182" t="s">
        <v>208</v>
      </c>
      <c r="E248" s="183" t="s">
        <v>2924</v>
      </c>
      <c r="F248" s="184" t="s">
        <v>2925</v>
      </c>
      <c r="G248" s="185" t="s">
        <v>308</v>
      </c>
      <c r="H248" s="186">
        <v>1.84</v>
      </c>
      <c r="I248" s="187"/>
      <c r="J248" s="188">
        <f>ROUND(I248*H248,2)</f>
        <v>0</v>
      </c>
      <c r="K248" s="189"/>
      <c r="L248" s="42"/>
      <c r="M248" s="190" t="s">
        <v>21</v>
      </c>
      <c r="N248" s="191" t="s">
        <v>45</v>
      </c>
      <c r="O248" s="67"/>
      <c r="P248" s="192">
        <f>O248*H248</f>
        <v>0</v>
      </c>
      <c r="Q248" s="192">
        <v>0</v>
      </c>
      <c r="R248" s="192">
        <f>Q248*H248</f>
        <v>0</v>
      </c>
      <c r="S248" s="192">
        <v>0</v>
      </c>
      <c r="T248" s="193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194" t="s">
        <v>149</v>
      </c>
      <c r="AT248" s="194" t="s">
        <v>208</v>
      </c>
      <c r="AU248" s="194" t="s">
        <v>83</v>
      </c>
      <c r="AY248" s="20" t="s">
        <v>206</v>
      </c>
      <c r="BE248" s="195">
        <f>IF(N248="základní",J248,0)</f>
        <v>0</v>
      </c>
      <c r="BF248" s="195">
        <f>IF(N248="snížená",J248,0)</f>
        <v>0</v>
      </c>
      <c r="BG248" s="195">
        <f>IF(N248="zákl. přenesená",J248,0)</f>
        <v>0</v>
      </c>
      <c r="BH248" s="195">
        <f>IF(N248="sníž. přenesená",J248,0)</f>
        <v>0</v>
      </c>
      <c r="BI248" s="195">
        <f>IF(N248="nulová",J248,0)</f>
        <v>0</v>
      </c>
      <c r="BJ248" s="20" t="s">
        <v>81</v>
      </c>
      <c r="BK248" s="195">
        <f>ROUND(I248*H248,2)</f>
        <v>0</v>
      </c>
      <c r="BL248" s="20" t="s">
        <v>149</v>
      </c>
      <c r="BM248" s="194" t="s">
        <v>2926</v>
      </c>
    </row>
    <row r="249" spans="1:65" s="2" customFormat="1">
      <c r="A249" s="37"/>
      <c r="B249" s="38"/>
      <c r="C249" s="39"/>
      <c r="D249" s="196" t="s">
        <v>213</v>
      </c>
      <c r="E249" s="39"/>
      <c r="F249" s="197" t="s">
        <v>2925</v>
      </c>
      <c r="G249" s="39"/>
      <c r="H249" s="39"/>
      <c r="I249" s="198"/>
      <c r="J249" s="39"/>
      <c r="K249" s="39"/>
      <c r="L249" s="42"/>
      <c r="M249" s="199"/>
      <c r="N249" s="200"/>
      <c r="O249" s="67"/>
      <c r="P249" s="67"/>
      <c r="Q249" s="67"/>
      <c r="R249" s="67"/>
      <c r="S249" s="67"/>
      <c r="T249" s="68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T249" s="20" t="s">
        <v>213</v>
      </c>
      <c r="AU249" s="20" t="s">
        <v>83</v>
      </c>
    </row>
    <row r="250" spans="1:65" s="13" customFormat="1">
      <c r="B250" s="201"/>
      <c r="C250" s="202"/>
      <c r="D250" s="196" t="s">
        <v>215</v>
      </c>
      <c r="E250" s="203" t="s">
        <v>21</v>
      </c>
      <c r="F250" s="204" t="s">
        <v>2927</v>
      </c>
      <c r="G250" s="202"/>
      <c r="H250" s="203" t="s">
        <v>21</v>
      </c>
      <c r="I250" s="205"/>
      <c r="J250" s="202"/>
      <c r="K250" s="202"/>
      <c r="L250" s="206"/>
      <c r="M250" s="207"/>
      <c r="N250" s="208"/>
      <c r="O250" s="208"/>
      <c r="P250" s="208"/>
      <c r="Q250" s="208"/>
      <c r="R250" s="208"/>
      <c r="S250" s="208"/>
      <c r="T250" s="209"/>
      <c r="AT250" s="210" t="s">
        <v>215</v>
      </c>
      <c r="AU250" s="210" t="s">
        <v>83</v>
      </c>
      <c r="AV250" s="13" t="s">
        <v>81</v>
      </c>
      <c r="AW250" s="13" t="s">
        <v>34</v>
      </c>
      <c r="AX250" s="13" t="s">
        <v>74</v>
      </c>
      <c r="AY250" s="210" t="s">
        <v>206</v>
      </c>
    </row>
    <row r="251" spans="1:65" s="14" customFormat="1">
      <c r="B251" s="211"/>
      <c r="C251" s="212"/>
      <c r="D251" s="196" t="s">
        <v>215</v>
      </c>
      <c r="E251" s="213" t="s">
        <v>21</v>
      </c>
      <c r="F251" s="214" t="s">
        <v>2928</v>
      </c>
      <c r="G251" s="212"/>
      <c r="H251" s="215">
        <v>1.84</v>
      </c>
      <c r="I251" s="216"/>
      <c r="J251" s="212"/>
      <c r="K251" s="212"/>
      <c r="L251" s="217"/>
      <c r="M251" s="218"/>
      <c r="N251" s="219"/>
      <c r="O251" s="219"/>
      <c r="P251" s="219"/>
      <c r="Q251" s="219"/>
      <c r="R251" s="219"/>
      <c r="S251" s="219"/>
      <c r="T251" s="220"/>
      <c r="AT251" s="221" t="s">
        <v>215</v>
      </c>
      <c r="AU251" s="221" t="s">
        <v>83</v>
      </c>
      <c r="AV251" s="14" t="s">
        <v>83</v>
      </c>
      <c r="AW251" s="14" t="s">
        <v>34</v>
      </c>
      <c r="AX251" s="14" t="s">
        <v>74</v>
      </c>
      <c r="AY251" s="221" t="s">
        <v>206</v>
      </c>
    </row>
    <row r="252" spans="1:65" s="15" customFormat="1">
      <c r="B252" s="222"/>
      <c r="C252" s="223"/>
      <c r="D252" s="196" t="s">
        <v>215</v>
      </c>
      <c r="E252" s="224" t="s">
        <v>21</v>
      </c>
      <c r="F252" s="225" t="s">
        <v>219</v>
      </c>
      <c r="G252" s="223"/>
      <c r="H252" s="226">
        <v>1.84</v>
      </c>
      <c r="I252" s="227"/>
      <c r="J252" s="223"/>
      <c r="K252" s="223"/>
      <c r="L252" s="228"/>
      <c r="M252" s="229"/>
      <c r="N252" s="230"/>
      <c r="O252" s="230"/>
      <c r="P252" s="230"/>
      <c r="Q252" s="230"/>
      <c r="R252" s="230"/>
      <c r="S252" s="230"/>
      <c r="T252" s="231"/>
      <c r="AT252" s="232" t="s">
        <v>215</v>
      </c>
      <c r="AU252" s="232" t="s">
        <v>83</v>
      </c>
      <c r="AV252" s="15" t="s">
        <v>149</v>
      </c>
      <c r="AW252" s="15" t="s">
        <v>34</v>
      </c>
      <c r="AX252" s="15" t="s">
        <v>81</v>
      </c>
      <c r="AY252" s="232" t="s">
        <v>206</v>
      </c>
    </row>
    <row r="253" spans="1:65" s="2" customFormat="1" ht="16.5" customHeight="1">
      <c r="A253" s="37"/>
      <c r="B253" s="38"/>
      <c r="C253" s="182" t="s">
        <v>426</v>
      </c>
      <c r="D253" s="182" t="s">
        <v>208</v>
      </c>
      <c r="E253" s="183" t="s">
        <v>2929</v>
      </c>
      <c r="F253" s="184" t="s">
        <v>2930</v>
      </c>
      <c r="G253" s="185" t="s">
        <v>238</v>
      </c>
      <c r="H253" s="186">
        <v>11.699</v>
      </c>
      <c r="I253" s="187"/>
      <c r="J253" s="188">
        <f>ROUND(I253*H253,2)</f>
        <v>0</v>
      </c>
      <c r="K253" s="189"/>
      <c r="L253" s="42"/>
      <c r="M253" s="190" t="s">
        <v>21</v>
      </c>
      <c r="N253" s="191" t="s">
        <v>45</v>
      </c>
      <c r="O253" s="67"/>
      <c r="P253" s="192">
        <f>O253*H253</f>
        <v>0</v>
      </c>
      <c r="Q253" s="192">
        <v>0</v>
      </c>
      <c r="R253" s="192">
        <f>Q253*H253</f>
        <v>0</v>
      </c>
      <c r="S253" s="192">
        <v>0</v>
      </c>
      <c r="T253" s="193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194" t="s">
        <v>149</v>
      </c>
      <c r="AT253" s="194" t="s">
        <v>208</v>
      </c>
      <c r="AU253" s="194" t="s">
        <v>83</v>
      </c>
      <c r="AY253" s="20" t="s">
        <v>206</v>
      </c>
      <c r="BE253" s="195">
        <f>IF(N253="základní",J253,0)</f>
        <v>0</v>
      </c>
      <c r="BF253" s="195">
        <f>IF(N253="snížená",J253,0)</f>
        <v>0</v>
      </c>
      <c r="BG253" s="195">
        <f>IF(N253="zákl. přenesená",J253,0)</f>
        <v>0</v>
      </c>
      <c r="BH253" s="195">
        <f>IF(N253="sníž. přenesená",J253,0)</f>
        <v>0</v>
      </c>
      <c r="BI253" s="195">
        <f>IF(N253="nulová",J253,0)</f>
        <v>0</v>
      </c>
      <c r="BJ253" s="20" t="s">
        <v>81</v>
      </c>
      <c r="BK253" s="195">
        <f>ROUND(I253*H253,2)</f>
        <v>0</v>
      </c>
      <c r="BL253" s="20" t="s">
        <v>149</v>
      </c>
      <c r="BM253" s="194" t="s">
        <v>2931</v>
      </c>
    </row>
    <row r="254" spans="1:65" s="2" customFormat="1">
      <c r="A254" s="37"/>
      <c r="B254" s="38"/>
      <c r="C254" s="39"/>
      <c r="D254" s="196" t="s">
        <v>213</v>
      </c>
      <c r="E254" s="39"/>
      <c r="F254" s="197" t="s">
        <v>2930</v>
      </c>
      <c r="G254" s="39"/>
      <c r="H254" s="39"/>
      <c r="I254" s="198"/>
      <c r="J254" s="39"/>
      <c r="K254" s="39"/>
      <c r="L254" s="42"/>
      <c r="M254" s="199"/>
      <c r="N254" s="200"/>
      <c r="O254" s="67"/>
      <c r="P254" s="67"/>
      <c r="Q254" s="67"/>
      <c r="R254" s="67"/>
      <c r="S254" s="67"/>
      <c r="T254" s="68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T254" s="20" t="s">
        <v>213</v>
      </c>
      <c r="AU254" s="20" t="s">
        <v>83</v>
      </c>
    </row>
    <row r="255" spans="1:65" s="13" customFormat="1">
      <c r="B255" s="201"/>
      <c r="C255" s="202"/>
      <c r="D255" s="196" t="s">
        <v>215</v>
      </c>
      <c r="E255" s="203" t="s">
        <v>21</v>
      </c>
      <c r="F255" s="204" t="s">
        <v>2932</v>
      </c>
      <c r="G255" s="202"/>
      <c r="H255" s="203" t="s">
        <v>21</v>
      </c>
      <c r="I255" s="205"/>
      <c r="J255" s="202"/>
      <c r="K255" s="202"/>
      <c r="L255" s="206"/>
      <c r="M255" s="207"/>
      <c r="N255" s="208"/>
      <c r="O255" s="208"/>
      <c r="P255" s="208"/>
      <c r="Q255" s="208"/>
      <c r="R255" s="208"/>
      <c r="S255" s="208"/>
      <c r="T255" s="209"/>
      <c r="AT255" s="210" t="s">
        <v>215</v>
      </c>
      <c r="AU255" s="210" t="s">
        <v>83</v>
      </c>
      <c r="AV255" s="13" t="s">
        <v>81</v>
      </c>
      <c r="AW255" s="13" t="s">
        <v>34</v>
      </c>
      <c r="AX255" s="13" t="s">
        <v>74</v>
      </c>
      <c r="AY255" s="210" t="s">
        <v>206</v>
      </c>
    </row>
    <row r="256" spans="1:65" s="14" customFormat="1">
      <c r="B256" s="211"/>
      <c r="C256" s="212"/>
      <c r="D256" s="196" t="s">
        <v>215</v>
      </c>
      <c r="E256" s="213" t="s">
        <v>21</v>
      </c>
      <c r="F256" s="214" t="s">
        <v>2933</v>
      </c>
      <c r="G256" s="212"/>
      <c r="H256" s="215">
        <v>29.263999999999999</v>
      </c>
      <c r="I256" s="216"/>
      <c r="J256" s="212"/>
      <c r="K256" s="212"/>
      <c r="L256" s="217"/>
      <c r="M256" s="218"/>
      <c r="N256" s="219"/>
      <c r="O256" s="219"/>
      <c r="P256" s="219"/>
      <c r="Q256" s="219"/>
      <c r="R256" s="219"/>
      <c r="S256" s="219"/>
      <c r="T256" s="220"/>
      <c r="AT256" s="221" t="s">
        <v>215</v>
      </c>
      <c r="AU256" s="221" t="s">
        <v>83</v>
      </c>
      <c r="AV256" s="14" t="s">
        <v>83</v>
      </c>
      <c r="AW256" s="14" t="s">
        <v>34</v>
      </c>
      <c r="AX256" s="14" t="s">
        <v>74</v>
      </c>
      <c r="AY256" s="221" t="s">
        <v>206</v>
      </c>
    </row>
    <row r="257" spans="1:65" s="14" customFormat="1">
      <c r="B257" s="211"/>
      <c r="C257" s="212"/>
      <c r="D257" s="196" t="s">
        <v>215</v>
      </c>
      <c r="E257" s="213" t="s">
        <v>21</v>
      </c>
      <c r="F257" s="214" t="s">
        <v>2934</v>
      </c>
      <c r="G257" s="212"/>
      <c r="H257" s="215">
        <v>-19.440000000000001</v>
      </c>
      <c r="I257" s="216"/>
      <c r="J257" s="212"/>
      <c r="K257" s="212"/>
      <c r="L257" s="217"/>
      <c r="M257" s="218"/>
      <c r="N257" s="219"/>
      <c r="O257" s="219"/>
      <c r="P257" s="219"/>
      <c r="Q257" s="219"/>
      <c r="R257" s="219"/>
      <c r="S257" s="219"/>
      <c r="T257" s="220"/>
      <c r="AT257" s="221" t="s">
        <v>215</v>
      </c>
      <c r="AU257" s="221" t="s">
        <v>83</v>
      </c>
      <c r="AV257" s="14" t="s">
        <v>83</v>
      </c>
      <c r="AW257" s="14" t="s">
        <v>34</v>
      </c>
      <c r="AX257" s="14" t="s">
        <v>74</v>
      </c>
      <c r="AY257" s="221" t="s">
        <v>206</v>
      </c>
    </row>
    <row r="258" spans="1:65" s="14" customFormat="1">
      <c r="B258" s="211"/>
      <c r="C258" s="212"/>
      <c r="D258" s="196" t="s">
        <v>215</v>
      </c>
      <c r="E258" s="213" t="s">
        <v>21</v>
      </c>
      <c r="F258" s="214" t="s">
        <v>2935</v>
      </c>
      <c r="G258" s="212"/>
      <c r="H258" s="215">
        <v>1.875</v>
      </c>
      <c r="I258" s="216"/>
      <c r="J258" s="212"/>
      <c r="K258" s="212"/>
      <c r="L258" s="217"/>
      <c r="M258" s="218"/>
      <c r="N258" s="219"/>
      <c r="O258" s="219"/>
      <c r="P258" s="219"/>
      <c r="Q258" s="219"/>
      <c r="R258" s="219"/>
      <c r="S258" s="219"/>
      <c r="T258" s="220"/>
      <c r="AT258" s="221" t="s">
        <v>215</v>
      </c>
      <c r="AU258" s="221" t="s">
        <v>83</v>
      </c>
      <c r="AV258" s="14" t="s">
        <v>83</v>
      </c>
      <c r="AW258" s="14" t="s">
        <v>34</v>
      </c>
      <c r="AX258" s="14" t="s">
        <v>74</v>
      </c>
      <c r="AY258" s="221" t="s">
        <v>206</v>
      </c>
    </row>
    <row r="259" spans="1:65" s="15" customFormat="1">
      <c r="B259" s="222"/>
      <c r="C259" s="223"/>
      <c r="D259" s="196" t="s">
        <v>215</v>
      </c>
      <c r="E259" s="224" t="s">
        <v>21</v>
      </c>
      <c r="F259" s="225" t="s">
        <v>219</v>
      </c>
      <c r="G259" s="223"/>
      <c r="H259" s="226">
        <v>11.699</v>
      </c>
      <c r="I259" s="227"/>
      <c r="J259" s="223"/>
      <c r="K259" s="223"/>
      <c r="L259" s="228"/>
      <c r="M259" s="229"/>
      <c r="N259" s="230"/>
      <c r="O259" s="230"/>
      <c r="P259" s="230"/>
      <c r="Q259" s="230"/>
      <c r="R259" s="230"/>
      <c r="S259" s="230"/>
      <c r="T259" s="231"/>
      <c r="AT259" s="232" t="s">
        <v>215</v>
      </c>
      <c r="AU259" s="232" t="s">
        <v>83</v>
      </c>
      <c r="AV259" s="15" t="s">
        <v>149</v>
      </c>
      <c r="AW259" s="15" t="s">
        <v>34</v>
      </c>
      <c r="AX259" s="15" t="s">
        <v>81</v>
      </c>
      <c r="AY259" s="232" t="s">
        <v>206</v>
      </c>
    </row>
    <row r="260" spans="1:65" s="2" customFormat="1" ht="16.5" customHeight="1">
      <c r="A260" s="37"/>
      <c r="B260" s="38"/>
      <c r="C260" s="182" t="s">
        <v>440</v>
      </c>
      <c r="D260" s="182" t="s">
        <v>208</v>
      </c>
      <c r="E260" s="183" t="s">
        <v>2936</v>
      </c>
      <c r="F260" s="184" t="s">
        <v>2937</v>
      </c>
      <c r="G260" s="185" t="s">
        <v>257</v>
      </c>
      <c r="H260" s="186">
        <v>1.988</v>
      </c>
      <c r="I260" s="187"/>
      <c r="J260" s="188">
        <f>ROUND(I260*H260,2)</f>
        <v>0</v>
      </c>
      <c r="K260" s="189"/>
      <c r="L260" s="42"/>
      <c r="M260" s="190" t="s">
        <v>21</v>
      </c>
      <c r="N260" s="191" t="s">
        <v>45</v>
      </c>
      <c r="O260" s="67"/>
      <c r="P260" s="192">
        <f>O260*H260</f>
        <v>0</v>
      </c>
      <c r="Q260" s="192">
        <v>0</v>
      </c>
      <c r="R260" s="192">
        <f>Q260*H260</f>
        <v>0</v>
      </c>
      <c r="S260" s="192">
        <v>0</v>
      </c>
      <c r="T260" s="193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194" t="s">
        <v>149</v>
      </c>
      <c r="AT260" s="194" t="s">
        <v>208</v>
      </c>
      <c r="AU260" s="194" t="s">
        <v>83</v>
      </c>
      <c r="AY260" s="20" t="s">
        <v>206</v>
      </c>
      <c r="BE260" s="195">
        <f>IF(N260="základní",J260,0)</f>
        <v>0</v>
      </c>
      <c r="BF260" s="195">
        <f>IF(N260="snížená",J260,0)</f>
        <v>0</v>
      </c>
      <c r="BG260" s="195">
        <f>IF(N260="zákl. přenesená",J260,0)</f>
        <v>0</v>
      </c>
      <c r="BH260" s="195">
        <f>IF(N260="sníž. přenesená",J260,0)</f>
        <v>0</v>
      </c>
      <c r="BI260" s="195">
        <f>IF(N260="nulová",J260,0)</f>
        <v>0</v>
      </c>
      <c r="BJ260" s="20" t="s">
        <v>81</v>
      </c>
      <c r="BK260" s="195">
        <f>ROUND(I260*H260,2)</f>
        <v>0</v>
      </c>
      <c r="BL260" s="20" t="s">
        <v>149</v>
      </c>
      <c r="BM260" s="194" t="s">
        <v>2938</v>
      </c>
    </row>
    <row r="261" spans="1:65" s="2" customFormat="1">
      <c r="A261" s="37"/>
      <c r="B261" s="38"/>
      <c r="C261" s="39"/>
      <c r="D261" s="196" t="s">
        <v>213</v>
      </c>
      <c r="E261" s="39"/>
      <c r="F261" s="197" t="s">
        <v>2937</v>
      </c>
      <c r="G261" s="39"/>
      <c r="H261" s="39"/>
      <c r="I261" s="198"/>
      <c r="J261" s="39"/>
      <c r="K261" s="39"/>
      <c r="L261" s="42"/>
      <c r="M261" s="199"/>
      <c r="N261" s="200"/>
      <c r="O261" s="67"/>
      <c r="P261" s="67"/>
      <c r="Q261" s="67"/>
      <c r="R261" s="67"/>
      <c r="S261" s="67"/>
      <c r="T261" s="68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T261" s="20" t="s">
        <v>213</v>
      </c>
      <c r="AU261" s="20" t="s">
        <v>83</v>
      </c>
    </row>
    <row r="262" spans="1:65" s="14" customFormat="1">
      <c r="B262" s="211"/>
      <c r="C262" s="212"/>
      <c r="D262" s="196" t="s">
        <v>215</v>
      </c>
      <c r="E262" s="213" t="s">
        <v>21</v>
      </c>
      <c r="F262" s="214" t="s">
        <v>2939</v>
      </c>
      <c r="G262" s="212"/>
      <c r="H262" s="215">
        <v>1.988</v>
      </c>
      <c r="I262" s="216"/>
      <c r="J262" s="212"/>
      <c r="K262" s="212"/>
      <c r="L262" s="217"/>
      <c r="M262" s="218"/>
      <c r="N262" s="219"/>
      <c r="O262" s="219"/>
      <c r="P262" s="219"/>
      <c r="Q262" s="219"/>
      <c r="R262" s="219"/>
      <c r="S262" s="219"/>
      <c r="T262" s="220"/>
      <c r="AT262" s="221" t="s">
        <v>215</v>
      </c>
      <c r="AU262" s="221" t="s">
        <v>83</v>
      </c>
      <c r="AV262" s="14" t="s">
        <v>83</v>
      </c>
      <c r="AW262" s="14" t="s">
        <v>34</v>
      </c>
      <c r="AX262" s="14" t="s">
        <v>74</v>
      </c>
      <c r="AY262" s="221" t="s">
        <v>206</v>
      </c>
    </row>
    <row r="263" spans="1:65" s="15" customFormat="1">
      <c r="B263" s="222"/>
      <c r="C263" s="223"/>
      <c r="D263" s="196" t="s">
        <v>215</v>
      </c>
      <c r="E263" s="224" t="s">
        <v>21</v>
      </c>
      <c r="F263" s="225" t="s">
        <v>219</v>
      </c>
      <c r="G263" s="223"/>
      <c r="H263" s="226">
        <v>1.988</v>
      </c>
      <c r="I263" s="227"/>
      <c r="J263" s="223"/>
      <c r="K263" s="223"/>
      <c r="L263" s="228"/>
      <c r="M263" s="229"/>
      <c r="N263" s="230"/>
      <c r="O263" s="230"/>
      <c r="P263" s="230"/>
      <c r="Q263" s="230"/>
      <c r="R263" s="230"/>
      <c r="S263" s="230"/>
      <c r="T263" s="231"/>
      <c r="AT263" s="232" t="s">
        <v>215</v>
      </c>
      <c r="AU263" s="232" t="s">
        <v>83</v>
      </c>
      <c r="AV263" s="15" t="s">
        <v>149</v>
      </c>
      <c r="AW263" s="15" t="s">
        <v>34</v>
      </c>
      <c r="AX263" s="15" t="s">
        <v>81</v>
      </c>
      <c r="AY263" s="232" t="s">
        <v>206</v>
      </c>
    </row>
    <row r="264" spans="1:65" s="2" customFormat="1" ht="16.5" customHeight="1">
      <c r="A264" s="37"/>
      <c r="B264" s="38"/>
      <c r="C264" s="182" t="s">
        <v>448</v>
      </c>
      <c r="D264" s="182" t="s">
        <v>208</v>
      </c>
      <c r="E264" s="183" t="s">
        <v>2940</v>
      </c>
      <c r="F264" s="184" t="s">
        <v>2941</v>
      </c>
      <c r="G264" s="185" t="s">
        <v>238</v>
      </c>
      <c r="H264" s="186">
        <v>19.88</v>
      </c>
      <c r="I264" s="187"/>
      <c r="J264" s="188">
        <f>ROUND(I264*H264,2)</f>
        <v>0</v>
      </c>
      <c r="K264" s="189"/>
      <c r="L264" s="42"/>
      <c r="M264" s="190" t="s">
        <v>21</v>
      </c>
      <c r="N264" s="191" t="s">
        <v>45</v>
      </c>
      <c r="O264" s="67"/>
      <c r="P264" s="192">
        <f>O264*H264</f>
        <v>0</v>
      </c>
      <c r="Q264" s="192">
        <v>0</v>
      </c>
      <c r="R264" s="192">
        <f>Q264*H264</f>
        <v>0</v>
      </c>
      <c r="S264" s="192">
        <v>0</v>
      </c>
      <c r="T264" s="193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194" t="s">
        <v>149</v>
      </c>
      <c r="AT264" s="194" t="s">
        <v>208</v>
      </c>
      <c r="AU264" s="194" t="s">
        <v>83</v>
      </c>
      <c r="AY264" s="20" t="s">
        <v>206</v>
      </c>
      <c r="BE264" s="195">
        <f>IF(N264="základní",J264,0)</f>
        <v>0</v>
      </c>
      <c r="BF264" s="195">
        <f>IF(N264="snížená",J264,0)</f>
        <v>0</v>
      </c>
      <c r="BG264" s="195">
        <f>IF(N264="zákl. přenesená",J264,0)</f>
        <v>0</v>
      </c>
      <c r="BH264" s="195">
        <f>IF(N264="sníž. přenesená",J264,0)</f>
        <v>0</v>
      </c>
      <c r="BI264" s="195">
        <f>IF(N264="nulová",J264,0)</f>
        <v>0</v>
      </c>
      <c r="BJ264" s="20" t="s">
        <v>81</v>
      </c>
      <c r="BK264" s="195">
        <f>ROUND(I264*H264,2)</f>
        <v>0</v>
      </c>
      <c r="BL264" s="20" t="s">
        <v>149</v>
      </c>
      <c r="BM264" s="194" t="s">
        <v>2942</v>
      </c>
    </row>
    <row r="265" spans="1:65" s="2" customFormat="1">
      <c r="A265" s="37"/>
      <c r="B265" s="38"/>
      <c r="C265" s="39"/>
      <c r="D265" s="196" t="s">
        <v>213</v>
      </c>
      <c r="E265" s="39"/>
      <c r="F265" s="197" t="s">
        <v>2941</v>
      </c>
      <c r="G265" s="39"/>
      <c r="H265" s="39"/>
      <c r="I265" s="198"/>
      <c r="J265" s="39"/>
      <c r="K265" s="39"/>
      <c r="L265" s="42"/>
      <c r="M265" s="199"/>
      <c r="N265" s="200"/>
      <c r="O265" s="67"/>
      <c r="P265" s="67"/>
      <c r="Q265" s="67"/>
      <c r="R265" s="67"/>
      <c r="S265" s="67"/>
      <c r="T265" s="68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T265" s="20" t="s">
        <v>213</v>
      </c>
      <c r="AU265" s="20" t="s">
        <v>83</v>
      </c>
    </row>
    <row r="266" spans="1:65" s="14" customFormat="1">
      <c r="B266" s="211"/>
      <c r="C266" s="212"/>
      <c r="D266" s="196" t="s">
        <v>215</v>
      </c>
      <c r="E266" s="213" t="s">
        <v>21</v>
      </c>
      <c r="F266" s="214" t="s">
        <v>2943</v>
      </c>
      <c r="G266" s="212"/>
      <c r="H266" s="215">
        <v>19.88</v>
      </c>
      <c r="I266" s="216"/>
      <c r="J266" s="212"/>
      <c r="K266" s="212"/>
      <c r="L266" s="217"/>
      <c r="M266" s="218"/>
      <c r="N266" s="219"/>
      <c r="O266" s="219"/>
      <c r="P266" s="219"/>
      <c r="Q266" s="219"/>
      <c r="R266" s="219"/>
      <c r="S266" s="219"/>
      <c r="T266" s="220"/>
      <c r="AT266" s="221" t="s">
        <v>215</v>
      </c>
      <c r="AU266" s="221" t="s">
        <v>83</v>
      </c>
      <c r="AV266" s="14" t="s">
        <v>83</v>
      </c>
      <c r="AW266" s="14" t="s">
        <v>34</v>
      </c>
      <c r="AX266" s="14" t="s">
        <v>74</v>
      </c>
      <c r="AY266" s="221" t="s">
        <v>206</v>
      </c>
    </row>
    <row r="267" spans="1:65" s="15" customFormat="1">
      <c r="B267" s="222"/>
      <c r="C267" s="223"/>
      <c r="D267" s="196" t="s">
        <v>215</v>
      </c>
      <c r="E267" s="224" t="s">
        <v>21</v>
      </c>
      <c r="F267" s="225" t="s">
        <v>219</v>
      </c>
      <c r="G267" s="223"/>
      <c r="H267" s="226">
        <v>19.88</v>
      </c>
      <c r="I267" s="227"/>
      <c r="J267" s="223"/>
      <c r="K267" s="223"/>
      <c r="L267" s="228"/>
      <c r="M267" s="229"/>
      <c r="N267" s="230"/>
      <c r="O267" s="230"/>
      <c r="P267" s="230"/>
      <c r="Q267" s="230"/>
      <c r="R267" s="230"/>
      <c r="S267" s="230"/>
      <c r="T267" s="231"/>
      <c r="AT267" s="232" t="s">
        <v>215</v>
      </c>
      <c r="AU267" s="232" t="s">
        <v>83</v>
      </c>
      <c r="AV267" s="15" t="s">
        <v>149</v>
      </c>
      <c r="AW267" s="15" t="s">
        <v>34</v>
      </c>
      <c r="AX267" s="15" t="s">
        <v>81</v>
      </c>
      <c r="AY267" s="232" t="s">
        <v>206</v>
      </c>
    </row>
    <row r="268" spans="1:65" s="2" customFormat="1" ht="16.5" customHeight="1">
      <c r="A268" s="37"/>
      <c r="B268" s="38"/>
      <c r="C268" s="182" t="s">
        <v>455</v>
      </c>
      <c r="D268" s="182" t="s">
        <v>208</v>
      </c>
      <c r="E268" s="183" t="s">
        <v>2944</v>
      </c>
      <c r="F268" s="184" t="s">
        <v>2945</v>
      </c>
      <c r="G268" s="185" t="s">
        <v>238</v>
      </c>
      <c r="H268" s="186">
        <v>19.88</v>
      </c>
      <c r="I268" s="187"/>
      <c r="J268" s="188">
        <f>ROUND(I268*H268,2)</f>
        <v>0</v>
      </c>
      <c r="K268" s="189"/>
      <c r="L268" s="42"/>
      <c r="M268" s="190" t="s">
        <v>21</v>
      </c>
      <c r="N268" s="191" t="s">
        <v>45</v>
      </c>
      <c r="O268" s="67"/>
      <c r="P268" s="192">
        <f>O268*H268</f>
        <v>0</v>
      </c>
      <c r="Q268" s="192">
        <v>0</v>
      </c>
      <c r="R268" s="192">
        <f>Q268*H268</f>
        <v>0</v>
      </c>
      <c r="S268" s="192">
        <v>0</v>
      </c>
      <c r="T268" s="193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194" t="s">
        <v>149</v>
      </c>
      <c r="AT268" s="194" t="s">
        <v>208</v>
      </c>
      <c r="AU268" s="194" t="s">
        <v>83</v>
      </c>
      <c r="AY268" s="20" t="s">
        <v>206</v>
      </c>
      <c r="BE268" s="195">
        <f>IF(N268="základní",J268,0)</f>
        <v>0</v>
      </c>
      <c r="BF268" s="195">
        <f>IF(N268="snížená",J268,0)</f>
        <v>0</v>
      </c>
      <c r="BG268" s="195">
        <f>IF(N268="zákl. přenesená",J268,0)</f>
        <v>0</v>
      </c>
      <c r="BH268" s="195">
        <f>IF(N268="sníž. přenesená",J268,0)</f>
        <v>0</v>
      </c>
      <c r="BI268" s="195">
        <f>IF(N268="nulová",J268,0)</f>
        <v>0</v>
      </c>
      <c r="BJ268" s="20" t="s">
        <v>81</v>
      </c>
      <c r="BK268" s="195">
        <f>ROUND(I268*H268,2)</f>
        <v>0</v>
      </c>
      <c r="BL268" s="20" t="s">
        <v>149</v>
      </c>
      <c r="BM268" s="194" t="s">
        <v>2946</v>
      </c>
    </row>
    <row r="269" spans="1:65" s="2" customFormat="1">
      <c r="A269" s="37"/>
      <c r="B269" s="38"/>
      <c r="C269" s="39"/>
      <c r="D269" s="196" t="s">
        <v>213</v>
      </c>
      <c r="E269" s="39"/>
      <c r="F269" s="197" t="s">
        <v>2945</v>
      </c>
      <c r="G269" s="39"/>
      <c r="H269" s="39"/>
      <c r="I269" s="198"/>
      <c r="J269" s="39"/>
      <c r="K269" s="39"/>
      <c r="L269" s="42"/>
      <c r="M269" s="199"/>
      <c r="N269" s="200"/>
      <c r="O269" s="67"/>
      <c r="P269" s="67"/>
      <c r="Q269" s="67"/>
      <c r="R269" s="67"/>
      <c r="S269" s="67"/>
      <c r="T269" s="68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T269" s="20" t="s">
        <v>213</v>
      </c>
      <c r="AU269" s="20" t="s">
        <v>83</v>
      </c>
    </row>
    <row r="270" spans="1:65" s="12" customFormat="1" ht="22.75" customHeight="1">
      <c r="B270" s="166"/>
      <c r="C270" s="167"/>
      <c r="D270" s="168" t="s">
        <v>73</v>
      </c>
      <c r="E270" s="180" t="s">
        <v>149</v>
      </c>
      <c r="F270" s="180" t="s">
        <v>922</v>
      </c>
      <c r="G270" s="167"/>
      <c r="H270" s="167"/>
      <c r="I270" s="170"/>
      <c r="J270" s="181">
        <f>BK270</f>
        <v>0</v>
      </c>
      <c r="K270" s="167"/>
      <c r="L270" s="172"/>
      <c r="M270" s="173"/>
      <c r="N270" s="174"/>
      <c r="O270" s="174"/>
      <c r="P270" s="175">
        <f>SUM(P271:P300)</f>
        <v>0</v>
      </c>
      <c r="Q270" s="174"/>
      <c r="R270" s="175">
        <f>SUM(R271:R300)</f>
        <v>0</v>
      </c>
      <c r="S270" s="174"/>
      <c r="T270" s="176">
        <f>SUM(T271:T300)</f>
        <v>0</v>
      </c>
      <c r="AR270" s="177" t="s">
        <v>81</v>
      </c>
      <c r="AT270" s="178" t="s">
        <v>73</v>
      </c>
      <c r="AU270" s="178" t="s">
        <v>81</v>
      </c>
      <c r="AY270" s="177" t="s">
        <v>206</v>
      </c>
      <c r="BK270" s="179">
        <f>SUM(BK271:BK300)</f>
        <v>0</v>
      </c>
    </row>
    <row r="271" spans="1:65" s="2" customFormat="1" ht="24.15" customHeight="1">
      <c r="A271" s="37"/>
      <c r="B271" s="38"/>
      <c r="C271" s="182" t="s">
        <v>466</v>
      </c>
      <c r="D271" s="182" t="s">
        <v>208</v>
      </c>
      <c r="E271" s="183" t="s">
        <v>2947</v>
      </c>
      <c r="F271" s="184" t="s">
        <v>2948</v>
      </c>
      <c r="G271" s="185" t="s">
        <v>257</v>
      </c>
      <c r="H271" s="186">
        <v>9.7050000000000001</v>
      </c>
      <c r="I271" s="187"/>
      <c r="J271" s="188">
        <f>ROUND(I271*H271,2)</f>
        <v>0</v>
      </c>
      <c r="K271" s="189"/>
      <c r="L271" s="42"/>
      <c r="M271" s="190" t="s">
        <v>21</v>
      </c>
      <c r="N271" s="191" t="s">
        <v>45</v>
      </c>
      <c r="O271" s="67"/>
      <c r="P271" s="192">
        <f>O271*H271</f>
        <v>0</v>
      </c>
      <c r="Q271" s="192">
        <v>0</v>
      </c>
      <c r="R271" s="192">
        <f>Q271*H271</f>
        <v>0</v>
      </c>
      <c r="S271" s="192">
        <v>0</v>
      </c>
      <c r="T271" s="193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194" t="s">
        <v>149</v>
      </c>
      <c r="AT271" s="194" t="s">
        <v>208</v>
      </c>
      <c r="AU271" s="194" t="s">
        <v>83</v>
      </c>
      <c r="AY271" s="20" t="s">
        <v>206</v>
      </c>
      <c r="BE271" s="195">
        <f>IF(N271="základní",J271,0)</f>
        <v>0</v>
      </c>
      <c r="BF271" s="195">
        <f>IF(N271="snížená",J271,0)</f>
        <v>0</v>
      </c>
      <c r="BG271" s="195">
        <f>IF(N271="zákl. přenesená",J271,0)</f>
        <v>0</v>
      </c>
      <c r="BH271" s="195">
        <f>IF(N271="sníž. přenesená",J271,0)</f>
        <v>0</v>
      </c>
      <c r="BI271" s="195">
        <f>IF(N271="nulová",J271,0)</f>
        <v>0</v>
      </c>
      <c r="BJ271" s="20" t="s">
        <v>81</v>
      </c>
      <c r="BK271" s="195">
        <f>ROUND(I271*H271,2)</f>
        <v>0</v>
      </c>
      <c r="BL271" s="20" t="s">
        <v>149</v>
      </c>
      <c r="BM271" s="194" t="s">
        <v>2949</v>
      </c>
    </row>
    <row r="272" spans="1:65" s="2" customFormat="1" ht="18">
      <c r="A272" s="37"/>
      <c r="B272" s="38"/>
      <c r="C272" s="39"/>
      <c r="D272" s="196" t="s">
        <v>213</v>
      </c>
      <c r="E272" s="39"/>
      <c r="F272" s="197" t="s">
        <v>2948</v>
      </c>
      <c r="G272" s="39"/>
      <c r="H272" s="39"/>
      <c r="I272" s="198"/>
      <c r="J272" s="39"/>
      <c r="K272" s="39"/>
      <c r="L272" s="42"/>
      <c r="M272" s="199"/>
      <c r="N272" s="200"/>
      <c r="O272" s="67"/>
      <c r="P272" s="67"/>
      <c r="Q272" s="67"/>
      <c r="R272" s="67"/>
      <c r="S272" s="67"/>
      <c r="T272" s="68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T272" s="20" t="s">
        <v>213</v>
      </c>
      <c r="AU272" s="20" t="s">
        <v>83</v>
      </c>
    </row>
    <row r="273" spans="1:65" s="14" customFormat="1">
      <c r="B273" s="211"/>
      <c r="C273" s="212"/>
      <c r="D273" s="196" t="s">
        <v>215</v>
      </c>
      <c r="E273" s="213" t="s">
        <v>21</v>
      </c>
      <c r="F273" s="214" t="s">
        <v>2950</v>
      </c>
      <c r="G273" s="212"/>
      <c r="H273" s="215">
        <v>9.7149999999999999</v>
      </c>
      <c r="I273" s="216"/>
      <c r="J273" s="212"/>
      <c r="K273" s="212"/>
      <c r="L273" s="217"/>
      <c r="M273" s="218"/>
      <c r="N273" s="219"/>
      <c r="O273" s="219"/>
      <c r="P273" s="219"/>
      <c r="Q273" s="219"/>
      <c r="R273" s="219"/>
      <c r="S273" s="219"/>
      <c r="T273" s="220"/>
      <c r="AT273" s="221" t="s">
        <v>215</v>
      </c>
      <c r="AU273" s="221" t="s">
        <v>83</v>
      </c>
      <c r="AV273" s="14" t="s">
        <v>83</v>
      </c>
      <c r="AW273" s="14" t="s">
        <v>34</v>
      </c>
      <c r="AX273" s="14" t="s">
        <v>74</v>
      </c>
      <c r="AY273" s="221" t="s">
        <v>206</v>
      </c>
    </row>
    <row r="274" spans="1:65" s="14" customFormat="1">
      <c r="B274" s="211"/>
      <c r="C274" s="212"/>
      <c r="D274" s="196" t="s">
        <v>215</v>
      </c>
      <c r="E274" s="213" t="s">
        <v>21</v>
      </c>
      <c r="F274" s="214" t="s">
        <v>2951</v>
      </c>
      <c r="G274" s="212"/>
      <c r="H274" s="215">
        <v>-0.01</v>
      </c>
      <c r="I274" s="216"/>
      <c r="J274" s="212"/>
      <c r="K274" s="212"/>
      <c r="L274" s="217"/>
      <c r="M274" s="218"/>
      <c r="N274" s="219"/>
      <c r="O274" s="219"/>
      <c r="P274" s="219"/>
      <c r="Q274" s="219"/>
      <c r="R274" s="219"/>
      <c r="S274" s="219"/>
      <c r="T274" s="220"/>
      <c r="AT274" s="221" t="s">
        <v>215</v>
      </c>
      <c r="AU274" s="221" t="s">
        <v>83</v>
      </c>
      <c r="AV274" s="14" t="s">
        <v>83</v>
      </c>
      <c r="AW274" s="14" t="s">
        <v>34</v>
      </c>
      <c r="AX274" s="14" t="s">
        <v>74</v>
      </c>
      <c r="AY274" s="221" t="s">
        <v>206</v>
      </c>
    </row>
    <row r="275" spans="1:65" s="15" customFormat="1">
      <c r="B275" s="222"/>
      <c r="C275" s="223"/>
      <c r="D275" s="196" t="s">
        <v>215</v>
      </c>
      <c r="E275" s="224" t="s">
        <v>21</v>
      </c>
      <c r="F275" s="225" t="s">
        <v>219</v>
      </c>
      <c r="G275" s="223"/>
      <c r="H275" s="226">
        <v>9.7050000000000001</v>
      </c>
      <c r="I275" s="227"/>
      <c r="J275" s="223"/>
      <c r="K275" s="223"/>
      <c r="L275" s="228"/>
      <c r="M275" s="229"/>
      <c r="N275" s="230"/>
      <c r="O275" s="230"/>
      <c r="P275" s="230"/>
      <c r="Q275" s="230"/>
      <c r="R275" s="230"/>
      <c r="S275" s="230"/>
      <c r="T275" s="231"/>
      <c r="AT275" s="232" t="s">
        <v>215</v>
      </c>
      <c r="AU275" s="232" t="s">
        <v>83</v>
      </c>
      <c r="AV275" s="15" t="s">
        <v>149</v>
      </c>
      <c r="AW275" s="15" t="s">
        <v>34</v>
      </c>
      <c r="AX275" s="15" t="s">
        <v>81</v>
      </c>
      <c r="AY275" s="232" t="s">
        <v>206</v>
      </c>
    </row>
    <row r="276" spans="1:65" s="2" customFormat="1" ht="21.75" customHeight="1">
      <c r="A276" s="37"/>
      <c r="B276" s="38"/>
      <c r="C276" s="182" t="s">
        <v>473</v>
      </c>
      <c r="D276" s="182" t="s">
        <v>208</v>
      </c>
      <c r="E276" s="183" t="s">
        <v>2952</v>
      </c>
      <c r="F276" s="184" t="s">
        <v>2953</v>
      </c>
      <c r="G276" s="185" t="s">
        <v>238</v>
      </c>
      <c r="H276" s="186">
        <v>50.551000000000002</v>
      </c>
      <c r="I276" s="187"/>
      <c r="J276" s="188">
        <f>ROUND(I276*H276,2)</f>
        <v>0</v>
      </c>
      <c r="K276" s="189"/>
      <c r="L276" s="42"/>
      <c r="M276" s="190" t="s">
        <v>21</v>
      </c>
      <c r="N276" s="191" t="s">
        <v>45</v>
      </c>
      <c r="O276" s="67"/>
      <c r="P276" s="192">
        <f>O276*H276</f>
        <v>0</v>
      </c>
      <c r="Q276" s="192">
        <v>0</v>
      </c>
      <c r="R276" s="192">
        <f>Q276*H276</f>
        <v>0</v>
      </c>
      <c r="S276" s="192">
        <v>0</v>
      </c>
      <c r="T276" s="193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194" t="s">
        <v>149</v>
      </c>
      <c r="AT276" s="194" t="s">
        <v>208</v>
      </c>
      <c r="AU276" s="194" t="s">
        <v>83</v>
      </c>
      <c r="AY276" s="20" t="s">
        <v>206</v>
      </c>
      <c r="BE276" s="195">
        <f>IF(N276="základní",J276,0)</f>
        <v>0</v>
      </c>
      <c r="BF276" s="195">
        <f>IF(N276="snížená",J276,0)</f>
        <v>0</v>
      </c>
      <c r="BG276" s="195">
        <f>IF(N276="zákl. přenesená",J276,0)</f>
        <v>0</v>
      </c>
      <c r="BH276" s="195">
        <f>IF(N276="sníž. přenesená",J276,0)</f>
        <v>0</v>
      </c>
      <c r="BI276" s="195">
        <f>IF(N276="nulová",J276,0)</f>
        <v>0</v>
      </c>
      <c r="BJ276" s="20" t="s">
        <v>81</v>
      </c>
      <c r="BK276" s="195">
        <f>ROUND(I276*H276,2)</f>
        <v>0</v>
      </c>
      <c r="BL276" s="20" t="s">
        <v>149</v>
      </c>
      <c r="BM276" s="194" t="s">
        <v>2954</v>
      </c>
    </row>
    <row r="277" spans="1:65" s="2" customFormat="1">
      <c r="A277" s="37"/>
      <c r="B277" s="38"/>
      <c r="C277" s="39"/>
      <c r="D277" s="196" t="s">
        <v>213</v>
      </c>
      <c r="E277" s="39"/>
      <c r="F277" s="197" t="s">
        <v>2953</v>
      </c>
      <c r="G277" s="39"/>
      <c r="H277" s="39"/>
      <c r="I277" s="198"/>
      <c r="J277" s="39"/>
      <c r="K277" s="39"/>
      <c r="L277" s="42"/>
      <c r="M277" s="199"/>
      <c r="N277" s="200"/>
      <c r="O277" s="67"/>
      <c r="P277" s="67"/>
      <c r="Q277" s="67"/>
      <c r="R277" s="67"/>
      <c r="S277" s="67"/>
      <c r="T277" s="68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T277" s="20" t="s">
        <v>213</v>
      </c>
      <c r="AU277" s="20" t="s">
        <v>83</v>
      </c>
    </row>
    <row r="278" spans="1:65" s="14" customFormat="1">
      <c r="B278" s="211"/>
      <c r="C278" s="212"/>
      <c r="D278" s="196" t="s">
        <v>215</v>
      </c>
      <c r="E278" s="213" t="s">
        <v>21</v>
      </c>
      <c r="F278" s="214" t="s">
        <v>2955</v>
      </c>
      <c r="G278" s="212"/>
      <c r="H278" s="215">
        <v>44.16</v>
      </c>
      <c r="I278" s="216"/>
      <c r="J278" s="212"/>
      <c r="K278" s="212"/>
      <c r="L278" s="217"/>
      <c r="M278" s="218"/>
      <c r="N278" s="219"/>
      <c r="O278" s="219"/>
      <c r="P278" s="219"/>
      <c r="Q278" s="219"/>
      <c r="R278" s="219"/>
      <c r="S278" s="219"/>
      <c r="T278" s="220"/>
      <c r="AT278" s="221" t="s">
        <v>215</v>
      </c>
      <c r="AU278" s="221" t="s">
        <v>83</v>
      </c>
      <c r="AV278" s="14" t="s">
        <v>83</v>
      </c>
      <c r="AW278" s="14" t="s">
        <v>34</v>
      </c>
      <c r="AX278" s="14" t="s">
        <v>74</v>
      </c>
      <c r="AY278" s="221" t="s">
        <v>206</v>
      </c>
    </row>
    <row r="279" spans="1:65" s="14" customFormat="1">
      <c r="B279" s="211"/>
      <c r="C279" s="212"/>
      <c r="D279" s="196" t="s">
        <v>215</v>
      </c>
      <c r="E279" s="213" t="s">
        <v>21</v>
      </c>
      <c r="F279" s="214" t="s">
        <v>2956</v>
      </c>
      <c r="G279" s="212"/>
      <c r="H279" s="215">
        <v>6.2480000000000002</v>
      </c>
      <c r="I279" s="216"/>
      <c r="J279" s="212"/>
      <c r="K279" s="212"/>
      <c r="L279" s="217"/>
      <c r="M279" s="218"/>
      <c r="N279" s="219"/>
      <c r="O279" s="219"/>
      <c r="P279" s="219"/>
      <c r="Q279" s="219"/>
      <c r="R279" s="219"/>
      <c r="S279" s="219"/>
      <c r="T279" s="220"/>
      <c r="AT279" s="221" t="s">
        <v>215</v>
      </c>
      <c r="AU279" s="221" t="s">
        <v>83</v>
      </c>
      <c r="AV279" s="14" t="s">
        <v>83</v>
      </c>
      <c r="AW279" s="14" t="s">
        <v>34</v>
      </c>
      <c r="AX279" s="14" t="s">
        <v>74</v>
      </c>
      <c r="AY279" s="221" t="s">
        <v>206</v>
      </c>
    </row>
    <row r="280" spans="1:65" s="14" customFormat="1">
      <c r="B280" s="211"/>
      <c r="C280" s="212"/>
      <c r="D280" s="196" t="s">
        <v>215</v>
      </c>
      <c r="E280" s="213" t="s">
        <v>21</v>
      </c>
      <c r="F280" s="214" t="s">
        <v>2957</v>
      </c>
      <c r="G280" s="212"/>
      <c r="H280" s="215">
        <v>0.187</v>
      </c>
      <c r="I280" s="216"/>
      <c r="J280" s="212"/>
      <c r="K280" s="212"/>
      <c r="L280" s="217"/>
      <c r="M280" s="218"/>
      <c r="N280" s="219"/>
      <c r="O280" s="219"/>
      <c r="P280" s="219"/>
      <c r="Q280" s="219"/>
      <c r="R280" s="219"/>
      <c r="S280" s="219"/>
      <c r="T280" s="220"/>
      <c r="AT280" s="221" t="s">
        <v>215</v>
      </c>
      <c r="AU280" s="221" t="s">
        <v>83</v>
      </c>
      <c r="AV280" s="14" t="s">
        <v>83</v>
      </c>
      <c r="AW280" s="14" t="s">
        <v>34</v>
      </c>
      <c r="AX280" s="14" t="s">
        <v>74</v>
      </c>
      <c r="AY280" s="221" t="s">
        <v>206</v>
      </c>
    </row>
    <row r="281" spans="1:65" s="14" customFormat="1">
      <c r="B281" s="211"/>
      <c r="C281" s="212"/>
      <c r="D281" s="196" t="s">
        <v>215</v>
      </c>
      <c r="E281" s="213" t="s">
        <v>21</v>
      </c>
      <c r="F281" s="214" t="s">
        <v>2958</v>
      </c>
      <c r="G281" s="212"/>
      <c r="H281" s="215">
        <v>-4.3999999999999997E-2</v>
      </c>
      <c r="I281" s="216"/>
      <c r="J281" s="212"/>
      <c r="K281" s="212"/>
      <c r="L281" s="217"/>
      <c r="M281" s="218"/>
      <c r="N281" s="219"/>
      <c r="O281" s="219"/>
      <c r="P281" s="219"/>
      <c r="Q281" s="219"/>
      <c r="R281" s="219"/>
      <c r="S281" s="219"/>
      <c r="T281" s="220"/>
      <c r="AT281" s="221" t="s">
        <v>215</v>
      </c>
      <c r="AU281" s="221" t="s">
        <v>83</v>
      </c>
      <c r="AV281" s="14" t="s">
        <v>83</v>
      </c>
      <c r="AW281" s="14" t="s">
        <v>34</v>
      </c>
      <c r="AX281" s="14" t="s">
        <v>74</v>
      </c>
      <c r="AY281" s="221" t="s">
        <v>206</v>
      </c>
    </row>
    <row r="282" spans="1:65" s="15" customFormat="1">
      <c r="B282" s="222"/>
      <c r="C282" s="223"/>
      <c r="D282" s="196" t="s">
        <v>215</v>
      </c>
      <c r="E282" s="224" t="s">
        <v>21</v>
      </c>
      <c r="F282" s="225" t="s">
        <v>219</v>
      </c>
      <c r="G282" s="223"/>
      <c r="H282" s="226">
        <v>50.551000000000002</v>
      </c>
      <c r="I282" s="227"/>
      <c r="J282" s="223"/>
      <c r="K282" s="223"/>
      <c r="L282" s="228"/>
      <c r="M282" s="229"/>
      <c r="N282" s="230"/>
      <c r="O282" s="230"/>
      <c r="P282" s="230"/>
      <c r="Q282" s="230"/>
      <c r="R282" s="230"/>
      <c r="S282" s="230"/>
      <c r="T282" s="231"/>
      <c r="AT282" s="232" t="s">
        <v>215</v>
      </c>
      <c r="AU282" s="232" t="s">
        <v>83</v>
      </c>
      <c r="AV282" s="15" t="s">
        <v>149</v>
      </c>
      <c r="AW282" s="15" t="s">
        <v>34</v>
      </c>
      <c r="AX282" s="15" t="s">
        <v>81</v>
      </c>
      <c r="AY282" s="232" t="s">
        <v>206</v>
      </c>
    </row>
    <row r="283" spans="1:65" s="2" customFormat="1" ht="24.15" customHeight="1">
      <c r="A283" s="37"/>
      <c r="B283" s="38"/>
      <c r="C283" s="182" t="s">
        <v>480</v>
      </c>
      <c r="D283" s="182" t="s">
        <v>208</v>
      </c>
      <c r="E283" s="183" t="s">
        <v>2959</v>
      </c>
      <c r="F283" s="184" t="s">
        <v>2960</v>
      </c>
      <c r="G283" s="185" t="s">
        <v>238</v>
      </c>
      <c r="H283" s="186">
        <v>50.551000000000002</v>
      </c>
      <c r="I283" s="187"/>
      <c r="J283" s="188">
        <f>ROUND(I283*H283,2)</f>
        <v>0</v>
      </c>
      <c r="K283" s="189"/>
      <c r="L283" s="42"/>
      <c r="M283" s="190" t="s">
        <v>21</v>
      </c>
      <c r="N283" s="191" t="s">
        <v>45</v>
      </c>
      <c r="O283" s="67"/>
      <c r="P283" s="192">
        <f>O283*H283</f>
        <v>0</v>
      </c>
      <c r="Q283" s="192">
        <v>0</v>
      </c>
      <c r="R283" s="192">
        <f>Q283*H283</f>
        <v>0</v>
      </c>
      <c r="S283" s="192">
        <v>0</v>
      </c>
      <c r="T283" s="193">
        <f>S283*H283</f>
        <v>0</v>
      </c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R283" s="194" t="s">
        <v>149</v>
      </c>
      <c r="AT283" s="194" t="s">
        <v>208</v>
      </c>
      <c r="AU283" s="194" t="s">
        <v>83</v>
      </c>
      <c r="AY283" s="20" t="s">
        <v>206</v>
      </c>
      <c r="BE283" s="195">
        <f>IF(N283="základní",J283,0)</f>
        <v>0</v>
      </c>
      <c r="BF283" s="195">
        <f>IF(N283="snížená",J283,0)</f>
        <v>0</v>
      </c>
      <c r="BG283" s="195">
        <f>IF(N283="zákl. přenesená",J283,0)</f>
        <v>0</v>
      </c>
      <c r="BH283" s="195">
        <f>IF(N283="sníž. přenesená",J283,0)</f>
        <v>0</v>
      </c>
      <c r="BI283" s="195">
        <f>IF(N283="nulová",J283,0)</f>
        <v>0</v>
      </c>
      <c r="BJ283" s="20" t="s">
        <v>81</v>
      </c>
      <c r="BK283" s="195">
        <f>ROUND(I283*H283,2)</f>
        <v>0</v>
      </c>
      <c r="BL283" s="20" t="s">
        <v>149</v>
      </c>
      <c r="BM283" s="194" t="s">
        <v>2961</v>
      </c>
    </row>
    <row r="284" spans="1:65" s="2" customFormat="1">
      <c r="A284" s="37"/>
      <c r="B284" s="38"/>
      <c r="C284" s="39"/>
      <c r="D284" s="196" t="s">
        <v>213</v>
      </c>
      <c r="E284" s="39"/>
      <c r="F284" s="197" t="s">
        <v>2960</v>
      </c>
      <c r="G284" s="39"/>
      <c r="H284" s="39"/>
      <c r="I284" s="198"/>
      <c r="J284" s="39"/>
      <c r="K284" s="39"/>
      <c r="L284" s="42"/>
      <c r="M284" s="199"/>
      <c r="N284" s="200"/>
      <c r="O284" s="67"/>
      <c r="P284" s="67"/>
      <c r="Q284" s="67"/>
      <c r="R284" s="67"/>
      <c r="S284" s="67"/>
      <c r="T284" s="68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T284" s="20" t="s">
        <v>213</v>
      </c>
      <c r="AU284" s="20" t="s">
        <v>83</v>
      </c>
    </row>
    <row r="285" spans="1:65" s="2" customFormat="1" ht="24.15" customHeight="1">
      <c r="A285" s="37"/>
      <c r="B285" s="38"/>
      <c r="C285" s="182" t="s">
        <v>487</v>
      </c>
      <c r="D285" s="182" t="s">
        <v>208</v>
      </c>
      <c r="E285" s="183" t="s">
        <v>2962</v>
      </c>
      <c r="F285" s="184" t="s">
        <v>2963</v>
      </c>
      <c r="G285" s="185" t="s">
        <v>238</v>
      </c>
      <c r="H285" s="186">
        <v>44.16</v>
      </c>
      <c r="I285" s="187"/>
      <c r="J285" s="188">
        <f>ROUND(I285*H285,2)</f>
        <v>0</v>
      </c>
      <c r="K285" s="189"/>
      <c r="L285" s="42"/>
      <c r="M285" s="190" t="s">
        <v>21</v>
      </c>
      <c r="N285" s="191" t="s">
        <v>45</v>
      </c>
      <c r="O285" s="67"/>
      <c r="P285" s="192">
        <f>O285*H285</f>
        <v>0</v>
      </c>
      <c r="Q285" s="192">
        <v>0</v>
      </c>
      <c r="R285" s="192">
        <f>Q285*H285</f>
        <v>0</v>
      </c>
      <c r="S285" s="192">
        <v>0</v>
      </c>
      <c r="T285" s="193">
        <f>S285*H285</f>
        <v>0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R285" s="194" t="s">
        <v>149</v>
      </c>
      <c r="AT285" s="194" t="s">
        <v>208</v>
      </c>
      <c r="AU285" s="194" t="s">
        <v>83</v>
      </c>
      <c r="AY285" s="20" t="s">
        <v>206</v>
      </c>
      <c r="BE285" s="195">
        <f>IF(N285="základní",J285,0)</f>
        <v>0</v>
      </c>
      <c r="BF285" s="195">
        <f>IF(N285="snížená",J285,0)</f>
        <v>0</v>
      </c>
      <c r="BG285" s="195">
        <f>IF(N285="zákl. přenesená",J285,0)</f>
        <v>0</v>
      </c>
      <c r="BH285" s="195">
        <f>IF(N285="sníž. přenesená",J285,0)</f>
        <v>0</v>
      </c>
      <c r="BI285" s="195">
        <f>IF(N285="nulová",J285,0)</f>
        <v>0</v>
      </c>
      <c r="BJ285" s="20" t="s">
        <v>81</v>
      </c>
      <c r="BK285" s="195">
        <f>ROUND(I285*H285,2)</f>
        <v>0</v>
      </c>
      <c r="BL285" s="20" t="s">
        <v>149</v>
      </c>
      <c r="BM285" s="194" t="s">
        <v>2964</v>
      </c>
    </row>
    <row r="286" spans="1:65" s="2" customFormat="1">
      <c r="A286" s="37"/>
      <c r="B286" s="38"/>
      <c r="C286" s="39"/>
      <c r="D286" s="196" t="s">
        <v>213</v>
      </c>
      <c r="E286" s="39"/>
      <c r="F286" s="197" t="s">
        <v>2963</v>
      </c>
      <c r="G286" s="39"/>
      <c r="H286" s="39"/>
      <c r="I286" s="198"/>
      <c r="J286" s="39"/>
      <c r="K286" s="39"/>
      <c r="L286" s="42"/>
      <c r="M286" s="199"/>
      <c r="N286" s="200"/>
      <c r="O286" s="67"/>
      <c r="P286" s="67"/>
      <c r="Q286" s="67"/>
      <c r="R286" s="67"/>
      <c r="S286" s="67"/>
      <c r="T286" s="68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T286" s="20" t="s">
        <v>213</v>
      </c>
      <c r="AU286" s="20" t="s">
        <v>83</v>
      </c>
    </row>
    <row r="287" spans="1:65" s="14" customFormat="1">
      <c r="B287" s="211"/>
      <c r="C287" s="212"/>
      <c r="D287" s="196" t="s">
        <v>215</v>
      </c>
      <c r="E287" s="213" t="s">
        <v>21</v>
      </c>
      <c r="F287" s="214" t="s">
        <v>2955</v>
      </c>
      <c r="G287" s="212"/>
      <c r="H287" s="215">
        <v>44.16</v>
      </c>
      <c r="I287" s="216"/>
      <c r="J287" s="212"/>
      <c r="K287" s="212"/>
      <c r="L287" s="217"/>
      <c r="M287" s="218"/>
      <c r="N287" s="219"/>
      <c r="O287" s="219"/>
      <c r="P287" s="219"/>
      <c r="Q287" s="219"/>
      <c r="R287" s="219"/>
      <c r="S287" s="219"/>
      <c r="T287" s="220"/>
      <c r="AT287" s="221" t="s">
        <v>215</v>
      </c>
      <c r="AU287" s="221" t="s">
        <v>83</v>
      </c>
      <c r="AV287" s="14" t="s">
        <v>83</v>
      </c>
      <c r="AW287" s="14" t="s">
        <v>34</v>
      </c>
      <c r="AX287" s="14" t="s">
        <v>74</v>
      </c>
      <c r="AY287" s="221" t="s">
        <v>206</v>
      </c>
    </row>
    <row r="288" spans="1:65" s="15" customFormat="1">
      <c r="B288" s="222"/>
      <c r="C288" s="223"/>
      <c r="D288" s="196" t="s">
        <v>215</v>
      </c>
      <c r="E288" s="224" t="s">
        <v>21</v>
      </c>
      <c r="F288" s="225" t="s">
        <v>219</v>
      </c>
      <c r="G288" s="223"/>
      <c r="H288" s="226">
        <v>44.16</v>
      </c>
      <c r="I288" s="227"/>
      <c r="J288" s="223"/>
      <c r="K288" s="223"/>
      <c r="L288" s="228"/>
      <c r="M288" s="229"/>
      <c r="N288" s="230"/>
      <c r="O288" s="230"/>
      <c r="P288" s="230"/>
      <c r="Q288" s="230"/>
      <c r="R288" s="230"/>
      <c r="S288" s="230"/>
      <c r="T288" s="231"/>
      <c r="AT288" s="232" t="s">
        <v>215</v>
      </c>
      <c r="AU288" s="232" t="s">
        <v>83</v>
      </c>
      <c r="AV288" s="15" t="s">
        <v>149</v>
      </c>
      <c r="AW288" s="15" t="s">
        <v>34</v>
      </c>
      <c r="AX288" s="15" t="s">
        <v>81</v>
      </c>
      <c r="AY288" s="232" t="s">
        <v>206</v>
      </c>
    </row>
    <row r="289" spans="1:65" s="2" customFormat="1" ht="24.15" customHeight="1">
      <c r="A289" s="37"/>
      <c r="B289" s="38"/>
      <c r="C289" s="182" t="s">
        <v>496</v>
      </c>
      <c r="D289" s="182" t="s">
        <v>208</v>
      </c>
      <c r="E289" s="183" t="s">
        <v>2965</v>
      </c>
      <c r="F289" s="184" t="s">
        <v>2966</v>
      </c>
      <c r="G289" s="185" t="s">
        <v>238</v>
      </c>
      <c r="H289" s="186">
        <v>44.16</v>
      </c>
      <c r="I289" s="187"/>
      <c r="J289" s="188">
        <f>ROUND(I289*H289,2)</f>
        <v>0</v>
      </c>
      <c r="K289" s="189"/>
      <c r="L289" s="42"/>
      <c r="M289" s="190" t="s">
        <v>21</v>
      </c>
      <c r="N289" s="191" t="s">
        <v>45</v>
      </c>
      <c r="O289" s="67"/>
      <c r="P289" s="192">
        <f>O289*H289</f>
        <v>0</v>
      </c>
      <c r="Q289" s="192">
        <v>0</v>
      </c>
      <c r="R289" s="192">
        <f>Q289*H289</f>
        <v>0</v>
      </c>
      <c r="S289" s="192">
        <v>0</v>
      </c>
      <c r="T289" s="193">
        <f>S289*H289</f>
        <v>0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R289" s="194" t="s">
        <v>149</v>
      </c>
      <c r="AT289" s="194" t="s">
        <v>208</v>
      </c>
      <c r="AU289" s="194" t="s">
        <v>83</v>
      </c>
      <c r="AY289" s="20" t="s">
        <v>206</v>
      </c>
      <c r="BE289" s="195">
        <f>IF(N289="základní",J289,0)</f>
        <v>0</v>
      </c>
      <c r="BF289" s="195">
        <f>IF(N289="snížená",J289,0)</f>
        <v>0</v>
      </c>
      <c r="BG289" s="195">
        <f>IF(N289="zákl. přenesená",J289,0)</f>
        <v>0</v>
      </c>
      <c r="BH289" s="195">
        <f>IF(N289="sníž. přenesená",J289,0)</f>
        <v>0</v>
      </c>
      <c r="BI289" s="195">
        <f>IF(N289="nulová",J289,0)</f>
        <v>0</v>
      </c>
      <c r="BJ289" s="20" t="s">
        <v>81</v>
      </c>
      <c r="BK289" s="195">
        <f>ROUND(I289*H289,2)</f>
        <v>0</v>
      </c>
      <c r="BL289" s="20" t="s">
        <v>149</v>
      </c>
      <c r="BM289" s="194" t="s">
        <v>2967</v>
      </c>
    </row>
    <row r="290" spans="1:65" s="2" customFormat="1">
      <c r="A290" s="37"/>
      <c r="B290" s="38"/>
      <c r="C290" s="39"/>
      <c r="D290" s="196" t="s">
        <v>213</v>
      </c>
      <c r="E290" s="39"/>
      <c r="F290" s="197" t="s">
        <v>2966</v>
      </c>
      <c r="G290" s="39"/>
      <c r="H290" s="39"/>
      <c r="I290" s="198"/>
      <c r="J290" s="39"/>
      <c r="K290" s="39"/>
      <c r="L290" s="42"/>
      <c r="M290" s="199"/>
      <c r="N290" s="200"/>
      <c r="O290" s="67"/>
      <c r="P290" s="67"/>
      <c r="Q290" s="67"/>
      <c r="R290" s="67"/>
      <c r="S290" s="67"/>
      <c r="T290" s="68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T290" s="20" t="s">
        <v>213</v>
      </c>
      <c r="AU290" s="20" t="s">
        <v>83</v>
      </c>
    </row>
    <row r="291" spans="1:65" s="2" customFormat="1" ht="16.5" customHeight="1">
      <c r="A291" s="37"/>
      <c r="B291" s="38"/>
      <c r="C291" s="182" t="s">
        <v>502</v>
      </c>
      <c r="D291" s="182" t="s">
        <v>208</v>
      </c>
      <c r="E291" s="183" t="s">
        <v>2968</v>
      </c>
      <c r="F291" s="184" t="s">
        <v>2969</v>
      </c>
      <c r="G291" s="185" t="s">
        <v>238</v>
      </c>
      <c r="H291" s="186">
        <v>29.7</v>
      </c>
      <c r="I291" s="187"/>
      <c r="J291" s="188">
        <f>ROUND(I291*H291,2)</f>
        <v>0</v>
      </c>
      <c r="K291" s="189"/>
      <c r="L291" s="42"/>
      <c r="M291" s="190" t="s">
        <v>21</v>
      </c>
      <c r="N291" s="191" t="s">
        <v>45</v>
      </c>
      <c r="O291" s="67"/>
      <c r="P291" s="192">
        <f>O291*H291</f>
        <v>0</v>
      </c>
      <c r="Q291" s="192">
        <v>0</v>
      </c>
      <c r="R291" s="192">
        <f>Q291*H291</f>
        <v>0</v>
      </c>
      <c r="S291" s="192">
        <v>0</v>
      </c>
      <c r="T291" s="193">
        <f>S291*H291</f>
        <v>0</v>
      </c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R291" s="194" t="s">
        <v>149</v>
      </c>
      <c r="AT291" s="194" t="s">
        <v>208</v>
      </c>
      <c r="AU291" s="194" t="s">
        <v>83</v>
      </c>
      <c r="AY291" s="20" t="s">
        <v>206</v>
      </c>
      <c r="BE291" s="195">
        <f>IF(N291="základní",J291,0)</f>
        <v>0</v>
      </c>
      <c r="BF291" s="195">
        <f>IF(N291="snížená",J291,0)</f>
        <v>0</v>
      </c>
      <c r="BG291" s="195">
        <f>IF(N291="zákl. přenesená",J291,0)</f>
        <v>0</v>
      </c>
      <c r="BH291" s="195">
        <f>IF(N291="sníž. přenesená",J291,0)</f>
        <v>0</v>
      </c>
      <c r="BI291" s="195">
        <f>IF(N291="nulová",J291,0)</f>
        <v>0</v>
      </c>
      <c r="BJ291" s="20" t="s">
        <v>81</v>
      </c>
      <c r="BK291" s="195">
        <f>ROUND(I291*H291,2)</f>
        <v>0</v>
      </c>
      <c r="BL291" s="20" t="s">
        <v>149</v>
      </c>
      <c r="BM291" s="194" t="s">
        <v>2970</v>
      </c>
    </row>
    <row r="292" spans="1:65" s="2" customFormat="1">
      <c r="A292" s="37"/>
      <c r="B292" s="38"/>
      <c r="C292" s="39"/>
      <c r="D292" s="196" t="s">
        <v>213</v>
      </c>
      <c r="E292" s="39"/>
      <c r="F292" s="197" t="s">
        <v>2969</v>
      </c>
      <c r="G292" s="39"/>
      <c r="H292" s="39"/>
      <c r="I292" s="198"/>
      <c r="J292" s="39"/>
      <c r="K292" s="39"/>
      <c r="L292" s="42"/>
      <c r="M292" s="199"/>
      <c r="N292" s="200"/>
      <c r="O292" s="67"/>
      <c r="P292" s="67"/>
      <c r="Q292" s="67"/>
      <c r="R292" s="67"/>
      <c r="S292" s="67"/>
      <c r="T292" s="68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T292" s="20" t="s">
        <v>213</v>
      </c>
      <c r="AU292" s="20" t="s">
        <v>83</v>
      </c>
    </row>
    <row r="293" spans="1:65" s="13" customFormat="1">
      <c r="B293" s="201"/>
      <c r="C293" s="202"/>
      <c r="D293" s="196" t="s">
        <v>215</v>
      </c>
      <c r="E293" s="203" t="s">
        <v>21</v>
      </c>
      <c r="F293" s="204" t="s">
        <v>2971</v>
      </c>
      <c r="G293" s="202"/>
      <c r="H293" s="203" t="s">
        <v>21</v>
      </c>
      <c r="I293" s="205"/>
      <c r="J293" s="202"/>
      <c r="K293" s="202"/>
      <c r="L293" s="206"/>
      <c r="M293" s="207"/>
      <c r="N293" s="208"/>
      <c r="O293" s="208"/>
      <c r="P293" s="208"/>
      <c r="Q293" s="208"/>
      <c r="R293" s="208"/>
      <c r="S293" s="208"/>
      <c r="T293" s="209"/>
      <c r="AT293" s="210" t="s">
        <v>215</v>
      </c>
      <c r="AU293" s="210" t="s">
        <v>83</v>
      </c>
      <c r="AV293" s="13" t="s">
        <v>81</v>
      </c>
      <c r="AW293" s="13" t="s">
        <v>34</v>
      </c>
      <c r="AX293" s="13" t="s">
        <v>74</v>
      </c>
      <c r="AY293" s="210" t="s">
        <v>206</v>
      </c>
    </row>
    <row r="294" spans="1:65" s="14" customFormat="1">
      <c r="B294" s="211"/>
      <c r="C294" s="212"/>
      <c r="D294" s="196" t="s">
        <v>215</v>
      </c>
      <c r="E294" s="213" t="s">
        <v>21</v>
      </c>
      <c r="F294" s="214" t="s">
        <v>2972</v>
      </c>
      <c r="G294" s="212"/>
      <c r="H294" s="215">
        <v>29.7</v>
      </c>
      <c r="I294" s="216"/>
      <c r="J294" s="212"/>
      <c r="K294" s="212"/>
      <c r="L294" s="217"/>
      <c r="M294" s="218"/>
      <c r="N294" s="219"/>
      <c r="O294" s="219"/>
      <c r="P294" s="219"/>
      <c r="Q294" s="219"/>
      <c r="R294" s="219"/>
      <c r="S294" s="219"/>
      <c r="T294" s="220"/>
      <c r="AT294" s="221" t="s">
        <v>215</v>
      </c>
      <c r="AU294" s="221" t="s">
        <v>83</v>
      </c>
      <c r="AV294" s="14" t="s">
        <v>83</v>
      </c>
      <c r="AW294" s="14" t="s">
        <v>34</v>
      </c>
      <c r="AX294" s="14" t="s">
        <v>74</v>
      </c>
      <c r="AY294" s="221" t="s">
        <v>206</v>
      </c>
    </row>
    <row r="295" spans="1:65" s="15" customFormat="1">
      <c r="B295" s="222"/>
      <c r="C295" s="223"/>
      <c r="D295" s="196" t="s">
        <v>215</v>
      </c>
      <c r="E295" s="224" t="s">
        <v>21</v>
      </c>
      <c r="F295" s="225" t="s">
        <v>219</v>
      </c>
      <c r="G295" s="223"/>
      <c r="H295" s="226">
        <v>29.7</v>
      </c>
      <c r="I295" s="227"/>
      <c r="J295" s="223"/>
      <c r="K295" s="223"/>
      <c r="L295" s="228"/>
      <c r="M295" s="229"/>
      <c r="N295" s="230"/>
      <c r="O295" s="230"/>
      <c r="P295" s="230"/>
      <c r="Q295" s="230"/>
      <c r="R295" s="230"/>
      <c r="S295" s="230"/>
      <c r="T295" s="231"/>
      <c r="AT295" s="232" t="s">
        <v>215</v>
      </c>
      <c r="AU295" s="232" t="s">
        <v>83</v>
      </c>
      <c r="AV295" s="15" t="s">
        <v>149</v>
      </c>
      <c r="AW295" s="15" t="s">
        <v>34</v>
      </c>
      <c r="AX295" s="15" t="s">
        <v>81</v>
      </c>
      <c r="AY295" s="232" t="s">
        <v>206</v>
      </c>
    </row>
    <row r="296" spans="1:65" s="2" customFormat="1" ht="37.75" customHeight="1">
      <c r="A296" s="37"/>
      <c r="B296" s="38"/>
      <c r="C296" s="182" t="s">
        <v>508</v>
      </c>
      <c r="D296" s="182" t="s">
        <v>208</v>
      </c>
      <c r="E296" s="183" t="s">
        <v>2973</v>
      </c>
      <c r="F296" s="184" t="s">
        <v>2974</v>
      </c>
      <c r="G296" s="185" t="s">
        <v>308</v>
      </c>
      <c r="H296" s="186">
        <v>1.59</v>
      </c>
      <c r="I296" s="187"/>
      <c r="J296" s="188">
        <f>ROUND(I296*H296,2)</f>
        <v>0</v>
      </c>
      <c r="K296" s="189"/>
      <c r="L296" s="42"/>
      <c r="M296" s="190" t="s">
        <v>21</v>
      </c>
      <c r="N296" s="191" t="s">
        <v>45</v>
      </c>
      <c r="O296" s="67"/>
      <c r="P296" s="192">
        <f>O296*H296</f>
        <v>0</v>
      </c>
      <c r="Q296" s="192">
        <v>0</v>
      </c>
      <c r="R296" s="192">
        <f>Q296*H296</f>
        <v>0</v>
      </c>
      <c r="S296" s="192">
        <v>0</v>
      </c>
      <c r="T296" s="193">
        <f>S296*H296</f>
        <v>0</v>
      </c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R296" s="194" t="s">
        <v>149</v>
      </c>
      <c r="AT296" s="194" t="s">
        <v>208</v>
      </c>
      <c r="AU296" s="194" t="s">
        <v>83</v>
      </c>
      <c r="AY296" s="20" t="s">
        <v>206</v>
      </c>
      <c r="BE296" s="195">
        <f>IF(N296="základní",J296,0)</f>
        <v>0</v>
      </c>
      <c r="BF296" s="195">
        <f>IF(N296="snížená",J296,0)</f>
        <v>0</v>
      </c>
      <c r="BG296" s="195">
        <f>IF(N296="zákl. přenesená",J296,0)</f>
        <v>0</v>
      </c>
      <c r="BH296" s="195">
        <f>IF(N296="sníž. přenesená",J296,0)</f>
        <v>0</v>
      </c>
      <c r="BI296" s="195">
        <f>IF(N296="nulová",J296,0)</f>
        <v>0</v>
      </c>
      <c r="BJ296" s="20" t="s">
        <v>81</v>
      </c>
      <c r="BK296" s="195">
        <f>ROUND(I296*H296,2)</f>
        <v>0</v>
      </c>
      <c r="BL296" s="20" t="s">
        <v>149</v>
      </c>
      <c r="BM296" s="194" t="s">
        <v>2975</v>
      </c>
    </row>
    <row r="297" spans="1:65" s="2" customFormat="1" ht="27">
      <c r="A297" s="37"/>
      <c r="B297" s="38"/>
      <c r="C297" s="39"/>
      <c r="D297" s="196" t="s">
        <v>213</v>
      </c>
      <c r="E297" s="39"/>
      <c r="F297" s="197" t="s">
        <v>2976</v>
      </c>
      <c r="G297" s="39"/>
      <c r="H297" s="39"/>
      <c r="I297" s="198"/>
      <c r="J297" s="39"/>
      <c r="K297" s="39"/>
      <c r="L297" s="42"/>
      <c r="M297" s="199"/>
      <c r="N297" s="200"/>
      <c r="O297" s="67"/>
      <c r="P297" s="67"/>
      <c r="Q297" s="67"/>
      <c r="R297" s="67"/>
      <c r="S297" s="67"/>
      <c r="T297" s="68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T297" s="20" t="s">
        <v>213</v>
      </c>
      <c r="AU297" s="20" t="s">
        <v>83</v>
      </c>
    </row>
    <row r="298" spans="1:65" s="13" customFormat="1">
      <c r="B298" s="201"/>
      <c r="C298" s="202"/>
      <c r="D298" s="196" t="s">
        <v>215</v>
      </c>
      <c r="E298" s="203" t="s">
        <v>21</v>
      </c>
      <c r="F298" s="204" t="s">
        <v>2977</v>
      </c>
      <c r="G298" s="202"/>
      <c r="H298" s="203" t="s">
        <v>21</v>
      </c>
      <c r="I298" s="205"/>
      <c r="J298" s="202"/>
      <c r="K298" s="202"/>
      <c r="L298" s="206"/>
      <c r="M298" s="207"/>
      <c r="N298" s="208"/>
      <c r="O298" s="208"/>
      <c r="P298" s="208"/>
      <c r="Q298" s="208"/>
      <c r="R298" s="208"/>
      <c r="S298" s="208"/>
      <c r="T298" s="209"/>
      <c r="AT298" s="210" t="s">
        <v>215</v>
      </c>
      <c r="AU298" s="210" t="s">
        <v>83</v>
      </c>
      <c r="AV298" s="13" t="s">
        <v>81</v>
      </c>
      <c r="AW298" s="13" t="s">
        <v>34</v>
      </c>
      <c r="AX298" s="13" t="s">
        <v>74</v>
      </c>
      <c r="AY298" s="210" t="s">
        <v>206</v>
      </c>
    </row>
    <row r="299" spans="1:65" s="14" customFormat="1">
      <c r="B299" s="211"/>
      <c r="C299" s="212"/>
      <c r="D299" s="196" t="s">
        <v>215</v>
      </c>
      <c r="E299" s="213" t="s">
        <v>21</v>
      </c>
      <c r="F299" s="214" t="s">
        <v>2978</v>
      </c>
      <c r="G299" s="212"/>
      <c r="H299" s="215">
        <v>1.59</v>
      </c>
      <c r="I299" s="216"/>
      <c r="J299" s="212"/>
      <c r="K299" s="212"/>
      <c r="L299" s="217"/>
      <c r="M299" s="218"/>
      <c r="N299" s="219"/>
      <c r="O299" s="219"/>
      <c r="P299" s="219"/>
      <c r="Q299" s="219"/>
      <c r="R299" s="219"/>
      <c r="S299" s="219"/>
      <c r="T299" s="220"/>
      <c r="AT299" s="221" t="s">
        <v>215</v>
      </c>
      <c r="AU299" s="221" t="s">
        <v>83</v>
      </c>
      <c r="AV299" s="14" t="s">
        <v>83</v>
      </c>
      <c r="AW299" s="14" t="s">
        <v>34</v>
      </c>
      <c r="AX299" s="14" t="s">
        <v>74</v>
      </c>
      <c r="AY299" s="221" t="s">
        <v>206</v>
      </c>
    </row>
    <row r="300" spans="1:65" s="15" customFormat="1">
      <c r="B300" s="222"/>
      <c r="C300" s="223"/>
      <c r="D300" s="196" t="s">
        <v>215</v>
      </c>
      <c r="E300" s="224" t="s">
        <v>21</v>
      </c>
      <c r="F300" s="225" t="s">
        <v>219</v>
      </c>
      <c r="G300" s="223"/>
      <c r="H300" s="226">
        <v>1.59</v>
      </c>
      <c r="I300" s="227"/>
      <c r="J300" s="223"/>
      <c r="K300" s="223"/>
      <c r="L300" s="228"/>
      <c r="M300" s="229"/>
      <c r="N300" s="230"/>
      <c r="O300" s="230"/>
      <c r="P300" s="230"/>
      <c r="Q300" s="230"/>
      <c r="R300" s="230"/>
      <c r="S300" s="230"/>
      <c r="T300" s="231"/>
      <c r="AT300" s="232" t="s">
        <v>215</v>
      </c>
      <c r="AU300" s="232" t="s">
        <v>83</v>
      </c>
      <c r="AV300" s="15" t="s">
        <v>149</v>
      </c>
      <c r="AW300" s="15" t="s">
        <v>34</v>
      </c>
      <c r="AX300" s="15" t="s">
        <v>81</v>
      </c>
      <c r="AY300" s="232" t="s">
        <v>206</v>
      </c>
    </row>
    <row r="301" spans="1:65" s="12" customFormat="1" ht="22.75" customHeight="1">
      <c r="B301" s="166"/>
      <c r="C301" s="167"/>
      <c r="D301" s="168" t="s">
        <v>73</v>
      </c>
      <c r="E301" s="180" t="s">
        <v>235</v>
      </c>
      <c r="F301" s="180" t="s">
        <v>373</v>
      </c>
      <c r="G301" s="167"/>
      <c r="H301" s="167"/>
      <c r="I301" s="170"/>
      <c r="J301" s="181">
        <f>BK301</f>
        <v>0</v>
      </c>
      <c r="K301" s="167"/>
      <c r="L301" s="172"/>
      <c r="M301" s="173"/>
      <c r="N301" s="174"/>
      <c r="O301" s="174"/>
      <c r="P301" s="175">
        <f>SUM(P302:P311)</f>
        <v>0</v>
      </c>
      <c r="Q301" s="174"/>
      <c r="R301" s="175">
        <f>SUM(R302:R311)</f>
        <v>45.213520000000003</v>
      </c>
      <c r="S301" s="174"/>
      <c r="T301" s="176">
        <f>SUM(T302:T311)</f>
        <v>0</v>
      </c>
      <c r="AR301" s="177" t="s">
        <v>81</v>
      </c>
      <c r="AT301" s="178" t="s">
        <v>73</v>
      </c>
      <c r="AU301" s="178" t="s">
        <v>81</v>
      </c>
      <c r="AY301" s="177" t="s">
        <v>206</v>
      </c>
      <c r="BK301" s="179">
        <f>SUM(BK302:BK311)</f>
        <v>0</v>
      </c>
    </row>
    <row r="302" spans="1:65" s="2" customFormat="1" ht="16.5" customHeight="1">
      <c r="A302" s="37"/>
      <c r="B302" s="38"/>
      <c r="C302" s="182" t="s">
        <v>514</v>
      </c>
      <c r="D302" s="182" t="s">
        <v>208</v>
      </c>
      <c r="E302" s="183" t="s">
        <v>528</v>
      </c>
      <c r="F302" s="184" t="s">
        <v>529</v>
      </c>
      <c r="G302" s="185" t="s">
        <v>238</v>
      </c>
      <c r="H302" s="186">
        <v>152.80000000000001</v>
      </c>
      <c r="I302" s="187"/>
      <c r="J302" s="188">
        <f>ROUND(I302*H302,2)</f>
        <v>0</v>
      </c>
      <c r="K302" s="189"/>
      <c r="L302" s="42"/>
      <c r="M302" s="190" t="s">
        <v>21</v>
      </c>
      <c r="N302" s="191" t="s">
        <v>45</v>
      </c>
      <c r="O302" s="67"/>
      <c r="P302" s="192">
        <f>O302*H302</f>
        <v>0</v>
      </c>
      <c r="Q302" s="192">
        <v>0.1837</v>
      </c>
      <c r="R302" s="192">
        <f>Q302*H302</f>
        <v>28.069360000000003</v>
      </c>
      <c r="S302" s="192">
        <v>0</v>
      </c>
      <c r="T302" s="193">
        <f>S302*H302</f>
        <v>0</v>
      </c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R302" s="194" t="s">
        <v>149</v>
      </c>
      <c r="AT302" s="194" t="s">
        <v>208</v>
      </c>
      <c r="AU302" s="194" t="s">
        <v>83</v>
      </c>
      <c r="AY302" s="20" t="s">
        <v>206</v>
      </c>
      <c r="BE302" s="195">
        <f>IF(N302="základní",J302,0)</f>
        <v>0</v>
      </c>
      <c r="BF302" s="195">
        <f>IF(N302="snížená",J302,0)</f>
        <v>0</v>
      </c>
      <c r="BG302" s="195">
        <f>IF(N302="zákl. přenesená",J302,0)</f>
        <v>0</v>
      </c>
      <c r="BH302" s="195">
        <f>IF(N302="sníž. přenesená",J302,0)</f>
        <v>0</v>
      </c>
      <c r="BI302" s="195">
        <f>IF(N302="nulová",J302,0)</f>
        <v>0</v>
      </c>
      <c r="BJ302" s="20" t="s">
        <v>81</v>
      </c>
      <c r="BK302" s="195">
        <f>ROUND(I302*H302,2)</f>
        <v>0</v>
      </c>
      <c r="BL302" s="20" t="s">
        <v>149</v>
      </c>
      <c r="BM302" s="194" t="s">
        <v>2979</v>
      </c>
    </row>
    <row r="303" spans="1:65" s="2" customFormat="1" ht="18">
      <c r="A303" s="37"/>
      <c r="B303" s="38"/>
      <c r="C303" s="39"/>
      <c r="D303" s="196" t="s">
        <v>213</v>
      </c>
      <c r="E303" s="39"/>
      <c r="F303" s="197" t="s">
        <v>531</v>
      </c>
      <c r="G303" s="39"/>
      <c r="H303" s="39"/>
      <c r="I303" s="198"/>
      <c r="J303" s="39"/>
      <c r="K303" s="39"/>
      <c r="L303" s="42"/>
      <c r="M303" s="199"/>
      <c r="N303" s="200"/>
      <c r="O303" s="67"/>
      <c r="P303" s="67"/>
      <c r="Q303" s="67"/>
      <c r="R303" s="67"/>
      <c r="S303" s="67"/>
      <c r="T303" s="68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T303" s="20" t="s">
        <v>213</v>
      </c>
      <c r="AU303" s="20" t="s">
        <v>83</v>
      </c>
    </row>
    <row r="304" spans="1:65" s="13" customFormat="1">
      <c r="B304" s="201"/>
      <c r="C304" s="202"/>
      <c r="D304" s="196" t="s">
        <v>215</v>
      </c>
      <c r="E304" s="203" t="s">
        <v>21</v>
      </c>
      <c r="F304" s="204" t="s">
        <v>351</v>
      </c>
      <c r="G304" s="202"/>
      <c r="H304" s="203" t="s">
        <v>21</v>
      </c>
      <c r="I304" s="205"/>
      <c r="J304" s="202"/>
      <c r="K304" s="202"/>
      <c r="L304" s="206"/>
      <c r="M304" s="207"/>
      <c r="N304" s="208"/>
      <c r="O304" s="208"/>
      <c r="P304" s="208"/>
      <c r="Q304" s="208"/>
      <c r="R304" s="208"/>
      <c r="S304" s="208"/>
      <c r="T304" s="209"/>
      <c r="AT304" s="210" t="s">
        <v>215</v>
      </c>
      <c r="AU304" s="210" t="s">
        <v>83</v>
      </c>
      <c r="AV304" s="13" t="s">
        <v>81</v>
      </c>
      <c r="AW304" s="13" t="s">
        <v>34</v>
      </c>
      <c r="AX304" s="13" t="s">
        <v>74</v>
      </c>
      <c r="AY304" s="210" t="s">
        <v>206</v>
      </c>
    </row>
    <row r="305" spans="1:65" s="13" customFormat="1">
      <c r="B305" s="201"/>
      <c r="C305" s="202"/>
      <c r="D305" s="196" t="s">
        <v>215</v>
      </c>
      <c r="E305" s="203" t="s">
        <v>21</v>
      </c>
      <c r="F305" s="204" t="s">
        <v>532</v>
      </c>
      <c r="G305" s="202"/>
      <c r="H305" s="203" t="s">
        <v>21</v>
      </c>
      <c r="I305" s="205"/>
      <c r="J305" s="202"/>
      <c r="K305" s="202"/>
      <c r="L305" s="206"/>
      <c r="M305" s="207"/>
      <c r="N305" s="208"/>
      <c r="O305" s="208"/>
      <c r="P305" s="208"/>
      <c r="Q305" s="208"/>
      <c r="R305" s="208"/>
      <c r="S305" s="208"/>
      <c r="T305" s="209"/>
      <c r="AT305" s="210" t="s">
        <v>215</v>
      </c>
      <c r="AU305" s="210" t="s">
        <v>83</v>
      </c>
      <c r="AV305" s="13" t="s">
        <v>81</v>
      </c>
      <c r="AW305" s="13" t="s">
        <v>34</v>
      </c>
      <c r="AX305" s="13" t="s">
        <v>74</v>
      </c>
      <c r="AY305" s="210" t="s">
        <v>206</v>
      </c>
    </row>
    <row r="306" spans="1:65" s="14" customFormat="1">
      <c r="B306" s="211"/>
      <c r="C306" s="212"/>
      <c r="D306" s="196" t="s">
        <v>215</v>
      </c>
      <c r="E306" s="213" t="s">
        <v>21</v>
      </c>
      <c r="F306" s="214" t="s">
        <v>2980</v>
      </c>
      <c r="G306" s="212"/>
      <c r="H306" s="215">
        <v>152.80000000000001</v>
      </c>
      <c r="I306" s="216"/>
      <c r="J306" s="212"/>
      <c r="K306" s="212"/>
      <c r="L306" s="217"/>
      <c r="M306" s="218"/>
      <c r="N306" s="219"/>
      <c r="O306" s="219"/>
      <c r="P306" s="219"/>
      <c r="Q306" s="219"/>
      <c r="R306" s="219"/>
      <c r="S306" s="219"/>
      <c r="T306" s="220"/>
      <c r="AT306" s="221" t="s">
        <v>215</v>
      </c>
      <c r="AU306" s="221" t="s">
        <v>83</v>
      </c>
      <c r="AV306" s="14" t="s">
        <v>83</v>
      </c>
      <c r="AW306" s="14" t="s">
        <v>34</v>
      </c>
      <c r="AX306" s="14" t="s">
        <v>74</v>
      </c>
      <c r="AY306" s="221" t="s">
        <v>206</v>
      </c>
    </row>
    <row r="307" spans="1:65" s="15" customFormat="1">
      <c r="B307" s="222"/>
      <c r="C307" s="223"/>
      <c r="D307" s="196" t="s">
        <v>215</v>
      </c>
      <c r="E307" s="224" t="s">
        <v>21</v>
      </c>
      <c r="F307" s="225" t="s">
        <v>219</v>
      </c>
      <c r="G307" s="223"/>
      <c r="H307" s="226">
        <v>152.80000000000001</v>
      </c>
      <c r="I307" s="227"/>
      <c r="J307" s="223"/>
      <c r="K307" s="223"/>
      <c r="L307" s="228"/>
      <c r="M307" s="229"/>
      <c r="N307" s="230"/>
      <c r="O307" s="230"/>
      <c r="P307" s="230"/>
      <c r="Q307" s="230"/>
      <c r="R307" s="230"/>
      <c r="S307" s="230"/>
      <c r="T307" s="231"/>
      <c r="AT307" s="232" t="s">
        <v>215</v>
      </c>
      <c r="AU307" s="232" t="s">
        <v>83</v>
      </c>
      <c r="AV307" s="15" t="s">
        <v>149</v>
      </c>
      <c r="AW307" s="15" t="s">
        <v>34</v>
      </c>
      <c r="AX307" s="15" t="s">
        <v>81</v>
      </c>
      <c r="AY307" s="232" t="s">
        <v>206</v>
      </c>
    </row>
    <row r="308" spans="1:65" s="2" customFormat="1" ht="16.5" customHeight="1">
      <c r="A308" s="37"/>
      <c r="B308" s="38"/>
      <c r="C308" s="234" t="s">
        <v>522</v>
      </c>
      <c r="D308" s="234" t="s">
        <v>305</v>
      </c>
      <c r="E308" s="235" t="s">
        <v>552</v>
      </c>
      <c r="F308" s="236" t="s">
        <v>553</v>
      </c>
      <c r="G308" s="237" t="s">
        <v>238</v>
      </c>
      <c r="H308" s="238">
        <v>155.85599999999999</v>
      </c>
      <c r="I308" s="239"/>
      <c r="J308" s="240">
        <f>ROUND(I308*H308,2)</f>
        <v>0</v>
      </c>
      <c r="K308" s="241"/>
      <c r="L308" s="242"/>
      <c r="M308" s="243" t="s">
        <v>21</v>
      </c>
      <c r="N308" s="244" t="s">
        <v>45</v>
      </c>
      <c r="O308" s="67"/>
      <c r="P308" s="192">
        <f>O308*H308</f>
        <v>0</v>
      </c>
      <c r="Q308" s="192">
        <v>0.11</v>
      </c>
      <c r="R308" s="192">
        <f>Q308*H308</f>
        <v>17.144159999999999</v>
      </c>
      <c r="S308" s="192">
        <v>0</v>
      </c>
      <c r="T308" s="193">
        <f>S308*H308</f>
        <v>0</v>
      </c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R308" s="194" t="s">
        <v>283</v>
      </c>
      <c r="AT308" s="194" t="s">
        <v>305</v>
      </c>
      <c r="AU308" s="194" t="s">
        <v>83</v>
      </c>
      <c r="AY308" s="20" t="s">
        <v>206</v>
      </c>
      <c r="BE308" s="195">
        <f>IF(N308="základní",J308,0)</f>
        <v>0</v>
      </c>
      <c r="BF308" s="195">
        <f>IF(N308="snížená",J308,0)</f>
        <v>0</v>
      </c>
      <c r="BG308" s="195">
        <f>IF(N308="zákl. přenesená",J308,0)</f>
        <v>0</v>
      </c>
      <c r="BH308" s="195">
        <f>IF(N308="sníž. přenesená",J308,0)</f>
        <v>0</v>
      </c>
      <c r="BI308" s="195">
        <f>IF(N308="nulová",J308,0)</f>
        <v>0</v>
      </c>
      <c r="BJ308" s="20" t="s">
        <v>81</v>
      </c>
      <c r="BK308" s="195">
        <f>ROUND(I308*H308,2)</f>
        <v>0</v>
      </c>
      <c r="BL308" s="20" t="s">
        <v>149</v>
      </c>
      <c r="BM308" s="194" t="s">
        <v>2981</v>
      </c>
    </row>
    <row r="309" spans="1:65" s="2" customFormat="1">
      <c r="A309" s="37"/>
      <c r="B309" s="38"/>
      <c r="C309" s="39"/>
      <c r="D309" s="196" t="s">
        <v>213</v>
      </c>
      <c r="E309" s="39"/>
      <c r="F309" s="197" t="s">
        <v>553</v>
      </c>
      <c r="G309" s="39"/>
      <c r="H309" s="39"/>
      <c r="I309" s="198"/>
      <c r="J309" s="39"/>
      <c r="K309" s="39"/>
      <c r="L309" s="42"/>
      <c r="M309" s="199"/>
      <c r="N309" s="200"/>
      <c r="O309" s="67"/>
      <c r="P309" s="67"/>
      <c r="Q309" s="67"/>
      <c r="R309" s="67"/>
      <c r="S309" s="67"/>
      <c r="T309" s="68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T309" s="20" t="s">
        <v>213</v>
      </c>
      <c r="AU309" s="20" t="s">
        <v>83</v>
      </c>
    </row>
    <row r="310" spans="1:65" s="14" customFormat="1">
      <c r="B310" s="211"/>
      <c r="C310" s="212"/>
      <c r="D310" s="196" t="s">
        <v>215</v>
      </c>
      <c r="E310" s="213" t="s">
        <v>21</v>
      </c>
      <c r="F310" s="214" t="s">
        <v>2982</v>
      </c>
      <c r="G310" s="212"/>
      <c r="H310" s="215">
        <v>155.85599999999999</v>
      </c>
      <c r="I310" s="216"/>
      <c r="J310" s="212"/>
      <c r="K310" s="212"/>
      <c r="L310" s="217"/>
      <c r="M310" s="218"/>
      <c r="N310" s="219"/>
      <c r="O310" s="219"/>
      <c r="P310" s="219"/>
      <c r="Q310" s="219"/>
      <c r="R310" s="219"/>
      <c r="S310" s="219"/>
      <c r="T310" s="220"/>
      <c r="AT310" s="221" t="s">
        <v>215</v>
      </c>
      <c r="AU310" s="221" t="s">
        <v>83</v>
      </c>
      <c r="AV310" s="14" t="s">
        <v>83</v>
      </c>
      <c r="AW310" s="14" t="s">
        <v>34</v>
      </c>
      <c r="AX310" s="14" t="s">
        <v>74</v>
      </c>
      <c r="AY310" s="221" t="s">
        <v>206</v>
      </c>
    </row>
    <row r="311" spans="1:65" s="15" customFormat="1">
      <c r="B311" s="222"/>
      <c r="C311" s="223"/>
      <c r="D311" s="196" t="s">
        <v>215</v>
      </c>
      <c r="E311" s="224" t="s">
        <v>21</v>
      </c>
      <c r="F311" s="225" t="s">
        <v>219</v>
      </c>
      <c r="G311" s="223"/>
      <c r="H311" s="226">
        <v>155.85599999999999</v>
      </c>
      <c r="I311" s="227"/>
      <c r="J311" s="223"/>
      <c r="K311" s="223"/>
      <c r="L311" s="228"/>
      <c r="M311" s="229"/>
      <c r="N311" s="230"/>
      <c r="O311" s="230"/>
      <c r="P311" s="230"/>
      <c r="Q311" s="230"/>
      <c r="R311" s="230"/>
      <c r="S311" s="230"/>
      <c r="T311" s="231"/>
      <c r="AT311" s="232" t="s">
        <v>215</v>
      </c>
      <c r="AU311" s="232" t="s">
        <v>83</v>
      </c>
      <c r="AV311" s="15" t="s">
        <v>149</v>
      </c>
      <c r="AW311" s="15" t="s">
        <v>34</v>
      </c>
      <c r="AX311" s="15" t="s">
        <v>81</v>
      </c>
      <c r="AY311" s="232" t="s">
        <v>206</v>
      </c>
    </row>
    <row r="312" spans="1:65" s="12" customFormat="1" ht="22.75" customHeight="1">
      <c r="B312" s="166"/>
      <c r="C312" s="167"/>
      <c r="D312" s="168" t="s">
        <v>73</v>
      </c>
      <c r="E312" s="180" t="s">
        <v>254</v>
      </c>
      <c r="F312" s="180" t="s">
        <v>2983</v>
      </c>
      <c r="G312" s="167"/>
      <c r="H312" s="167"/>
      <c r="I312" s="170"/>
      <c r="J312" s="181">
        <f>BK312</f>
        <v>0</v>
      </c>
      <c r="K312" s="167"/>
      <c r="L312" s="172"/>
      <c r="M312" s="173"/>
      <c r="N312" s="174"/>
      <c r="O312" s="174"/>
      <c r="P312" s="175">
        <f>SUM(P313:P339)</f>
        <v>0</v>
      </c>
      <c r="Q312" s="174"/>
      <c r="R312" s="175">
        <f>SUM(R313:R339)</f>
        <v>0</v>
      </c>
      <c r="S312" s="174"/>
      <c r="T312" s="176">
        <f>SUM(T313:T339)</f>
        <v>0</v>
      </c>
      <c r="AR312" s="177" t="s">
        <v>81</v>
      </c>
      <c r="AT312" s="178" t="s">
        <v>73</v>
      </c>
      <c r="AU312" s="178" t="s">
        <v>81</v>
      </c>
      <c r="AY312" s="177" t="s">
        <v>206</v>
      </c>
      <c r="BK312" s="179">
        <f>SUM(BK313:BK339)</f>
        <v>0</v>
      </c>
    </row>
    <row r="313" spans="1:65" s="2" customFormat="1" ht="24.15" customHeight="1">
      <c r="A313" s="37"/>
      <c r="B313" s="38"/>
      <c r="C313" s="182" t="s">
        <v>527</v>
      </c>
      <c r="D313" s="182" t="s">
        <v>208</v>
      </c>
      <c r="E313" s="183" t="s">
        <v>2984</v>
      </c>
      <c r="F313" s="184" t="s">
        <v>2985</v>
      </c>
      <c r="G313" s="185" t="s">
        <v>238</v>
      </c>
      <c r="H313" s="186">
        <v>29.7</v>
      </c>
      <c r="I313" s="187"/>
      <c r="J313" s="188">
        <f>ROUND(I313*H313,2)</f>
        <v>0</v>
      </c>
      <c r="K313" s="189"/>
      <c r="L313" s="42"/>
      <c r="M313" s="190" t="s">
        <v>21</v>
      </c>
      <c r="N313" s="191" t="s">
        <v>45</v>
      </c>
      <c r="O313" s="67"/>
      <c r="P313" s="192">
        <f>O313*H313</f>
        <v>0</v>
      </c>
      <c r="Q313" s="192">
        <v>0</v>
      </c>
      <c r="R313" s="192">
        <f>Q313*H313</f>
        <v>0</v>
      </c>
      <c r="S313" s="192">
        <v>0</v>
      </c>
      <c r="T313" s="193">
        <f>S313*H313</f>
        <v>0</v>
      </c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R313" s="194" t="s">
        <v>149</v>
      </c>
      <c r="AT313" s="194" t="s">
        <v>208</v>
      </c>
      <c r="AU313" s="194" t="s">
        <v>83</v>
      </c>
      <c r="AY313" s="20" t="s">
        <v>206</v>
      </c>
      <c r="BE313" s="195">
        <f>IF(N313="základní",J313,0)</f>
        <v>0</v>
      </c>
      <c r="BF313" s="195">
        <f>IF(N313="snížená",J313,0)</f>
        <v>0</v>
      </c>
      <c r="BG313" s="195">
        <f>IF(N313="zákl. přenesená",J313,0)</f>
        <v>0</v>
      </c>
      <c r="BH313" s="195">
        <f>IF(N313="sníž. přenesená",J313,0)</f>
        <v>0</v>
      </c>
      <c r="BI313" s="195">
        <f>IF(N313="nulová",J313,0)</f>
        <v>0</v>
      </c>
      <c r="BJ313" s="20" t="s">
        <v>81</v>
      </c>
      <c r="BK313" s="195">
        <f>ROUND(I313*H313,2)</f>
        <v>0</v>
      </c>
      <c r="BL313" s="20" t="s">
        <v>149</v>
      </c>
      <c r="BM313" s="194" t="s">
        <v>2986</v>
      </c>
    </row>
    <row r="314" spans="1:65" s="2" customFormat="1">
      <c r="A314" s="37"/>
      <c r="B314" s="38"/>
      <c r="C314" s="39"/>
      <c r="D314" s="196" t="s">
        <v>213</v>
      </c>
      <c r="E314" s="39"/>
      <c r="F314" s="197" t="s">
        <v>2985</v>
      </c>
      <c r="G314" s="39"/>
      <c r="H314" s="39"/>
      <c r="I314" s="198"/>
      <c r="J314" s="39"/>
      <c r="K314" s="39"/>
      <c r="L314" s="42"/>
      <c r="M314" s="199"/>
      <c r="N314" s="200"/>
      <c r="O314" s="67"/>
      <c r="P314" s="67"/>
      <c r="Q314" s="67"/>
      <c r="R314" s="67"/>
      <c r="S314" s="67"/>
      <c r="T314" s="68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T314" s="20" t="s">
        <v>213</v>
      </c>
      <c r="AU314" s="20" t="s">
        <v>83</v>
      </c>
    </row>
    <row r="315" spans="1:65" s="13" customFormat="1">
      <c r="B315" s="201"/>
      <c r="C315" s="202"/>
      <c r="D315" s="196" t="s">
        <v>215</v>
      </c>
      <c r="E315" s="203" t="s">
        <v>21</v>
      </c>
      <c r="F315" s="204" t="s">
        <v>2971</v>
      </c>
      <c r="G315" s="202"/>
      <c r="H315" s="203" t="s">
        <v>21</v>
      </c>
      <c r="I315" s="205"/>
      <c r="J315" s="202"/>
      <c r="K315" s="202"/>
      <c r="L315" s="206"/>
      <c r="M315" s="207"/>
      <c r="N315" s="208"/>
      <c r="O315" s="208"/>
      <c r="P315" s="208"/>
      <c r="Q315" s="208"/>
      <c r="R315" s="208"/>
      <c r="S315" s="208"/>
      <c r="T315" s="209"/>
      <c r="AT315" s="210" t="s">
        <v>215</v>
      </c>
      <c r="AU315" s="210" t="s">
        <v>83</v>
      </c>
      <c r="AV315" s="13" t="s">
        <v>81</v>
      </c>
      <c r="AW315" s="13" t="s">
        <v>34</v>
      </c>
      <c r="AX315" s="13" t="s">
        <v>74</v>
      </c>
      <c r="AY315" s="210" t="s">
        <v>206</v>
      </c>
    </row>
    <row r="316" spans="1:65" s="14" customFormat="1">
      <c r="B316" s="211"/>
      <c r="C316" s="212"/>
      <c r="D316" s="196" t="s">
        <v>215</v>
      </c>
      <c r="E316" s="213" t="s">
        <v>21</v>
      </c>
      <c r="F316" s="214" t="s">
        <v>2972</v>
      </c>
      <c r="G316" s="212"/>
      <c r="H316" s="215">
        <v>29.7</v>
      </c>
      <c r="I316" s="216"/>
      <c r="J316" s="212"/>
      <c r="K316" s="212"/>
      <c r="L316" s="217"/>
      <c r="M316" s="218"/>
      <c r="N316" s="219"/>
      <c r="O316" s="219"/>
      <c r="P316" s="219"/>
      <c r="Q316" s="219"/>
      <c r="R316" s="219"/>
      <c r="S316" s="219"/>
      <c r="T316" s="220"/>
      <c r="AT316" s="221" t="s">
        <v>215</v>
      </c>
      <c r="AU316" s="221" t="s">
        <v>83</v>
      </c>
      <c r="AV316" s="14" t="s">
        <v>83</v>
      </c>
      <c r="AW316" s="14" t="s">
        <v>34</v>
      </c>
      <c r="AX316" s="14" t="s">
        <v>74</v>
      </c>
      <c r="AY316" s="221" t="s">
        <v>206</v>
      </c>
    </row>
    <row r="317" spans="1:65" s="15" customFormat="1">
      <c r="B317" s="222"/>
      <c r="C317" s="223"/>
      <c r="D317" s="196" t="s">
        <v>215</v>
      </c>
      <c r="E317" s="224" t="s">
        <v>21</v>
      </c>
      <c r="F317" s="225" t="s">
        <v>219</v>
      </c>
      <c r="G317" s="223"/>
      <c r="H317" s="226">
        <v>29.7</v>
      </c>
      <c r="I317" s="227"/>
      <c r="J317" s="223"/>
      <c r="K317" s="223"/>
      <c r="L317" s="228"/>
      <c r="M317" s="229"/>
      <c r="N317" s="230"/>
      <c r="O317" s="230"/>
      <c r="P317" s="230"/>
      <c r="Q317" s="230"/>
      <c r="R317" s="230"/>
      <c r="S317" s="230"/>
      <c r="T317" s="231"/>
      <c r="AT317" s="232" t="s">
        <v>215</v>
      </c>
      <c r="AU317" s="232" t="s">
        <v>83</v>
      </c>
      <c r="AV317" s="15" t="s">
        <v>149</v>
      </c>
      <c r="AW317" s="15" t="s">
        <v>34</v>
      </c>
      <c r="AX317" s="15" t="s">
        <v>81</v>
      </c>
      <c r="AY317" s="232" t="s">
        <v>206</v>
      </c>
    </row>
    <row r="318" spans="1:65" s="2" customFormat="1" ht="24.15" customHeight="1">
      <c r="A318" s="37"/>
      <c r="B318" s="38"/>
      <c r="C318" s="182" t="s">
        <v>540</v>
      </c>
      <c r="D318" s="182" t="s">
        <v>208</v>
      </c>
      <c r="E318" s="183" t="s">
        <v>2987</v>
      </c>
      <c r="F318" s="184" t="s">
        <v>2988</v>
      </c>
      <c r="G318" s="185" t="s">
        <v>238</v>
      </c>
      <c r="H318" s="186">
        <v>11.699</v>
      </c>
      <c r="I318" s="187"/>
      <c r="J318" s="188">
        <f>ROUND(I318*H318,2)</f>
        <v>0</v>
      </c>
      <c r="K318" s="189"/>
      <c r="L318" s="42"/>
      <c r="M318" s="190" t="s">
        <v>21</v>
      </c>
      <c r="N318" s="191" t="s">
        <v>45</v>
      </c>
      <c r="O318" s="67"/>
      <c r="P318" s="192">
        <f>O318*H318</f>
        <v>0</v>
      </c>
      <c r="Q318" s="192">
        <v>0</v>
      </c>
      <c r="R318" s="192">
        <f>Q318*H318</f>
        <v>0</v>
      </c>
      <c r="S318" s="192">
        <v>0</v>
      </c>
      <c r="T318" s="193">
        <f>S318*H318</f>
        <v>0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R318" s="194" t="s">
        <v>149</v>
      </c>
      <c r="AT318" s="194" t="s">
        <v>208</v>
      </c>
      <c r="AU318" s="194" t="s">
        <v>83</v>
      </c>
      <c r="AY318" s="20" t="s">
        <v>206</v>
      </c>
      <c r="BE318" s="195">
        <f>IF(N318="základní",J318,0)</f>
        <v>0</v>
      </c>
      <c r="BF318" s="195">
        <f>IF(N318="snížená",J318,0)</f>
        <v>0</v>
      </c>
      <c r="BG318" s="195">
        <f>IF(N318="zákl. přenesená",J318,0)</f>
        <v>0</v>
      </c>
      <c r="BH318" s="195">
        <f>IF(N318="sníž. přenesená",J318,0)</f>
        <v>0</v>
      </c>
      <c r="BI318" s="195">
        <f>IF(N318="nulová",J318,0)</f>
        <v>0</v>
      </c>
      <c r="BJ318" s="20" t="s">
        <v>81</v>
      </c>
      <c r="BK318" s="195">
        <f>ROUND(I318*H318,2)</f>
        <v>0</v>
      </c>
      <c r="BL318" s="20" t="s">
        <v>149</v>
      </c>
      <c r="BM318" s="194" t="s">
        <v>2989</v>
      </c>
    </row>
    <row r="319" spans="1:65" s="2" customFormat="1">
      <c r="A319" s="37"/>
      <c r="B319" s="38"/>
      <c r="C319" s="39"/>
      <c r="D319" s="196" t="s">
        <v>213</v>
      </c>
      <c r="E319" s="39"/>
      <c r="F319" s="197" t="s">
        <v>2988</v>
      </c>
      <c r="G319" s="39"/>
      <c r="H319" s="39"/>
      <c r="I319" s="198"/>
      <c r="J319" s="39"/>
      <c r="K319" s="39"/>
      <c r="L319" s="42"/>
      <c r="M319" s="199"/>
      <c r="N319" s="200"/>
      <c r="O319" s="67"/>
      <c r="P319" s="67"/>
      <c r="Q319" s="67"/>
      <c r="R319" s="67"/>
      <c r="S319" s="67"/>
      <c r="T319" s="68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T319" s="20" t="s">
        <v>213</v>
      </c>
      <c r="AU319" s="20" t="s">
        <v>83</v>
      </c>
    </row>
    <row r="320" spans="1:65" s="13" customFormat="1">
      <c r="B320" s="201"/>
      <c r="C320" s="202"/>
      <c r="D320" s="196" t="s">
        <v>215</v>
      </c>
      <c r="E320" s="203" t="s">
        <v>21</v>
      </c>
      <c r="F320" s="204" t="s">
        <v>2932</v>
      </c>
      <c r="G320" s="202"/>
      <c r="H320" s="203" t="s">
        <v>21</v>
      </c>
      <c r="I320" s="205"/>
      <c r="J320" s="202"/>
      <c r="K320" s="202"/>
      <c r="L320" s="206"/>
      <c r="M320" s="207"/>
      <c r="N320" s="208"/>
      <c r="O320" s="208"/>
      <c r="P320" s="208"/>
      <c r="Q320" s="208"/>
      <c r="R320" s="208"/>
      <c r="S320" s="208"/>
      <c r="T320" s="209"/>
      <c r="AT320" s="210" t="s">
        <v>215</v>
      </c>
      <c r="AU320" s="210" t="s">
        <v>83</v>
      </c>
      <c r="AV320" s="13" t="s">
        <v>81</v>
      </c>
      <c r="AW320" s="13" t="s">
        <v>34</v>
      </c>
      <c r="AX320" s="13" t="s">
        <v>74</v>
      </c>
      <c r="AY320" s="210" t="s">
        <v>206</v>
      </c>
    </row>
    <row r="321" spans="1:65" s="14" customFormat="1">
      <c r="B321" s="211"/>
      <c r="C321" s="212"/>
      <c r="D321" s="196" t="s">
        <v>215</v>
      </c>
      <c r="E321" s="213" t="s">
        <v>21</v>
      </c>
      <c r="F321" s="214" t="s">
        <v>2933</v>
      </c>
      <c r="G321" s="212"/>
      <c r="H321" s="215">
        <v>29.263999999999999</v>
      </c>
      <c r="I321" s="216"/>
      <c r="J321" s="212"/>
      <c r="K321" s="212"/>
      <c r="L321" s="217"/>
      <c r="M321" s="218"/>
      <c r="N321" s="219"/>
      <c r="O321" s="219"/>
      <c r="P321" s="219"/>
      <c r="Q321" s="219"/>
      <c r="R321" s="219"/>
      <c r="S321" s="219"/>
      <c r="T321" s="220"/>
      <c r="AT321" s="221" t="s">
        <v>215</v>
      </c>
      <c r="AU321" s="221" t="s">
        <v>83</v>
      </c>
      <c r="AV321" s="14" t="s">
        <v>83</v>
      </c>
      <c r="AW321" s="14" t="s">
        <v>34</v>
      </c>
      <c r="AX321" s="14" t="s">
        <v>74</v>
      </c>
      <c r="AY321" s="221" t="s">
        <v>206</v>
      </c>
    </row>
    <row r="322" spans="1:65" s="14" customFormat="1">
      <c r="B322" s="211"/>
      <c r="C322" s="212"/>
      <c r="D322" s="196" t="s">
        <v>215</v>
      </c>
      <c r="E322" s="213" t="s">
        <v>21</v>
      </c>
      <c r="F322" s="214" t="s">
        <v>2934</v>
      </c>
      <c r="G322" s="212"/>
      <c r="H322" s="215">
        <v>-19.440000000000001</v>
      </c>
      <c r="I322" s="216"/>
      <c r="J322" s="212"/>
      <c r="K322" s="212"/>
      <c r="L322" s="217"/>
      <c r="M322" s="218"/>
      <c r="N322" s="219"/>
      <c r="O322" s="219"/>
      <c r="P322" s="219"/>
      <c r="Q322" s="219"/>
      <c r="R322" s="219"/>
      <c r="S322" s="219"/>
      <c r="T322" s="220"/>
      <c r="AT322" s="221" t="s">
        <v>215</v>
      </c>
      <c r="AU322" s="221" t="s">
        <v>83</v>
      </c>
      <c r="AV322" s="14" t="s">
        <v>83</v>
      </c>
      <c r="AW322" s="14" t="s">
        <v>34</v>
      </c>
      <c r="AX322" s="14" t="s">
        <v>74</v>
      </c>
      <c r="AY322" s="221" t="s">
        <v>206</v>
      </c>
    </row>
    <row r="323" spans="1:65" s="14" customFormat="1">
      <c r="B323" s="211"/>
      <c r="C323" s="212"/>
      <c r="D323" s="196" t="s">
        <v>215</v>
      </c>
      <c r="E323" s="213" t="s">
        <v>21</v>
      </c>
      <c r="F323" s="214" t="s">
        <v>2935</v>
      </c>
      <c r="G323" s="212"/>
      <c r="H323" s="215">
        <v>1.875</v>
      </c>
      <c r="I323" s="216"/>
      <c r="J323" s="212"/>
      <c r="K323" s="212"/>
      <c r="L323" s="217"/>
      <c r="M323" s="218"/>
      <c r="N323" s="219"/>
      <c r="O323" s="219"/>
      <c r="P323" s="219"/>
      <c r="Q323" s="219"/>
      <c r="R323" s="219"/>
      <c r="S323" s="219"/>
      <c r="T323" s="220"/>
      <c r="AT323" s="221" t="s">
        <v>215</v>
      </c>
      <c r="AU323" s="221" t="s">
        <v>83</v>
      </c>
      <c r="AV323" s="14" t="s">
        <v>83</v>
      </c>
      <c r="AW323" s="14" t="s">
        <v>34</v>
      </c>
      <c r="AX323" s="14" t="s">
        <v>74</v>
      </c>
      <c r="AY323" s="221" t="s">
        <v>206</v>
      </c>
    </row>
    <row r="324" spans="1:65" s="15" customFormat="1">
      <c r="B324" s="222"/>
      <c r="C324" s="223"/>
      <c r="D324" s="196" t="s">
        <v>215</v>
      </c>
      <c r="E324" s="224" t="s">
        <v>21</v>
      </c>
      <c r="F324" s="225" t="s">
        <v>219</v>
      </c>
      <c r="G324" s="223"/>
      <c r="H324" s="226">
        <v>11.699</v>
      </c>
      <c r="I324" s="227"/>
      <c r="J324" s="223"/>
      <c r="K324" s="223"/>
      <c r="L324" s="228"/>
      <c r="M324" s="229"/>
      <c r="N324" s="230"/>
      <c r="O324" s="230"/>
      <c r="P324" s="230"/>
      <c r="Q324" s="230"/>
      <c r="R324" s="230"/>
      <c r="S324" s="230"/>
      <c r="T324" s="231"/>
      <c r="AT324" s="232" t="s">
        <v>215</v>
      </c>
      <c r="AU324" s="232" t="s">
        <v>83</v>
      </c>
      <c r="AV324" s="15" t="s">
        <v>149</v>
      </c>
      <c r="AW324" s="15" t="s">
        <v>34</v>
      </c>
      <c r="AX324" s="15" t="s">
        <v>81</v>
      </c>
      <c r="AY324" s="232" t="s">
        <v>206</v>
      </c>
    </row>
    <row r="325" spans="1:65" s="2" customFormat="1" ht="24.15" customHeight="1">
      <c r="A325" s="37"/>
      <c r="B325" s="38"/>
      <c r="C325" s="182" t="s">
        <v>551</v>
      </c>
      <c r="D325" s="182" t="s">
        <v>208</v>
      </c>
      <c r="E325" s="183" t="s">
        <v>2990</v>
      </c>
      <c r="F325" s="184" t="s">
        <v>2991</v>
      </c>
      <c r="G325" s="185" t="s">
        <v>238</v>
      </c>
      <c r="H325" s="186">
        <v>25.86</v>
      </c>
      <c r="I325" s="187"/>
      <c r="J325" s="188">
        <f>ROUND(I325*H325,2)</f>
        <v>0</v>
      </c>
      <c r="K325" s="189"/>
      <c r="L325" s="42"/>
      <c r="M325" s="190" t="s">
        <v>21</v>
      </c>
      <c r="N325" s="191" t="s">
        <v>45</v>
      </c>
      <c r="O325" s="67"/>
      <c r="P325" s="192">
        <f>O325*H325</f>
        <v>0</v>
      </c>
      <c r="Q325" s="192">
        <v>0</v>
      </c>
      <c r="R325" s="192">
        <f>Q325*H325</f>
        <v>0</v>
      </c>
      <c r="S325" s="192">
        <v>0</v>
      </c>
      <c r="T325" s="193">
        <f>S325*H325</f>
        <v>0</v>
      </c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R325" s="194" t="s">
        <v>149</v>
      </c>
      <c r="AT325" s="194" t="s">
        <v>208</v>
      </c>
      <c r="AU325" s="194" t="s">
        <v>83</v>
      </c>
      <c r="AY325" s="20" t="s">
        <v>206</v>
      </c>
      <c r="BE325" s="195">
        <f>IF(N325="základní",J325,0)</f>
        <v>0</v>
      </c>
      <c r="BF325" s="195">
        <f>IF(N325="snížená",J325,0)</f>
        <v>0</v>
      </c>
      <c r="BG325" s="195">
        <f>IF(N325="zákl. přenesená",J325,0)</f>
        <v>0</v>
      </c>
      <c r="BH325" s="195">
        <f>IF(N325="sníž. přenesená",J325,0)</f>
        <v>0</v>
      </c>
      <c r="BI325" s="195">
        <f>IF(N325="nulová",J325,0)</f>
        <v>0</v>
      </c>
      <c r="BJ325" s="20" t="s">
        <v>81</v>
      </c>
      <c r="BK325" s="195">
        <f>ROUND(I325*H325,2)</f>
        <v>0</v>
      </c>
      <c r="BL325" s="20" t="s">
        <v>149</v>
      </c>
      <c r="BM325" s="194" t="s">
        <v>2992</v>
      </c>
    </row>
    <row r="326" spans="1:65" s="2" customFormat="1">
      <c r="A326" s="37"/>
      <c r="B326" s="38"/>
      <c r="C326" s="39"/>
      <c r="D326" s="196" t="s">
        <v>213</v>
      </c>
      <c r="E326" s="39"/>
      <c r="F326" s="197" t="s">
        <v>2991</v>
      </c>
      <c r="G326" s="39"/>
      <c r="H326" s="39"/>
      <c r="I326" s="198"/>
      <c r="J326" s="39"/>
      <c r="K326" s="39"/>
      <c r="L326" s="42"/>
      <c r="M326" s="199"/>
      <c r="N326" s="200"/>
      <c r="O326" s="67"/>
      <c r="P326" s="67"/>
      <c r="Q326" s="67"/>
      <c r="R326" s="67"/>
      <c r="S326" s="67"/>
      <c r="T326" s="68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T326" s="20" t="s">
        <v>213</v>
      </c>
      <c r="AU326" s="20" t="s">
        <v>83</v>
      </c>
    </row>
    <row r="327" spans="1:65" s="13" customFormat="1">
      <c r="B327" s="201"/>
      <c r="C327" s="202"/>
      <c r="D327" s="196" t="s">
        <v>215</v>
      </c>
      <c r="E327" s="203" t="s">
        <v>21</v>
      </c>
      <c r="F327" s="204" t="s">
        <v>2993</v>
      </c>
      <c r="G327" s="202"/>
      <c r="H327" s="203" t="s">
        <v>21</v>
      </c>
      <c r="I327" s="205"/>
      <c r="J327" s="202"/>
      <c r="K327" s="202"/>
      <c r="L327" s="206"/>
      <c r="M327" s="207"/>
      <c r="N327" s="208"/>
      <c r="O327" s="208"/>
      <c r="P327" s="208"/>
      <c r="Q327" s="208"/>
      <c r="R327" s="208"/>
      <c r="S327" s="208"/>
      <c r="T327" s="209"/>
      <c r="AT327" s="210" t="s">
        <v>215</v>
      </c>
      <c r="AU327" s="210" t="s">
        <v>83</v>
      </c>
      <c r="AV327" s="13" t="s">
        <v>81</v>
      </c>
      <c r="AW327" s="13" t="s">
        <v>34</v>
      </c>
      <c r="AX327" s="13" t="s">
        <v>74</v>
      </c>
      <c r="AY327" s="210" t="s">
        <v>206</v>
      </c>
    </row>
    <row r="328" spans="1:65" s="14" customFormat="1">
      <c r="B328" s="211"/>
      <c r="C328" s="212"/>
      <c r="D328" s="196" t="s">
        <v>215</v>
      </c>
      <c r="E328" s="213" t="s">
        <v>21</v>
      </c>
      <c r="F328" s="214" t="s">
        <v>2994</v>
      </c>
      <c r="G328" s="212"/>
      <c r="H328" s="215">
        <v>25.86</v>
      </c>
      <c r="I328" s="216"/>
      <c r="J328" s="212"/>
      <c r="K328" s="212"/>
      <c r="L328" s="217"/>
      <c r="M328" s="218"/>
      <c r="N328" s="219"/>
      <c r="O328" s="219"/>
      <c r="P328" s="219"/>
      <c r="Q328" s="219"/>
      <c r="R328" s="219"/>
      <c r="S328" s="219"/>
      <c r="T328" s="220"/>
      <c r="AT328" s="221" t="s">
        <v>215</v>
      </c>
      <c r="AU328" s="221" t="s">
        <v>83</v>
      </c>
      <c r="AV328" s="14" t="s">
        <v>83</v>
      </c>
      <c r="AW328" s="14" t="s">
        <v>34</v>
      </c>
      <c r="AX328" s="14" t="s">
        <v>74</v>
      </c>
      <c r="AY328" s="221" t="s">
        <v>206</v>
      </c>
    </row>
    <row r="329" spans="1:65" s="15" customFormat="1">
      <c r="B329" s="222"/>
      <c r="C329" s="223"/>
      <c r="D329" s="196" t="s">
        <v>215</v>
      </c>
      <c r="E329" s="224" t="s">
        <v>21</v>
      </c>
      <c r="F329" s="225" t="s">
        <v>219</v>
      </c>
      <c r="G329" s="223"/>
      <c r="H329" s="226">
        <v>25.86</v>
      </c>
      <c r="I329" s="227"/>
      <c r="J329" s="223"/>
      <c r="K329" s="223"/>
      <c r="L329" s="228"/>
      <c r="M329" s="229"/>
      <c r="N329" s="230"/>
      <c r="O329" s="230"/>
      <c r="P329" s="230"/>
      <c r="Q329" s="230"/>
      <c r="R329" s="230"/>
      <c r="S329" s="230"/>
      <c r="T329" s="231"/>
      <c r="AT329" s="232" t="s">
        <v>215</v>
      </c>
      <c r="AU329" s="232" t="s">
        <v>83</v>
      </c>
      <c r="AV329" s="15" t="s">
        <v>149</v>
      </c>
      <c r="AW329" s="15" t="s">
        <v>34</v>
      </c>
      <c r="AX329" s="15" t="s">
        <v>81</v>
      </c>
      <c r="AY329" s="232" t="s">
        <v>206</v>
      </c>
    </row>
    <row r="330" spans="1:65" s="2" customFormat="1" ht="16.5" customHeight="1">
      <c r="A330" s="37"/>
      <c r="B330" s="38"/>
      <c r="C330" s="182" t="s">
        <v>557</v>
      </c>
      <c r="D330" s="182" t="s">
        <v>208</v>
      </c>
      <c r="E330" s="183" t="s">
        <v>2995</v>
      </c>
      <c r="F330" s="184" t="s">
        <v>2996</v>
      </c>
      <c r="G330" s="185" t="s">
        <v>308</v>
      </c>
      <c r="H330" s="186">
        <v>0.113</v>
      </c>
      <c r="I330" s="187"/>
      <c r="J330" s="188">
        <f>ROUND(I330*H330,2)</f>
        <v>0</v>
      </c>
      <c r="K330" s="189"/>
      <c r="L330" s="42"/>
      <c r="M330" s="190" t="s">
        <v>21</v>
      </c>
      <c r="N330" s="191" t="s">
        <v>45</v>
      </c>
      <c r="O330" s="67"/>
      <c r="P330" s="192">
        <f>O330*H330</f>
        <v>0</v>
      </c>
      <c r="Q330" s="192">
        <v>0</v>
      </c>
      <c r="R330" s="192">
        <f>Q330*H330</f>
        <v>0</v>
      </c>
      <c r="S330" s="192">
        <v>0</v>
      </c>
      <c r="T330" s="193">
        <f>S330*H330</f>
        <v>0</v>
      </c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R330" s="194" t="s">
        <v>149</v>
      </c>
      <c r="AT330" s="194" t="s">
        <v>208</v>
      </c>
      <c r="AU330" s="194" t="s">
        <v>83</v>
      </c>
      <c r="AY330" s="20" t="s">
        <v>206</v>
      </c>
      <c r="BE330" s="195">
        <f>IF(N330="základní",J330,0)</f>
        <v>0</v>
      </c>
      <c r="BF330" s="195">
        <f>IF(N330="snížená",J330,0)</f>
        <v>0</v>
      </c>
      <c r="BG330" s="195">
        <f>IF(N330="zákl. přenesená",J330,0)</f>
        <v>0</v>
      </c>
      <c r="BH330" s="195">
        <f>IF(N330="sníž. přenesená",J330,0)</f>
        <v>0</v>
      </c>
      <c r="BI330" s="195">
        <f>IF(N330="nulová",J330,0)</f>
        <v>0</v>
      </c>
      <c r="BJ330" s="20" t="s">
        <v>81</v>
      </c>
      <c r="BK330" s="195">
        <f>ROUND(I330*H330,2)</f>
        <v>0</v>
      </c>
      <c r="BL330" s="20" t="s">
        <v>149</v>
      </c>
      <c r="BM330" s="194" t="s">
        <v>2997</v>
      </c>
    </row>
    <row r="331" spans="1:65" s="2" customFormat="1">
      <c r="A331" s="37"/>
      <c r="B331" s="38"/>
      <c r="C331" s="39"/>
      <c r="D331" s="196" t="s">
        <v>213</v>
      </c>
      <c r="E331" s="39"/>
      <c r="F331" s="197" t="s">
        <v>2996</v>
      </c>
      <c r="G331" s="39"/>
      <c r="H331" s="39"/>
      <c r="I331" s="198"/>
      <c r="J331" s="39"/>
      <c r="K331" s="39"/>
      <c r="L331" s="42"/>
      <c r="M331" s="199"/>
      <c r="N331" s="200"/>
      <c r="O331" s="67"/>
      <c r="P331" s="67"/>
      <c r="Q331" s="67"/>
      <c r="R331" s="67"/>
      <c r="S331" s="67"/>
      <c r="T331" s="68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T331" s="20" t="s">
        <v>213</v>
      </c>
      <c r="AU331" s="20" t="s">
        <v>83</v>
      </c>
    </row>
    <row r="332" spans="1:65" s="2" customFormat="1" ht="16.5" customHeight="1">
      <c r="A332" s="37"/>
      <c r="B332" s="38"/>
      <c r="C332" s="182" t="s">
        <v>564</v>
      </c>
      <c r="D332" s="182" t="s">
        <v>208</v>
      </c>
      <c r="E332" s="183" t="s">
        <v>2998</v>
      </c>
      <c r="F332" s="184" t="s">
        <v>2999</v>
      </c>
      <c r="G332" s="185" t="s">
        <v>238</v>
      </c>
      <c r="H332" s="186">
        <v>37.4</v>
      </c>
      <c r="I332" s="187"/>
      <c r="J332" s="188">
        <f>ROUND(I332*H332,2)</f>
        <v>0</v>
      </c>
      <c r="K332" s="189"/>
      <c r="L332" s="42"/>
      <c r="M332" s="190" t="s">
        <v>21</v>
      </c>
      <c r="N332" s="191" t="s">
        <v>45</v>
      </c>
      <c r="O332" s="67"/>
      <c r="P332" s="192">
        <f>O332*H332</f>
        <v>0</v>
      </c>
      <c r="Q332" s="192">
        <v>0</v>
      </c>
      <c r="R332" s="192">
        <f>Q332*H332</f>
        <v>0</v>
      </c>
      <c r="S332" s="192">
        <v>0</v>
      </c>
      <c r="T332" s="193">
        <f>S332*H332</f>
        <v>0</v>
      </c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R332" s="194" t="s">
        <v>149</v>
      </c>
      <c r="AT332" s="194" t="s">
        <v>208</v>
      </c>
      <c r="AU332" s="194" t="s">
        <v>83</v>
      </c>
      <c r="AY332" s="20" t="s">
        <v>206</v>
      </c>
      <c r="BE332" s="195">
        <f>IF(N332="základní",J332,0)</f>
        <v>0</v>
      </c>
      <c r="BF332" s="195">
        <f>IF(N332="snížená",J332,0)</f>
        <v>0</v>
      </c>
      <c r="BG332" s="195">
        <f>IF(N332="zákl. přenesená",J332,0)</f>
        <v>0</v>
      </c>
      <c r="BH332" s="195">
        <f>IF(N332="sníž. přenesená",J332,0)</f>
        <v>0</v>
      </c>
      <c r="BI332" s="195">
        <f>IF(N332="nulová",J332,0)</f>
        <v>0</v>
      </c>
      <c r="BJ332" s="20" t="s">
        <v>81</v>
      </c>
      <c r="BK332" s="195">
        <f>ROUND(I332*H332,2)</f>
        <v>0</v>
      </c>
      <c r="BL332" s="20" t="s">
        <v>149</v>
      </c>
      <c r="BM332" s="194" t="s">
        <v>3000</v>
      </c>
    </row>
    <row r="333" spans="1:65" s="2" customFormat="1">
      <c r="A333" s="37"/>
      <c r="B333" s="38"/>
      <c r="C333" s="39"/>
      <c r="D333" s="196" t="s">
        <v>213</v>
      </c>
      <c r="E333" s="39"/>
      <c r="F333" s="197" t="s">
        <v>2999</v>
      </c>
      <c r="G333" s="39"/>
      <c r="H333" s="39"/>
      <c r="I333" s="198"/>
      <c r="J333" s="39"/>
      <c r="K333" s="39"/>
      <c r="L333" s="42"/>
      <c r="M333" s="199"/>
      <c r="N333" s="200"/>
      <c r="O333" s="67"/>
      <c r="P333" s="67"/>
      <c r="Q333" s="67"/>
      <c r="R333" s="67"/>
      <c r="S333" s="67"/>
      <c r="T333" s="68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T333" s="20" t="s">
        <v>213</v>
      </c>
      <c r="AU333" s="20" t="s">
        <v>83</v>
      </c>
    </row>
    <row r="334" spans="1:65" s="2" customFormat="1" ht="24.15" customHeight="1">
      <c r="A334" s="37"/>
      <c r="B334" s="38"/>
      <c r="C334" s="182" t="s">
        <v>569</v>
      </c>
      <c r="D334" s="182" t="s">
        <v>208</v>
      </c>
      <c r="E334" s="183" t="s">
        <v>3001</v>
      </c>
      <c r="F334" s="184" t="s">
        <v>3002</v>
      </c>
      <c r="G334" s="185" t="s">
        <v>238</v>
      </c>
      <c r="H334" s="186">
        <v>74.8</v>
      </c>
      <c r="I334" s="187"/>
      <c r="J334" s="188">
        <f>ROUND(I334*H334,2)</f>
        <v>0</v>
      </c>
      <c r="K334" s="189"/>
      <c r="L334" s="42"/>
      <c r="M334" s="190" t="s">
        <v>21</v>
      </c>
      <c r="N334" s="191" t="s">
        <v>45</v>
      </c>
      <c r="O334" s="67"/>
      <c r="P334" s="192">
        <f>O334*H334</f>
        <v>0</v>
      </c>
      <c r="Q334" s="192">
        <v>0</v>
      </c>
      <c r="R334" s="192">
        <f>Q334*H334</f>
        <v>0</v>
      </c>
      <c r="S334" s="192">
        <v>0</v>
      </c>
      <c r="T334" s="193">
        <f>S334*H334</f>
        <v>0</v>
      </c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R334" s="194" t="s">
        <v>149</v>
      </c>
      <c r="AT334" s="194" t="s">
        <v>208</v>
      </c>
      <c r="AU334" s="194" t="s">
        <v>83</v>
      </c>
      <c r="AY334" s="20" t="s">
        <v>206</v>
      </c>
      <c r="BE334" s="195">
        <f>IF(N334="základní",J334,0)</f>
        <v>0</v>
      </c>
      <c r="BF334" s="195">
        <f>IF(N334="snížená",J334,0)</f>
        <v>0</v>
      </c>
      <c r="BG334" s="195">
        <f>IF(N334="zákl. přenesená",J334,0)</f>
        <v>0</v>
      </c>
      <c r="BH334" s="195">
        <f>IF(N334="sníž. přenesená",J334,0)</f>
        <v>0</v>
      </c>
      <c r="BI334" s="195">
        <f>IF(N334="nulová",J334,0)</f>
        <v>0</v>
      </c>
      <c r="BJ334" s="20" t="s">
        <v>81</v>
      </c>
      <c r="BK334" s="195">
        <f>ROUND(I334*H334,2)</f>
        <v>0</v>
      </c>
      <c r="BL334" s="20" t="s">
        <v>149</v>
      </c>
      <c r="BM334" s="194" t="s">
        <v>3003</v>
      </c>
    </row>
    <row r="335" spans="1:65" s="2" customFormat="1">
      <c r="A335" s="37"/>
      <c r="B335" s="38"/>
      <c r="C335" s="39"/>
      <c r="D335" s="196" t="s">
        <v>213</v>
      </c>
      <c r="E335" s="39"/>
      <c r="F335" s="197" t="s">
        <v>3002</v>
      </c>
      <c r="G335" s="39"/>
      <c r="H335" s="39"/>
      <c r="I335" s="198"/>
      <c r="J335" s="39"/>
      <c r="K335" s="39"/>
      <c r="L335" s="42"/>
      <c r="M335" s="199"/>
      <c r="N335" s="200"/>
      <c r="O335" s="67"/>
      <c r="P335" s="67"/>
      <c r="Q335" s="67"/>
      <c r="R335" s="67"/>
      <c r="S335" s="67"/>
      <c r="T335" s="68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T335" s="20" t="s">
        <v>213</v>
      </c>
      <c r="AU335" s="20" t="s">
        <v>83</v>
      </c>
    </row>
    <row r="336" spans="1:65" s="2" customFormat="1" ht="24.15" customHeight="1">
      <c r="A336" s="37"/>
      <c r="B336" s="38"/>
      <c r="C336" s="182" t="s">
        <v>576</v>
      </c>
      <c r="D336" s="182" t="s">
        <v>208</v>
      </c>
      <c r="E336" s="183" t="s">
        <v>3004</v>
      </c>
      <c r="F336" s="184" t="s">
        <v>3005</v>
      </c>
      <c r="G336" s="185" t="s">
        <v>226</v>
      </c>
      <c r="H336" s="186">
        <v>64</v>
      </c>
      <c r="I336" s="187"/>
      <c r="J336" s="188">
        <f>ROUND(I336*H336,2)</f>
        <v>0</v>
      </c>
      <c r="K336" s="189"/>
      <c r="L336" s="42"/>
      <c r="M336" s="190" t="s">
        <v>21</v>
      </c>
      <c r="N336" s="191" t="s">
        <v>45</v>
      </c>
      <c r="O336" s="67"/>
      <c r="P336" s="192">
        <f>O336*H336</f>
        <v>0</v>
      </c>
      <c r="Q336" s="192">
        <v>0</v>
      </c>
      <c r="R336" s="192">
        <f>Q336*H336</f>
        <v>0</v>
      </c>
      <c r="S336" s="192">
        <v>0</v>
      </c>
      <c r="T336" s="193">
        <f>S336*H336</f>
        <v>0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R336" s="194" t="s">
        <v>149</v>
      </c>
      <c r="AT336" s="194" t="s">
        <v>208</v>
      </c>
      <c r="AU336" s="194" t="s">
        <v>83</v>
      </c>
      <c r="AY336" s="20" t="s">
        <v>206</v>
      </c>
      <c r="BE336" s="195">
        <f>IF(N336="základní",J336,0)</f>
        <v>0</v>
      </c>
      <c r="BF336" s="195">
        <f>IF(N336="snížená",J336,0)</f>
        <v>0</v>
      </c>
      <c r="BG336" s="195">
        <f>IF(N336="zákl. přenesená",J336,0)</f>
        <v>0</v>
      </c>
      <c r="BH336" s="195">
        <f>IF(N336="sníž. přenesená",J336,0)</f>
        <v>0</v>
      </c>
      <c r="BI336" s="195">
        <f>IF(N336="nulová",J336,0)</f>
        <v>0</v>
      </c>
      <c r="BJ336" s="20" t="s">
        <v>81</v>
      </c>
      <c r="BK336" s="195">
        <f>ROUND(I336*H336,2)</f>
        <v>0</v>
      </c>
      <c r="BL336" s="20" t="s">
        <v>149</v>
      </c>
      <c r="BM336" s="194" t="s">
        <v>3006</v>
      </c>
    </row>
    <row r="337" spans="1:65" s="2" customFormat="1">
      <c r="A337" s="37"/>
      <c r="B337" s="38"/>
      <c r="C337" s="39"/>
      <c r="D337" s="196" t="s">
        <v>213</v>
      </c>
      <c r="E337" s="39"/>
      <c r="F337" s="197" t="s">
        <v>3005</v>
      </c>
      <c r="G337" s="39"/>
      <c r="H337" s="39"/>
      <c r="I337" s="198"/>
      <c r="J337" s="39"/>
      <c r="K337" s="39"/>
      <c r="L337" s="42"/>
      <c r="M337" s="199"/>
      <c r="N337" s="200"/>
      <c r="O337" s="67"/>
      <c r="P337" s="67"/>
      <c r="Q337" s="67"/>
      <c r="R337" s="67"/>
      <c r="S337" s="67"/>
      <c r="T337" s="68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T337" s="20" t="s">
        <v>213</v>
      </c>
      <c r="AU337" s="20" t="s">
        <v>83</v>
      </c>
    </row>
    <row r="338" spans="1:65" s="14" customFormat="1">
      <c r="B338" s="211"/>
      <c r="C338" s="212"/>
      <c r="D338" s="196" t="s">
        <v>215</v>
      </c>
      <c r="E338" s="213" t="s">
        <v>21</v>
      </c>
      <c r="F338" s="214" t="s">
        <v>3007</v>
      </c>
      <c r="G338" s="212"/>
      <c r="H338" s="215">
        <v>64</v>
      </c>
      <c r="I338" s="216"/>
      <c r="J338" s="212"/>
      <c r="K338" s="212"/>
      <c r="L338" s="217"/>
      <c r="M338" s="218"/>
      <c r="N338" s="219"/>
      <c r="O338" s="219"/>
      <c r="P338" s="219"/>
      <c r="Q338" s="219"/>
      <c r="R338" s="219"/>
      <c r="S338" s="219"/>
      <c r="T338" s="220"/>
      <c r="AT338" s="221" t="s">
        <v>215</v>
      </c>
      <c r="AU338" s="221" t="s">
        <v>83</v>
      </c>
      <c r="AV338" s="14" t="s">
        <v>83</v>
      </c>
      <c r="AW338" s="14" t="s">
        <v>34</v>
      </c>
      <c r="AX338" s="14" t="s">
        <v>74</v>
      </c>
      <c r="AY338" s="221" t="s">
        <v>206</v>
      </c>
    </row>
    <row r="339" spans="1:65" s="15" customFormat="1">
      <c r="B339" s="222"/>
      <c r="C339" s="223"/>
      <c r="D339" s="196" t="s">
        <v>215</v>
      </c>
      <c r="E339" s="224" t="s">
        <v>21</v>
      </c>
      <c r="F339" s="225" t="s">
        <v>219</v>
      </c>
      <c r="G339" s="223"/>
      <c r="H339" s="226">
        <v>64</v>
      </c>
      <c r="I339" s="227"/>
      <c r="J339" s="223"/>
      <c r="K339" s="223"/>
      <c r="L339" s="228"/>
      <c r="M339" s="229"/>
      <c r="N339" s="230"/>
      <c r="O339" s="230"/>
      <c r="P339" s="230"/>
      <c r="Q339" s="230"/>
      <c r="R339" s="230"/>
      <c r="S339" s="230"/>
      <c r="T339" s="231"/>
      <c r="AT339" s="232" t="s">
        <v>215</v>
      </c>
      <c r="AU339" s="232" t="s">
        <v>83</v>
      </c>
      <c r="AV339" s="15" t="s">
        <v>149</v>
      </c>
      <c r="AW339" s="15" t="s">
        <v>34</v>
      </c>
      <c r="AX339" s="15" t="s">
        <v>81</v>
      </c>
      <c r="AY339" s="232" t="s">
        <v>206</v>
      </c>
    </row>
    <row r="340" spans="1:65" s="12" customFormat="1" ht="22.75" customHeight="1">
      <c r="B340" s="166"/>
      <c r="C340" s="167"/>
      <c r="D340" s="168" t="s">
        <v>73</v>
      </c>
      <c r="E340" s="180" t="s">
        <v>289</v>
      </c>
      <c r="F340" s="180" t="s">
        <v>600</v>
      </c>
      <c r="G340" s="167"/>
      <c r="H340" s="167"/>
      <c r="I340" s="170"/>
      <c r="J340" s="181">
        <f>BK340</f>
        <v>0</v>
      </c>
      <c r="K340" s="167"/>
      <c r="L340" s="172"/>
      <c r="M340" s="173"/>
      <c r="N340" s="174"/>
      <c r="O340" s="174"/>
      <c r="P340" s="175">
        <f>SUM(P341:P365)</f>
        <v>0</v>
      </c>
      <c r="Q340" s="174"/>
      <c r="R340" s="175">
        <f>SUM(R341:R365)</f>
        <v>0</v>
      </c>
      <c r="S340" s="174"/>
      <c r="T340" s="176">
        <f>SUM(T341:T365)</f>
        <v>0</v>
      </c>
      <c r="AR340" s="177" t="s">
        <v>81</v>
      </c>
      <c r="AT340" s="178" t="s">
        <v>73</v>
      </c>
      <c r="AU340" s="178" t="s">
        <v>81</v>
      </c>
      <c r="AY340" s="177" t="s">
        <v>206</v>
      </c>
      <c r="BK340" s="179">
        <f>SUM(BK341:BK365)</f>
        <v>0</v>
      </c>
    </row>
    <row r="341" spans="1:65" s="2" customFormat="1" ht="24.15" customHeight="1">
      <c r="A341" s="37"/>
      <c r="B341" s="38"/>
      <c r="C341" s="182" t="s">
        <v>581</v>
      </c>
      <c r="D341" s="182" t="s">
        <v>208</v>
      </c>
      <c r="E341" s="183" t="s">
        <v>3008</v>
      </c>
      <c r="F341" s="184" t="s">
        <v>3009</v>
      </c>
      <c r="G341" s="185" t="s">
        <v>238</v>
      </c>
      <c r="H341" s="186">
        <v>82.7</v>
      </c>
      <c r="I341" s="187"/>
      <c r="J341" s="188">
        <f>ROUND(I341*H341,2)</f>
        <v>0</v>
      </c>
      <c r="K341" s="189"/>
      <c r="L341" s="42"/>
      <c r="M341" s="190" t="s">
        <v>21</v>
      </c>
      <c r="N341" s="191" t="s">
        <v>45</v>
      </c>
      <c r="O341" s="67"/>
      <c r="P341" s="192">
        <f>O341*H341</f>
        <v>0</v>
      </c>
      <c r="Q341" s="192">
        <v>0</v>
      </c>
      <c r="R341" s="192">
        <f>Q341*H341</f>
        <v>0</v>
      </c>
      <c r="S341" s="192">
        <v>0</v>
      </c>
      <c r="T341" s="193">
        <f>S341*H341</f>
        <v>0</v>
      </c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R341" s="194" t="s">
        <v>149</v>
      </c>
      <c r="AT341" s="194" t="s">
        <v>208</v>
      </c>
      <c r="AU341" s="194" t="s">
        <v>83</v>
      </c>
      <c r="AY341" s="20" t="s">
        <v>206</v>
      </c>
      <c r="BE341" s="195">
        <f>IF(N341="základní",J341,0)</f>
        <v>0</v>
      </c>
      <c r="BF341" s="195">
        <f>IF(N341="snížená",J341,0)</f>
        <v>0</v>
      </c>
      <c r="BG341" s="195">
        <f>IF(N341="zákl. přenesená",J341,0)</f>
        <v>0</v>
      </c>
      <c r="BH341" s="195">
        <f>IF(N341="sníž. přenesená",J341,0)</f>
        <v>0</v>
      </c>
      <c r="BI341" s="195">
        <f>IF(N341="nulová",J341,0)</f>
        <v>0</v>
      </c>
      <c r="BJ341" s="20" t="s">
        <v>81</v>
      </c>
      <c r="BK341" s="195">
        <f>ROUND(I341*H341,2)</f>
        <v>0</v>
      </c>
      <c r="BL341" s="20" t="s">
        <v>149</v>
      </c>
      <c r="BM341" s="194" t="s">
        <v>3010</v>
      </c>
    </row>
    <row r="342" spans="1:65" s="2" customFormat="1">
      <c r="A342" s="37"/>
      <c r="B342" s="38"/>
      <c r="C342" s="39"/>
      <c r="D342" s="196" t="s">
        <v>213</v>
      </c>
      <c r="E342" s="39"/>
      <c r="F342" s="197" t="s">
        <v>3009</v>
      </c>
      <c r="G342" s="39"/>
      <c r="H342" s="39"/>
      <c r="I342" s="198"/>
      <c r="J342" s="39"/>
      <c r="K342" s="39"/>
      <c r="L342" s="42"/>
      <c r="M342" s="199"/>
      <c r="N342" s="200"/>
      <c r="O342" s="67"/>
      <c r="P342" s="67"/>
      <c r="Q342" s="67"/>
      <c r="R342" s="67"/>
      <c r="S342" s="67"/>
      <c r="T342" s="68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T342" s="20" t="s">
        <v>213</v>
      </c>
      <c r="AU342" s="20" t="s">
        <v>83</v>
      </c>
    </row>
    <row r="343" spans="1:65" s="2" customFormat="1" ht="24.15" customHeight="1">
      <c r="A343" s="37"/>
      <c r="B343" s="38"/>
      <c r="C343" s="182" t="s">
        <v>588</v>
      </c>
      <c r="D343" s="182" t="s">
        <v>208</v>
      </c>
      <c r="E343" s="183" t="s">
        <v>3011</v>
      </c>
      <c r="F343" s="184" t="s">
        <v>3012</v>
      </c>
      <c r="G343" s="185" t="s">
        <v>238</v>
      </c>
      <c r="H343" s="186">
        <v>87.4</v>
      </c>
      <c r="I343" s="187"/>
      <c r="J343" s="188">
        <f>ROUND(I343*H343,2)</f>
        <v>0</v>
      </c>
      <c r="K343" s="189"/>
      <c r="L343" s="42"/>
      <c r="M343" s="190" t="s">
        <v>21</v>
      </c>
      <c r="N343" s="191" t="s">
        <v>45</v>
      </c>
      <c r="O343" s="67"/>
      <c r="P343" s="192">
        <f>O343*H343</f>
        <v>0</v>
      </c>
      <c r="Q343" s="192">
        <v>0</v>
      </c>
      <c r="R343" s="192">
        <f>Q343*H343</f>
        <v>0</v>
      </c>
      <c r="S343" s="192">
        <v>0</v>
      </c>
      <c r="T343" s="193">
        <f>S343*H343</f>
        <v>0</v>
      </c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R343" s="194" t="s">
        <v>149</v>
      </c>
      <c r="AT343" s="194" t="s">
        <v>208</v>
      </c>
      <c r="AU343" s="194" t="s">
        <v>83</v>
      </c>
      <c r="AY343" s="20" t="s">
        <v>206</v>
      </c>
      <c r="BE343" s="195">
        <f>IF(N343="základní",J343,0)</f>
        <v>0</v>
      </c>
      <c r="BF343" s="195">
        <f>IF(N343="snížená",J343,0)</f>
        <v>0</v>
      </c>
      <c r="BG343" s="195">
        <f>IF(N343="zákl. přenesená",J343,0)</f>
        <v>0</v>
      </c>
      <c r="BH343" s="195">
        <f>IF(N343="sníž. přenesená",J343,0)</f>
        <v>0</v>
      </c>
      <c r="BI343" s="195">
        <f>IF(N343="nulová",J343,0)</f>
        <v>0</v>
      </c>
      <c r="BJ343" s="20" t="s">
        <v>81</v>
      </c>
      <c r="BK343" s="195">
        <f>ROUND(I343*H343,2)</f>
        <v>0</v>
      </c>
      <c r="BL343" s="20" t="s">
        <v>149</v>
      </c>
      <c r="BM343" s="194" t="s">
        <v>3013</v>
      </c>
    </row>
    <row r="344" spans="1:65" s="2" customFormat="1">
      <c r="A344" s="37"/>
      <c r="B344" s="38"/>
      <c r="C344" s="39"/>
      <c r="D344" s="196" t="s">
        <v>213</v>
      </c>
      <c r="E344" s="39"/>
      <c r="F344" s="197" t="s">
        <v>3012</v>
      </c>
      <c r="G344" s="39"/>
      <c r="H344" s="39"/>
      <c r="I344" s="198"/>
      <c r="J344" s="39"/>
      <c r="K344" s="39"/>
      <c r="L344" s="42"/>
      <c r="M344" s="199"/>
      <c r="N344" s="200"/>
      <c r="O344" s="67"/>
      <c r="P344" s="67"/>
      <c r="Q344" s="67"/>
      <c r="R344" s="67"/>
      <c r="S344" s="67"/>
      <c r="T344" s="68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T344" s="20" t="s">
        <v>213</v>
      </c>
      <c r="AU344" s="20" t="s">
        <v>83</v>
      </c>
    </row>
    <row r="345" spans="1:65" s="2" customFormat="1" ht="21.75" customHeight="1">
      <c r="A345" s="37"/>
      <c r="B345" s="38"/>
      <c r="C345" s="182" t="s">
        <v>593</v>
      </c>
      <c r="D345" s="182" t="s">
        <v>208</v>
      </c>
      <c r="E345" s="183" t="s">
        <v>3014</v>
      </c>
      <c r="F345" s="184" t="s">
        <v>3015</v>
      </c>
      <c r="G345" s="185" t="s">
        <v>238</v>
      </c>
      <c r="H345" s="186">
        <v>50</v>
      </c>
      <c r="I345" s="187"/>
      <c r="J345" s="188">
        <f>ROUND(I345*H345,2)</f>
        <v>0</v>
      </c>
      <c r="K345" s="189"/>
      <c r="L345" s="42"/>
      <c r="M345" s="190" t="s">
        <v>21</v>
      </c>
      <c r="N345" s="191" t="s">
        <v>45</v>
      </c>
      <c r="O345" s="67"/>
      <c r="P345" s="192">
        <f>O345*H345</f>
        <v>0</v>
      </c>
      <c r="Q345" s="192">
        <v>0</v>
      </c>
      <c r="R345" s="192">
        <f>Q345*H345</f>
        <v>0</v>
      </c>
      <c r="S345" s="192">
        <v>0</v>
      </c>
      <c r="T345" s="193">
        <f>S345*H345</f>
        <v>0</v>
      </c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R345" s="194" t="s">
        <v>149</v>
      </c>
      <c r="AT345" s="194" t="s">
        <v>208</v>
      </c>
      <c r="AU345" s="194" t="s">
        <v>83</v>
      </c>
      <c r="AY345" s="20" t="s">
        <v>206</v>
      </c>
      <c r="BE345" s="195">
        <f>IF(N345="základní",J345,0)</f>
        <v>0</v>
      </c>
      <c r="BF345" s="195">
        <f>IF(N345="snížená",J345,0)</f>
        <v>0</v>
      </c>
      <c r="BG345" s="195">
        <f>IF(N345="zákl. přenesená",J345,0)</f>
        <v>0</v>
      </c>
      <c r="BH345" s="195">
        <f>IF(N345="sníž. přenesená",J345,0)</f>
        <v>0</v>
      </c>
      <c r="BI345" s="195">
        <f>IF(N345="nulová",J345,0)</f>
        <v>0</v>
      </c>
      <c r="BJ345" s="20" t="s">
        <v>81</v>
      </c>
      <c r="BK345" s="195">
        <f>ROUND(I345*H345,2)</f>
        <v>0</v>
      </c>
      <c r="BL345" s="20" t="s">
        <v>149</v>
      </c>
      <c r="BM345" s="194" t="s">
        <v>3016</v>
      </c>
    </row>
    <row r="346" spans="1:65" s="2" customFormat="1">
      <c r="A346" s="37"/>
      <c r="B346" s="38"/>
      <c r="C346" s="39"/>
      <c r="D346" s="196" t="s">
        <v>213</v>
      </c>
      <c r="E346" s="39"/>
      <c r="F346" s="197" t="s">
        <v>3015</v>
      </c>
      <c r="G346" s="39"/>
      <c r="H346" s="39"/>
      <c r="I346" s="198"/>
      <c r="J346" s="39"/>
      <c r="K346" s="39"/>
      <c r="L346" s="42"/>
      <c r="M346" s="199"/>
      <c r="N346" s="200"/>
      <c r="O346" s="67"/>
      <c r="P346" s="67"/>
      <c r="Q346" s="67"/>
      <c r="R346" s="67"/>
      <c r="S346" s="67"/>
      <c r="T346" s="68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T346" s="20" t="s">
        <v>213</v>
      </c>
      <c r="AU346" s="20" t="s">
        <v>83</v>
      </c>
    </row>
    <row r="347" spans="1:65" s="14" customFormat="1">
      <c r="B347" s="211"/>
      <c r="C347" s="212"/>
      <c r="D347" s="196" t="s">
        <v>215</v>
      </c>
      <c r="E347" s="213" t="s">
        <v>21</v>
      </c>
      <c r="F347" s="214" t="s">
        <v>3017</v>
      </c>
      <c r="G347" s="212"/>
      <c r="H347" s="215">
        <v>50</v>
      </c>
      <c r="I347" s="216"/>
      <c r="J347" s="212"/>
      <c r="K347" s="212"/>
      <c r="L347" s="217"/>
      <c r="M347" s="218"/>
      <c r="N347" s="219"/>
      <c r="O347" s="219"/>
      <c r="P347" s="219"/>
      <c r="Q347" s="219"/>
      <c r="R347" s="219"/>
      <c r="S347" s="219"/>
      <c r="T347" s="220"/>
      <c r="AT347" s="221" t="s">
        <v>215</v>
      </c>
      <c r="AU347" s="221" t="s">
        <v>83</v>
      </c>
      <c r="AV347" s="14" t="s">
        <v>83</v>
      </c>
      <c r="AW347" s="14" t="s">
        <v>34</v>
      </c>
      <c r="AX347" s="14" t="s">
        <v>74</v>
      </c>
      <c r="AY347" s="221" t="s">
        <v>206</v>
      </c>
    </row>
    <row r="348" spans="1:65" s="15" customFormat="1">
      <c r="B348" s="222"/>
      <c r="C348" s="223"/>
      <c r="D348" s="196" t="s">
        <v>215</v>
      </c>
      <c r="E348" s="224" t="s">
        <v>21</v>
      </c>
      <c r="F348" s="225" t="s">
        <v>219</v>
      </c>
      <c r="G348" s="223"/>
      <c r="H348" s="226">
        <v>50</v>
      </c>
      <c r="I348" s="227"/>
      <c r="J348" s="223"/>
      <c r="K348" s="223"/>
      <c r="L348" s="228"/>
      <c r="M348" s="229"/>
      <c r="N348" s="230"/>
      <c r="O348" s="230"/>
      <c r="P348" s="230"/>
      <c r="Q348" s="230"/>
      <c r="R348" s="230"/>
      <c r="S348" s="230"/>
      <c r="T348" s="231"/>
      <c r="AT348" s="232" t="s">
        <v>215</v>
      </c>
      <c r="AU348" s="232" t="s">
        <v>83</v>
      </c>
      <c r="AV348" s="15" t="s">
        <v>149</v>
      </c>
      <c r="AW348" s="15" t="s">
        <v>34</v>
      </c>
      <c r="AX348" s="15" t="s">
        <v>81</v>
      </c>
      <c r="AY348" s="232" t="s">
        <v>206</v>
      </c>
    </row>
    <row r="349" spans="1:65" s="2" customFormat="1" ht="16.5" customHeight="1">
      <c r="A349" s="37"/>
      <c r="B349" s="38"/>
      <c r="C349" s="182" t="s">
        <v>601</v>
      </c>
      <c r="D349" s="182" t="s">
        <v>208</v>
      </c>
      <c r="E349" s="183" t="s">
        <v>3018</v>
      </c>
      <c r="F349" s="184" t="s">
        <v>3019</v>
      </c>
      <c r="G349" s="185" t="s">
        <v>211</v>
      </c>
      <c r="H349" s="186">
        <v>1</v>
      </c>
      <c r="I349" s="187"/>
      <c r="J349" s="188">
        <f>ROUND(I349*H349,2)</f>
        <v>0</v>
      </c>
      <c r="K349" s="189"/>
      <c r="L349" s="42"/>
      <c r="M349" s="190" t="s">
        <v>21</v>
      </c>
      <c r="N349" s="191" t="s">
        <v>45</v>
      </c>
      <c r="O349" s="67"/>
      <c r="P349" s="192">
        <f>O349*H349</f>
        <v>0</v>
      </c>
      <c r="Q349" s="192">
        <v>0</v>
      </c>
      <c r="R349" s="192">
        <f>Q349*H349</f>
        <v>0</v>
      </c>
      <c r="S349" s="192">
        <v>0</v>
      </c>
      <c r="T349" s="193">
        <f>S349*H349</f>
        <v>0</v>
      </c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R349" s="194" t="s">
        <v>149</v>
      </c>
      <c r="AT349" s="194" t="s">
        <v>208</v>
      </c>
      <c r="AU349" s="194" t="s">
        <v>83</v>
      </c>
      <c r="AY349" s="20" t="s">
        <v>206</v>
      </c>
      <c r="BE349" s="195">
        <f>IF(N349="základní",J349,0)</f>
        <v>0</v>
      </c>
      <c r="BF349" s="195">
        <f>IF(N349="snížená",J349,0)</f>
        <v>0</v>
      </c>
      <c r="BG349" s="195">
        <f>IF(N349="zákl. přenesená",J349,0)</f>
        <v>0</v>
      </c>
      <c r="BH349" s="195">
        <f>IF(N349="sníž. přenesená",J349,0)</f>
        <v>0</v>
      </c>
      <c r="BI349" s="195">
        <f>IF(N349="nulová",J349,0)</f>
        <v>0</v>
      </c>
      <c r="BJ349" s="20" t="s">
        <v>81</v>
      </c>
      <c r="BK349" s="195">
        <f>ROUND(I349*H349,2)</f>
        <v>0</v>
      </c>
      <c r="BL349" s="20" t="s">
        <v>149</v>
      </c>
      <c r="BM349" s="194" t="s">
        <v>3020</v>
      </c>
    </row>
    <row r="350" spans="1:65" s="2" customFormat="1">
      <c r="A350" s="37"/>
      <c r="B350" s="38"/>
      <c r="C350" s="39"/>
      <c r="D350" s="196" t="s">
        <v>213</v>
      </c>
      <c r="E350" s="39"/>
      <c r="F350" s="197" t="s">
        <v>3019</v>
      </c>
      <c r="G350" s="39"/>
      <c r="H350" s="39"/>
      <c r="I350" s="198"/>
      <c r="J350" s="39"/>
      <c r="K350" s="39"/>
      <c r="L350" s="42"/>
      <c r="M350" s="199"/>
      <c r="N350" s="200"/>
      <c r="O350" s="67"/>
      <c r="P350" s="67"/>
      <c r="Q350" s="67"/>
      <c r="R350" s="67"/>
      <c r="S350" s="67"/>
      <c r="T350" s="68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T350" s="20" t="s">
        <v>213</v>
      </c>
      <c r="AU350" s="20" t="s">
        <v>83</v>
      </c>
    </row>
    <row r="351" spans="1:65" s="2" customFormat="1" ht="16.5" customHeight="1">
      <c r="A351" s="37"/>
      <c r="B351" s="38"/>
      <c r="C351" s="234" t="s">
        <v>613</v>
      </c>
      <c r="D351" s="234" t="s">
        <v>305</v>
      </c>
      <c r="E351" s="235" t="s">
        <v>3021</v>
      </c>
      <c r="F351" s="236" t="s">
        <v>3022</v>
      </c>
      <c r="G351" s="237" t="s">
        <v>211</v>
      </c>
      <c r="H351" s="238">
        <v>1</v>
      </c>
      <c r="I351" s="239"/>
      <c r="J351" s="240">
        <f>ROUND(I351*H351,2)</f>
        <v>0</v>
      </c>
      <c r="K351" s="241"/>
      <c r="L351" s="242"/>
      <c r="M351" s="243" t="s">
        <v>21</v>
      </c>
      <c r="N351" s="244" t="s">
        <v>45</v>
      </c>
      <c r="O351" s="67"/>
      <c r="P351" s="192">
        <f>O351*H351</f>
        <v>0</v>
      </c>
      <c r="Q351" s="192">
        <v>0</v>
      </c>
      <c r="R351" s="192">
        <f>Q351*H351</f>
        <v>0</v>
      </c>
      <c r="S351" s="192">
        <v>0</v>
      </c>
      <c r="T351" s="193">
        <f>S351*H351</f>
        <v>0</v>
      </c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R351" s="194" t="s">
        <v>283</v>
      </c>
      <c r="AT351" s="194" t="s">
        <v>305</v>
      </c>
      <c r="AU351" s="194" t="s">
        <v>83</v>
      </c>
      <c r="AY351" s="20" t="s">
        <v>206</v>
      </c>
      <c r="BE351" s="195">
        <f>IF(N351="základní",J351,0)</f>
        <v>0</v>
      </c>
      <c r="BF351" s="195">
        <f>IF(N351="snížená",J351,0)</f>
        <v>0</v>
      </c>
      <c r="BG351" s="195">
        <f>IF(N351="zákl. přenesená",J351,0)</f>
        <v>0</v>
      </c>
      <c r="BH351" s="195">
        <f>IF(N351="sníž. přenesená",J351,0)</f>
        <v>0</v>
      </c>
      <c r="BI351" s="195">
        <f>IF(N351="nulová",J351,0)</f>
        <v>0</v>
      </c>
      <c r="BJ351" s="20" t="s">
        <v>81</v>
      </c>
      <c r="BK351" s="195">
        <f>ROUND(I351*H351,2)</f>
        <v>0</v>
      </c>
      <c r="BL351" s="20" t="s">
        <v>149</v>
      </c>
      <c r="BM351" s="194" t="s">
        <v>3023</v>
      </c>
    </row>
    <row r="352" spans="1:65" s="2" customFormat="1">
      <c r="A352" s="37"/>
      <c r="B352" s="38"/>
      <c r="C352" s="39"/>
      <c r="D352" s="196" t="s">
        <v>213</v>
      </c>
      <c r="E352" s="39"/>
      <c r="F352" s="197" t="s">
        <v>3022</v>
      </c>
      <c r="G352" s="39"/>
      <c r="H352" s="39"/>
      <c r="I352" s="198"/>
      <c r="J352" s="39"/>
      <c r="K352" s="39"/>
      <c r="L352" s="42"/>
      <c r="M352" s="199"/>
      <c r="N352" s="200"/>
      <c r="O352" s="67"/>
      <c r="P352" s="67"/>
      <c r="Q352" s="67"/>
      <c r="R352" s="67"/>
      <c r="S352" s="67"/>
      <c r="T352" s="68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T352" s="20" t="s">
        <v>213</v>
      </c>
      <c r="AU352" s="20" t="s">
        <v>83</v>
      </c>
    </row>
    <row r="353" spans="1:65" s="2" customFormat="1" ht="21.75" customHeight="1">
      <c r="A353" s="37"/>
      <c r="B353" s="38"/>
      <c r="C353" s="182" t="s">
        <v>619</v>
      </c>
      <c r="D353" s="182" t="s">
        <v>208</v>
      </c>
      <c r="E353" s="183" t="s">
        <v>3024</v>
      </c>
      <c r="F353" s="184" t="s">
        <v>3025</v>
      </c>
      <c r="G353" s="185" t="s">
        <v>1136</v>
      </c>
      <c r="H353" s="186">
        <v>40</v>
      </c>
      <c r="I353" s="187"/>
      <c r="J353" s="188">
        <f>ROUND(I353*H353,2)</f>
        <v>0</v>
      </c>
      <c r="K353" s="189"/>
      <c r="L353" s="42"/>
      <c r="M353" s="190" t="s">
        <v>21</v>
      </c>
      <c r="N353" s="191" t="s">
        <v>45</v>
      </c>
      <c r="O353" s="67"/>
      <c r="P353" s="192">
        <f>O353*H353</f>
        <v>0</v>
      </c>
      <c r="Q353" s="192">
        <v>0</v>
      </c>
      <c r="R353" s="192">
        <f>Q353*H353</f>
        <v>0</v>
      </c>
      <c r="S353" s="192">
        <v>0</v>
      </c>
      <c r="T353" s="193">
        <f>S353*H353</f>
        <v>0</v>
      </c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R353" s="194" t="s">
        <v>149</v>
      </c>
      <c r="AT353" s="194" t="s">
        <v>208</v>
      </c>
      <c r="AU353" s="194" t="s">
        <v>83</v>
      </c>
      <c r="AY353" s="20" t="s">
        <v>206</v>
      </c>
      <c r="BE353" s="195">
        <f>IF(N353="základní",J353,0)</f>
        <v>0</v>
      </c>
      <c r="BF353" s="195">
        <f>IF(N353="snížená",J353,0)</f>
        <v>0</v>
      </c>
      <c r="BG353" s="195">
        <f>IF(N353="zákl. přenesená",J353,0)</f>
        <v>0</v>
      </c>
      <c r="BH353" s="195">
        <f>IF(N353="sníž. přenesená",J353,0)</f>
        <v>0</v>
      </c>
      <c r="BI353" s="195">
        <f>IF(N353="nulová",J353,0)</f>
        <v>0</v>
      </c>
      <c r="BJ353" s="20" t="s">
        <v>81</v>
      </c>
      <c r="BK353" s="195">
        <f>ROUND(I353*H353,2)</f>
        <v>0</v>
      </c>
      <c r="BL353" s="20" t="s">
        <v>149</v>
      </c>
      <c r="BM353" s="194" t="s">
        <v>3026</v>
      </c>
    </row>
    <row r="354" spans="1:65" s="2" customFormat="1">
      <c r="A354" s="37"/>
      <c r="B354" s="38"/>
      <c r="C354" s="39"/>
      <c r="D354" s="196" t="s">
        <v>213</v>
      </c>
      <c r="E354" s="39"/>
      <c r="F354" s="197" t="s">
        <v>3025</v>
      </c>
      <c r="G354" s="39"/>
      <c r="H354" s="39"/>
      <c r="I354" s="198"/>
      <c r="J354" s="39"/>
      <c r="K354" s="39"/>
      <c r="L354" s="42"/>
      <c r="M354" s="199"/>
      <c r="N354" s="200"/>
      <c r="O354" s="67"/>
      <c r="P354" s="67"/>
      <c r="Q354" s="67"/>
      <c r="R354" s="67"/>
      <c r="S354" s="67"/>
      <c r="T354" s="68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T354" s="20" t="s">
        <v>213</v>
      </c>
      <c r="AU354" s="20" t="s">
        <v>83</v>
      </c>
    </row>
    <row r="355" spans="1:65" s="14" customFormat="1">
      <c r="B355" s="211"/>
      <c r="C355" s="212"/>
      <c r="D355" s="196" t="s">
        <v>215</v>
      </c>
      <c r="E355" s="213" t="s">
        <v>21</v>
      </c>
      <c r="F355" s="214" t="s">
        <v>3027</v>
      </c>
      <c r="G355" s="212"/>
      <c r="H355" s="215">
        <v>40</v>
      </c>
      <c r="I355" s="216"/>
      <c r="J355" s="212"/>
      <c r="K355" s="212"/>
      <c r="L355" s="217"/>
      <c r="M355" s="218"/>
      <c r="N355" s="219"/>
      <c r="O355" s="219"/>
      <c r="P355" s="219"/>
      <c r="Q355" s="219"/>
      <c r="R355" s="219"/>
      <c r="S355" s="219"/>
      <c r="T355" s="220"/>
      <c r="AT355" s="221" t="s">
        <v>215</v>
      </c>
      <c r="AU355" s="221" t="s">
        <v>83</v>
      </c>
      <c r="AV355" s="14" t="s">
        <v>83</v>
      </c>
      <c r="AW355" s="14" t="s">
        <v>34</v>
      </c>
      <c r="AX355" s="14" t="s">
        <v>74</v>
      </c>
      <c r="AY355" s="221" t="s">
        <v>206</v>
      </c>
    </row>
    <row r="356" spans="1:65" s="15" customFormat="1">
      <c r="B356" s="222"/>
      <c r="C356" s="223"/>
      <c r="D356" s="196" t="s">
        <v>215</v>
      </c>
      <c r="E356" s="224" t="s">
        <v>21</v>
      </c>
      <c r="F356" s="225" t="s">
        <v>219</v>
      </c>
      <c r="G356" s="223"/>
      <c r="H356" s="226">
        <v>40</v>
      </c>
      <c r="I356" s="227"/>
      <c r="J356" s="223"/>
      <c r="K356" s="223"/>
      <c r="L356" s="228"/>
      <c r="M356" s="229"/>
      <c r="N356" s="230"/>
      <c r="O356" s="230"/>
      <c r="P356" s="230"/>
      <c r="Q356" s="230"/>
      <c r="R356" s="230"/>
      <c r="S356" s="230"/>
      <c r="T356" s="231"/>
      <c r="AT356" s="232" t="s">
        <v>215</v>
      </c>
      <c r="AU356" s="232" t="s">
        <v>83</v>
      </c>
      <c r="AV356" s="15" t="s">
        <v>149</v>
      </c>
      <c r="AW356" s="15" t="s">
        <v>34</v>
      </c>
      <c r="AX356" s="15" t="s">
        <v>81</v>
      </c>
      <c r="AY356" s="232" t="s">
        <v>206</v>
      </c>
    </row>
    <row r="357" spans="1:65" s="2" customFormat="1" ht="24.15" customHeight="1">
      <c r="A357" s="37"/>
      <c r="B357" s="38"/>
      <c r="C357" s="182" t="s">
        <v>623</v>
      </c>
      <c r="D357" s="182" t="s">
        <v>208</v>
      </c>
      <c r="E357" s="183" t="s">
        <v>3028</v>
      </c>
      <c r="F357" s="184" t="s">
        <v>3029</v>
      </c>
      <c r="G357" s="185" t="s">
        <v>3030</v>
      </c>
      <c r="H357" s="186">
        <v>1</v>
      </c>
      <c r="I357" s="187"/>
      <c r="J357" s="188">
        <f>ROUND(I357*H357,2)</f>
        <v>0</v>
      </c>
      <c r="K357" s="189"/>
      <c r="L357" s="42"/>
      <c r="M357" s="190" t="s">
        <v>21</v>
      </c>
      <c r="N357" s="191" t="s">
        <v>45</v>
      </c>
      <c r="O357" s="67"/>
      <c r="P357" s="192">
        <f>O357*H357</f>
        <v>0</v>
      </c>
      <c r="Q357" s="192">
        <v>0</v>
      </c>
      <c r="R357" s="192">
        <f>Q357*H357</f>
        <v>0</v>
      </c>
      <c r="S357" s="192">
        <v>0</v>
      </c>
      <c r="T357" s="193">
        <f>S357*H357</f>
        <v>0</v>
      </c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R357" s="194" t="s">
        <v>149</v>
      </c>
      <c r="AT357" s="194" t="s">
        <v>208</v>
      </c>
      <c r="AU357" s="194" t="s">
        <v>83</v>
      </c>
      <c r="AY357" s="20" t="s">
        <v>206</v>
      </c>
      <c r="BE357" s="195">
        <f>IF(N357="základní",J357,0)</f>
        <v>0</v>
      </c>
      <c r="BF357" s="195">
        <f>IF(N357="snížená",J357,0)</f>
        <v>0</v>
      </c>
      <c r="BG357" s="195">
        <f>IF(N357="zákl. přenesená",J357,0)</f>
        <v>0</v>
      </c>
      <c r="BH357" s="195">
        <f>IF(N357="sníž. přenesená",J357,0)</f>
        <v>0</v>
      </c>
      <c r="BI357" s="195">
        <f>IF(N357="nulová",J357,0)</f>
        <v>0</v>
      </c>
      <c r="BJ357" s="20" t="s">
        <v>81</v>
      </c>
      <c r="BK357" s="195">
        <f>ROUND(I357*H357,2)</f>
        <v>0</v>
      </c>
      <c r="BL357" s="20" t="s">
        <v>149</v>
      </c>
      <c r="BM357" s="194" t="s">
        <v>3031</v>
      </c>
    </row>
    <row r="358" spans="1:65" s="2" customFormat="1">
      <c r="A358" s="37"/>
      <c r="B358" s="38"/>
      <c r="C358" s="39"/>
      <c r="D358" s="196" t="s">
        <v>213</v>
      </c>
      <c r="E358" s="39"/>
      <c r="F358" s="197" t="s">
        <v>3029</v>
      </c>
      <c r="G358" s="39"/>
      <c r="H358" s="39"/>
      <c r="I358" s="198"/>
      <c r="J358" s="39"/>
      <c r="K358" s="39"/>
      <c r="L358" s="42"/>
      <c r="M358" s="199"/>
      <c r="N358" s="200"/>
      <c r="O358" s="67"/>
      <c r="P358" s="67"/>
      <c r="Q358" s="67"/>
      <c r="R358" s="67"/>
      <c r="S358" s="67"/>
      <c r="T358" s="68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T358" s="20" t="s">
        <v>213</v>
      </c>
      <c r="AU358" s="20" t="s">
        <v>83</v>
      </c>
    </row>
    <row r="359" spans="1:65" s="2" customFormat="1" ht="18">
      <c r="A359" s="37"/>
      <c r="B359" s="38"/>
      <c r="C359" s="39"/>
      <c r="D359" s="196" t="s">
        <v>275</v>
      </c>
      <c r="E359" s="39"/>
      <c r="F359" s="233" t="s">
        <v>3032</v>
      </c>
      <c r="G359" s="39"/>
      <c r="H359" s="39"/>
      <c r="I359" s="198"/>
      <c r="J359" s="39"/>
      <c r="K359" s="39"/>
      <c r="L359" s="42"/>
      <c r="M359" s="199"/>
      <c r="N359" s="200"/>
      <c r="O359" s="67"/>
      <c r="P359" s="67"/>
      <c r="Q359" s="67"/>
      <c r="R359" s="67"/>
      <c r="S359" s="67"/>
      <c r="T359" s="68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T359" s="20" t="s">
        <v>275</v>
      </c>
      <c r="AU359" s="20" t="s">
        <v>83</v>
      </c>
    </row>
    <row r="360" spans="1:65" s="14" customFormat="1">
      <c r="B360" s="211"/>
      <c r="C360" s="212"/>
      <c r="D360" s="196" t="s">
        <v>215</v>
      </c>
      <c r="E360" s="213" t="s">
        <v>21</v>
      </c>
      <c r="F360" s="214" t="s">
        <v>81</v>
      </c>
      <c r="G360" s="212"/>
      <c r="H360" s="215">
        <v>1</v>
      </c>
      <c r="I360" s="216"/>
      <c r="J360" s="212"/>
      <c r="K360" s="212"/>
      <c r="L360" s="217"/>
      <c r="M360" s="218"/>
      <c r="N360" s="219"/>
      <c r="O360" s="219"/>
      <c r="P360" s="219"/>
      <c r="Q360" s="219"/>
      <c r="R360" s="219"/>
      <c r="S360" s="219"/>
      <c r="T360" s="220"/>
      <c r="AT360" s="221" t="s">
        <v>215</v>
      </c>
      <c r="AU360" s="221" t="s">
        <v>83</v>
      </c>
      <c r="AV360" s="14" t="s">
        <v>83</v>
      </c>
      <c r="AW360" s="14" t="s">
        <v>34</v>
      </c>
      <c r="AX360" s="14" t="s">
        <v>74</v>
      </c>
      <c r="AY360" s="221" t="s">
        <v>206</v>
      </c>
    </row>
    <row r="361" spans="1:65" s="15" customFormat="1">
      <c r="B361" s="222"/>
      <c r="C361" s="223"/>
      <c r="D361" s="196" t="s">
        <v>215</v>
      </c>
      <c r="E361" s="224" t="s">
        <v>21</v>
      </c>
      <c r="F361" s="225" t="s">
        <v>219</v>
      </c>
      <c r="G361" s="223"/>
      <c r="H361" s="226">
        <v>1</v>
      </c>
      <c r="I361" s="227"/>
      <c r="J361" s="223"/>
      <c r="K361" s="223"/>
      <c r="L361" s="228"/>
      <c r="M361" s="229"/>
      <c r="N361" s="230"/>
      <c r="O361" s="230"/>
      <c r="P361" s="230"/>
      <c r="Q361" s="230"/>
      <c r="R361" s="230"/>
      <c r="S361" s="230"/>
      <c r="T361" s="231"/>
      <c r="AT361" s="232" t="s">
        <v>215</v>
      </c>
      <c r="AU361" s="232" t="s">
        <v>83</v>
      </c>
      <c r="AV361" s="15" t="s">
        <v>149</v>
      </c>
      <c r="AW361" s="15" t="s">
        <v>34</v>
      </c>
      <c r="AX361" s="15" t="s">
        <v>81</v>
      </c>
      <c r="AY361" s="232" t="s">
        <v>206</v>
      </c>
    </row>
    <row r="362" spans="1:65" s="2" customFormat="1" ht="16.5" customHeight="1">
      <c r="A362" s="37"/>
      <c r="B362" s="38"/>
      <c r="C362" s="182" t="s">
        <v>627</v>
      </c>
      <c r="D362" s="182" t="s">
        <v>208</v>
      </c>
      <c r="E362" s="183" t="s">
        <v>3033</v>
      </c>
      <c r="F362" s="184" t="s">
        <v>3034</v>
      </c>
      <c r="G362" s="185" t="s">
        <v>3030</v>
      </c>
      <c r="H362" s="186">
        <v>1</v>
      </c>
      <c r="I362" s="187"/>
      <c r="J362" s="188">
        <f>ROUND(I362*H362,2)</f>
        <v>0</v>
      </c>
      <c r="K362" s="189"/>
      <c r="L362" s="42"/>
      <c r="M362" s="190" t="s">
        <v>21</v>
      </c>
      <c r="N362" s="191" t="s">
        <v>45</v>
      </c>
      <c r="O362" s="67"/>
      <c r="P362" s="192">
        <f>O362*H362</f>
        <v>0</v>
      </c>
      <c r="Q362" s="192">
        <v>0</v>
      </c>
      <c r="R362" s="192">
        <f>Q362*H362</f>
        <v>0</v>
      </c>
      <c r="S362" s="192">
        <v>0</v>
      </c>
      <c r="T362" s="193">
        <f>S362*H362</f>
        <v>0</v>
      </c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R362" s="194" t="s">
        <v>149</v>
      </c>
      <c r="AT362" s="194" t="s">
        <v>208</v>
      </c>
      <c r="AU362" s="194" t="s">
        <v>83</v>
      </c>
      <c r="AY362" s="20" t="s">
        <v>206</v>
      </c>
      <c r="BE362" s="195">
        <f>IF(N362="základní",J362,0)</f>
        <v>0</v>
      </c>
      <c r="BF362" s="195">
        <f>IF(N362="snížená",J362,0)</f>
        <v>0</v>
      </c>
      <c r="BG362" s="195">
        <f>IF(N362="zákl. přenesená",J362,0)</f>
        <v>0</v>
      </c>
      <c r="BH362" s="195">
        <f>IF(N362="sníž. přenesená",J362,0)</f>
        <v>0</v>
      </c>
      <c r="BI362" s="195">
        <f>IF(N362="nulová",J362,0)</f>
        <v>0</v>
      </c>
      <c r="BJ362" s="20" t="s">
        <v>81</v>
      </c>
      <c r="BK362" s="195">
        <f>ROUND(I362*H362,2)</f>
        <v>0</v>
      </c>
      <c r="BL362" s="20" t="s">
        <v>149</v>
      </c>
      <c r="BM362" s="194" t="s">
        <v>3035</v>
      </c>
    </row>
    <row r="363" spans="1:65" s="2" customFormat="1">
      <c r="A363" s="37"/>
      <c r="B363" s="38"/>
      <c r="C363" s="39"/>
      <c r="D363" s="196" t="s">
        <v>213</v>
      </c>
      <c r="E363" s="39"/>
      <c r="F363" s="197" t="s">
        <v>3034</v>
      </c>
      <c r="G363" s="39"/>
      <c r="H363" s="39"/>
      <c r="I363" s="198"/>
      <c r="J363" s="39"/>
      <c r="K363" s="39"/>
      <c r="L363" s="42"/>
      <c r="M363" s="199"/>
      <c r="N363" s="200"/>
      <c r="O363" s="67"/>
      <c r="P363" s="67"/>
      <c r="Q363" s="67"/>
      <c r="R363" s="67"/>
      <c r="S363" s="67"/>
      <c r="T363" s="68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T363" s="20" t="s">
        <v>213</v>
      </c>
      <c r="AU363" s="20" t="s">
        <v>83</v>
      </c>
    </row>
    <row r="364" spans="1:65" s="14" customFormat="1">
      <c r="B364" s="211"/>
      <c r="C364" s="212"/>
      <c r="D364" s="196" t="s">
        <v>215</v>
      </c>
      <c r="E364" s="213" t="s">
        <v>21</v>
      </c>
      <c r="F364" s="214" t="s">
        <v>81</v>
      </c>
      <c r="G364" s="212"/>
      <c r="H364" s="215">
        <v>1</v>
      </c>
      <c r="I364" s="216"/>
      <c r="J364" s="212"/>
      <c r="K364" s="212"/>
      <c r="L364" s="217"/>
      <c r="M364" s="218"/>
      <c r="N364" s="219"/>
      <c r="O364" s="219"/>
      <c r="P364" s="219"/>
      <c r="Q364" s="219"/>
      <c r="R364" s="219"/>
      <c r="S364" s="219"/>
      <c r="T364" s="220"/>
      <c r="AT364" s="221" t="s">
        <v>215</v>
      </c>
      <c r="AU364" s="221" t="s">
        <v>83</v>
      </c>
      <c r="AV364" s="14" t="s">
        <v>83</v>
      </c>
      <c r="AW364" s="14" t="s">
        <v>34</v>
      </c>
      <c r="AX364" s="14" t="s">
        <v>74</v>
      </c>
      <c r="AY364" s="221" t="s">
        <v>206</v>
      </c>
    </row>
    <row r="365" spans="1:65" s="15" customFormat="1">
      <c r="B365" s="222"/>
      <c r="C365" s="223"/>
      <c r="D365" s="196" t="s">
        <v>215</v>
      </c>
      <c r="E365" s="224" t="s">
        <v>21</v>
      </c>
      <c r="F365" s="225" t="s">
        <v>219</v>
      </c>
      <c r="G365" s="223"/>
      <c r="H365" s="226">
        <v>1</v>
      </c>
      <c r="I365" s="227"/>
      <c r="J365" s="223"/>
      <c r="K365" s="223"/>
      <c r="L365" s="228"/>
      <c r="M365" s="229"/>
      <c r="N365" s="230"/>
      <c r="O365" s="230"/>
      <c r="P365" s="230"/>
      <c r="Q365" s="230"/>
      <c r="R365" s="230"/>
      <c r="S365" s="230"/>
      <c r="T365" s="231"/>
      <c r="AT365" s="232" t="s">
        <v>215</v>
      </c>
      <c r="AU365" s="232" t="s">
        <v>83</v>
      </c>
      <c r="AV365" s="15" t="s">
        <v>149</v>
      </c>
      <c r="AW365" s="15" t="s">
        <v>34</v>
      </c>
      <c r="AX365" s="15" t="s">
        <v>81</v>
      </c>
      <c r="AY365" s="232" t="s">
        <v>206</v>
      </c>
    </row>
    <row r="366" spans="1:65" s="12" customFormat="1" ht="22.75" customHeight="1">
      <c r="B366" s="166"/>
      <c r="C366" s="167"/>
      <c r="D366" s="168" t="s">
        <v>73</v>
      </c>
      <c r="E366" s="180" t="s">
        <v>772</v>
      </c>
      <c r="F366" s="180" t="s">
        <v>773</v>
      </c>
      <c r="G366" s="167"/>
      <c r="H366" s="167"/>
      <c r="I366" s="170"/>
      <c r="J366" s="181">
        <f>BK366</f>
        <v>0</v>
      </c>
      <c r="K366" s="167"/>
      <c r="L366" s="172"/>
      <c r="M366" s="173"/>
      <c r="N366" s="174"/>
      <c r="O366" s="174"/>
      <c r="P366" s="175">
        <f>SUM(P367:P368)</f>
        <v>0</v>
      </c>
      <c r="Q366" s="174"/>
      <c r="R366" s="175">
        <f>SUM(R367:R368)</f>
        <v>0</v>
      </c>
      <c r="S366" s="174"/>
      <c r="T366" s="176">
        <f>SUM(T367:T368)</f>
        <v>0</v>
      </c>
      <c r="AR366" s="177" t="s">
        <v>81</v>
      </c>
      <c r="AT366" s="178" t="s">
        <v>73</v>
      </c>
      <c r="AU366" s="178" t="s">
        <v>81</v>
      </c>
      <c r="AY366" s="177" t="s">
        <v>206</v>
      </c>
      <c r="BK366" s="179">
        <f>SUM(BK367:BK368)</f>
        <v>0</v>
      </c>
    </row>
    <row r="367" spans="1:65" s="2" customFormat="1" ht="33" customHeight="1">
      <c r="A367" s="37"/>
      <c r="B367" s="38"/>
      <c r="C367" s="182" t="s">
        <v>631</v>
      </c>
      <c r="D367" s="182" t="s">
        <v>208</v>
      </c>
      <c r="E367" s="183" t="s">
        <v>3036</v>
      </c>
      <c r="F367" s="184" t="s">
        <v>3037</v>
      </c>
      <c r="G367" s="185" t="s">
        <v>308</v>
      </c>
      <c r="H367" s="186">
        <v>146.39599999999999</v>
      </c>
      <c r="I367" s="187"/>
      <c r="J367" s="188">
        <f>ROUND(I367*H367,2)</f>
        <v>0</v>
      </c>
      <c r="K367" s="189"/>
      <c r="L367" s="42"/>
      <c r="M367" s="190" t="s">
        <v>21</v>
      </c>
      <c r="N367" s="191" t="s">
        <v>45</v>
      </c>
      <c r="O367" s="67"/>
      <c r="P367" s="192">
        <f>O367*H367</f>
        <v>0</v>
      </c>
      <c r="Q367" s="192">
        <v>0</v>
      </c>
      <c r="R367" s="192">
        <f>Q367*H367</f>
        <v>0</v>
      </c>
      <c r="S367" s="192">
        <v>0</v>
      </c>
      <c r="T367" s="193">
        <f>S367*H367</f>
        <v>0</v>
      </c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R367" s="194" t="s">
        <v>149</v>
      </c>
      <c r="AT367" s="194" t="s">
        <v>208</v>
      </c>
      <c r="AU367" s="194" t="s">
        <v>83</v>
      </c>
      <c r="AY367" s="20" t="s">
        <v>206</v>
      </c>
      <c r="BE367" s="195">
        <f>IF(N367="základní",J367,0)</f>
        <v>0</v>
      </c>
      <c r="BF367" s="195">
        <f>IF(N367="snížená",J367,0)</f>
        <v>0</v>
      </c>
      <c r="BG367" s="195">
        <f>IF(N367="zákl. přenesená",J367,0)</f>
        <v>0</v>
      </c>
      <c r="BH367" s="195">
        <f>IF(N367="sníž. přenesená",J367,0)</f>
        <v>0</v>
      </c>
      <c r="BI367" s="195">
        <f>IF(N367="nulová",J367,0)</f>
        <v>0</v>
      </c>
      <c r="BJ367" s="20" t="s">
        <v>81</v>
      </c>
      <c r="BK367" s="195">
        <f>ROUND(I367*H367,2)</f>
        <v>0</v>
      </c>
      <c r="BL367" s="20" t="s">
        <v>149</v>
      </c>
      <c r="BM367" s="194" t="s">
        <v>3038</v>
      </c>
    </row>
    <row r="368" spans="1:65" s="2" customFormat="1" ht="18">
      <c r="A368" s="37"/>
      <c r="B368" s="38"/>
      <c r="C368" s="39"/>
      <c r="D368" s="196" t="s">
        <v>213</v>
      </c>
      <c r="E368" s="39"/>
      <c r="F368" s="197" t="s">
        <v>3037</v>
      </c>
      <c r="G368" s="39"/>
      <c r="H368" s="39"/>
      <c r="I368" s="198"/>
      <c r="J368" s="39"/>
      <c r="K368" s="39"/>
      <c r="L368" s="42"/>
      <c r="M368" s="199"/>
      <c r="N368" s="200"/>
      <c r="O368" s="67"/>
      <c r="P368" s="67"/>
      <c r="Q368" s="67"/>
      <c r="R368" s="67"/>
      <c r="S368" s="67"/>
      <c r="T368" s="68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T368" s="20" t="s">
        <v>213</v>
      </c>
      <c r="AU368" s="20" t="s">
        <v>83</v>
      </c>
    </row>
    <row r="369" spans="1:65" s="12" customFormat="1" ht="25.9" customHeight="1">
      <c r="B369" s="166"/>
      <c r="C369" s="167"/>
      <c r="D369" s="168" t="s">
        <v>73</v>
      </c>
      <c r="E369" s="169" t="s">
        <v>969</v>
      </c>
      <c r="F369" s="169" t="s">
        <v>970</v>
      </c>
      <c r="G369" s="167"/>
      <c r="H369" s="167"/>
      <c r="I369" s="170"/>
      <c r="J369" s="171">
        <f>BK369</f>
        <v>0</v>
      </c>
      <c r="K369" s="167"/>
      <c r="L369" s="172"/>
      <c r="M369" s="173"/>
      <c r="N369" s="174"/>
      <c r="O369" s="174"/>
      <c r="P369" s="175">
        <f>P370+P423+P469+P544+P571+P637+P643+P662+P696+P757+P767+P809+P850+P927+P937+P956</f>
        <v>0</v>
      </c>
      <c r="Q369" s="174"/>
      <c r="R369" s="175">
        <f>R370+R423+R469+R544+R571+R637+R643+R662+R696+R757+R767+R809+R850+R927+R937+R956</f>
        <v>0</v>
      </c>
      <c r="S369" s="174"/>
      <c r="T369" s="176">
        <f>T370+T423+T469+T544+T571+T637+T643+T662+T696+T757+T767+T809+T850+T927+T937+T956</f>
        <v>0</v>
      </c>
      <c r="AR369" s="177" t="s">
        <v>83</v>
      </c>
      <c r="AT369" s="178" t="s">
        <v>73</v>
      </c>
      <c r="AU369" s="178" t="s">
        <v>74</v>
      </c>
      <c r="AY369" s="177" t="s">
        <v>206</v>
      </c>
      <c r="BK369" s="179">
        <f>BK370+BK423+BK469+BK544+BK571+BK637+BK643+BK662+BK696+BK757+BK767+BK809+BK850+BK927+BK937+BK956</f>
        <v>0</v>
      </c>
    </row>
    <row r="370" spans="1:65" s="12" customFormat="1" ht="22.75" customHeight="1">
      <c r="B370" s="166"/>
      <c r="C370" s="167"/>
      <c r="D370" s="168" t="s">
        <v>73</v>
      </c>
      <c r="E370" s="180" t="s">
        <v>3039</v>
      </c>
      <c r="F370" s="180" t="s">
        <v>3040</v>
      </c>
      <c r="G370" s="167"/>
      <c r="H370" s="167"/>
      <c r="I370" s="170"/>
      <c r="J370" s="181">
        <f>BK370</f>
        <v>0</v>
      </c>
      <c r="K370" s="167"/>
      <c r="L370" s="172"/>
      <c r="M370" s="173"/>
      <c r="N370" s="174"/>
      <c r="O370" s="174"/>
      <c r="P370" s="175">
        <f>SUM(P371:P422)</f>
        <v>0</v>
      </c>
      <c r="Q370" s="174"/>
      <c r="R370" s="175">
        <f>SUM(R371:R422)</f>
        <v>0</v>
      </c>
      <c r="S370" s="174"/>
      <c r="T370" s="176">
        <f>SUM(T371:T422)</f>
        <v>0</v>
      </c>
      <c r="AR370" s="177" t="s">
        <v>83</v>
      </c>
      <c r="AT370" s="178" t="s">
        <v>73</v>
      </c>
      <c r="AU370" s="178" t="s">
        <v>81</v>
      </c>
      <c r="AY370" s="177" t="s">
        <v>206</v>
      </c>
      <c r="BK370" s="179">
        <f>SUM(BK371:BK422)</f>
        <v>0</v>
      </c>
    </row>
    <row r="371" spans="1:65" s="2" customFormat="1" ht="21.75" customHeight="1">
      <c r="A371" s="37"/>
      <c r="B371" s="38"/>
      <c r="C371" s="182" t="s">
        <v>635</v>
      </c>
      <c r="D371" s="182" t="s">
        <v>208</v>
      </c>
      <c r="E371" s="183" t="s">
        <v>3041</v>
      </c>
      <c r="F371" s="184" t="s">
        <v>3042</v>
      </c>
      <c r="G371" s="185" t="s">
        <v>238</v>
      </c>
      <c r="H371" s="186">
        <v>44.16</v>
      </c>
      <c r="I371" s="187"/>
      <c r="J371" s="188">
        <f>ROUND(I371*H371,2)</f>
        <v>0</v>
      </c>
      <c r="K371" s="189"/>
      <c r="L371" s="42"/>
      <c r="M371" s="190" t="s">
        <v>21</v>
      </c>
      <c r="N371" s="191" t="s">
        <v>45</v>
      </c>
      <c r="O371" s="67"/>
      <c r="P371" s="192">
        <f>O371*H371</f>
        <v>0</v>
      </c>
      <c r="Q371" s="192">
        <v>0</v>
      </c>
      <c r="R371" s="192">
        <f>Q371*H371</f>
        <v>0</v>
      </c>
      <c r="S371" s="192">
        <v>0</v>
      </c>
      <c r="T371" s="193">
        <f>S371*H371</f>
        <v>0</v>
      </c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R371" s="194" t="s">
        <v>356</v>
      </c>
      <c r="AT371" s="194" t="s">
        <v>208</v>
      </c>
      <c r="AU371" s="194" t="s">
        <v>83</v>
      </c>
      <c r="AY371" s="20" t="s">
        <v>206</v>
      </c>
      <c r="BE371" s="195">
        <f>IF(N371="základní",J371,0)</f>
        <v>0</v>
      </c>
      <c r="BF371" s="195">
        <f>IF(N371="snížená",J371,0)</f>
        <v>0</v>
      </c>
      <c r="BG371" s="195">
        <f>IF(N371="zákl. přenesená",J371,0)</f>
        <v>0</v>
      </c>
      <c r="BH371" s="195">
        <f>IF(N371="sníž. přenesená",J371,0)</f>
        <v>0</v>
      </c>
      <c r="BI371" s="195">
        <f>IF(N371="nulová",J371,0)</f>
        <v>0</v>
      </c>
      <c r="BJ371" s="20" t="s">
        <v>81</v>
      </c>
      <c r="BK371" s="195">
        <f>ROUND(I371*H371,2)</f>
        <v>0</v>
      </c>
      <c r="BL371" s="20" t="s">
        <v>356</v>
      </c>
      <c r="BM371" s="194" t="s">
        <v>3043</v>
      </c>
    </row>
    <row r="372" spans="1:65" s="2" customFormat="1">
      <c r="A372" s="37"/>
      <c r="B372" s="38"/>
      <c r="C372" s="39"/>
      <c r="D372" s="196" t="s">
        <v>213</v>
      </c>
      <c r="E372" s="39"/>
      <c r="F372" s="197" t="s">
        <v>3042</v>
      </c>
      <c r="G372" s="39"/>
      <c r="H372" s="39"/>
      <c r="I372" s="198"/>
      <c r="J372" s="39"/>
      <c r="K372" s="39"/>
      <c r="L372" s="42"/>
      <c r="M372" s="199"/>
      <c r="N372" s="200"/>
      <c r="O372" s="67"/>
      <c r="P372" s="67"/>
      <c r="Q372" s="67"/>
      <c r="R372" s="67"/>
      <c r="S372" s="67"/>
      <c r="T372" s="68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T372" s="20" t="s">
        <v>213</v>
      </c>
      <c r="AU372" s="20" t="s">
        <v>83</v>
      </c>
    </row>
    <row r="373" spans="1:65" s="14" customFormat="1">
      <c r="B373" s="211"/>
      <c r="C373" s="212"/>
      <c r="D373" s="196" t="s">
        <v>215</v>
      </c>
      <c r="E373" s="213" t="s">
        <v>21</v>
      </c>
      <c r="F373" s="214" t="s">
        <v>2955</v>
      </c>
      <c r="G373" s="212"/>
      <c r="H373" s="215">
        <v>44.16</v>
      </c>
      <c r="I373" s="216"/>
      <c r="J373" s="212"/>
      <c r="K373" s="212"/>
      <c r="L373" s="217"/>
      <c r="M373" s="218"/>
      <c r="N373" s="219"/>
      <c r="O373" s="219"/>
      <c r="P373" s="219"/>
      <c r="Q373" s="219"/>
      <c r="R373" s="219"/>
      <c r="S373" s="219"/>
      <c r="T373" s="220"/>
      <c r="AT373" s="221" t="s">
        <v>215</v>
      </c>
      <c r="AU373" s="221" t="s">
        <v>83</v>
      </c>
      <c r="AV373" s="14" t="s">
        <v>83</v>
      </c>
      <c r="AW373" s="14" t="s">
        <v>34</v>
      </c>
      <c r="AX373" s="14" t="s">
        <v>74</v>
      </c>
      <c r="AY373" s="221" t="s">
        <v>206</v>
      </c>
    </row>
    <row r="374" spans="1:65" s="16" customFormat="1">
      <c r="B374" s="253"/>
      <c r="C374" s="254"/>
      <c r="D374" s="196" t="s">
        <v>215</v>
      </c>
      <c r="E374" s="255" t="s">
        <v>21</v>
      </c>
      <c r="F374" s="256" t="s">
        <v>2184</v>
      </c>
      <c r="G374" s="254"/>
      <c r="H374" s="257">
        <v>44.16</v>
      </c>
      <c r="I374" s="258"/>
      <c r="J374" s="254"/>
      <c r="K374" s="254"/>
      <c r="L374" s="259"/>
      <c r="M374" s="260"/>
      <c r="N374" s="261"/>
      <c r="O374" s="261"/>
      <c r="P374" s="261"/>
      <c r="Q374" s="261"/>
      <c r="R374" s="261"/>
      <c r="S374" s="261"/>
      <c r="T374" s="262"/>
      <c r="AT374" s="263" t="s">
        <v>215</v>
      </c>
      <c r="AU374" s="263" t="s">
        <v>83</v>
      </c>
      <c r="AV374" s="16" t="s">
        <v>106</v>
      </c>
      <c r="AW374" s="16" t="s">
        <v>34</v>
      </c>
      <c r="AX374" s="16" t="s">
        <v>74</v>
      </c>
      <c r="AY374" s="263" t="s">
        <v>206</v>
      </c>
    </row>
    <row r="375" spans="1:65" s="15" customFormat="1">
      <c r="B375" s="222"/>
      <c r="C375" s="223"/>
      <c r="D375" s="196" t="s">
        <v>215</v>
      </c>
      <c r="E375" s="224" t="s">
        <v>21</v>
      </c>
      <c r="F375" s="225" t="s">
        <v>219</v>
      </c>
      <c r="G375" s="223"/>
      <c r="H375" s="226">
        <v>44.16</v>
      </c>
      <c r="I375" s="227"/>
      <c r="J375" s="223"/>
      <c r="K375" s="223"/>
      <c r="L375" s="228"/>
      <c r="M375" s="229"/>
      <c r="N375" s="230"/>
      <c r="O375" s="230"/>
      <c r="P375" s="230"/>
      <c r="Q375" s="230"/>
      <c r="R375" s="230"/>
      <c r="S375" s="230"/>
      <c r="T375" s="231"/>
      <c r="AT375" s="232" t="s">
        <v>215</v>
      </c>
      <c r="AU375" s="232" t="s">
        <v>83</v>
      </c>
      <c r="AV375" s="15" t="s">
        <v>149</v>
      </c>
      <c r="AW375" s="15" t="s">
        <v>34</v>
      </c>
      <c r="AX375" s="15" t="s">
        <v>81</v>
      </c>
      <c r="AY375" s="232" t="s">
        <v>206</v>
      </c>
    </row>
    <row r="376" spans="1:65" s="2" customFormat="1" ht="21.75" customHeight="1">
      <c r="A376" s="37"/>
      <c r="B376" s="38"/>
      <c r="C376" s="182" t="s">
        <v>642</v>
      </c>
      <c r="D376" s="182" t="s">
        <v>208</v>
      </c>
      <c r="E376" s="183" t="s">
        <v>3044</v>
      </c>
      <c r="F376" s="184" t="s">
        <v>3045</v>
      </c>
      <c r="G376" s="185" t="s">
        <v>238</v>
      </c>
      <c r="H376" s="186">
        <v>24.14</v>
      </c>
      <c r="I376" s="187"/>
      <c r="J376" s="188">
        <f>ROUND(I376*H376,2)</f>
        <v>0</v>
      </c>
      <c r="K376" s="189"/>
      <c r="L376" s="42"/>
      <c r="M376" s="190" t="s">
        <v>21</v>
      </c>
      <c r="N376" s="191" t="s">
        <v>45</v>
      </c>
      <c r="O376" s="67"/>
      <c r="P376" s="192">
        <f>O376*H376</f>
        <v>0</v>
      </c>
      <c r="Q376" s="192">
        <v>0</v>
      </c>
      <c r="R376" s="192">
        <f>Q376*H376</f>
        <v>0</v>
      </c>
      <c r="S376" s="192">
        <v>0</v>
      </c>
      <c r="T376" s="193">
        <f>S376*H376</f>
        <v>0</v>
      </c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R376" s="194" t="s">
        <v>356</v>
      </c>
      <c r="AT376" s="194" t="s">
        <v>208</v>
      </c>
      <c r="AU376" s="194" t="s">
        <v>83</v>
      </c>
      <c r="AY376" s="20" t="s">
        <v>206</v>
      </c>
      <c r="BE376" s="195">
        <f>IF(N376="základní",J376,0)</f>
        <v>0</v>
      </c>
      <c r="BF376" s="195">
        <f>IF(N376="snížená",J376,0)</f>
        <v>0</v>
      </c>
      <c r="BG376" s="195">
        <f>IF(N376="zákl. přenesená",J376,0)</f>
        <v>0</v>
      </c>
      <c r="BH376" s="195">
        <f>IF(N376="sníž. přenesená",J376,0)</f>
        <v>0</v>
      </c>
      <c r="BI376" s="195">
        <f>IF(N376="nulová",J376,0)</f>
        <v>0</v>
      </c>
      <c r="BJ376" s="20" t="s">
        <v>81</v>
      </c>
      <c r="BK376" s="195">
        <f>ROUND(I376*H376,2)</f>
        <v>0</v>
      </c>
      <c r="BL376" s="20" t="s">
        <v>356</v>
      </c>
      <c r="BM376" s="194" t="s">
        <v>3046</v>
      </c>
    </row>
    <row r="377" spans="1:65" s="2" customFormat="1">
      <c r="A377" s="37"/>
      <c r="B377" s="38"/>
      <c r="C377" s="39"/>
      <c r="D377" s="196" t="s">
        <v>213</v>
      </c>
      <c r="E377" s="39"/>
      <c r="F377" s="197" t="s">
        <v>3045</v>
      </c>
      <c r="G377" s="39"/>
      <c r="H377" s="39"/>
      <c r="I377" s="198"/>
      <c r="J377" s="39"/>
      <c r="K377" s="39"/>
      <c r="L377" s="42"/>
      <c r="M377" s="199"/>
      <c r="N377" s="200"/>
      <c r="O377" s="67"/>
      <c r="P377" s="67"/>
      <c r="Q377" s="67"/>
      <c r="R377" s="67"/>
      <c r="S377" s="67"/>
      <c r="T377" s="68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T377" s="20" t="s">
        <v>213</v>
      </c>
      <c r="AU377" s="20" t="s">
        <v>83</v>
      </c>
    </row>
    <row r="378" spans="1:65" s="14" customFormat="1">
      <c r="B378" s="211"/>
      <c r="C378" s="212"/>
      <c r="D378" s="196" t="s">
        <v>215</v>
      </c>
      <c r="E378" s="213" t="s">
        <v>21</v>
      </c>
      <c r="F378" s="214" t="s">
        <v>3047</v>
      </c>
      <c r="G378" s="212"/>
      <c r="H378" s="215">
        <v>24.14</v>
      </c>
      <c r="I378" s="216"/>
      <c r="J378" s="212"/>
      <c r="K378" s="212"/>
      <c r="L378" s="217"/>
      <c r="M378" s="218"/>
      <c r="N378" s="219"/>
      <c r="O378" s="219"/>
      <c r="P378" s="219"/>
      <c r="Q378" s="219"/>
      <c r="R378" s="219"/>
      <c r="S378" s="219"/>
      <c r="T378" s="220"/>
      <c r="AT378" s="221" t="s">
        <v>215</v>
      </c>
      <c r="AU378" s="221" t="s">
        <v>83</v>
      </c>
      <c r="AV378" s="14" t="s">
        <v>83</v>
      </c>
      <c r="AW378" s="14" t="s">
        <v>34</v>
      </c>
      <c r="AX378" s="14" t="s">
        <v>74</v>
      </c>
      <c r="AY378" s="221" t="s">
        <v>206</v>
      </c>
    </row>
    <row r="379" spans="1:65" s="16" customFormat="1">
      <c r="B379" s="253"/>
      <c r="C379" s="254"/>
      <c r="D379" s="196" t="s">
        <v>215</v>
      </c>
      <c r="E379" s="255" t="s">
        <v>21</v>
      </c>
      <c r="F379" s="256" t="s">
        <v>2184</v>
      </c>
      <c r="G379" s="254"/>
      <c r="H379" s="257">
        <v>24.14</v>
      </c>
      <c r="I379" s="258"/>
      <c r="J379" s="254"/>
      <c r="K379" s="254"/>
      <c r="L379" s="259"/>
      <c r="M379" s="260"/>
      <c r="N379" s="261"/>
      <c r="O379" s="261"/>
      <c r="P379" s="261"/>
      <c r="Q379" s="261"/>
      <c r="R379" s="261"/>
      <c r="S379" s="261"/>
      <c r="T379" s="262"/>
      <c r="AT379" s="263" t="s">
        <v>215</v>
      </c>
      <c r="AU379" s="263" t="s">
        <v>83</v>
      </c>
      <c r="AV379" s="16" t="s">
        <v>106</v>
      </c>
      <c r="AW379" s="16" t="s">
        <v>34</v>
      </c>
      <c r="AX379" s="16" t="s">
        <v>74</v>
      </c>
      <c r="AY379" s="263" t="s">
        <v>206</v>
      </c>
    </row>
    <row r="380" spans="1:65" s="15" customFormat="1">
      <c r="B380" s="222"/>
      <c r="C380" s="223"/>
      <c r="D380" s="196" t="s">
        <v>215</v>
      </c>
      <c r="E380" s="224" t="s">
        <v>21</v>
      </c>
      <c r="F380" s="225" t="s">
        <v>219</v>
      </c>
      <c r="G380" s="223"/>
      <c r="H380" s="226">
        <v>24.14</v>
      </c>
      <c r="I380" s="227"/>
      <c r="J380" s="223"/>
      <c r="K380" s="223"/>
      <c r="L380" s="228"/>
      <c r="M380" s="229"/>
      <c r="N380" s="230"/>
      <c r="O380" s="230"/>
      <c r="P380" s="230"/>
      <c r="Q380" s="230"/>
      <c r="R380" s="230"/>
      <c r="S380" s="230"/>
      <c r="T380" s="231"/>
      <c r="AT380" s="232" t="s">
        <v>215</v>
      </c>
      <c r="AU380" s="232" t="s">
        <v>83</v>
      </c>
      <c r="AV380" s="15" t="s">
        <v>149</v>
      </c>
      <c r="AW380" s="15" t="s">
        <v>34</v>
      </c>
      <c r="AX380" s="15" t="s">
        <v>81</v>
      </c>
      <c r="AY380" s="232" t="s">
        <v>206</v>
      </c>
    </row>
    <row r="381" spans="1:65" s="2" customFormat="1" ht="16.5" customHeight="1">
      <c r="A381" s="37"/>
      <c r="B381" s="38"/>
      <c r="C381" s="234" t="s">
        <v>646</v>
      </c>
      <c r="D381" s="234" t="s">
        <v>305</v>
      </c>
      <c r="E381" s="235" t="s">
        <v>3048</v>
      </c>
      <c r="F381" s="236" t="s">
        <v>3049</v>
      </c>
      <c r="G381" s="237" t="s">
        <v>3050</v>
      </c>
      <c r="H381" s="238">
        <v>27.32</v>
      </c>
      <c r="I381" s="239"/>
      <c r="J381" s="240">
        <f>ROUND(I381*H381,2)</f>
        <v>0</v>
      </c>
      <c r="K381" s="241"/>
      <c r="L381" s="242"/>
      <c r="M381" s="243" t="s">
        <v>21</v>
      </c>
      <c r="N381" s="244" t="s">
        <v>45</v>
      </c>
      <c r="O381" s="67"/>
      <c r="P381" s="192">
        <f>O381*H381</f>
        <v>0</v>
      </c>
      <c r="Q381" s="192">
        <v>0</v>
      </c>
      <c r="R381" s="192">
        <f>Q381*H381</f>
        <v>0</v>
      </c>
      <c r="S381" s="192">
        <v>0</v>
      </c>
      <c r="T381" s="193">
        <f>S381*H381</f>
        <v>0</v>
      </c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R381" s="194" t="s">
        <v>487</v>
      </c>
      <c r="AT381" s="194" t="s">
        <v>305</v>
      </c>
      <c r="AU381" s="194" t="s">
        <v>83</v>
      </c>
      <c r="AY381" s="20" t="s">
        <v>206</v>
      </c>
      <c r="BE381" s="195">
        <f>IF(N381="základní",J381,0)</f>
        <v>0</v>
      </c>
      <c r="BF381" s="195">
        <f>IF(N381="snížená",J381,0)</f>
        <v>0</v>
      </c>
      <c r="BG381" s="195">
        <f>IF(N381="zákl. přenesená",J381,0)</f>
        <v>0</v>
      </c>
      <c r="BH381" s="195">
        <f>IF(N381="sníž. přenesená",J381,0)</f>
        <v>0</v>
      </c>
      <c r="BI381" s="195">
        <f>IF(N381="nulová",J381,0)</f>
        <v>0</v>
      </c>
      <c r="BJ381" s="20" t="s">
        <v>81</v>
      </c>
      <c r="BK381" s="195">
        <f>ROUND(I381*H381,2)</f>
        <v>0</v>
      </c>
      <c r="BL381" s="20" t="s">
        <v>356</v>
      </c>
      <c r="BM381" s="194" t="s">
        <v>3051</v>
      </c>
    </row>
    <row r="382" spans="1:65" s="2" customFormat="1">
      <c r="A382" s="37"/>
      <c r="B382" s="38"/>
      <c r="C382" s="39"/>
      <c r="D382" s="196" t="s">
        <v>213</v>
      </c>
      <c r="E382" s="39"/>
      <c r="F382" s="197" t="s">
        <v>3049</v>
      </c>
      <c r="G382" s="39"/>
      <c r="H382" s="39"/>
      <c r="I382" s="198"/>
      <c r="J382" s="39"/>
      <c r="K382" s="39"/>
      <c r="L382" s="42"/>
      <c r="M382" s="199"/>
      <c r="N382" s="200"/>
      <c r="O382" s="67"/>
      <c r="P382" s="67"/>
      <c r="Q382" s="67"/>
      <c r="R382" s="67"/>
      <c r="S382" s="67"/>
      <c r="T382" s="68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T382" s="20" t="s">
        <v>213</v>
      </c>
      <c r="AU382" s="20" t="s">
        <v>83</v>
      </c>
    </row>
    <row r="383" spans="1:65" s="13" customFormat="1">
      <c r="B383" s="201"/>
      <c r="C383" s="202"/>
      <c r="D383" s="196" t="s">
        <v>215</v>
      </c>
      <c r="E383" s="203" t="s">
        <v>21</v>
      </c>
      <c r="F383" s="204" t="s">
        <v>3052</v>
      </c>
      <c r="G383" s="202"/>
      <c r="H383" s="203" t="s">
        <v>21</v>
      </c>
      <c r="I383" s="205"/>
      <c r="J383" s="202"/>
      <c r="K383" s="202"/>
      <c r="L383" s="206"/>
      <c r="M383" s="207"/>
      <c r="N383" s="208"/>
      <c r="O383" s="208"/>
      <c r="P383" s="208"/>
      <c r="Q383" s="208"/>
      <c r="R383" s="208"/>
      <c r="S383" s="208"/>
      <c r="T383" s="209"/>
      <c r="AT383" s="210" t="s">
        <v>215</v>
      </c>
      <c r="AU383" s="210" t="s">
        <v>83</v>
      </c>
      <c r="AV383" s="13" t="s">
        <v>81</v>
      </c>
      <c r="AW383" s="13" t="s">
        <v>34</v>
      </c>
      <c r="AX383" s="13" t="s">
        <v>74</v>
      </c>
      <c r="AY383" s="210" t="s">
        <v>206</v>
      </c>
    </row>
    <row r="384" spans="1:65" s="14" customFormat="1">
      <c r="B384" s="211"/>
      <c r="C384" s="212"/>
      <c r="D384" s="196" t="s">
        <v>215</v>
      </c>
      <c r="E384" s="213" t="s">
        <v>21</v>
      </c>
      <c r="F384" s="214" t="s">
        <v>3053</v>
      </c>
      <c r="G384" s="212"/>
      <c r="H384" s="215">
        <v>27.32</v>
      </c>
      <c r="I384" s="216"/>
      <c r="J384" s="212"/>
      <c r="K384" s="212"/>
      <c r="L384" s="217"/>
      <c r="M384" s="218"/>
      <c r="N384" s="219"/>
      <c r="O384" s="219"/>
      <c r="P384" s="219"/>
      <c r="Q384" s="219"/>
      <c r="R384" s="219"/>
      <c r="S384" s="219"/>
      <c r="T384" s="220"/>
      <c r="AT384" s="221" t="s">
        <v>215</v>
      </c>
      <c r="AU384" s="221" t="s">
        <v>83</v>
      </c>
      <c r="AV384" s="14" t="s">
        <v>83</v>
      </c>
      <c r="AW384" s="14" t="s">
        <v>34</v>
      </c>
      <c r="AX384" s="14" t="s">
        <v>74</v>
      </c>
      <c r="AY384" s="221" t="s">
        <v>206</v>
      </c>
    </row>
    <row r="385" spans="1:65" s="15" customFormat="1">
      <c r="B385" s="222"/>
      <c r="C385" s="223"/>
      <c r="D385" s="196" t="s">
        <v>215</v>
      </c>
      <c r="E385" s="224" t="s">
        <v>21</v>
      </c>
      <c r="F385" s="225" t="s">
        <v>219</v>
      </c>
      <c r="G385" s="223"/>
      <c r="H385" s="226">
        <v>27.32</v>
      </c>
      <c r="I385" s="227"/>
      <c r="J385" s="223"/>
      <c r="K385" s="223"/>
      <c r="L385" s="228"/>
      <c r="M385" s="229"/>
      <c r="N385" s="230"/>
      <c r="O385" s="230"/>
      <c r="P385" s="230"/>
      <c r="Q385" s="230"/>
      <c r="R385" s="230"/>
      <c r="S385" s="230"/>
      <c r="T385" s="231"/>
      <c r="AT385" s="232" t="s">
        <v>215</v>
      </c>
      <c r="AU385" s="232" t="s">
        <v>83</v>
      </c>
      <c r="AV385" s="15" t="s">
        <v>149</v>
      </c>
      <c r="AW385" s="15" t="s">
        <v>34</v>
      </c>
      <c r="AX385" s="15" t="s">
        <v>81</v>
      </c>
      <c r="AY385" s="232" t="s">
        <v>206</v>
      </c>
    </row>
    <row r="386" spans="1:65" s="2" customFormat="1" ht="16.5" customHeight="1">
      <c r="A386" s="37"/>
      <c r="B386" s="38"/>
      <c r="C386" s="182" t="s">
        <v>653</v>
      </c>
      <c r="D386" s="182" t="s">
        <v>208</v>
      </c>
      <c r="E386" s="183" t="s">
        <v>3054</v>
      </c>
      <c r="F386" s="184" t="s">
        <v>3055</v>
      </c>
      <c r="G386" s="185" t="s">
        <v>238</v>
      </c>
      <c r="H386" s="186">
        <v>44.16</v>
      </c>
      <c r="I386" s="187"/>
      <c r="J386" s="188">
        <f>ROUND(I386*H386,2)</f>
        <v>0</v>
      </c>
      <c r="K386" s="189"/>
      <c r="L386" s="42"/>
      <c r="M386" s="190" t="s">
        <v>21</v>
      </c>
      <c r="N386" s="191" t="s">
        <v>45</v>
      </c>
      <c r="O386" s="67"/>
      <c r="P386" s="192">
        <f>O386*H386</f>
        <v>0</v>
      </c>
      <c r="Q386" s="192">
        <v>0</v>
      </c>
      <c r="R386" s="192">
        <f>Q386*H386</f>
        <v>0</v>
      </c>
      <c r="S386" s="192">
        <v>0</v>
      </c>
      <c r="T386" s="193">
        <f>S386*H386</f>
        <v>0</v>
      </c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R386" s="194" t="s">
        <v>356</v>
      </c>
      <c r="AT386" s="194" t="s">
        <v>208</v>
      </c>
      <c r="AU386" s="194" t="s">
        <v>83</v>
      </c>
      <c r="AY386" s="20" t="s">
        <v>206</v>
      </c>
      <c r="BE386" s="195">
        <f>IF(N386="základní",J386,0)</f>
        <v>0</v>
      </c>
      <c r="BF386" s="195">
        <f>IF(N386="snížená",J386,0)</f>
        <v>0</v>
      </c>
      <c r="BG386" s="195">
        <f>IF(N386="zákl. přenesená",J386,0)</f>
        <v>0</v>
      </c>
      <c r="BH386" s="195">
        <f>IF(N386="sníž. přenesená",J386,0)</f>
        <v>0</v>
      </c>
      <c r="BI386" s="195">
        <f>IF(N386="nulová",J386,0)</f>
        <v>0</v>
      </c>
      <c r="BJ386" s="20" t="s">
        <v>81</v>
      </c>
      <c r="BK386" s="195">
        <f>ROUND(I386*H386,2)</f>
        <v>0</v>
      </c>
      <c r="BL386" s="20" t="s">
        <v>356</v>
      </c>
      <c r="BM386" s="194" t="s">
        <v>3056</v>
      </c>
    </row>
    <row r="387" spans="1:65" s="2" customFormat="1">
      <c r="A387" s="37"/>
      <c r="B387" s="38"/>
      <c r="C387" s="39"/>
      <c r="D387" s="196" t="s">
        <v>213</v>
      </c>
      <c r="E387" s="39"/>
      <c r="F387" s="197" t="s">
        <v>3055</v>
      </c>
      <c r="G387" s="39"/>
      <c r="H387" s="39"/>
      <c r="I387" s="198"/>
      <c r="J387" s="39"/>
      <c r="K387" s="39"/>
      <c r="L387" s="42"/>
      <c r="M387" s="199"/>
      <c r="N387" s="200"/>
      <c r="O387" s="67"/>
      <c r="P387" s="67"/>
      <c r="Q387" s="67"/>
      <c r="R387" s="67"/>
      <c r="S387" s="67"/>
      <c r="T387" s="68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T387" s="20" t="s">
        <v>213</v>
      </c>
      <c r="AU387" s="20" t="s">
        <v>83</v>
      </c>
    </row>
    <row r="388" spans="1:65" s="2" customFormat="1" ht="16.5" customHeight="1">
      <c r="A388" s="37"/>
      <c r="B388" s="38"/>
      <c r="C388" s="182" t="s">
        <v>659</v>
      </c>
      <c r="D388" s="182" t="s">
        <v>208</v>
      </c>
      <c r="E388" s="183" t="s">
        <v>3057</v>
      </c>
      <c r="F388" s="184" t="s">
        <v>3058</v>
      </c>
      <c r="G388" s="185" t="s">
        <v>238</v>
      </c>
      <c r="H388" s="186">
        <v>24.14</v>
      </c>
      <c r="I388" s="187"/>
      <c r="J388" s="188">
        <f>ROUND(I388*H388,2)</f>
        <v>0</v>
      </c>
      <c r="K388" s="189"/>
      <c r="L388" s="42"/>
      <c r="M388" s="190" t="s">
        <v>21</v>
      </c>
      <c r="N388" s="191" t="s">
        <v>45</v>
      </c>
      <c r="O388" s="67"/>
      <c r="P388" s="192">
        <f>O388*H388</f>
        <v>0</v>
      </c>
      <c r="Q388" s="192">
        <v>0</v>
      </c>
      <c r="R388" s="192">
        <f>Q388*H388</f>
        <v>0</v>
      </c>
      <c r="S388" s="192">
        <v>0</v>
      </c>
      <c r="T388" s="193">
        <f>S388*H388</f>
        <v>0</v>
      </c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R388" s="194" t="s">
        <v>356</v>
      </c>
      <c r="AT388" s="194" t="s">
        <v>208</v>
      </c>
      <c r="AU388" s="194" t="s">
        <v>83</v>
      </c>
      <c r="AY388" s="20" t="s">
        <v>206</v>
      </c>
      <c r="BE388" s="195">
        <f>IF(N388="základní",J388,0)</f>
        <v>0</v>
      </c>
      <c r="BF388" s="195">
        <f>IF(N388="snížená",J388,0)</f>
        <v>0</v>
      </c>
      <c r="BG388" s="195">
        <f>IF(N388="zákl. přenesená",J388,0)</f>
        <v>0</v>
      </c>
      <c r="BH388" s="195">
        <f>IF(N388="sníž. přenesená",J388,0)</f>
        <v>0</v>
      </c>
      <c r="BI388" s="195">
        <f>IF(N388="nulová",J388,0)</f>
        <v>0</v>
      </c>
      <c r="BJ388" s="20" t="s">
        <v>81</v>
      </c>
      <c r="BK388" s="195">
        <f>ROUND(I388*H388,2)</f>
        <v>0</v>
      </c>
      <c r="BL388" s="20" t="s">
        <v>356</v>
      </c>
      <c r="BM388" s="194" t="s">
        <v>3059</v>
      </c>
    </row>
    <row r="389" spans="1:65" s="2" customFormat="1">
      <c r="A389" s="37"/>
      <c r="B389" s="38"/>
      <c r="C389" s="39"/>
      <c r="D389" s="196" t="s">
        <v>213</v>
      </c>
      <c r="E389" s="39"/>
      <c r="F389" s="197" t="s">
        <v>3058</v>
      </c>
      <c r="G389" s="39"/>
      <c r="H389" s="39"/>
      <c r="I389" s="198"/>
      <c r="J389" s="39"/>
      <c r="K389" s="39"/>
      <c r="L389" s="42"/>
      <c r="M389" s="199"/>
      <c r="N389" s="200"/>
      <c r="O389" s="67"/>
      <c r="P389" s="67"/>
      <c r="Q389" s="67"/>
      <c r="R389" s="67"/>
      <c r="S389" s="67"/>
      <c r="T389" s="68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T389" s="20" t="s">
        <v>213</v>
      </c>
      <c r="AU389" s="20" t="s">
        <v>83</v>
      </c>
    </row>
    <row r="390" spans="1:65" s="2" customFormat="1" ht="24.15" customHeight="1">
      <c r="A390" s="37"/>
      <c r="B390" s="38"/>
      <c r="C390" s="234" t="s">
        <v>665</v>
      </c>
      <c r="D390" s="234" t="s">
        <v>305</v>
      </c>
      <c r="E390" s="235" t="s">
        <v>3060</v>
      </c>
      <c r="F390" s="236" t="s">
        <v>3061</v>
      </c>
      <c r="G390" s="237" t="s">
        <v>238</v>
      </c>
      <c r="H390" s="238">
        <v>80.921000000000006</v>
      </c>
      <c r="I390" s="239"/>
      <c r="J390" s="240">
        <f>ROUND(I390*H390,2)</f>
        <v>0</v>
      </c>
      <c r="K390" s="241"/>
      <c r="L390" s="242"/>
      <c r="M390" s="243" t="s">
        <v>21</v>
      </c>
      <c r="N390" s="244" t="s">
        <v>45</v>
      </c>
      <c r="O390" s="67"/>
      <c r="P390" s="192">
        <f>O390*H390</f>
        <v>0</v>
      </c>
      <c r="Q390" s="192">
        <v>0</v>
      </c>
      <c r="R390" s="192">
        <f>Q390*H390</f>
        <v>0</v>
      </c>
      <c r="S390" s="192">
        <v>0</v>
      </c>
      <c r="T390" s="193">
        <f>S390*H390</f>
        <v>0</v>
      </c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R390" s="194" t="s">
        <v>487</v>
      </c>
      <c r="AT390" s="194" t="s">
        <v>305</v>
      </c>
      <c r="AU390" s="194" t="s">
        <v>83</v>
      </c>
      <c r="AY390" s="20" t="s">
        <v>206</v>
      </c>
      <c r="BE390" s="195">
        <f>IF(N390="základní",J390,0)</f>
        <v>0</v>
      </c>
      <c r="BF390" s="195">
        <f>IF(N390="snížená",J390,0)</f>
        <v>0</v>
      </c>
      <c r="BG390" s="195">
        <f>IF(N390="zákl. přenesená",J390,0)</f>
        <v>0</v>
      </c>
      <c r="BH390" s="195">
        <f>IF(N390="sníž. přenesená",J390,0)</f>
        <v>0</v>
      </c>
      <c r="BI390" s="195">
        <f>IF(N390="nulová",J390,0)</f>
        <v>0</v>
      </c>
      <c r="BJ390" s="20" t="s">
        <v>81</v>
      </c>
      <c r="BK390" s="195">
        <f>ROUND(I390*H390,2)</f>
        <v>0</v>
      </c>
      <c r="BL390" s="20" t="s">
        <v>356</v>
      </c>
      <c r="BM390" s="194" t="s">
        <v>3062</v>
      </c>
    </row>
    <row r="391" spans="1:65" s="2" customFormat="1" ht="18">
      <c r="A391" s="37"/>
      <c r="B391" s="38"/>
      <c r="C391" s="39"/>
      <c r="D391" s="196" t="s">
        <v>213</v>
      </c>
      <c r="E391" s="39"/>
      <c r="F391" s="197" t="s">
        <v>3061</v>
      </c>
      <c r="G391" s="39"/>
      <c r="H391" s="39"/>
      <c r="I391" s="198"/>
      <c r="J391" s="39"/>
      <c r="K391" s="39"/>
      <c r="L391" s="42"/>
      <c r="M391" s="199"/>
      <c r="N391" s="200"/>
      <c r="O391" s="67"/>
      <c r="P391" s="67"/>
      <c r="Q391" s="67"/>
      <c r="R391" s="67"/>
      <c r="S391" s="67"/>
      <c r="T391" s="68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T391" s="20" t="s">
        <v>213</v>
      </c>
      <c r="AU391" s="20" t="s">
        <v>83</v>
      </c>
    </row>
    <row r="392" spans="1:65" s="2" customFormat="1" ht="16.5" customHeight="1">
      <c r="A392" s="37"/>
      <c r="B392" s="38"/>
      <c r="C392" s="182" t="s">
        <v>678</v>
      </c>
      <c r="D392" s="182" t="s">
        <v>208</v>
      </c>
      <c r="E392" s="183" t="s">
        <v>3063</v>
      </c>
      <c r="F392" s="184" t="s">
        <v>3064</v>
      </c>
      <c r="G392" s="185" t="s">
        <v>238</v>
      </c>
      <c r="H392" s="186">
        <v>35.93</v>
      </c>
      <c r="I392" s="187"/>
      <c r="J392" s="188">
        <f>ROUND(I392*H392,2)</f>
        <v>0</v>
      </c>
      <c r="K392" s="189"/>
      <c r="L392" s="42"/>
      <c r="M392" s="190" t="s">
        <v>21</v>
      </c>
      <c r="N392" s="191" t="s">
        <v>45</v>
      </c>
      <c r="O392" s="67"/>
      <c r="P392" s="192">
        <f>O392*H392</f>
        <v>0</v>
      </c>
      <c r="Q392" s="192">
        <v>0</v>
      </c>
      <c r="R392" s="192">
        <f>Q392*H392</f>
        <v>0</v>
      </c>
      <c r="S392" s="192">
        <v>0</v>
      </c>
      <c r="T392" s="193">
        <f>S392*H392</f>
        <v>0</v>
      </c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R392" s="194" t="s">
        <v>356</v>
      </c>
      <c r="AT392" s="194" t="s">
        <v>208</v>
      </c>
      <c r="AU392" s="194" t="s">
        <v>83</v>
      </c>
      <c r="AY392" s="20" t="s">
        <v>206</v>
      </c>
      <c r="BE392" s="195">
        <f>IF(N392="základní",J392,0)</f>
        <v>0</v>
      </c>
      <c r="BF392" s="195">
        <f>IF(N392="snížená",J392,0)</f>
        <v>0</v>
      </c>
      <c r="BG392" s="195">
        <f>IF(N392="zákl. přenesená",J392,0)</f>
        <v>0</v>
      </c>
      <c r="BH392" s="195">
        <f>IF(N392="sníž. přenesená",J392,0)</f>
        <v>0</v>
      </c>
      <c r="BI392" s="195">
        <f>IF(N392="nulová",J392,0)</f>
        <v>0</v>
      </c>
      <c r="BJ392" s="20" t="s">
        <v>81</v>
      </c>
      <c r="BK392" s="195">
        <f>ROUND(I392*H392,2)</f>
        <v>0</v>
      </c>
      <c r="BL392" s="20" t="s">
        <v>356</v>
      </c>
      <c r="BM392" s="194" t="s">
        <v>3065</v>
      </c>
    </row>
    <row r="393" spans="1:65" s="2" customFormat="1">
      <c r="A393" s="37"/>
      <c r="B393" s="38"/>
      <c r="C393" s="39"/>
      <c r="D393" s="196" t="s">
        <v>213</v>
      </c>
      <c r="E393" s="39"/>
      <c r="F393" s="197" t="s">
        <v>3064</v>
      </c>
      <c r="G393" s="39"/>
      <c r="H393" s="39"/>
      <c r="I393" s="198"/>
      <c r="J393" s="39"/>
      <c r="K393" s="39"/>
      <c r="L393" s="42"/>
      <c r="M393" s="199"/>
      <c r="N393" s="200"/>
      <c r="O393" s="67"/>
      <c r="P393" s="67"/>
      <c r="Q393" s="67"/>
      <c r="R393" s="67"/>
      <c r="S393" s="67"/>
      <c r="T393" s="68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T393" s="20" t="s">
        <v>213</v>
      </c>
      <c r="AU393" s="20" t="s">
        <v>83</v>
      </c>
    </row>
    <row r="394" spans="1:65" s="14" customFormat="1">
      <c r="B394" s="211"/>
      <c r="C394" s="212"/>
      <c r="D394" s="196" t="s">
        <v>215</v>
      </c>
      <c r="E394" s="213" t="s">
        <v>21</v>
      </c>
      <c r="F394" s="214" t="s">
        <v>3066</v>
      </c>
      <c r="G394" s="212"/>
      <c r="H394" s="215">
        <v>26.24</v>
      </c>
      <c r="I394" s="216"/>
      <c r="J394" s="212"/>
      <c r="K394" s="212"/>
      <c r="L394" s="217"/>
      <c r="M394" s="218"/>
      <c r="N394" s="219"/>
      <c r="O394" s="219"/>
      <c r="P394" s="219"/>
      <c r="Q394" s="219"/>
      <c r="R394" s="219"/>
      <c r="S394" s="219"/>
      <c r="T394" s="220"/>
      <c r="AT394" s="221" t="s">
        <v>215</v>
      </c>
      <c r="AU394" s="221" t="s">
        <v>83</v>
      </c>
      <c r="AV394" s="14" t="s">
        <v>83</v>
      </c>
      <c r="AW394" s="14" t="s">
        <v>34</v>
      </c>
      <c r="AX394" s="14" t="s">
        <v>74</v>
      </c>
      <c r="AY394" s="221" t="s">
        <v>206</v>
      </c>
    </row>
    <row r="395" spans="1:65" s="14" customFormat="1">
      <c r="B395" s="211"/>
      <c r="C395" s="212"/>
      <c r="D395" s="196" t="s">
        <v>215</v>
      </c>
      <c r="E395" s="213" t="s">
        <v>21</v>
      </c>
      <c r="F395" s="214" t="s">
        <v>3067</v>
      </c>
      <c r="G395" s="212"/>
      <c r="H395" s="215">
        <v>9.69</v>
      </c>
      <c r="I395" s="216"/>
      <c r="J395" s="212"/>
      <c r="K395" s="212"/>
      <c r="L395" s="217"/>
      <c r="M395" s="218"/>
      <c r="N395" s="219"/>
      <c r="O395" s="219"/>
      <c r="P395" s="219"/>
      <c r="Q395" s="219"/>
      <c r="R395" s="219"/>
      <c r="S395" s="219"/>
      <c r="T395" s="220"/>
      <c r="AT395" s="221" t="s">
        <v>215</v>
      </c>
      <c r="AU395" s="221" t="s">
        <v>83</v>
      </c>
      <c r="AV395" s="14" t="s">
        <v>83</v>
      </c>
      <c r="AW395" s="14" t="s">
        <v>34</v>
      </c>
      <c r="AX395" s="14" t="s">
        <v>74</v>
      </c>
      <c r="AY395" s="221" t="s">
        <v>206</v>
      </c>
    </row>
    <row r="396" spans="1:65" s="15" customFormat="1">
      <c r="B396" s="222"/>
      <c r="C396" s="223"/>
      <c r="D396" s="196" t="s">
        <v>215</v>
      </c>
      <c r="E396" s="224" t="s">
        <v>21</v>
      </c>
      <c r="F396" s="225" t="s">
        <v>219</v>
      </c>
      <c r="G396" s="223"/>
      <c r="H396" s="226">
        <v>35.93</v>
      </c>
      <c r="I396" s="227"/>
      <c r="J396" s="223"/>
      <c r="K396" s="223"/>
      <c r="L396" s="228"/>
      <c r="M396" s="229"/>
      <c r="N396" s="230"/>
      <c r="O396" s="230"/>
      <c r="P396" s="230"/>
      <c r="Q396" s="230"/>
      <c r="R396" s="230"/>
      <c r="S396" s="230"/>
      <c r="T396" s="231"/>
      <c r="AT396" s="232" t="s">
        <v>215</v>
      </c>
      <c r="AU396" s="232" t="s">
        <v>83</v>
      </c>
      <c r="AV396" s="15" t="s">
        <v>149</v>
      </c>
      <c r="AW396" s="15" t="s">
        <v>34</v>
      </c>
      <c r="AX396" s="15" t="s">
        <v>81</v>
      </c>
      <c r="AY396" s="232" t="s">
        <v>206</v>
      </c>
    </row>
    <row r="397" spans="1:65" s="2" customFormat="1" ht="16.5" customHeight="1">
      <c r="A397" s="37"/>
      <c r="B397" s="38"/>
      <c r="C397" s="234" t="s">
        <v>681</v>
      </c>
      <c r="D397" s="234" t="s">
        <v>305</v>
      </c>
      <c r="E397" s="235" t="s">
        <v>3068</v>
      </c>
      <c r="F397" s="236" t="s">
        <v>3069</v>
      </c>
      <c r="G397" s="237" t="s">
        <v>238</v>
      </c>
      <c r="H397" s="238">
        <v>37.726999999999997</v>
      </c>
      <c r="I397" s="239"/>
      <c r="J397" s="240">
        <f>ROUND(I397*H397,2)</f>
        <v>0</v>
      </c>
      <c r="K397" s="241"/>
      <c r="L397" s="242"/>
      <c r="M397" s="243" t="s">
        <v>21</v>
      </c>
      <c r="N397" s="244" t="s">
        <v>45</v>
      </c>
      <c r="O397" s="67"/>
      <c r="P397" s="192">
        <f>O397*H397</f>
        <v>0</v>
      </c>
      <c r="Q397" s="192">
        <v>0</v>
      </c>
      <c r="R397" s="192">
        <f>Q397*H397</f>
        <v>0</v>
      </c>
      <c r="S397" s="192">
        <v>0</v>
      </c>
      <c r="T397" s="193">
        <f>S397*H397</f>
        <v>0</v>
      </c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R397" s="194" t="s">
        <v>487</v>
      </c>
      <c r="AT397" s="194" t="s">
        <v>305</v>
      </c>
      <c r="AU397" s="194" t="s">
        <v>83</v>
      </c>
      <c r="AY397" s="20" t="s">
        <v>206</v>
      </c>
      <c r="BE397" s="195">
        <f>IF(N397="základní",J397,0)</f>
        <v>0</v>
      </c>
      <c r="BF397" s="195">
        <f>IF(N397="snížená",J397,0)</f>
        <v>0</v>
      </c>
      <c r="BG397" s="195">
        <f>IF(N397="zákl. přenesená",J397,0)</f>
        <v>0</v>
      </c>
      <c r="BH397" s="195">
        <f>IF(N397="sníž. přenesená",J397,0)</f>
        <v>0</v>
      </c>
      <c r="BI397" s="195">
        <f>IF(N397="nulová",J397,0)</f>
        <v>0</v>
      </c>
      <c r="BJ397" s="20" t="s">
        <v>81</v>
      </c>
      <c r="BK397" s="195">
        <f>ROUND(I397*H397,2)</f>
        <v>0</v>
      </c>
      <c r="BL397" s="20" t="s">
        <v>356</v>
      </c>
      <c r="BM397" s="194" t="s">
        <v>3070</v>
      </c>
    </row>
    <row r="398" spans="1:65" s="2" customFormat="1">
      <c r="A398" s="37"/>
      <c r="B398" s="38"/>
      <c r="C398" s="39"/>
      <c r="D398" s="196" t="s">
        <v>213</v>
      </c>
      <c r="E398" s="39"/>
      <c r="F398" s="197" t="s">
        <v>3069</v>
      </c>
      <c r="G398" s="39"/>
      <c r="H398" s="39"/>
      <c r="I398" s="198"/>
      <c r="J398" s="39"/>
      <c r="K398" s="39"/>
      <c r="L398" s="42"/>
      <c r="M398" s="199"/>
      <c r="N398" s="200"/>
      <c r="O398" s="67"/>
      <c r="P398" s="67"/>
      <c r="Q398" s="67"/>
      <c r="R398" s="67"/>
      <c r="S398" s="67"/>
      <c r="T398" s="68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T398" s="20" t="s">
        <v>213</v>
      </c>
      <c r="AU398" s="20" t="s">
        <v>83</v>
      </c>
    </row>
    <row r="399" spans="1:65" s="14" customFormat="1">
      <c r="B399" s="211"/>
      <c r="C399" s="212"/>
      <c r="D399" s="196" t="s">
        <v>215</v>
      </c>
      <c r="E399" s="213" t="s">
        <v>21</v>
      </c>
      <c r="F399" s="214" t="s">
        <v>3071</v>
      </c>
      <c r="G399" s="212"/>
      <c r="H399" s="215">
        <v>37.726999999999997</v>
      </c>
      <c r="I399" s="216"/>
      <c r="J399" s="212"/>
      <c r="K399" s="212"/>
      <c r="L399" s="217"/>
      <c r="M399" s="218"/>
      <c r="N399" s="219"/>
      <c r="O399" s="219"/>
      <c r="P399" s="219"/>
      <c r="Q399" s="219"/>
      <c r="R399" s="219"/>
      <c r="S399" s="219"/>
      <c r="T399" s="220"/>
      <c r="AT399" s="221" t="s">
        <v>215</v>
      </c>
      <c r="AU399" s="221" t="s">
        <v>83</v>
      </c>
      <c r="AV399" s="14" t="s">
        <v>83</v>
      </c>
      <c r="AW399" s="14" t="s">
        <v>34</v>
      </c>
      <c r="AX399" s="14" t="s">
        <v>74</v>
      </c>
      <c r="AY399" s="221" t="s">
        <v>206</v>
      </c>
    </row>
    <row r="400" spans="1:65" s="15" customFormat="1">
      <c r="B400" s="222"/>
      <c r="C400" s="223"/>
      <c r="D400" s="196" t="s">
        <v>215</v>
      </c>
      <c r="E400" s="224" t="s">
        <v>21</v>
      </c>
      <c r="F400" s="225" t="s">
        <v>219</v>
      </c>
      <c r="G400" s="223"/>
      <c r="H400" s="226">
        <v>37.726999999999997</v>
      </c>
      <c r="I400" s="227"/>
      <c r="J400" s="223"/>
      <c r="K400" s="223"/>
      <c r="L400" s="228"/>
      <c r="M400" s="229"/>
      <c r="N400" s="230"/>
      <c r="O400" s="230"/>
      <c r="P400" s="230"/>
      <c r="Q400" s="230"/>
      <c r="R400" s="230"/>
      <c r="S400" s="230"/>
      <c r="T400" s="231"/>
      <c r="AT400" s="232" t="s">
        <v>215</v>
      </c>
      <c r="AU400" s="232" t="s">
        <v>83</v>
      </c>
      <c r="AV400" s="15" t="s">
        <v>149</v>
      </c>
      <c r="AW400" s="15" t="s">
        <v>34</v>
      </c>
      <c r="AX400" s="15" t="s">
        <v>81</v>
      </c>
      <c r="AY400" s="232" t="s">
        <v>206</v>
      </c>
    </row>
    <row r="401" spans="1:65" s="2" customFormat="1" ht="16.5" customHeight="1">
      <c r="A401" s="37"/>
      <c r="B401" s="38"/>
      <c r="C401" s="182" t="s">
        <v>692</v>
      </c>
      <c r="D401" s="182" t="s">
        <v>208</v>
      </c>
      <c r="E401" s="183" t="s">
        <v>3072</v>
      </c>
      <c r="F401" s="184" t="s">
        <v>3073</v>
      </c>
      <c r="G401" s="185" t="s">
        <v>238</v>
      </c>
      <c r="H401" s="186">
        <v>6.93</v>
      </c>
      <c r="I401" s="187"/>
      <c r="J401" s="188">
        <f>ROUND(I401*H401,2)</f>
        <v>0</v>
      </c>
      <c r="K401" s="189"/>
      <c r="L401" s="42"/>
      <c r="M401" s="190" t="s">
        <v>21</v>
      </c>
      <c r="N401" s="191" t="s">
        <v>45</v>
      </c>
      <c r="O401" s="67"/>
      <c r="P401" s="192">
        <f>O401*H401</f>
        <v>0</v>
      </c>
      <c r="Q401" s="192">
        <v>0</v>
      </c>
      <c r="R401" s="192">
        <f>Q401*H401</f>
        <v>0</v>
      </c>
      <c r="S401" s="192">
        <v>0</v>
      </c>
      <c r="T401" s="193">
        <f>S401*H401</f>
        <v>0</v>
      </c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R401" s="194" t="s">
        <v>356</v>
      </c>
      <c r="AT401" s="194" t="s">
        <v>208</v>
      </c>
      <c r="AU401" s="194" t="s">
        <v>83</v>
      </c>
      <c r="AY401" s="20" t="s">
        <v>206</v>
      </c>
      <c r="BE401" s="195">
        <f>IF(N401="základní",J401,0)</f>
        <v>0</v>
      </c>
      <c r="BF401" s="195">
        <f>IF(N401="snížená",J401,0)</f>
        <v>0</v>
      </c>
      <c r="BG401" s="195">
        <f>IF(N401="zákl. přenesená",J401,0)</f>
        <v>0</v>
      </c>
      <c r="BH401" s="195">
        <f>IF(N401="sníž. přenesená",J401,0)</f>
        <v>0</v>
      </c>
      <c r="BI401" s="195">
        <f>IF(N401="nulová",J401,0)</f>
        <v>0</v>
      </c>
      <c r="BJ401" s="20" t="s">
        <v>81</v>
      </c>
      <c r="BK401" s="195">
        <f>ROUND(I401*H401,2)</f>
        <v>0</v>
      </c>
      <c r="BL401" s="20" t="s">
        <v>356</v>
      </c>
      <c r="BM401" s="194" t="s">
        <v>3074</v>
      </c>
    </row>
    <row r="402" spans="1:65" s="2" customFormat="1">
      <c r="A402" s="37"/>
      <c r="B402" s="38"/>
      <c r="C402" s="39"/>
      <c r="D402" s="196" t="s">
        <v>213</v>
      </c>
      <c r="E402" s="39"/>
      <c r="F402" s="197" t="s">
        <v>3073</v>
      </c>
      <c r="G402" s="39"/>
      <c r="H402" s="39"/>
      <c r="I402" s="198"/>
      <c r="J402" s="39"/>
      <c r="K402" s="39"/>
      <c r="L402" s="42"/>
      <c r="M402" s="199"/>
      <c r="N402" s="200"/>
      <c r="O402" s="67"/>
      <c r="P402" s="67"/>
      <c r="Q402" s="67"/>
      <c r="R402" s="67"/>
      <c r="S402" s="67"/>
      <c r="T402" s="68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T402" s="20" t="s">
        <v>213</v>
      </c>
      <c r="AU402" s="20" t="s">
        <v>83</v>
      </c>
    </row>
    <row r="403" spans="1:65" s="13" customFormat="1">
      <c r="B403" s="201"/>
      <c r="C403" s="202"/>
      <c r="D403" s="196" t="s">
        <v>215</v>
      </c>
      <c r="E403" s="203" t="s">
        <v>21</v>
      </c>
      <c r="F403" s="204" t="s">
        <v>3075</v>
      </c>
      <c r="G403" s="202"/>
      <c r="H403" s="203" t="s">
        <v>21</v>
      </c>
      <c r="I403" s="205"/>
      <c r="J403" s="202"/>
      <c r="K403" s="202"/>
      <c r="L403" s="206"/>
      <c r="M403" s="207"/>
      <c r="N403" s="208"/>
      <c r="O403" s="208"/>
      <c r="P403" s="208"/>
      <c r="Q403" s="208"/>
      <c r="R403" s="208"/>
      <c r="S403" s="208"/>
      <c r="T403" s="209"/>
      <c r="AT403" s="210" t="s">
        <v>215</v>
      </c>
      <c r="AU403" s="210" t="s">
        <v>83</v>
      </c>
      <c r="AV403" s="13" t="s">
        <v>81</v>
      </c>
      <c r="AW403" s="13" t="s">
        <v>34</v>
      </c>
      <c r="AX403" s="13" t="s">
        <v>74</v>
      </c>
      <c r="AY403" s="210" t="s">
        <v>206</v>
      </c>
    </row>
    <row r="404" spans="1:65" s="14" customFormat="1">
      <c r="B404" s="211"/>
      <c r="C404" s="212"/>
      <c r="D404" s="196" t="s">
        <v>215</v>
      </c>
      <c r="E404" s="213" t="s">
        <v>21</v>
      </c>
      <c r="F404" s="214" t="s">
        <v>3076</v>
      </c>
      <c r="G404" s="212"/>
      <c r="H404" s="215">
        <v>6.93</v>
      </c>
      <c r="I404" s="216"/>
      <c r="J404" s="212"/>
      <c r="K404" s="212"/>
      <c r="L404" s="217"/>
      <c r="M404" s="218"/>
      <c r="N404" s="219"/>
      <c r="O404" s="219"/>
      <c r="P404" s="219"/>
      <c r="Q404" s="219"/>
      <c r="R404" s="219"/>
      <c r="S404" s="219"/>
      <c r="T404" s="220"/>
      <c r="AT404" s="221" t="s">
        <v>215</v>
      </c>
      <c r="AU404" s="221" t="s">
        <v>83</v>
      </c>
      <c r="AV404" s="14" t="s">
        <v>83</v>
      </c>
      <c r="AW404" s="14" t="s">
        <v>34</v>
      </c>
      <c r="AX404" s="14" t="s">
        <v>74</v>
      </c>
      <c r="AY404" s="221" t="s">
        <v>206</v>
      </c>
    </row>
    <row r="405" spans="1:65" s="15" customFormat="1">
      <c r="B405" s="222"/>
      <c r="C405" s="223"/>
      <c r="D405" s="196" t="s">
        <v>215</v>
      </c>
      <c r="E405" s="224" t="s">
        <v>21</v>
      </c>
      <c r="F405" s="225" t="s">
        <v>219</v>
      </c>
      <c r="G405" s="223"/>
      <c r="H405" s="226">
        <v>6.93</v>
      </c>
      <c r="I405" s="227"/>
      <c r="J405" s="223"/>
      <c r="K405" s="223"/>
      <c r="L405" s="228"/>
      <c r="M405" s="229"/>
      <c r="N405" s="230"/>
      <c r="O405" s="230"/>
      <c r="P405" s="230"/>
      <c r="Q405" s="230"/>
      <c r="R405" s="230"/>
      <c r="S405" s="230"/>
      <c r="T405" s="231"/>
      <c r="AT405" s="232" t="s">
        <v>215</v>
      </c>
      <c r="AU405" s="232" t="s">
        <v>83</v>
      </c>
      <c r="AV405" s="15" t="s">
        <v>149</v>
      </c>
      <c r="AW405" s="15" t="s">
        <v>34</v>
      </c>
      <c r="AX405" s="15" t="s">
        <v>81</v>
      </c>
      <c r="AY405" s="232" t="s">
        <v>206</v>
      </c>
    </row>
    <row r="406" spans="1:65" s="2" customFormat="1" ht="16.5" customHeight="1">
      <c r="A406" s="37"/>
      <c r="B406" s="38"/>
      <c r="C406" s="234" t="s">
        <v>697</v>
      </c>
      <c r="D406" s="234" t="s">
        <v>305</v>
      </c>
      <c r="E406" s="235" t="s">
        <v>3077</v>
      </c>
      <c r="F406" s="236" t="s">
        <v>3078</v>
      </c>
      <c r="G406" s="237" t="s">
        <v>238</v>
      </c>
      <c r="H406" s="238">
        <v>8.0730000000000004</v>
      </c>
      <c r="I406" s="239"/>
      <c r="J406" s="240">
        <f>ROUND(I406*H406,2)</f>
        <v>0</v>
      </c>
      <c r="K406" s="241"/>
      <c r="L406" s="242"/>
      <c r="M406" s="243" t="s">
        <v>21</v>
      </c>
      <c r="N406" s="244" t="s">
        <v>45</v>
      </c>
      <c r="O406" s="67"/>
      <c r="P406" s="192">
        <f>O406*H406</f>
        <v>0</v>
      </c>
      <c r="Q406" s="192">
        <v>0</v>
      </c>
      <c r="R406" s="192">
        <f>Q406*H406</f>
        <v>0</v>
      </c>
      <c r="S406" s="192">
        <v>0</v>
      </c>
      <c r="T406" s="193">
        <f>S406*H406</f>
        <v>0</v>
      </c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R406" s="194" t="s">
        <v>487</v>
      </c>
      <c r="AT406" s="194" t="s">
        <v>305</v>
      </c>
      <c r="AU406" s="194" t="s">
        <v>83</v>
      </c>
      <c r="AY406" s="20" t="s">
        <v>206</v>
      </c>
      <c r="BE406" s="195">
        <f>IF(N406="základní",J406,0)</f>
        <v>0</v>
      </c>
      <c r="BF406" s="195">
        <f>IF(N406="snížená",J406,0)</f>
        <v>0</v>
      </c>
      <c r="BG406" s="195">
        <f>IF(N406="zákl. přenesená",J406,0)</f>
        <v>0</v>
      </c>
      <c r="BH406" s="195">
        <f>IF(N406="sníž. přenesená",J406,0)</f>
        <v>0</v>
      </c>
      <c r="BI406" s="195">
        <f>IF(N406="nulová",J406,0)</f>
        <v>0</v>
      </c>
      <c r="BJ406" s="20" t="s">
        <v>81</v>
      </c>
      <c r="BK406" s="195">
        <f>ROUND(I406*H406,2)</f>
        <v>0</v>
      </c>
      <c r="BL406" s="20" t="s">
        <v>356</v>
      </c>
      <c r="BM406" s="194" t="s">
        <v>3079</v>
      </c>
    </row>
    <row r="407" spans="1:65" s="2" customFormat="1">
      <c r="A407" s="37"/>
      <c r="B407" s="38"/>
      <c r="C407" s="39"/>
      <c r="D407" s="196" t="s">
        <v>213</v>
      </c>
      <c r="E407" s="39"/>
      <c r="F407" s="197" t="s">
        <v>3078</v>
      </c>
      <c r="G407" s="39"/>
      <c r="H407" s="39"/>
      <c r="I407" s="198"/>
      <c r="J407" s="39"/>
      <c r="K407" s="39"/>
      <c r="L407" s="42"/>
      <c r="M407" s="199"/>
      <c r="N407" s="200"/>
      <c r="O407" s="67"/>
      <c r="P407" s="67"/>
      <c r="Q407" s="67"/>
      <c r="R407" s="67"/>
      <c r="S407" s="67"/>
      <c r="T407" s="68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T407" s="20" t="s">
        <v>213</v>
      </c>
      <c r="AU407" s="20" t="s">
        <v>83</v>
      </c>
    </row>
    <row r="408" spans="1:65" s="13" customFormat="1">
      <c r="B408" s="201"/>
      <c r="C408" s="202"/>
      <c r="D408" s="196" t="s">
        <v>215</v>
      </c>
      <c r="E408" s="203" t="s">
        <v>21</v>
      </c>
      <c r="F408" s="204" t="s">
        <v>3075</v>
      </c>
      <c r="G408" s="202"/>
      <c r="H408" s="203" t="s">
        <v>21</v>
      </c>
      <c r="I408" s="205"/>
      <c r="J408" s="202"/>
      <c r="K408" s="202"/>
      <c r="L408" s="206"/>
      <c r="M408" s="207"/>
      <c r="N408" s="208"/>
      <c r="O408" s="208"/>
      <c r="P408" s="208"/>
      <c r="Q408" s="208"/>
      <c r="R408" s="208"/>
      <c r="S408" s="208"/>
      <c r="T408" s="209"/>
      <c r="AT408" s="210" t="s">
        <v>215</v>
      </c>
      <c r="AU408" s="210" t="s">
        <v>83</v>
      </c>
      <c r="AV408" s="13" t="s">
        <v>81</v>
      </c>
      <c r="AW408" s="13" t="s">
        <v>34</v>
      </c>
      <c r="AX408" s="13" t="s">
        <v>74</v>
      </c>
      <c r="AY408" s="210" t="s">
        <v>206</v>
      </c>
    </row>
    <row r="409" spans="1:65" s="14" customFormat="1">
      <c r="B409" s="211"/>
      <c r="C409" s="212"/>
      <c r="D409" s="196" t="s">
        <v>215</v>
      </c>
      <c r="E409" s="213" t="s">
        <v>21</v>
      </c>
      <c r="F409" s="214" t="s">
        <v>3080</v>
      </c>
      <c r="G409" s="212"/>
      <c r="H409" s="215">
        <v>8.0730000000000004</v>
      </c>
      <c r="I409" s="216"/>
      <c r="J409" s="212"/>
      <c r="K409" s="212"/>
      <c r="L409" s="217"/>
      <c r="M409" s="218"/>
      <c r="N409" s="219"/>
      <c r="O409" s="219"/>
      <c r="P409" s="219"/>
      <c r="Q409" s="219"/>
      <c r="R409" s="219"/>
      <c r="S409" s="219"/>
      <c r="T409" s="220"/>
      <c r="AT409" s="221" t="s">
        <v>215</v>
      </c>
      <c r="AU409" s="221" t="s">
        <v>83</v>
      </c>
      <c r="AV409" s="14" t="s">
        <v>83</v>
      </c>
      <c r="AW409" s="14" t="s">
        <v>34</v>
      </c>
      <c r="AX409" s="14" t="s">
        <v>74</v>
      </c>
      <c r="AY409" s="221" t="s">
        <v>206</v>
      </c>
    </row>
    <row r="410" spans="1:65" s="15" customFormat="1">
      <c r="B410" s="222"/>
      <c r="C410" s="223"/>
      <c r="D410" s="196" t="s">
        <v>215</v>
      </c>
      <c r="E410" s="224" t="s">
        <v>21</v>
      </c>
      <c r="F410" s="225" t="s">
        <v>219</v>
      </c>
      <c r="G410" s="223"/>
      <c r="H410" s="226">
        <v>8.0730000000000004</v>
      </c>
      <c r="I410" s="227"/>
      <c r="J410" s="223"/>
      <c r="K410" s="223"/>
      <c r="L410" s="228"/>
      <c r="M410" s="229"/>
      <c r="N410" s="230"/>
      <c r="O410" s="230"/>
      <c r="P410" s="230"/>
      <c r="Q410" s="230"/>
      <c r="R410" s="230"/>
      <c r="S410" s="230"/>
      <c r="T410" s="231"/>
      <c r="AT410" s="232" t="s">
        <v>215</v>
      </c>
      <c r="AU410" s="232" t="s">
        <v>83</v>
      </c>
      <c r="AV410" s="15" t="s">
        <v>149</v>
      </c>
      <c r="AW410" s="15" t="s">
        <v>34</v>
      </c>
      <c r="AX410" s="15" t="s">
        <v>81</v>
      </c>
      <c r="AY410" s="232" t="s">
        <v>206</v>
      </c>
    </row>
    <row r="411" spans="1:65" s="2" customFormat="1" ht="24.15" customHeight="1">
      <c r="A411" s="37"/>
      <c r="B411" s="38"/>
      <c r="C411" s="182" t="s">
        <v>702</v>
      </c>
      <c r="D411" s="182" t="s">
        <v>208</v>
      </c>
      <c r="E411" s="183" t="s">
        <v>3081</v>
      </c>
      <c r="F411" s="184" t="s">
        <v>3082</v>
      </c>
      <c r="G411" s="185" t="s">
        <v>238</v>
      </c>
      <c r="H411" s="186">
        <v>6.93</v>
      </c>
      <c r="I411" s="187"/>
      <c r="J411" s="188">
        <f>ROUND(I411*H411,2)</f>
        <v>0</v>
      </c>
      <c r="K411" s="189"/>
      <c r="L411" s="42"/>
      <c r="M411" s="190" t="s">
        <v>21</v>
      </c>
      <c r="N411" s="191" t="s">
        <v>45</v>
      </c>
      <c r="O411" s="67"/>
      <c r="P411" s="192">
        <f>O411*H411</f>
        <v>0</v>
      </c>
      <c r="Q411" s="192">
        <v>0</v>
      </c>
      <c r="R411" s="192">
        <f>Q411*H411</f>
        <v>0</v>
      </c>
      <c r="S411" s="192">
        <v>0</v>
      </c>
      <c r="T411" s="193">
        <f>S411*H411</f>
        <v>0</v>
      </c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R411" s="194" t="s">
        <v>356</v>
      </c>
      <c r="AT411" s="194" t="s">
        <v>208</v>
      </c>
      <c r="AU411" s="194" t="s">
        <v>83</v>
      </c>
      <c r="AY411" s="20" t="s">
        <v>206</v>
      </c>
      <c r="BE411" s="195">
        <f>IF(N411="základní",J411,0)</f>
        <v>0</v>
      </c>
      <c r="BF411" s="195">
        <f>IF(N411="snížená",J411,0)</f>
        <v>0</v>
      </c>
      <c r="BG411" s="195">
        <f>IF(N411="zákl. přenesená",J411,0)</f>
        <v>0</v>
      </c>
      <c r="BH411" s="195">
        <f>IF(N411="sníž. přenesená",J411,0)</f>
        <v>0</v>
      </c>
      <c r="BI411" s="195">
        <f>IF(N411="nulová",J411,0)</f>
        <v>0</v>
      </c>
      <c r="BJ411" s="20" t="s">
        <v>81</v>
      </c>
      <c r="BK411" s="195">
        <f>ROUND(I411*H411,2)</f>
        <v>0</v>
      </c>
      <c r="BL411" s="20" t="s">
        <v>356</v>
      </c>
      <c r="BM411" s="194" t="s">
        <v>3083</v>
      </c>
    </row>
    <row r="412" spans="1:65" s="2" customFormat="1" ht="18">
      <c r="A412" s="37"/>
      <c r="B412" s="38"/>
      <c r="C412" s="39"/>
      <c r="D412" s="196" t="s">
        <v>213</v>
      </c>
      <c r="E412" s="39"/>
      <c r="F412" s="197" t="s">
        <v>3082</v>
      </c>
      <c r="G412" s="39"/>
      <c r="H412" s="39"/>
      <c r="I412" s="198"/>
      <c r="J412" s="39"/>
      <c r="K412" s="39"/>
      <c r="L412" s="42"/>
      <c r="M412" s="199"/>
      <c r="N412" s="200"/>
      <c r="O412" s="67"/>
      <c r="P412" s="67"/>
      <c r="Q412" s="67"/>
      <c r="R412" s="67"/>
      <c r="S412" s="67"/>
      <c r="T412" s="68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T412" s="20" t="s">
        <v>213</v>
      </c>
      <c r="AU412" s="20" t="s">
        <v>83</v>
      </c>
    </row>
    <row r="413" spans="1:65" s="13" customFormat="1">
      <c r="B413" s="201"/>
      <c r="C413" s="202"/>
      <c r="D413" s="196" t="s">
        <v>215</v>
      </c>
      <c r="E413" s="203" t="s">
        <v>21</v>
      </c>
      <c r="F413" s="204" t="s">
        <v>3075</v>
      </c>
      <c r="G413" s="202"/>
      <c r="H413" s="203" t="s">
        <v>21</v>
      </c>
      <c r="I413" s="205"/>
      <c r="J413" s="202"/>
      <c r="K413" s="202"/>
      <c r="L413" s="206"/>
      <c r="M413" s="207"/>
      <c r="N413" s="208"/>
      <c r="O413" s="208"/>
      <c r="P413" s="208"/>
      <c r="Q413" s="208"/>
      <c r="R413" s="208"/>
      <c r="S413" s="208"/>
      <c r="T413" s="209"/>
      <c r="AT413" s="210" t="s">
        <v>215</v>
      </c>
      <c r="AU413" s="210" t="s">
        <v>83</v>
      </c>
      <c r="AV413" s="13" t="s">
        <v>81</v>
      </c>
      <c r="AW413" s="13" t="s">
        <v>34</v>
      </c>
      <c r="AX413" s="13" t="s">
        <v>74</v>
      </c>
      <c r="AY413" s="210" t="s">
        <v>206</v>
      </c>
    </row>
    <row r="414" spans="1:65" s="14" customFormat="1">
      <c r="B414" s="211"/>
      <c r="C414" s="212"/>
      <c r="D414" s="196" t="s">
        <v>215</v>
      </c>
      <c r="E414" s="213" t="s">
        <v>21</v>
      </c>
      <c r="F414" s="214" t="s">
        <v>3076</v>
      </c>
      <c r="G414" s="212"/>
      <c r="H414" s="215">
        <v>6.93</v>
      </c>
      <c r="I414" s="216"/>
      <c r="J414" s="212"/>
      <c r="K414" s="212"/>
      <c r="L414" s="217"/>
      <c r="M414" s="218"/>
      <c r="N414" s="219"/>
      <c r="O414" s="219"/>
      <c r="P414" s="219"/>
      <c r="Q414" s="219"/>
      <c r="R414" s="219"/>
      <c r="S414" s="219"/>
      <c r="T414" s="220"/>
      <c r="AT414" s="221" t="s">
        <v>215</v>
      </c>
      <c r="AU414" s="221" t="s">
        <v>83</v>
      </c>
      <c r="AV414" s="14" t="s">
        <v>83</v>
      </c>
      <c r="AW414" s="14" t="s">
        <v>34</v>
      </c>
      <c r="AX414" s="14" t="s">
        <v>74</v>
      </c>
      <c r="AY414" s="221" t="s">
        <v>206</v>
      </c>
    </row>
    <row r="415" spans="1:65" s="15" customFormat="1">
      <c r="B415" s="222"/>
      <c r="C415" s="223"/>
      <c r="D415" s="196" t="s">
        <v>215</v>
      </c>
      <c r="E415" s="224" t="s">
        <v>21</v>
      </c>
      <c r="F415" s="225" t="s">
        <v>219</v>
      </c>
      <c r="G415" s="223"/>
      <c r="H415" s="226">
        <v>6.93</v>
      </c>
      <c r="I415" s="227"/>
      <c r="J415" s="223"/>
      <c r="K415" s="223"/>
      <c r="L415" s="228"/>
      <c r="M415" s="229"/>
      <c r="N415" s="230"/>
      <c r="O415" s="230"/>
      <c r="P415" s="230"/>
      <c r="Q415" s="230"/>
      <c r="R415" s="230"/>
      <c r="S415" s="230"/>
      <c r="T415" s="231"/>
      <c r="AT415" s="232" t="s">
        <v>215</v>
      </c>
      <c r="AU415" s="232" t="s">
        <v>83</v>
      </c>
      <c r="AV415" s="15" t="s">
        <v>149</v>
      </c>
      <c r="AW415" s="15" t="s">
        <v>34</v>
      </c>
      <c r="AX415" s="15" t="s">
        <v>81</v>
      </c>
      <c r="AY415" s="232" t="s">
        <v>206</v>
      </c>
    </row>
    <row r="416" spans="1:65" s="2" customFormat="1" ht="16.5" customHeight="1">
      <c r="A416" s="37"/>
      <c r="B416" s="38"/>
      <c r="C416" s="234" t="s">
        <v>706</v>
      </c>
      <c r="D416" s="234" t="s">
        <v>305</v>
      </c>
      <c r="E416" s="235" t="s">
        <v>3084</v>
      </c>
      <c r="F416" s="236" t="s">
        <v>3085</v>
      </c>
      <c r="G416" s="237" t="s">
        <v>238</v>
      </c>
      <c r="H416" s="238">
        <v>7.6230000000000002</v>
      </c>
      <c r="I416" s="239"/>
      <c r="J416" s="240">
        <f>ROUND(I416*H416,2)</f>
        <v>0</v>
      </c>
      <c r="K416" s="241"/>
      <c r="L416" s="242"/>
      <c r="M416" s="243" t="s">
        <v>21</v>
      </c>
      <c r="N416" s="244" t="s">
        <v>45</v>
      </c>
      <c r="O416" s="67"/>
      <c r="P416" s="192">
        <f>O416*H416</f>
        <v>0</v>
      </c>
      <c r="Q416" s="192">
        <v>0</v>
      </c>
      <c r="R416" s="192">
        <f>Q416*H416</f>
        <v>0</v>
      </c>
      <c r="S416" s="192">
        <v>0</v>
      </c>
      <c r="T416" s="193">
        <f>S416*H416</f>
        <v>0</v>
      </c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R416" s="194" t="s">
        <v>487</v>
      </c>
      <c r="AT416" s="194" t="s">
        <v>305</v>
      </c>
      <c r="AU416" s="194" t="s">
        <v>83</v>
      </c>
      <c r="AY416" s="20" t="s">
        <v>206</v>
      </c>
      <c r="BE416" s="195">
        <f>IF(N416="základní",J416,0)</f>
        <v>0</v>
      </c>
      <c r="BF416" s="195">
        <f>IF(N416="snížená",J416,0)</f>
        <v>0</v>
      </c>
      <c r="BG416" s="195">
        <f>IF(N416="zákl. přenesená",J416,0)</f>
        <v>0</v>
      </c>
      <c r="BH416" s="195">
        <f>IF(N416="sníž. přenesená",J416,0)</f>
        <v>0</v>
      </c>
      <c r="BI416" s="195">
        <f>IF(N416="nulová",J416,0)</f>
        <v>0</v>
      </c>
      <c r="BJ416" s="20" t="s">
        <v>81</v>
      </c>
      <c r="BK416" s="195">
        <f>ROUND(I416*H416,2)</f>
        <v>0</v>
      </c>
      <c r="BL416" s="20" t="s">
        <v>356</v>
      </c>
      <c r="BM416" s="194" t="s">
        <v>3086</v>
      </c>
    </row>
    <row r="417" spans="1:65" s="2" customFormat="1">
      <c r="A417" s="37"/>
      <c r="B417" s="38"/>
      <c r="C417" s="39"/>
      <c r="D417" s="196" t="s">
        <v>213</v>
      </c>
      <c r="E417" s="39"/>
      <c r="F417" s="197" t="s">
        <v>3085</v>
      </c>
      <c r="G417" s="39"/>
      <c r="H417" s="39"/>
      <c r="I417" s="198"/>
      <c r="J417" s="39"/>
      <c r="K417" s="39"/>
      <c r="L417" s="42"/>
      <c r="M417" s="199"/>
      <c r="N417" s="200"/>
      <c r="O417" s="67"/>
      <c r="P417" s="67"/>
      <c r="Q417" s="67"/>
      <c r="R417" s="67"/>
      <c r="S417" s="67"/>
      <c r="T417" s="68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T417" s="20" t="s">
        <v>213</v>
      </c>
      <c r="AU417" s="20" t="s">
        <v>83</v>
      </c>
    </row>
    <row r="418" spans="1:65" s="13" customFormat="1">
      <c r="B418" s="201"/>
      <c r="C418" s="202"/>
      <c r="D418" s="196" t="s">
        <v>215</v>
      </c>
      <c r="E418" s="203" t="s">
        <v>21</v>
      </c>
      <c r="F418" s="204" t="s">
        <v>3075</v>
      </c>
      <c r="G418" s="202"/>
      <c r="H418" s="203" t="s">
        <v>21</v>
      </c>
      <c r="I418" s="205"/>
      <c r="J418" s="202"/>
      <c r="K418" s="202"/>
      <c r="L418" s="206"/>
      <c r="M418" s="207"/>
      <c r="N418" s="208"/>
      <c r="O418" s="208"/>
      <c r="P418" s="208"/>
      <c r="Q418" s="208"/>
      <c r="R418" s="208"/>
      <c r="S418" s="208"/>
      <c r="T418" s="209"/>
      <c r="AT418" s="210" t="s">
        <v>215</v>
      </c>
      <c r="AU418" s="210" t="s">
        <v>83</v>
      </c>
      <c r="AV418" s="13" t="s">
        <v>81</v>
      </c>
      <c r="AW418" s="13" t="s">
        <v>34</v>
      </c>
      <c r="AX418" s="13" t="s">
        <v>74</v>
      </c>
      <c r="AY418" s="210" t="s">
        <v>206</v>
      </c>
    </row>
    <row r="419" spans="1:65" s="14" customFormat="1">
      <c r="B419" s="211"/>
      <c r="C419" s="212"/>
      <c r="D419" s="196" t="s">
        <v>215</v>
      </c>
      <c r="E419" s="213" t="s">
        <v>21</v>
      </c>
      <c r="F419" s="214" t="s">
        <v>3087</v>
      </c>
      <c r="G419" s="212"/>
      <c r="H419" s="215">
        <v>7.6230000000000002</v>
      </c>
      <c r="I419" s="216"/>
      <c r="J419" s="212"/>
      <c r="K419" s="212"/>
      <c r="L419" s="217"/>
      <c r="M419" s="218"/>
      <c r="N419" s="219"/>
      <c r="O419" s="219"/>
      <c r="P419" s="219"/>
      <c r="Q419" s="219"/>
      <c r="R419" s="219"/>
      <c r="S419" s="219"/>
      <c r="T419" s="220"/>
      <c r="AT419" s="221" t="s">
        <v>215</v>
      </c>
      <c r="AU419" s="221" t="s">
        <v>83</v>
      </c>
      <c r="AV419" s="14" t="s">
        <v>83</v>
      </c>
      <c r="AW419" s="14" t="s">
        <v>34</v>
      </c>
      <c r="AX419" s="14" t="s">
        <v>74</v>
      </c>
      <c r="AY419" s="221" t="s">
        <v>206</v>
      </c>
    </row>
    <row r="420" spans="1:65" s="15" customFormat="1">
      <c r="B420" s="222"/>
      <c r="C420" s="223"/>
      <c r="D420" s="196" t="s">
        <v>215</v>
      </c>
      <c r="E420" s="224" t="s">
        <v>21</v>
      </c>
      <c r="F420" s="225" t="s">
        <v>219</v>
      </c>
      <c r="G420" s="223"/>
      <c r="H420" s="226">
        <v>7.6230000000000002</v>
      </c>
      <c r="I420" s="227"/>
      <c r="J420" s="223"/>
      <c r="K420" s="223"/>
      <c r="L420" s="228"/>
      <c r="M420" s="229"/>
      <c r="N420" s="230"/>
      <c r="O420" s="230"/>
      <c r="P420" s="230"/>
      <c r="Q420" s="230"/>
      <c r="R420" s="230"/>
      <c r="S420" s="230"/>
      <c r="T420" s="231"/>
      <c r="AT420" s="232" t="s">
        <v>215</v>
      </c>
      <c r="AU420" s="232" t="s">
        <v>83</v>
      </c>
      <c r="AV420" s="15" t="s">
        <v>149</v>
      </c>
      <c r="AW420" s="15" t="s">
        <v>34</v>
      </c>
      <c r="AX420" s="15" t="s">
        <v>81</v>
      </c>
      <c r="AY420" s="232" t="s">
        <v>206</v>
      </c>
    </row>
    <row r="421" spans="1:65" s="2" customFormat="1" ht="24.15" customHeight="1">
      <c r="A421" s="37"/>
      <c r="B421" s="38"/>
      <c r="C421" s="182" t="s">
        <v>713</v>
      </c>
      <c r="D421" s="182" t="s">
        <v>208</v>
      </c>
      <c r="E421" s="183" t="s">
        <v>3088</v>
      </c>
      <c r="F421" s="184" t="s">
        <v>3089</v>
      </c>
      <c r="G421" s="185" t="s">
        <v>308</v>
      </c>
      <c r="H421" s="186">
        <v>0.52</v>
      </c>
      <c r="I421" s="187"/>
      <c r="J421" s="188">
        <f>ROUND(I421*H421,2)</f>
        <v>0</v>
      </c>
      <c r="K421" s="189"/>
      <c r="L421" s="42"/>
      <c r="M421" s="190" t="s">
        <v>21</v>
      </c>
      <c r="N421" s="191" t="s">
        <v>45</v>
      </c>
      <c r="O421" s="67"/>
      <c r="P421" s="192">
        <f>O421*H421</f>
        <v>0</v>
      </c>
      <c r="Q421" s="192">
        <v>0</v>
      </c>
      <c r="R421" s="192">
        <f>Q421*H421</f>
        <v>0</v>
      </c>
      <c r="S421" s="192">
        <v>0</v>
      </c>
      <c r="T421" s="193">
        <f>S421*H421</f>
        <v>0</v>
      </c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R421" s="194" t="s">
        <v>356</v>
      </c>
      <c r="AT421" s="194" t="s">
        <v>208</v>
      </c>
      <c r="AU421" s="194" t="s">
        <v>83</v>
      </c>
      <c r="AY421" s="20" t="s">
        <v>206</v>
      </c>
      <c r="BE421" s="195">
        <f>IF(N421="základní",J421,0)</f>
        <v>0</v>
      </c>
      <c r="BF421" s="195">
        <f>IF(N421="snížená",J421,0)</f>
        <v>0</v>
      </c>
      <c r="BG421" s="195">
        <f>IF(N421="zákl. přenesená",J421,0)</f>
        <v>0</v>
      </c>
      <c r="BH421" s="195">
        <f>IF(N421="sníž. přenesená",J421,0)</f>
        <v>0</v>
      </c>
      <c r="BI421" s="195">
        <f>IF(N421="nulová",J421,0)</f>
        <v>0</v>
      </c>
      <c r="BJ421" s="20" t="s">
        <v>81</v>
      </c>
      <c r="BK421" s="195">
        <f>ROUND(I421*H421,2)</f>
        <v>0</v>
      </c>
      <c r="BL421" s="20" t="s">
        <v>356</v>
      </c>
      <c r="BM421" s="194" t="s">
        <v>3090</v>
      </c>
    </row>
    <row r="422" spans="1:65" s="2" customFormat="1" ht="18">
      <c r="A422" s="37"/>
      <c r="B422" s="38"/>
      <c r="C422" s="39"/>
      <c r="D422" s="196" t="s">
        <v>213</v>
      </c>
      <c r="E422" s="39"/>
      <c r="F422" s="197" t="s">
        <v>3089</v>
      </c>
      <c r="G422" s="39"/>
      <c r="H422" s="39"/>
      <c r="I422" s="198"/>
      <c r="J422" s="39"/>
      <c r="K422" s="39"/>
      <c r="L422" s="42"/>
      <c r="M422" s="199"/>
      <c r="N422" s="200"/>
      <c r="O422" s="67"/>
      <c r="P422" s="67"/>
      <c r="Q422" s="67"/>
      <c r="R422" s="67"/>
      <c r="S422" s="67"/>
      <c r="T422" s="68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T422" s="20" t="s">
        <v>213</v>
      </c>
      <c r="AU422" s="20" t="s">
        <v>83</v>
      </c>
    </row>
    <row r="423" spans="1:65" s="12" customFormat="1" ht="22.75" customHeight="1">
      <c r="B423" s="166"/>
      <c r="C423" s="167"/>
      <c r="D423" s="168" t="s">
        <v>73</v>
      </c>
      <c r="E423" s="180" t="s">
        <v>3091</v>
      </c>
      <c r="F423" s="180" t="s">
        <v>3092</v>
      </c>
      <c r="G423" s="167"/>
      <c r="H423" s="167"/>
      <c r="I423" s="170"/>
      <c r="J423" s="181">
        <f>BK423</f>
        <v>0</v>
      </c>
      <c r="K423" s="167"/>
      <c r="L423" s="172"/>
      <c r="M423" s="173"/>
      <c r="N423" s="174"/>
      <c r="O423" s="174"/>
      <c r="P423" s="175">
        <f>SUM(P424:P468)</f>
        <v>0</v>
      </c>
      <c r="Q423" s="174"/>
      <c r="R423" s="175">
        <f>SUM(R424:R468)</f>
        <v>0</v>
      </c>
      <c r="S423" s="174"/>
      <c r="T423" s="176">
        <f>SUM(T424:T468)</f>
        <v>0</v>
      </c>
      <c r="AR423" s="177" t="s">
        <v>83</v>
      </c>
      <c r="AT423" s="178" t="s">
        <v>73</v>
      </c>
      <c r="AU423" s="178" t="s">
        <v>81</v>
      </c>
      <c r="AY423" s="177" t="s">
        <v>206</v>
      </c>
      <c r="BK423" s="179">
        <f>SUM(BK424:BK468)</f>
        <v>0</v>
      </c>
    </row>
    <row r="424" spans="1:65" s="2" customFormat="1" ht="24.15" customHeight="1">
      <c r="A424" s="37"/>
      <c r="B424" s="38"/>
      <c r="C424" s="182" t="s">
        <v>718</v>
      </c>
      <c r="D424" s="182" t="s">
        <v>208</v>
      </c>
      <c r="E424" s="183" t="s">
        <v>3093</v>
      </c>
      <c r="F424" s="184" t="s">
        <v>3094</v>
      </c>
      <c r="G424" s="185" t="s">
        <v>238</v>
      </c>
      <c r="H424" s="186">
        <v>53.58</v>
      </c>
      <c r="I424" s="187"/>
      <c r="J424" s="188">
        <f>ROUND(I424*H424,2)</f>
        <v>0</v>
      </c>
      <c r="K424" s="189"/>
      <c r="L424" s="42"/>
      <c r="M424" s="190" t="s">
        <v>21</v>
      </c>
      <c r="N424" s="191" t="s">
        <v>45</v>
      </c>
      <c r="O424" s="67"/>
      <c r="P424" s="192">
        <f>O424*H424</f>
        <v>0</v>
      </c>
      <c r="Q424" s="192">
        <v>0</v>
      </c>
      <c r="R424" s="192">
        <f>Q424*H424</f>
        <v>0</v>
      </c>
      <c r="S424" s="192">
        <v>0</v>
      </c>
      <c r="T424" s="193">
        <f>S424*H424</f>
        <v>0</v>
      </c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R424" s="194" t="s">
        <v>356</v>
      </c>
      <c r="AT424" s="194" t="s">
        <v>208</v>
      </c>
      <c r="AU424" s="194" t="s">
        <v>83</v>
      </c>
      <c r="AY424" s="20" t="s">
        <v>206</v>
      </c>
      <c r="BE424" s="195">
        <f>IF(N424="základní",J424,0)</f>
        <v>0</v>
      </c>
      <c r="BF424" s="195">
        <f>IF(N424="snížená",J424,0)</f>
        <v>0</v>
      </c>
      <c r="BG424" s="195">
        <f>IF(N424="zákl. přenesená",J424,0)</f>
        <v>0</v>
      </c>
      <c r="BH424" s="195">
        <f>IF(N424="sníž. přenesená",J424,0)</f>
        <v>0</v>
      </c>
      <c r="BI424" s="195">
        <f>IF(N424="nulová",J424,0)</f>
        <v>0</v>
      </c>
      <c r="BJ424" s="20" t="s">
        <v>81</v>
      </c>
      <c r="BK424" s="195">
        <f>ROUND(I424*H424,2)</f>
        <v>0</v>
      </c>
      <c r="BL424" s="20" t="s">
        <v>356</v>
      </c>
      <c r="BM424" s="194" t="s">
        <v>3095</v>
      </c>
    </row>
    <row r="425" spans="1:65" s="2" customFormat="1">
      <c r="A425" s="37"/>
      <c r="B425" s="38"/>
      <c r="C425" s="39"/>
      <c r="D425" s="196" t="s">
        <v>213</v>
      </c>
      <c r="E425" s="39"/>
      <c r="F425" s="197" t="s">
        <v>3094</v>
      </c>
      <c r="G425" s="39"/>
      <c r="H425" s="39"/>
      <c r="I425" s="198"/>
      <c r="J425" s="39"/>
      <c r="K425" s="39"/>
      <c r="L425" s="42"/>
      <c r="M425" s="199"/>
      <c r="N425" s="200"/>
      <c r="O425" s="67"/>
      <c r="P425" s="67"/>
      <c r="Q425" s="67"/>
      <c r="R425" s="67"/>
      <c r="S425" s="67"/>
      <c r="T425" s="68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T425" s="20" t="s">
        <v>213</v>
      </c>
      <c r="AU425" s="20" t="s">
        <v>83</v>
      </c>
    </row>
    <row r="426" spans="1:65" s="13" customFormat="1">
      <c r="B426" s="201"/>
      <c r="C426" s="202"/>
      <c r="D426" s="196" t="s">
        <v>215</v>
      </c>
      <c r="E426" s="203" t="s">
        <v>21</v>
      </c>
      <c r="F426" s="204" t="s">
        <v>3096</v>
      </c>
      <c r="G426" s="202"/>
      <c r="H426" s="203" t="s">
        <v>21</v>
      </c>
      <c r="I426" s="205"/>
      <c r="J426" s="202"/>
      <c r="K426" s="202"/>
      <c r="L426" s="206"/>
      <c r="M426" s="207"/>
      <c r="N426" s="208"/>
      <c r="O426" s="208"/>
      <c r="P426" s="208"/>
      <c r="Q426" s="208"/>
      <c r="R426" s="208"/>
      <c r="S426" s="208"/>
      <c r="T426" s="209"/>
      <c r="AT426" s="210" t="s">
        <v>215</v>
      </c>
      <c r="AU426" s="210" t="s">
        <v>83</v>
      </c>
      <c r="AV426" s="13" t="s">
        <v>81</v>
      </c>
      <c r="AW426" s="13" t="s">
        <v>34</v>
      </c>
      <c r="AX426" s="13" t="s">
        <v>74</v>
      </c>
      <c r="AY426" s="210" t="s">
        <v>206</v>
      </c>
    </row>
    <row r="427" spans="1:65" s="14" customFormat="1">
      <c r="B427" s="211"/>
      <c r="C427" s="212"/>
      <c r="D427" s="196" t="s">
        <v>215</v>
      </c>
      <c r="E427" s="213" t="s">
        <v>21</v>
      </c>
      <c r="F427" s="214" t="s">
        <v>3097</v>
      </c>
      <c r="G427" s="212"/>
      <c r="H427" s="215">
        <v>44.2</v>
      </c>
      <c r="I427" s="216"/>
      <c r="J427" s="212"/>
      <c r="K427" s="212"/>
      <c r="L427" s="217"/>
      <c r="M427" s="218"/>
      <c r="N427" s="219"/>
      <c r="O427" s="219"/>
      <c r="P427" s="219"/>
      <c r="Q427" s="219"/>
      <c r="R427" s="219"/>
      <c r="S427" s="219"/>
      <c r="T427" s="220"/>
      <c r="AT427" s="221" t="s">
        <v>215</v>
      </c>
      <c r="AU427" s="221" t="s">
        <v>83</v>
      </c>
      <c r="AV427" s="14" t="s">
        <v>83</v>
      </c>
      <c r="AW427" s="14" t="s">
        <v>34</v>
      </c>
      <c r="AX427" s="14" t="s">
        <v>74</v>
      </c>
      <c r="AY427" s="221" t="s">
        <v>206</v>
      </c>
    </row>
    <row r="428" spans="1:65" s="14" customFormat="1">
      <c r="B428" s="211"/>
      <c r="C428" s="212"/>
      <c r="D428" s="196" t="s">
        <v>215</v>
      </c>
      <c r="E428" s="213" t="s">
        <v>21</v>
      </c>
      <c r="F428" s="214" t="s">
        <v>3098</v>
      </c>
      <c r="G428" s="212"/>
      <c r="H428" s="215">
        <v>9.3800000000000008</v>
      </c>
      <c r="I428" s="216"/>
      <c r="J428" s="212"/>
      <c r="K428" s="212"/>
      <c r="L428" s="217"/>
      <c r="M428" s="218"/>
      <c r="N428" s="219"/>
      <c r="O428" s="219"/>
      <c r="P428" s="219"/>
      <c r="Q428" s="219"/>
      <c r="R428" s="219"/>
      <c r="S428" s="219"/>
      <c r="T428" s="220"/>
      <c r="AT428" s="221" t="s">
        <v>215</v>
      </c>
      <c r="AU428" s="221" t="s">
        <v>83</v>
      </c>
      <c r="AV428" s="14" t="s">
        <v>83</v>
      </c>
      <c r="AW428" s="14" t="s">
        <v>34</v>
      </c>
      <c r="AX428" s="14" t="s">
        <v>74</v>
      </c>
      <c r="AY428" s="221" t="s">
        <v>206</v>
      </c>
    </row>
    <row r="429" spans="1:65" s="16" customFormat="1">
      <c r="B429" s="253"/>
      <c r="C429" s="254"/>
      <c r="D429" s="196" t="s">
        <v>215</v>
      </c>
      <c r="E429" s="255" t="s">
        <v>21</v>
      </c>
      <c r="F429" s="256" t="s">
        <v>2184</v>
      </c>
      <c r="G429" s="254"/>
      <c r="H429" s="257">
        <v>53.58</v>
      </c>
      <c r="I429" s="258"/>
      <c r="J429" s="254"/>
      <c r="K429" s="254"/>
      <c r="L429" s="259"/>
      <c r="M429" s="260"/>
      <c r="N429" s="261"/>
      <c r="O429" s="261"/>
      <c r="P429" s="261"/>
      <c r="Q429" s="261"/>
      <c r="R429" s="261"/>
      <c r="S429" s="261"/>
      <c r="T429" s="262"/>
      <c r="AT429" s="263" t="s">
        <v>215</v>
      </c>
      <c r="AU429" s="263" t="s">
        <v>83</v>
      </c>
      <c r="AV429" s="16" t="s">
        <v>106</v>
      </c>
      <c r="AW429" s="16" t="s">
        <v>34</v>
      </c>
      <c r="AX429" s="16" t="s">
        <v>74</v>
      </c>
      <c r="AY429" s="263" t="s">
        <v>206</v>
      </c>
    </row>
    <row r="430" spans="1:65" s="15" customFormat="1">
      <c r="B430" s="222"/>
      <c r="C430" s="223"/>
      <c r="D430" s="196" t="s">
        <v>215</v>
      </c>
      <c r="E430" s="224" t="s">
        <v>21</v>
      </c>
      <c r="F430" s="225" t="s">
        <v>219</v>
      </c>
      <c r="G430" s="223"/>
      <c r="H430" s="226">
        <v>53.58</v>
      </c>
      <c r="I430" s="227"/>
      <c r="J430" s="223"/>
      <c r="K430" s="223"/>
      <c r="L430" s="228"/>
      <c r="M430" s="229"/>
      <c r="N430" s="230"/>
      <c r="O430" s="230"/>
      <c r="P430" s="230"/>
      <c r="Q430" s="230"/>
      <c r="R430" s="230"/>
      <c r="S430" s="230"/>
      <c r="T430" s="231"/>
      <c r="AT430" s="232" t="s">
        <v>215</v>
      </c>
      <c r="AU430" s="232" t="s">
        <v>83</v>
      </c>
      <c r="AV430" s="15" t="s">
        <v>149</v>
      </c>
      <c r="AW430" s="15" t="s">
        <v>34</v>
      </c>
      <c r="AX430" s="15" t="s">
        <v>81</v>
      </c>
      <c r="AY430" s="232" t="s">
        <v>206</v>
      </c>
    </row>
    <row r="431" spans="1:65" s="2" customFormat="1" ht="16.5" customHeight="1">
      <c r="A431" s="37"/>
      <c r="B431" s="38"/>
      <c r="C431" s="234" t="s">
        <v>725</v>
      </c>
      <c r="D431" s="234" t="s">
        <v>305</v>
      </c>
      <c r="E431" s="235" t="s">
        <v>3048</v>
      </c>
      <c r="F431" s="236" t="s">
        <v>3049</v>
      </c>
      <c r="G431" s="237" t="s">
        <v>3050</v>
      </c>
      <c r="H431" s="238">
        <v>18.905999999999999</v>
      </c>
      <c r="I431" s="239"/>
      <c r="J431" s="240">
        <f>ROUND(I431*H431,2)</f>
        <v>0</v>
      </c>
      <c r="K431" s="241"/>
      <c r="L431" s="242"/>
      <c r="M431" s="243" t="s">
        <v>21</v>
      </c>
      <c r="N431" s="244" t="s">
        <v>45</v>
      </c>
      <c r="O431" s="67"/>
      <c r="P431" s="192">
        <f>O431*H431</f>
        <v>0</v>
      </c>
      <c r="Q431" s="192">
        <v>0</v>
      </c>
      <c r="R431" s="192">
        <f>Q431*H431</f>
        <v>0</v>
      </c>
      <c r="S431" s="192">
        <v>0</v>
      </c>
      <c r="T431" s="193">
        <f>S431*H431</f>
        <v>0</v>
      </c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R431" s="194" t="s">
        <v>487</v>
      </c>
      <c r="AT431" s="194" t="s">
        <v>305</v>
      </c>
      <c r="AU431" s="194" t="s">
        <v>83</v>
      </c>
      <c r="AY431" s="20" t="s">
        <v>206</v>
      </c>
      <c r="BE431" s="195">
        <f>IF(N431="základní",J431,0)</f>
        <v>0</v>
      </c>
      <c r="BF431" s="195">
        <f>IF(N431="snížená",J431,0)</f>
        <v>0</v>
      </c>
      <c r="BG431" s="195">
        <f>IF(N431="zákl. přenesená",J431,0)</f>
        <v>0</v>
      </c>
      <c r="BH431" s="195">
        <f>IF(N431="sníž. přenesená",J431,0)</f>
        <v>0</v>
      </c>
      <c r="BI431" s="195">
        <f>IF(N431="nulová",J431,0)</f>
        <v>0</v>
      </c>
      <c r="BJ431" s="20" t="s">
        <v>81</v>
      </c>
      <c r="BK431" s="195">
        <f>ROUND(I431*H431,2)</f>
        <v>0</v>
      </c>
      <c r="BL431" s="20" t="s">
        <v>356</v>
      </c>
      <c r="BM431" s="194" t="s">
        <v>3099</v>
      </c>
    </row>
    <row r="432" spans="1:65" s="2" customFormat="1">
      <c r="A432" s="37"/>
      <c r="B432" s="38"/>
      <c r="C432" s="39"/>
      <c r="D432" s="196" t="s">
        <v>213</v>
      </c>
      <c r="E432" s="39"/>
      <c r="F432" s="197" t="s">
        <v>3049</v>
      </c>
      <c r="G432" s="39"/>
      <c r="H432" s="39"/>
      <c r="I432" s="198"/>
      <c r="J432" s="39"/>
      <c r="K432" s="39"/>
      <c r="L432" s="42"/>
      <c r="M432" s="199"/>
      <c r="N432" s="200"/>
      <c r="O432" s="67"/>
      <c r="P432" s="67"/>
      <c r="Q432" s="67"/>
      <c r="R432" s="67"/>
      <c r="S432" s="67"/>
      <c r="T432" s="68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T432" s="20" t="s">
        <v>213</v>
      </c>
      <c r="AU432" s="20" t="s">
        <v>83</v>
      </c>
    </row>
    <row r="433" spans="1:65" s="13" customFormat="1">
      <c r="B433" s="201"/>
      <c r="C433" s="202"/>
      <c r="D433" s="196" t="s">
        <v>215</v>
      </c>
      <c r="E433" s="203" t="s">
        <v>21</v>
      </c>
      <c r="F433" s="204" t="s">
        <v>3052</v>
      </c>
      <c r="G433" s="202"/>
      <c r="H433" s="203" t="s">
        <v>21</v>
      </c>
      <c r="I433" s="205"/>
      <c r="J433" s="202"/>
      <c r="K433" s="202"/>
      <c r="L433" s="206"/>
      <c r="M433" s="207"/>
      <c r="N433" s="208"/>
      <c r="O433" s="208"/>
      <c r="P433" s="208"/>
      <c r="Q433" s="208"/>
      <c r="R433" s="208"/>
      <c r="S433" s="208"/>
      <c r="T433" s="209"/>
      <c r="AT433" s="210" t="s">
        <v>215</v>
      </c>
      <c r="AU433" s="210" t="s">
        <v>83</v>
      </c>
      <c r="AV433" s="13" t="s">
        <v>81</v>
      </c>
      <c r="AW433" s="13" t="s">
        <v>34</v>
      </c>
      <c r="AX433" s="13" t="s">
        <v>74</v>
      </c>
      <c r="AY433" s="210" t="s">
        <v>206</v>
      </c>
    </row>
    <row r="434" spans="1:65" s="14" customFormat="1">
      <c r="B434" s="211"/>
      <c r="C434" s="212"/>
      <c r="D434" s="196" t="s">
        <v>215</v>
      </c>
      <c r="E434" s="213" t="s">
        <v>21</v>
      </c>
      <c r="F434" s="214" t="s">
        <v>3100</v>
      </c>
      <c r="G434" s="212"/>
      <c r="H434" s="215">
        <v>18.905999999999999</v>
      </c>
      <c r="I434" s="216"/>
      <c r="J434" s="212"/>
      <c r="K434" s="212"/>
      <c r="L434" s="217"/>
      <c r="M434" s="218"/>
      <c r="N434" s="219"/>
      <c r="O434" s="219"/>
      <c r="P434" s="219"/>
      <c r="Q434" s="219"/>
      <c r="R434" s="219"/>
      <c r="S434" s="219"/>
      <c r="T434" s="220"/>
      <c r="AT434" s="221" t="s">
        <v>215</v>
      </c>
      <c r="AU434" s="221" t="s">
        <v>83</v>
      </c>
      <c r="AV434" s="14" t="s">
        <v>83</v>
      </c>
      <c r="AW434" s="14" t="s">
        <v>34</v>
      </c>
      <c r="AX434" s="14" t="s">
        <v>74</v>
      </c>
      <c r="AY434" s="221" t="s">
        <v>206</v>
      </c>
    </row>
    <row r="435" spans="1:65" s="15" customFormat="1">
      <c r="B435" s="222"/>
      <c r="C435" s="223"/>
      <c r="D435" s="196" t="s">
        <v>215</v>
      </c>
      <c r="E435" s="224" t="s">
        <v>21</v>
      </c>
      <c r="F435" s="225" t="s">
        <v>219</v>
      </c>
      <c r="G435" s="223"/>
      <c r="H435" s="226">
        <v>18.905999999999999</v>
      </c>
      <c r="I435" s="227"/>
      <c r="J435" s="223"/>
      <c r="K435" s="223"/>
      <c r="L435" s="228"/>
      <c r="M435" s="229"/>
      <c r="N435" s="230"/>
      <c r="O435" s="230"/>
      <c r="P435" s="230"/>
      <c r="Q435" s="230"/>
      <c r="R435" s="230"/>
      <c r="S435" s="230"/>
      <c r="T435" s="231"/>
      <c r="AT435" s="232" t="s">
        <v>215</v>
      </c>
      <c r="AU435" s="232" t="s">
        <v>83</v>
      </c>
      <c r="AV435" s="15" t="s">
        <v>149</v>
      </c>
      <c r="AW435" s="15" t="s">
        <v>34</v>
      </c>
      <c r="AX435" s="15" t="s">
        <v>81</v>
      </c>
      <c r="AY435" s="232" t="s">
        <v>206</v>
      </c>
    </row>
    <row r="436" spans="1:65" s="2" customFormat="1" ht="16.5" customHeight="1">
      <c r="A436" s="37"/>
      <c r="B436" s="38"/>
      <c r="C436" s="182" t="s">
        <v>730</v>
      </c>
      <c r="D436" s="182" t="s">
        <v>208</v>
      </c>
      <c r="E436" s="183" t="s">
        <v>3101</v>
      </c>
      <c r="F436" s="184" t="s">
        <v>3102</v>
      </c>
      <c r="G436" s="185" t="s">
        <v>238</v>
      </c>
      <c r="H436" s="186">
        <v>53.58</v>
      </c>
      <c r="I436" s="187"/>
      <c r="J436" s="188">
        <f>ROUND(I436*H436,2)</f>
        <v>0</v>
      </c>
      <c r="K436" s="189"/>
      <c r="L436" s="42"/>
      <c r="M436" s="190" t="s">
        <v>21</v>
      </c>
      <c r="N436" s="191" t="s">
        <v>45</v>
      </c>
      <c r="O436" s="67"/>
      <c r="P436" s="192">
        <f>O436*H436</f>
        <v>0</v>
      </c>
      <c r="Q436" s="192">
        <v>0</v>
      </c>
      <c r="R436" s="192">
        <f>Q436*H436</f>
        <v>0</v>
      </c>
      <c r="S436" s="192">
        <v>0</v>
      </c>
      <c r="T436" s="193">
        <f>S436*H436</f>
        <v>0</v>
      </c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R436" s="194" t="s">
        <v>356</v>
      </c>
      <c r="AT436" s="194" t="s">
        <v>208</v>
      </c>
      <c r="AU436" s="194" t="s">
        <v>83</v>
      </c>
      <c r="AY436" s="20" t="s">
        <v>206</v>
      </c>
      <c r="BE436" s="195">
        <f>IF(N436="základní",J436,0)</f>
        <v>0</v>
      </c>
      <c r="BF436" s="195">
        <f>IF(N436="snížená",J436,0)</f>
        <v>0</v>
      </c>
      <c r="BG436" s="195">
        <f>IF(N436="zákl. přenesená",J436,0)</f>
        <v>0</v>
      </c>
      <c r="BH436" s="195">
        <f>IF(N436="sníž. přenesená",J436,0)</f>
        <v>0</v>
      </c>
      <c r="BI436" s="195">
        <f>IF(N436="nulová",J436,0)</f>
        <v>0</v>
      </c>
      <c r="BJ436" s="20" t="s">
        <v>81</v>
      </c>
      <c r="BK436" s="195">
        <f>ROUND(I436*H436,2)</f>
        <v>0</v>
      </c>
      <c r="BL436" s="20" t="s">
        <v>356</v>
      </c>
      <c r="BM436" s="194" t="s">
        <v>3103</v>
      </c>
    </row>
    <row r="437" spans="1:65" s="2" customFormat="1">
      <c r="A437" s="37"/>
      <c r="B437" s="38"/>
      <c r="C437" s="39"/>
      <c r="D437" s="196" t="s">
        <v>213</v>
      </c>
      <c r="E437" s="39"/>
      <c r="F437" s="197" t="s">
        <v>3102</v>
      </c>
      <c r="G437" s="39"/>
      <c r="H437" s="39"/>
      <c r="I437" s="198"/>
      <c r="J437" s="39"/>
      <c r="K437" s="39"/>
      <c r="L437" s="42"/>
      <c r="M437" s="199"/>
      <c r="N437" s="200"/>
      <c r="O437" s="67"/>
      <c r="P437" s="67"/>
      <c r="Q437" s="67"/>
      <c r="R437" s="67"/>
      <c r="S437" s="67"/>
      <c r="T437" s="68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T437" s="20" t="s">
        <v>213</v>
      </c>
      <c r="AU437" s="20" t="s">
        <v>83</v>
      </c>
    </row>
    <row r="438" spans="1:65" s="2" customFormat="1" ht="24.15" customHeight="1">
      <c r="A438" s="37"/>
      <c r="B438" s="38"/>
      <c r="C438" s="234" t="s">
        <v>738</v>
      </c>
      <c r="D438" s="234" t="s">
        <v>305</v>
      </c>
      <c r="E438" s="235" t="s">
        <v>3060</v>
      </c>
      <c r="F438" s="236" t="s">
        <v>3061</v>
      </c>
      <c r="G438" s="237" t="s">
        <v>238</v>
      </c>
      <c r="H438" s="238">
        <v>62.420999999999999</v>
      </c>
      <c r="I438" s="239"/>
      <c r="J438" s="240">
        <f>ROUND(I438*H438,2)</f>
        <v>0</v>
      </c>
      <c r="K438" s="241"/>
      <c r="L438" s="242"/>
      <c r="M438" s="243" t="s">
        <v>21</v>
      </c>
      <c r="N438" s="244" t="s">
        <v>45</v>
      </c>
      <c r="O438" s="67"/>
      <c r="P438" s="192">
        <f>O438*H438</f>
        <v>0</v>
      </c>
      <c r="Q438" s="192">
        <v>0</v>
      </c>
      <c r="R438" s="192">
        <f>Q438*H438</f>
        <v>0</v>
      </c>
      <c r="S438" s="192">
        <v>0</v>
      </c>
      <c r="T438" s="193">
        <f>S438*H438</f>
        <v>0</v>
      </c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R438" s="194" t="s">
        <v>487</v>
      </c>
      <c r="AT438" s="194" t="s">
        <v>305</v>
      </c>
      <c r="AU438" s="194" t="s">
        <v>83</v>
      </c>
      <c r="AY438" s="20" t="s">
        <v>206</v>
      </c>
      <c r="BE438" s="195">
        <f>IF(N438="základní",J438,0)</f>
        <v>0</v>
      </c>
      <c r="BF438" s="195">
        <f>IF(N438="snížená",J438,0)</f>
        <v>0</v>
      </c>
      <c r="BG438" s="195">
        <f>IF(N438="zákl. přenesená",J438,0)</f>
        <v>0</v>
      </c>
      <c r="BH438" s="195">
        <f>IF(N438="sníž. přenesená",J438,0)</f>
        <v>0</v>
      </c>
      <c r="BI438" s="195">
        <f>IF(N438="nulová",J438,0)</f>
        <v>0</v>
      </c>
      <c r="BJ438" s="20" t="s">
        <v>81</v>
      </c>
      <c r="BK438" s="195">
        <f>ROUND(I438*H438,2)</f>
        <v>0</v>
      </c>
      <c r="BL438" s="20" t="s">
        <v>356</v>
      </c>
      <c r="BM438" s="194" t="s">
        <v>3104</v>
      </c>
    </row>
    <row r="439" spans="1:65" s="2" customFormat="1" ht="18">
      <c r="A439" s="37"/>
      <c r="B439" s="38"/>
      <c r="C439" s="39"/>
      <c r="D439" s="196" t="s">
        <v>213</v>
      </c>
      <c r="E439" s="39"/>
      <c r="F439" s="197" t="s">
        <v>3061</v>
      </c>
      <c r="G439" s="39"/>
      <c r="H439" s="39"/>
      <c r="I439" s="198"/>
      <c r="J439" s="39"/>
      <c r="K439" s="39"/>
      <c r="L439" s="42"/>
      <c r="M439" s="199"/>
      <c r="N439" s="200"/>
      <c r="O439" s="67"/>
      <c r="P439" s="67"/>
      <c r="Q439" s="67"/>
      <c r="R439" s="67"/>
      <c r="S439" s="67"/>
      <c r="T439" s="68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T439" s="20" t="s">
        <v>213</v>
      </c>
      <c r="AU439" s="20" t="s">
        <v>83</v>
      </c>
    </row>
    <row r="440" spans="1:65" s="2" customFormat="1" ht="16.5" customHeight="1">
      <c r="A440" s="37"/>
      <c r="B440" s="38"/>
      <c r="C440" s="182" t="s">
        <v>743</v>
      </c>
      <c r="D440" s="182" t="s">
        <v>208</v>
      </c>
      <c r="E440" s="183" t="s">
        <v>3105</v>
      </c>
      <c r="F440" s="184" t="s">
        <v>3106</v>
      </c>
      <c r="G440" s="185" t="s">
        <v>238</v>
      </c>
      <c r="H440" s="186">
        <v>84.823999999999998</v>
      </c>
      <c r="I440" s="187"/>
      <c r="J440" s="188">
        <f>ROUND(I440*H440,2)</f>
        <v>0</v>
      </c>
      <c r="K440" s="189"/>
      <c r="L440" s="42"/>
      <c r="M440" s="190" t="s">
        <v>21</v>
      </c>
      <c r="N440" s="191" t="s">
        <v>45</v>
      </c>
      <c r="O440" s="67"/>
      <c r="P440" s="192">
        <f>O440*H440</f>
        <v>0</v>
      </c>
      <c r="Q440" s="192">
        <v>0</v>
      </c>
      <c r="R440" s="192">
        <f>Q440*H440</f>
        <v>0</v>
      </c>
      <c r="S440" s="192">
        <v>0</v>
      </c>
      <c r="T440" s="193">
        <f>S440*H440</f>
        <v>0</v>
      </c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R440" s="194" t="s">
        <v>356</v>
      </c>
      <c r="AT440" s="194" t="s">
        <v>208</v>
      </c>
      <c r="AU440" s="194" t="s">
        <v>83</v>
      </c>
      <c r="AY440" s="20" t="s">
        <v>206</v>
      </c>
      <c r="BE440" s="195">
        <f>IF(N440="základní",J440,0)</f>
        <v>0</v>
      </c>
      <c r="BF440" s="195">
        <f>IF(N440="snížená",J440,0)</f>
        <v>0</v>
      </c>
      <c r="BG440" s="195">
        <f>IF(N440="zákl. přenesená",J440,0)</f>
        <v>0</v>
      </c>
      <c r="BH440" s="195">
        <f>IF(N440="sníž. přenesená",J440,0)</f>
        <v>0</v>
      </c>
      <c r="BI440" s="195">
        <f>IF(N440="nulová",J440,0)</f>
        <v>0</v>
      </c>
      <c r="BJ440" s="20" t="s">
        <v>81</v>
      </c>
      <c r="BK440" s="195">
        <f>ROUND(I440*H440,2)</f>
        <v>0</v>
      </c>
      <c r="BL440" s="20" t="s">
        <v>356</v>
      </c>
      <c r="BM440" s="194" t="s">
        <v>3107</v>
      </c>
    </row>
    <row r="441" spans="1:65" s="2" customFormat="1">
      <c r="A441" s="37"/>
      <c r="B441" s="38"/>
      <c r="C441" s="39"/>
      <c r="D441" s="196" t="s">
        <v>213</v>
      </c>
      <c r="E441" s="39"/>
      <c r="F441" s="197" t="s">
        <v>3106</v>
      </c>
      <c r="G441" s="39"/>
      <c r="H441" s="39"/>
      <c r="I441" s="198"/>
      <c r="J441" s="39"/>
      <c r="K441" s="39"/>
      <c r="L441" s="42"/>
      <c r="M441" s="199"/>
      <c r="N441" s="200"/>
      <c r="O441" s="67"/>
      <c r="P441" s="67"/>
      <c r="Q441" s="67"/>
      <c r="R441" s="67"/>
      <c r="S441" s="67"/>
      <c r="T441" s="68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T441" s="20" t="s">
        <v>213</v>
      </c>
      <c r="AU441" s="20" t="s">
        <v>83</v>
      </c>
    </row>
    <row r="442" spans="1:65" s="2" customFormat="1" ht="21.75" customHeight="1">
      <c r="A442" s="37"/>
      <c r="B442" s="38"/>
      <c r="C442" s="234" t="s">
        <v>750</v>
      </c>
      <c r="D442" s="234" t="s">
        <v>305</v>
      </c>
      <c r="E442" s="235" t="s">
        <v>3108</v>
      </c>
      <c r="F442" s="236" t="s">
        <v>3109</v>
      </c>
      <c r="G442" s="237" t="s">
        <v>238</v>
      </c>
      <c r="H442" s="238">
        <v>98.82</v>
      </c>
      <c r="I442" s="239"/>
      <c r="J442" s="240">
        <f>ROUND(I442*H442,2)</f>
        <v>0</v>
      </c>
      <c r="K442" s="241"/>
      <c r="L442" s="242"/>
      <c r="M442" s="243" t="s">
        <v>21</v>
      </c>
      <c r="N442" s="244" t="s">
        <v>45</v>
      </c>
      <c r="O442" s="67"/>
      <c r="P442" s="192">
        <f>O442*H442</f>
        <v>0</v>
      </c>
      <c r="Q442" s="192">
        <v>0</v>
      </c>
      <c r="R442" s="192">
        <f>Q442*H442</f>
        <v>0</v>
      </c>
      <c r="S442" s="192">
        <v>0</v>
      </c>
      <c r="T442" s="193">
        <f>S442*H442</f>
        <v>0</v>
      </c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R442" s="194" t="s">
        <v>487</v>
      </c>
      <c r="AT442" s="194" t="s">
        <v>305</v>
      </c>
      <c r="AU442" s="194" t="s">
        <v>83</v>
      </c>
      <c r="AY442" s="20" t="s">
        <v>206</v>
      </c>
      <c r="BE442" s="195">
        <f>IF(N442="základní",J442,0)</f>
        <v>0</v>
      </c>
      <c r="BF442" s="195">
        <f>IF(N442="snížená",J442,0)</f>
        <v>0</v>
      </c>
      <c r="BG442" s="195">
        <f>IF(N442="zákl. přenesená",J442,0)</f>
        <v>0</v>
      </c>
      <c r="BH442" s="195">
        <f>IF(N442="sníž. přenesená",J442,0)</f>
        <v>0</v>
      </c>
      <c r="BI442" s="195">
        <f>IF(N442="nulová",J442,0)</f>
        <v>0</v>
      </c>
      <c r="BJ442" s="20" t="s">
        <v>81</v>
      </c>
      <c r="BK442" s="195">
        <f>ROUND(I442*H442,2)</f>
        <v>0</v>
      </c>
      <c r="BL442" s="20" t="s">
        <v>356</v>
      </c>
      <c r="BM442" s="194" t="s">
        <v>3110</v>
      </c>
    </row>
    <row r="443" spans="1:65" s="2" customFormat="1">
      <c r="A443" s="37"/>
      <c r="B443" s="38"/>
      <c r="C443" s="39"/>
      <c r="D443" s="196" t="s">
        <v>213</v>
      </c>
      <c r="E443" s="39"/>
      <c r="F443" s="197" t="s">
        <v>3109</v>
      </c>
      <c r="G443" s="39"/>
      <c r="H443" s="39"/>
      <c r="I443" s="198"/>
      <c r="J443" s="39"/>
      <c r="K443" s="39"/>
      <c r="L443" s="42"/>
      <c r="M443" s="199"/>
      <c r="N443" s="200"/>
      <c r="O443" s="67"/>
      <c r="P443" s="67"/>
      <c r="Q443" s="67"/>
      <c r="R443" s="67"/>
      <c r="S443" s="67"/>
      <c r="T443" s="68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T443" s="20" t="s">
        <v>213</v>
      </c>
      <c r="AU443" s="20" t="s">
        <v>83</v>
      </c>
    </row>
    <row r="444" spans="1:65" s="2" customFormat="1" ht="21.75" customHeight="1">
      <c r="A444" s="37"/>
      <c r="B444" s="38"/>
      <c r="C444" s="182" t="s">
        <v>755</v>
      </c>
      <c r="D444" s="182" t="s">
        <v>208</v>
      </c>
      <c r="E444" s="183" t="s">
        <v>3111</v>
      </c>
      <c r="F444" s="184" t="s">
        <v>3112</v>
      </c>
      <c r="G444" s="185" t="s">
        <v>226</v>
      </c>
      <c r="H444" s="186">
        <v>30</v>
      </c>
      <c r="I444" s="187"/>
      <c r="J444" s="188">
        <f>ROUND(I444*H444,2)</f>
        <v>0</v>
      </c>
      <c r="K444" s="189"/>
      <c r="L444" s="42"/>
      <c r="M444" s="190" t="s">
        <v>21</v>
      </c>
      <c r="N444" s="191" t="s">
        <v>45</v>
      </c>
      <c r="O444" s="67"/>
      <c r="P444" s="192">
        <f>O444*H444</f>
        <v>0</v>
      </c>
      <c r="Q444" s="192">
        <v>0</v>
      </c>
      <c r="R444" s="192">
        <f>Q444*H444</f>
        <v>0</v>
      </c>
      <c r="S444" s="192">
        <v>0</v>
      </c>
      <c r="T444" s="193">
        <f>S444*H444</f>
        <v>0</v>
      </c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R444" s="194" t="s">
        <v>356</v>
      </c>
      <c r="AT444" s="194" t="s">
        <v>208</v>
      </c>
      <c r="AU444" s="194" t="s">
        <v>83</v>
      </c>
      <c r="AY444" s="20" t="s">
        <v>206</v>
      </c>
      <c r="BE444" s="195">
        <f>IF(N444="základní",J444,0)</f>
        <v>0</v>
      </c>
      <c r="BF444" s="195">
        <f>IF(N444="snížená",J444,0)</f>
        <v>0</v>
      </c>
      <c r="BG444" s="195">
        <f>IF(N444="zákl. přenesená",J444,0)</f>
        <v>0</v>
      </c>
      <c r="BH444" s="195">
        <f>IF(N444="sníž. přenesená",J444,0)</f>
        <v>0</v>
      </c>
      <c r="BI444" s="195">
        <f>IF(N444="nulová",J444,0)</f>
        <v>0</v>
      </c>
      <c r="BJ444" s="20" t="s">
        <v>81</v>
      </c>
      <c r="BK444" s="195">
        <f>ROUND(I444*H444,2)</f>
        <v>0</v>
      </c>
      <c r="BL444" s="20" t="s">
        <v>356</v>
      </c>
      <c r="BM444" s="194" t="s">
        <v>3113</v>
      </c>
    </row>
    <row r="445" spans="1:65" s="2" customFormat="1">
      <c r="A445" s="37"/>
      <c r="B445" s="38"/>
      <c r="C445" s="39"/>
      <c r="D445" s="196" t="s">
        <v>213</v>
      </c>
      <c r="E445" s="39"/>
      <c r="F445" s="197" t="s">
        <v>3112</v>
      </c>
      <c r="G445" s="39"/>
      <c r="H445" s="39"/>
      <c r="I445" s="198"/>
      <c r="J445" s="39"/>
      <c r="K445" s="39"/>
      <c r="L445" s="42"/>
      <c r="M445" s="199"/>
      <c r="N445" s="200"/>
      <c r="O445" s="67"/>
      <c r="P445" s="67"/>
      <c r="Q445" s="67"/>
      <c r="R445" s="67"/>
      <c r="S445" s="67"/>
      <c r="T445" s="68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T445" s="20" t="s">
        <v>213</v>
      </c>
      <c r="AU445" s="20" t="s">
        <v>83</v>
      </c>
    </row>
    <row r="446" spans="1:65" s="13" customFormat="1">
      <c r="B446" s="201"/>
      <c r="C446" s="202"/>
      <c r="D446" s="196" t="s">
        <v>215</v>
      </c>
      <c r="E446" s="203" t="s">
        <v>21</v>
      </c>
      <c r="F446" s="204" t="s">
        <v>3114</v>
      </c>
      <c r="G446" s="202"/>
      <c r="H446" s="203" t="s">
        <v>21</v>
      </c>
      <c r="I446" s="205"/>
      <c r="J446" s="202"/>
      <c r="K446" s="202"/>
      <c r="L446" s="206"/>
      <c r="M446" s="207"/>
      <c r="N446" s="208"/>
      <c r="O446" s="208"/>
      <c r="P446" s="208"/>
      <c r="Q446" s="208"/>
      <c r="R446" s="208"/>
      <c r="S446" s="208"/>
      <c r="T446" s="209"/>
      <c r="AT446" s="210" t="s">
        <v>215</v>
      </c>
      <c r="AU446" s="210" t="s">
        <v>83</v>
      </c>
      <c r="AV446" s="13" t="s">
        <v>81</v>
      </c>
      <c r="AW446" s="13" t="s">
        <v>34</v>
      </c>
      <c r="AX446" s="13" t="s">
        <v>74</v>
      </c>
      <c r="AY446" s="210" t="s">
        <v>206</v>
      </c>
    </row>
    <row r="447" spans="1:65" s="14" customFormat="1">
      <c r="B447" s="211"/>
      <c r="C447" s="212"/>
      <c r="D447" s="196" t="s">
        <v>215</v>
      </c>
      <c r="E447" s="213" t="s">
        <v>21</v>
      </c>
      <c r="F447" s="214" t="s">
        <v>3115</v>
      </c>
      <c r="G447" s="212"/>
      <c r="H447" s="215">
        <v>30</v>
      </c>
      <c r="I447" s="216"/>
      <c r="J447" s="212"/>
      <c r="K447" s="212"/>
      <c r="L447" s="217"/>
      <c r="M447" s="218"/>
      <c r="N447" s="219"/>
      <c r="O447" s="219"/>
      <c r="P447" s="219"/>
      <c r="Q447" s="219"/>
      <c r="R447" s="219"/>
      <c r="S447" s="219"/>
      <c r="T447" s="220"/>
      <c r="AT447" s="221" t="s">
        <v>215</v>
      </c>
      <c r="AU447" s="221" t="s">
        <v>83</v>
      </c>
      <c r="AV447" s="14" t="s">
        <v>83</v>
      </c>
      <c r="AW447" s="14" t="s">
        <v>34</v>
      </c>
      <c r="AX447" s="14" t="s">
        <v>74</v>
      </c>
      <c r="AY447" s="221" t="s">
        <v>206</v>
      </c>
    </row>
    <row r="448" spans="1:65" s="15" customFormat="1">
      <c r="B448" s="222"/>
      <c r="C448" s="223"/>
      <c r="D448" s="196" t="s">
        <v>215</v>
      </c>
      <c r="E448" s="224" t="s">
        <v>21</v>
      </c>
      <c r="F448" s="225" t="s">
        <v>219</v>
      </c>
      <c r="G448" s="223"/>
      <c r="H448" s="226">
        <v>30</v>
      </c>
      <c r="I448" s="227"/>
      <c r="J448" s="223"/>
      <c r="K448" s="223"/>
      <c r="L448" s="228"/>
      <c r="M448" s="229"/>
      <c r="N448" s="230"/>
      <c r="O448" s="230"/>
      <c r="P448" s="230"/>
      <c r="Q448" s="230"/>
      <c r="R448" s="230"/>
      <c r="S448" s="230"/>
      <c r="T448" s="231"/>
      <c r="AT448" s="232" t="s">
        <v>215</v>
      </c>
      <c r="AU448" s="232" t="s">
        <v>83</v>
      </c>
      <c r="AV448" s="15" t="s">
        <v>149</v>
      </c>
      <c r="AW448" s="15" t="s">
        <v>34</v>
      </c>
      <c r="AX448" s="15" t="s">
        <v>81</v>
      </c>
      <c r="AY448" s="232" t="s">
        <v>206</v>
      </c>
    </row>
    <row r="449" spans="1:65" s="2" customFormat="1" ht="24.15" customHeight="1">
      <c r="A449" s="37"/>
      <c r="B449" s="38"/>
      <c r="C449" s="182" t="s">
        <v>765</v>
      </c>
      <c r="D449" s="182" t="s">
        <v>208</v>
      </c>
      <c r="E449" s="183" t="s">
        <v>3116</v>
      </c>
      <c r="F449" s="184" t="s">
        <v>3117</v>
      </c>
      <c r="G449" s="185" t="s">
        <v>226</v>
      </c>
      <c r="H449" s="186">
        <v>27</v>
      </c>
      <c r="I449" s="187"/>
      <c r="J449" s="188">
        <f>ROUND(I449*H449,2)</f>
        <v>0</v>
      </c>
      <c r="K449" s="189"/>
      <c r="L449" s="42"/>
      <c r="M449" s="190" t="s">
        <v>21</v>
      </c>
      <c r="N449" s="191" t="s">
        <v>45</v>
      </c>
      <c r="O449" s="67"/>
      <c r="P449" s="192">
        <f>O449*H449</f>
        <v>0</v>
      </c>
      <c r="Q449" s="192">
        <v>0</v>
      </c>
      <c r="R449" s="192">
        <f>Q449*H449</f>
        <v>0</v>
      </c>
      <c r="S449" s="192">
        <v>0</v>
      </c>
      <c r="T449" s="193">
        <f>S449*H449</f>
        <v>0</v>
      </c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R449" s="194" t="s">
        <v>356</v>
      </c>
      <c r="AT449" s="194" t="s">
        <v>208</v>
      </c>
      <c r="AU449" s="194" t="s">
        <v>83</v>
      </c>
      <c r="AY449" s="20" t="s">
        <v>206</v>
      </c>
      <c r="BE449" s="195">
        <f>IF(N449="základní",J449,0)</f>
        <v>0</v>
      </c>
      <c r="BF449" s="195">
        <f>IF(N449="snížená",J449,0)</f>
        <v>0</v>
      </c>
      <c r="BG449" s="195">
        <f>IF(N449="zákl. přenesená",J449,0)</f>
        <v>0</v>
      </c>
      <c r="BH449" s="195">
        <f>IF(N449="sníž. přenesená",J449,0)</f>
        <v>0</v>
      </c>
      <c r="BI449" s="195">
        <f>IF(N449="nulová",J449,0)</f>
        <v>0</v>
      </c>
      <c r="BJ449" s="20" t="s">
        <v>81</v>
      </c>
      <c r="BK449" s="195">
        <f>ROUND(I449*H449,2)</f>
        <v>0</v>
      </c>
      <c r="BL449" s="20" t="s">
        <v>356</v>
      </c>
      <c r="BM449" s="194" t="s">
        <v>3118</v>
      </c>
    </row>
    <row r="450" spans="1:65" s="2" customFormat="1">
      <c r="A450" s="37"/>
      <c r="B450" s="38"/>
      <c r="C450" s="39"/>
      <c r="D450" s="196" t="s">
        <v>213</v>
      </c>
      <c r="E450" s="39"/>
      <c r="F450" s="197" t="s">
        <v>3117</v>
      </c>
      <c r="G450" s="39"/>
      <c r="H450" s="39"/>
      <c r="I450" s="198"/>
      <c r="J450" s="39"/>
      <c r="K450" s="39"/>
      <c r="L450" s="42"/>
      <c r="M450" s="199"/>
      <c r="N450" s="200"/>
      <c r="O450" s="67"/>
      <c r="P450" s="67"/>
      <c r="Q450" s="67"/>
      <c r="R450" s="67"/>
      <c r="S450" s="67"/>
      <c r="T450" s="68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T450" s="20" t="s">
        <v>213</v>
      </c>
      <c r="AU450" s="20" t="s">
        <v>83</v>
      </c>
    </row>
    <row r="451" spans="1:65" s="13" customFormat="1">
      <c r="B451" s="201"/>
      <c r="C451" s="202"/>
      <c r="D451" s="196" t="s">
        <v>215</v>
      </c>
      <c r="E451" s="203" t="s">
        <v>21</v>
      </c>
      <c r="F451" s="204" t="s">
        <v>3119</v>
      </c>
      <c r="G451" s="202"/>
      <c r="H451" s="203" t="s">
        <v>21</v>
      </c>
      <c r="I451" s="205"/>
      <c r="J451" s="202"/>
      <c r="K451" s="202"/>
      <c r="L451" s="206"/>
      <c r="M451" s="207"/>
      <c r="N451" s="208"/>
      <c r="O451" s="208"/>
      <c r="P451" s="208"/>
      <c r="Q451" s="208"/>
      <c r="R451" s="208"/>
      <c r="S451" s="208"/>
      <c r="T451" s="209"/>
      <c r="AT451" s="210" t="s">
        <v>215</v>
      </c>
      <c r="AU451" s="210" t="s">
        <v>83</v>
      </c>
      <c r="AV451" s="13" t="s">
        <v>81</v>
      </c>
      <c r="AW451" s="13" t="s">
        <v>34</v>
      </c>
      <c r="AX451" s="13" t="s">
        <v>74</v>
      </c>
      <c r="AY451" s="210" t="s">
        <v>206</v>
      </c>
    </row>
    <row r="452" spans="1:65" s="14" customFormat="1">
      <c r="B452" s="211"/>
      <c r="C452" s="212"/>
      <c r="D452" s="196" t="s">
        <v>215</v>
      </c>
      <c r="E452" s="213" t="s">
        <v>21</v>
      </c>
      <c r="F452" s="214" t="s">
        <v>3120</v>
      </c>
      <c r="G452" s="212"/>
      <c r="H452" s="215">
        <v>27</v>
      </c>
      <c r="I452" s="216"/>
      <c r="J452" s="212"/>
      <c r="K452" s="212"/>
      <c r="L452" s="217"/>
      <c r="M452" s="218"/>
      <c r="N452" s="219"/>
      <c r="O452" s="219"/>
      <c r="P452" s="219"/>
      <c r="Q452" s="219"/>
      <c r="R452" s="219"/>
      <c r="S452" s="219"/>
      <c r="T452" s="220"/>
      <c r="AT452" s="221" t="s">
        <v>215</v>
      </c>
      <c r="AU452" s="221" t="s">
        <v>83</v>
      </c>
      <c r="AV452" s="14" t="s">
        <v>83</v>
      </c>
      <c r="AW452" s="14" t="s">
        <v>34</v>
      </c>
      <c r="AX452" s="14" t="s">
        <v>74</v>
      </c>
      <c r="AY452" s="221" t="s">
        <v>206</v>
      </c>
    </row>
    <row r="453" spans="1:65" s="15" customFormat="1">
      <c r="B453" s="222"/>
      <c r="C453" s="223"/>
      <c r="D453" s="196" t="s">
        <v>215</v>
      </c>
      <c r="E453" s="224" t="s">
        <v>21</v>
      </c>
      <c r="F453" s="225" t="s">
        <v>219</v>
      </c>
      <c r="G453" s="223"/>
      <c r="H453" s="226">
        <v>27</v>
      </c>
      <c r="I453" s="227"/>
      <c r="J453" s="223"/>
      <c r="K453" s="223"/>
      <c r="L453" s="228"/>
      <c r="M453" s="229"/>
      <c r="N453" s="230"/>
      <c r="O453" s="230"/>
      <c r="P453" s="230"/>
      <c r="Q453" s="230"/>
      <c r="R453" s="230"/>
      <c r="S453" s="230"/>
      <c r="T453" s="231"/>
      <c r="AT453" s="232" t="s">
        <v>215</v>
      </c>
      <c r="AU453" s="232" t="s">
        <v>83</v>
      </c>
      <c r="AV453" s="15" t="s">
        <v>149</v>
      </c>
      <c r="AW453" s="15" t="s">
        <v>34</v>
      </c>
      <c r="AX453" s="15" t="s">
        <v>81</v>
      </c>
      <c r="AY453" s="232" t="s">
        <v>206</v>
      </c>
    </row>
    <row r="454" spans="1:65" s="2" customFormat="1" ht="21.75" customHeight="1">
      <c r="A454" s="37"/>
      <c r="B454" s="38"/>
      <c r="C454" s="182" t="s">
        <v>774</v>
      </c>
      <c r="D454" s="182" t="s">
        <v>208</v>
      </c>
      <c r="E454" s="183" t="s">
        <v>3121</v>
      </c>
      <c r="F454" s="184" t="s">
        <v>3122</v>
      </c>
      <c r="G454" s="185" t="s">
        <v>238</v>
      </c>
      <c r="H454" s="186">
        <v>54.823999999999998</v>
      </c>
      <c r="I454" s="187"/>
      <c r="J454" s="188">
        <f>ROUND(I454*H454,2)</f>
        <v>0</v>
      </c>
      <c r="K454" s="189"/>
      <c r="L454" s="42"/>
      <c r="M454" s="190" t="s">
        <v>21</v>
      </c>
      <c r="N454" s="191" t="s">
        <v>45</v>
      </c>
      <c r="O454" s="67"/>
      <c r="P454" s="192">
        <f>O454*H454</f>
        <v>0</v>
      </c>
      <c r="Q454" s="192">
        <v>0</v>
      </c>
      <c r="R454" s="192">
        <f>Q454*H454</f>
        <v>0</v>
      </c>
      <c r="S454" s="192">
        <v>0</v>
      </c>
      <c r="T454" s="193">
        <f>S454*H454</f>
        <v>0</v>
      </c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R454" s="194" t="s">
        <v>356</v>
      </c>
      <c r="AT454" s="194" t="s">
        <v>208</v>
      </c>
      <c r="AU454" s="194" t="s">
        <v>83</v>
      </c>
      <c r="AY454" s="20" t="s">
        <v>206</v>
      </c>
      <c r="BE454" s="195">
        <f>IF(N454="základní",J454,0)</f>
        <v>0</v>
      </c>
      <c r="BF454" s="195">
        <f>IF(N454="snížená",J454,0)</f>
        <v>0</v>
      </c>
      <c r="BG454" s="195">
        <f>IF(N454="zákl. přenesená",J454,0)</f>
        <v>0</v>
      </c>
      <c r="BH454" s="195">
        <f>IF(N454="sníž. přenesená",J454,0)</f>
        <v>0</v>
      </c>
      <c r="BI454" s="195">
        <f>IF(N454="nulová",J454,0)</f>
        <v>0</v>
      </c>
      <c r="BJ454" s="20" t="s">
        <v>81</v>
      </c>
      <c r="BK454" s="195">
        <f>ROUND(I454*H454,2)</f>
        <v>0</v>
      </c>
      <c r="BL454" s="20" t="s">
        <v>356</v>
      </c>
      <c r="BM454" s="194" t="s">
        <v>3123</v>
      </c>
    </row>
    <row r="455" spans="1:65" s="2" customFormat="1">
      <c r="A455" s="37"/>
      <c r="B455" s="38"/>
      <c r="C455" s="39"/>
      <c r="D455" s="196" t="s">
        <v>213</v>
      </c>
      <c r="E455" s="39"/>
      <c r="F455" s="197" t="s">
        <v>3122</v>
      </c>
      <c r="G455" s="39"/>
      <c r="H455" s="39"/>
      <c r="I455" s="198"/>
      <c r="J455" s="39"/>
      <c r="K455" s="39"/>
      <c r="L455" s="42"/>
      <c r="M455" s="199"/>
      <c r="N455" s="200"/>
      <c r="O455" s="67"/>
      <c r="P455" s="67"/>
      <c r="Q455" s="67"/>
      <c r="R455" s="67"/>
      <c r="S455" s="67"/>
      <c r="T455" s="68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T455" s="20" t="s">
        <v>213</v>
      </c>
      <c r="AU455" s="20" t="s">
        <v>83</v>
      </c>
    </row>
    <row r="456" spans="1:65" s="13" customFormat="1">
      <c r="B456" s="201"/>
      <c r="C456" s="202"/>
      <c r="D456" s="196" t="s">
        <v>215</v>
      </c>
      <c r="E456" s="203" t="s">
        <v>21</v>
      </c>
      <c r="F456" s="204" t="s">
        <v>3096</v>
      </c>
      <c r="G456" s="202"/>
      <c r="H456" s="203" t="s">
        <v>21</v>
      </c>
      <c r="I456" s="205"/>
      <c r="J456" s="202"/>
      <c r="K456" s="202"/>
      <c r="L456" s="206"/>
      <c r="M456" s="207"/>
      <c r="N456" s="208"/>
      <c r="O456" s="208"/>
      <c r="P456" s="208"/>
      <c r="Q456" s="208"/>
      <c r="R456" s="208"/>
      <c r="S456" s="208"/>
      <c r="T456" s="209"/>
      <c r="AT456" s="210" t="s">
        <v>215</v>
      </c>
      <c r="AU456" s="210" t="s">
        <v>83</v>
      </c>
      <c r="AV456" s="13" t="s">
        <v>81</v>
      </c>
      <c r="AW456" s="13" t="s">
        <v>34</v>
      </c>
      <c r="AX456" s="13" t="s">
        <v>74</v>
      </c>
      <c r="AY456" s="210" t="s">
        <v>206</v>
      </c>
    </row>
    <row r="457" spans="1:65" s="14" customFormat="1">
      <c r="B457" s="211"/>
      <c r="C457" s="212"/>
      <c r="D457" s="196" t="s">
        <v>215</v>
      </c>
      <c r="E457" s="213" t="s">
        <v>21</v>
      </c>
      <c r="F457" s="214" t="s">
        <v>3017</v>
      </c>
      <c r="G457" s="212"/>
      <c r="H457" s="215">
        <v>50</v>
      </c>
      <c r="I457" s="216"/>
      <c r="J457" s="212"/>
      <c r="K457" s="212"/>
      <c r="L457" s="217"/>
      <c r="M457" s="218"/>
      <c r="N457" s="219"/>
      <c r="O457" s="219"/>
      <c r="P457" s="219"/>
      <c r="Q457" s="219"/>
      <c r="R457" s="219"/>
      <c r="S457" s="219"/>
      <c r="T457" s="220"/>
      <c r="AT457" s="221" t="s">
        <v>215</v>
      </c>
      <c r="AU457" s="221" t="s">
        <v>83</v>
      </c>
      <c r="AV457" s="14" t="s">
        <v>83</v>
      </c>
      <c r="AW457" s="14" t="s">
        <v>34</v>
      </c>
      <c r="AX457" s="14" t="s">
        <v>74</v>
      </c>
      <c r="AY457" s="221" t="s">
        <v>206</v>
      </c>
    </row>
    <row r="458" spans="1:65" s="14" customFormat="1">
      <c r="B458" s="211"/>
      <c r="C458" s="212"/>
      <c r="D458" s="196" t="s">
        <v>215</v>
      </c>
      <c r="E458" s="213" t="s">
        <v>21</v>
      </c>
      <c r="F458" s="214" t="s">
        <v>3124</v>
      </c>
      <c r="G458" s="212"/>
      <c r="H458" s="215">
        <v>4.8239999999999998</v>
      </c>
      <c r="I458" s="216"/>
      <c r="J458" s="212"/>
      <c r="K458" s="212"/>
      <c r="L458" s="217"/>
      <c r="M458" s="218"/>
      <c r="N458" s="219"/>
      <c r="O458" s="219"/>
      <c r="P458" s="219"/>
      <c r="Q458" s="219"/>
      <c r="R458" s="219"/>
      <c r="S458" s="219"/>
      <c r="T458" s="220"/>
      <c r="AT458" s="221" t="s">
        <v>215</v>
      </c>
      <c r="AU458" s="221" t="s">
        <v>83</v>
      </c>
      <c r="AV458" s="14" t="s">
        <v>83</v>
      </c>
      <c r="AW458" s="14" t="s">
        <v>34</v>
      </c>
      <c r="AX458" s="14" t="s">
        <v>74</v>
      </c>
      <c r="AY458" s="221" t="s">
        <v>206</v>
      </c>
    </row>
    <row r="459" spans="1:65" s="16" customFormat="1">
      <c r="B459" s="253"/>
      <c r="C459" s="254"/>
      <c r="D459" s="196" t="s">
        <v>215</v>
      </c>
      <c r="E459" s="255" t="s">
        <v>21</v>
      </c>
      <c r="F459" s="256" t="s">
        <v>2184</v>
      </c>
      <c r="G459" s="254"/>
      <c r="H459" s="257">
        <v>54.823999999999998</v>
      </c>
      <c r="I459" s="258"/>
      <c r="J459" s="254"/>
      <c r="K459" s="254"/>
      <c r="L459" s="259"/>
      <c r="M459" s="260"/>
      <c r="N459" s="261"/>
      <c r="O459" s="261"/>
      <c r="P459" s="261"/>
      <c r="Q459" s="261"/>
      <c r="R459" s="261"/>
      <c r="S459" s="261"/>
      <c r="T459" s="262"/>
      <c r="AT459" s="263" t="s">
        <v>215</v>
      </c>
      <c r="AU459" s="263" t="s">
        <v>83</v>
      </c>
      <c r="AV459" s="16" t="s">
        <v>106</v>
      </c>
      <c r="AW459" s="16" t="s">
        <v>34</v>
      </c>
      <c r="AX459" s="16" t="s">
        <v>74</v>
      </c>
      <c r="AY459" s="263" t="s">
        <v>206</v>
      </c>
    </row>
    <row r="460" spans="1:65" s="15" customFormat="1">
      <c r="B460" s="222"/>
      <c r="C460" s="223"/>
      <c r="D460" s="196" t="s">
        <v>215</v>
      </c>
      <c r="E460" s="224" t="s">
        <v>21</v>
      </c>
      <c r="F460" s="225" t="s">
        <v>219</v>
      </c>
      <c r="G460" s="223"/>
      <c r="H460" s="226">
        <v>54.823999999999998</v>
      </c>
      <c r="I460" s="227"/>
      <c r="J460" s="223"/>
      <c r="K460" s="223"/>
      <c r="L460" s="228"/>
      <c r="M460" s="229"/>
      <c r="N460" s="230"/>
      <c r="O460" s="230"/>
      <c r="P460" s="230"/>
      <c r="Q460" s="230"/>
      <c r="R460" s="230"/>
      <c r="S460" s="230"/>
      <c r="T460" s="231"/>
      <c r="AT460" s="232" t="s">
        <v>215</v>
      </c>
      <c r="AU460" s="232" t="s">
        <v>83</v>
      </c>
      <c r="AV460" s="15" t="s">
        <v>149</v>
      </c>
      <c r="AW460" s="15" t="s">
        <v>34</v>
      </c>
      <c r="AX460" s="15" t="s">
        <v>81</v>
      </c>
      <c r="AY460" s="232" t="s">
        <v>206</v>
      </c>
    </row>
    <row r="461" spans="1:65" s="2" customFormat="1" ht="16.5" customHeight="1">
      <c r="A461" s="37"/>
      <c r="B461" s="38"/>
      <c r="C461" s="234" t="s">
        <v>779</v>
      </c>
      <c r="D461" s="234" t="s">
        <v>305</v>
      </c>
      <c r="E461" s="235" t="s">
        <v>3077</v>
      </c>
      <c r="F461" s="236" t="s">
        <v>3078</v>
      </c>
      <c r="G461" s="237" t="s">
        <v>238</v>
      </c>
      <c r="H461" s="238">
        <v>63.048000000000002</v>
      </c>
      <c r="I461" s="239"/>
      <c r="J461" s="240">
        <f>ROUND(I461*H461,2)</f>
        <v>0</v>
      </c>
      <c r="K461" s="241"/>
      <c r="L461" s="242"/>
      <c r="M461" s="243" t="s">
        <v>21</v>
      </c>
      <c r="N461" s="244" t="s">
        <v>45</v>
      </c>
      <c r="O461" s="67"/>
      <c r="P461" s="192">
        <f>O461*H461</f>
        <v>0</v>
      </c>
      <c r="Q461" s="192">
        <v>0</v>
      </c>
      <c r="R461" s="192">
        <f>Q461*H461</f>
        <v>0</v>
      </c>
      <c r="S461" s="192">
        <v>0</v>
      </c>
      <c r="T461" s="193">
        <f>S461*H461</f>
        <v>0</v>
      </c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R461" s="194" t="s">
        <v>487</v>
      </c>
      <c r="AT461" s="194" t="s">
        <v>305</v>
      </c>
      <c r="AU461" s="194" t="s">
        <v>83</v>
      </c>
      <c r="AY461" s="20" t="s">
        <v>206</v>
      </c>
      <c r="BE461" s="195">
        <f>IF(N461="základní",J461,0)</f>
        <v>0</v>
      </c>
      <c r="BF461" s="195">
        <f>IF(N461="snížená",J461,0)</f>
        <v>0</v>
      </c>
      <c r="BG461" s="195">
        <f>IF(N461="zákl. přenesená",J461,0)</f>
        <v>0</v>
      </c>
      <c r="BH461" s="195">
        <f>IF(N461="sníž. přenesená",J461,0)</f>
        <v>0</v>
      </c>
      <c r="BI461" s="195">
        <f>IF(N461="nulová",J461,0)</f>
        <v>0</v>
      </c>
      <c r="BJ461" s="20" t="s">
        <v>81</v>
      </c>
      <c r="BK461" s="195">
        <f>ROUND(I461*H461,2)</f>
        <v>0</v>
      </c>
      <c r="BL461" s="20" t="s">
        <v>356</v>
      </c>
      <c r="BM461" s="194" t="s">
        <v>3125</v>
      </c>
    </row>
    <row r="462" spans="1:65" s="2" customFormat="1">
      <c r="A462" s="37"/>
      <c r="B462" s="38"/>
      <c r="C462" s="39"/>
      <c r="D462" s="196" t="s">
        <v>213</v>
      </c>
      <c r="E462" s="39"/>
      <c r="F462" s="197" t="s">
        <v>3078</v>
      </c>
      <c r="G462" s="39"/>
      <c r="H462" s="39"/>
      <c r="I462" s="198"/>
      <c r="J462" s="39"/>
      <c r="K462" s="39"/>
      <c r="L462" s="42"/>
      <c r="M462" s="199"/>
      <c r="N462" s="200"/>
      <c r="O462" s="67"/>
      <c r="P462" s="67"/>
      <c r="Q462" s="67"/>
      <c r="R462" s="67"/>
      <c r="S462" s="67"/>
      <c r="T462" s="68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T462" s="20" t="s">
        <v>213</v>
      </c>
      <c r="AU462" s="20" t="s">
        <v>83</v>
      </c>
    </row>
    <row r="463" spans="1:65" s="2" customFormat="1" ht="24.15" customHeight="1">
      <c r="A463" s="37"/>
      <c r="B463" s="38"/>
      <c r="C463" s="182" t="s">
        <v>787</v>
      </c>
      <c r="D463" s="182" t="s">
        <v>208</v>
      </c>
      <c r="E463" s="183" t="s">
        <v>3126</v>
      </c>
      <c r="F463" s="184" t="s">
        <v>3127</v>
      </c>
      <c r="G463" s="185" t="s">
        <v>211</v>
      </c>
      <c r="H463" s="186">
        <v>1</v>
      </c>
      <c r="I463" s="187"/>
      <c r="J463" s="188">
        <f>ROUND(I463*H463,2)</f>
        <v>0</v>
      </c>
      <c r="K463" s="189"/>
      <c r="L463" s="42"/>
      <c r="M463" s="190" t="s">
        <v>21</v>
      </c>
      <c r="N463" s="191" t="s">
        <v>45</v>
      </c>
      <c r="O463" s="67"/>
      <c r="P463" s="192">
        <f>O463*H463</f>
        <v>0</v>
      </c>
      <c r="Q463" s="192">
        <v>0</v>
      </c>
      <c r="R463" s="192">
        <f>Q463*H463</f>
        <v>0</v>
      </c>
      <c r="S463" s="192">
        <v>0</v>
      </c>
      <c r="T463" s="193">
        <f>S463*H463</f>
        <v>0</v>
      </c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R463" s="194" t="s">
        <v>356</v>
      </c>
      <c r="AT463" s="194" t="s">
        <v>208</v>
      </c>
      <c r="AU463" s="194" t="s">
        <v>83</v>
      </c>
      <c r="AY463" s="20" t="s">
        <v>206</v>
      </c>
      <c r="BE463" s="195">
        <f>IF(N463="základní",J463,0)</f>
        <v>0</v>
      </c>
      <c r="BF463" s="195">
        <f>IF(N463="snížená",J463,0)</f>
        <v>0</v>
      </c>
      <c r="BG463" s="195">
        <f>IF(N463="zákl. přenesená",J463,0)</f>
        <v>0</v>
      </c>
      <c r="BH463" s="195">
        <f>IF(N463="sníž. přenesená",J463,0)</f>
        <v>0</v>
      </c>
      <c r="BI463" s="195">
        <f>IF(N463="nulová",J463,0)</f>
        <v>0</v>
      </c>
      <c r="BJ463" s="20" t="s">
        <v>81</v>
      </c>
      <c r="BK463" s="195">
        <f>ROUND(I463*H463,2)</f>
        <v>0</v>
      </c>
      <c r="BL463" s="20" t="s">
        <v>356</v>
      </c>
      <c r="BM463" s="194" t="s">
        <v>3128</v>
      </c>
    </row>
    <row r="464" spans="1:65" s="2" customFormat="1" ht="18">
      <c r="A464" s="37"/>
      <c r="B464" s="38"/>
      <c r="C464" s="39"/>
      <c r="D464" s="196" t="s">
        <v>213</v>
      </c>
      <c r="E464" s="39"/>
      <c r="F464" s="197" t="s">
        <v>3127</v>
      </c>
      <c r="G464" s="39"/>
      <c r="H464" s="39"/>
      <c r="I464" s="198"/>
      <c r="J464" s="39"/>
      <c r="K464" s="39"/>
      <c r="L464" s="42"/>
      <c r="M464" s="199"/>
      <c r="N464" s="200"/>
      <c r="O464" s="67"/>
      <c r="P464" s="67"/>
      <c r="Q464" s="67"/>
      <c r="R464" s="67"/>
      <c r="S464" s="67"/>
      <c r="T464" s="68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T464" s="20" t="s">
        <v>213</v>
      </c>
      <c r="AU464" s="20" t="s">
        <v>83</v>
      </c>
    </row>
    <row r="465" spans="1:65" s="2" customFormat="1" ht="21.75" customHeight="1">
      <c r="A465" s="37"/>
      <c r="B465" s="38"/>
      <c r="C465" s="234" t="s">
        <v>793</v>
      </c>
      <c r="D465" s="234" t="s">
        <v>305</v>
      </c>
      <c r="E465" s="235" t="s">
        <v>3129</v>
      </c>
      <c r="F465" s="236" t="s">
        <v>3130</v>
      </c>
      <c r="G465" s="237" t="s">
        <v>211</v>
      </c>
      <c r="H465" s="238">
        <v>1</v>
      </c>
      <c r="I465" s="239"/>
      <c r="J465" s="240">
        <f>ROUND(I465*H465,2)</f>
        <v>0</v>
      </c>
      <c r="K465" s="241"/>
      <c r="L465" s="242"/>
      <c r="M465" s="243" t="s">
        <v>21</v>
      </c>
      <c r="N465" s="244" t="s">
        <v>45</v>
      </c>
      <c r="O465" s="67"/>
      <c r="P465" s="192">
        <f>O465*H465</f>
        <v>0</v>
      </c>
      <c r="Q465" s="192">
        <v>0</v>
      </c>
      <c r="R465" s="192">
        <f>Q465*H465</f>
        <v>0</v>
      </c>
      <c r="S465" s="192">
        <v>0</v>
      </c>
      <c r="T465" s="193">
        <f>S465*H465</f>
        <v>0</v>
      </c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R465" s="194" t="s">
        <v>487</v>
      </c>
      <c r="AT465" s="194" t="s">
        <v>305</v>
      </c>
      <c r="AU465" s="194" t="s">
        <v>83</v>
      </c>
      <c r="AY465" s="20" t="s">
        <v>206</v>
      </c>
      <c r="BE465" s="195">
        <f>IF(N465="základní",J465,0)</f>
        <v>0</v>
      </c>
      <c r="BF465" s="195">
        <f>IF(N465="snížená",J465,0)</f>
        <v>0</v>
      </c>
      <c r="BG465" s="195">
        <f>IF(N465="zákl. přenesená",J465,0)</f>
        <v>0</v>
      </c>
      <c r="BH465" s="195">
        <f>IF(N465="sníž. přenesená",J465,0)</f>
        <v>0</v>
      </c>
      <c r="BI465" s="195">
        <f>IF(N465="nulová",J465,0)</f>
        <v>0</v>
      </c>
      <c r="BJ465" s="20" t="s">
        <v>81</v>
      </c>
      <c r="BK465" s="195">
        <f>ROUND(I465*H465,2)</f>
        <v>0</v>
      </c>
      <c r="BL465" s="20" t="s">
        <v>356</v>
      </c>
      <c r="BM465" s="194" t="s">
        <v>3131</v>
      </c>
    </row>
    <row r="466" spans="1:65" s="2" customFormat="1">
      <c r="A466" s="37"/>
      <c r="B466" s="38"/>
      <c r="C466" s="39"/>
      <c r="D466" s="196" t="s">
        <v>213</v>
      </c>
      <c r="E466" s="39"/>
      <c r="F466" s="197" t="s">
        <v>3130</v>
      </c>
      <c r="G466" s="39"/>
      <c r="H466" s="39"/>
      <c r="I466" s="198"/>
      <c r="J466" s="39"/>
      <c r="K466" s="39"/>
      <c r="L466" s="42"/>
      <c r="M466" s="199"/>
      <c r="N466" s="200"/>
      <c r="O466" s="67"/>
      <c r="P466" s="67"/>
      <c r="Q466" s="67"/>
      <c r="R466" s="67"/>
      <c r="S466" s="67"/>
      <c r="T466" s="68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T466" s="20" t="s">
        <v>213</v>
      </c>
      <c r="AU466" s="20" t="s">
        <v>83</v>
      </c>
    </row>
    <row r="467" spans="1:65" s="2" customFormat="1" ht="24.15" customHeight="1">
      <c r="A467" s="37"/>
      <c r="B467" s="38"/>
      <c r="C467" s="182" t="s">
        <v>799</v>
      </c>
      <c r="D467" s="182" t="s">
        <v>208</v>
      </c>
      <c r="E467" s="183" t="s">
        <v>3132</v>
      </c>
      <c r="F467" s="184" t="s">
        <v>3133</v>
      </c>
      <c r="G467" s="185" t="s">
        <v>308</v>
      </c>
      <c r="H467" s="186">
        <v>0.69199999999999995</v>
      </c>
      <c r="I467" s="187"/>
      <c r="J467" s="188">
        <f>ROUND(I467*H467,2)</f>
        <v>0</v>
      </c>
      <c r="K467" s="189"/>
      <c r="L467" s="42"/>
      <c r="M467" s="190" t="s">
        <v>21</v>
      </c>
      <c r="N467" s="191" t="s">
        <v>45</v>
      </c>
      <c r="O467" s="67"/>
      <c r="P467" s="192">
        <f>O467*H467</f>
        <v>0</v>
      </c>
      <c r="Q467" s="192">
        <v>0</v>
      </c>
      <c r="R467" s="192">
        <f>Q467*H467</f>
        <v>0</v>
      </c>
      <c r="S467" s="192">
        <v>0</v>
      </c>
      <c r="T467" s="193">
        <f>S467*H467</f>
        <v>0</v>
      </c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R467" s="194" t="s">
        <v>356</v>
      </c>
      <c r="AT467" s="194" t="s">
        <v>208</v>
      </c>
      <c r="AU467" s="194" t="s">
        <v>83</v>
      </c>
      <c r="AY467" s="20" t="s">
        <v>206</v>
      </c>
      <c r="BE467" s="195">
        <f>IF(N467="základní",J467,0)</f>
        <v>0</v>
      </c>
      <c r="BF467" s="195">
        <f>IF(N467="snížená",J467,0)</f>
        <v>0</v>
      </c>
      <c r="BG467" s="195">
        <f>IF(N467="zákl. přenesená",J467,0)</f>
        <v>0</v>
      </c>
      <c r="BH467" s="195">
        <f>IF(N467="sníž. přenesená",J467,0)</f>
        <v>0</v>
      </c>
      <c r="BI467" s="195">
        <f>IF(N467="nulová",J467,0)</f>
        <v>0</v>
      </c>
      <c r="BJ467" s="20" t="s">
        <v>81</v>
      </c>
      <c r="BK467" s="195">
        <f>ROUND(I467*H467,2)</f>
        <v>0</v>
      </c>
      <c r="BL467" s="20" t="s">
        <v>356</v>
      </c>
      <c r="BM467" s="194" t="s">
        <v>3134</v>
      </c>
    </row>
    <row r="468" spans="1:65" s="2" customFormat="1" ht="18">
      <c r="A468" s="37"/>
      <c r="B468" s="38"/>
      <c r="C468" s="39"/>
      <c r="D468" s="196" t="s">
        <v>213</v>
      </c>
      <c r="E468" s="39"/>
      <c r="F468" s="197" t="s">
        <v>3133</v>
      </c>
      <c r="G468" s="39"/>
      <c r="H468" s="39"/>
      <c r="I468" s="198"/>
      <c r="J468" s="39"/>
      <c r="K468" s="39"/>
      <c r="L468" s="42"/>
      <c r="M468" s="199"/>
      <c r="N468" s="200"/>
      <c r="O468" s="67"/>
      <c r="P468" s="67"/>
      <c r="Q468" s="67"/>
      <c r="R468" s="67"/>
      <c r="S468" s="67"/>
      <c r="T468" s="68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T468" s="20" t="s">
        <v>213</v>
      </c>
      <c r="AU468" s="20" t="s">
        <v>83</v>
      </c>
    </row>
    <row r="469" spans="1:65" s="12" customFormat="1" ht="22.75" customHeight="1">
      <c r="B469" s="166"/>
      <c r="C469" s="167"/>
      <c r="D469" s="168" t="s">
        <v>73</v>
      </c>
      <c r="E469" s="180" t="s">
        <v>3135</v>
      </c>
      <c r="F469" s="180" t="s">
        <v>3136</v>
      </c>
      <c r="G469" s="167"/>
      <c r="H469" s="167"/>
      <c r="I469" s="170"/>
      <c r="J469" s="181">
        <f>BK469</f>
        <v>0</v>
      </c>
      <c r="K469" s="167"/>
      <c r="L469" s="172"/>
      <c r="M469" s="173"/>
      <c r="N469" s="174"/>
      <c r="O469" s="174"/>
      <c r="P469" s="175">
        <f>SUM(P470:P543)</f>
        <v>0</v>
      </c>
      <c r="Q469" s="174"/>
      <c r="R469" s="175">
        <f>SUM(R470:R543)</f>
        <v>0</v>
      </c>
      <c r="S469" s="174"/>
      <c r="T469" s="176">
        <f>SUM(T470:T543)</f>
        <v>0</v>
      </c>
      <c r="AR469" s="177" t="s">
        <v>83</v>
      </c>
      <c r="AT469" s="178" t="s">
        <v>73</v>
      </c>
      <c r="AU469" s="178" t="s">
        <v>81</v>
      </c>
      <c r="AY469" s="177" t="s">
        <v>206</v>
      </c>
      <c r="BK469" s="179">
        <f>SUM(BK470:BK543)</f>
        <v>0</v>
      </c>
    </row>
    <row r="470" spans="1:65" s="2" customFormat="1" ht="24.15" customHeight="1">
      <c r="A470" s="37"/>
      <c r="B470" s="38"/>
      <c r="C470" s="182" t="s">
        <v>806</v>
      </c>
      <c r="D470" s="182" t="s">
        <v>208</v>
      </c>
      <c r="E470" s="183" t="s">
        <v>3137</v>
      </c>
      <c r="F470" s="184" t="s">
        <v>3138</v>
      </c>
      <c r="G470" s="185" t="s">
        <v>238</v>
      </c>
      <c r="H470" s="186">
        <v>37.4</v>
      </c>
      <c r="I470" s="187"/>
      <c r="J470" s="188">
        <f>ROUND(I470*H470,2)</f>
        <v>0</v>
      </c>
      <c r="K470" s="189"/>
      <c r="L470" s="42"/>
      <c r="M470" s="190" t="s">
        <v>21</v>
      </c>
      <c r="N470" s="191" t="s">
        <v>45</v>
      </c>
      <c r="O470" s="67"/>
      <c r="P470" s="192">
        <f>O470*H470</f>
        <v>0</v>
      </c>
      <c r="Q470" s="192">
        <v>0</v>
      </c>
      <c r="R470" s="192">
        <f>Q470*H470</f>
        <v>0</v>
      </c>
      <c r="S470" s="192">
        <v>0</v>
      </c>
      <c r="T470" s="193">
        <f>S470*H470</f>
        <v>0</v>
      </c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R470" s="194" t="s">
        <v>356</v>
      </c>
      <c r="AT470" s="194" t="s">
        <v>208</v>
      </c>
      <c r="AU470" s="194" t="s">
        <v>83</v>
      </c>
      <c r="AY470" s="20" t="s">
        <v>206</v>
      </c>
      <c r="BE470" s="195">
        <f>IF(N470="základní",J470,0)</f>
        <v>0</v>
      </c>
      <c r="BF470" s="195">
        <f>IF(N470="snížená",J470,0)</f>
        <v>0</v>
      </c>
      <c r="BG470" s="195">
        <f>IF(N470="zákl. přenesená",J470,0)</f>
        <v>0</v>
      </c>
      <c r="BH470" s="195">
        <f>IF(N470="sníž. přenesená",J470,0)</f>
        <v>0</v>
      </c>
      <c r="BI470" s="195">
        <f>IF(N470="nulová",J470,0)</f>
        <v>0</v>
      </c>
      <c r="BJ470" s="20" t="s">
        <v>81</v>
      </c>
      <c r="BK470" s="195">
        <f>ROUND(I470*H470,2)</f>
        <v>0</v>
      </c>
      <c r="BL470" s="20" t="s">
        <v>356</v>
      </c>
      <c r="BM470" s="194" t="s">
        <v>3139</v>
      </c>
    </row>
    <row r="471" spans="1:65" s="2" customFormat="1">
      <c r="A471" s="37"/>
      <c r="B471" s="38"/>
      <c r="C471" s="39"/>
      <c r="D471" s="196" t="s">
        <v>213</v>
      </c>
      <c r="E471" s="39"/>
      <c r="F471" s="197" t="s">
        <v>3138</v>
      </c>
      <c r="G471" s="39"/>
      <c r="H471" s="39"/>
      <c r="I471" s="198"/>
      <c r="J471" s="39"/>
      <c r="K471" s="39"/>
      <c r="L471" s="42"/>
      <c r="M471" s="199"/>
      <c r="N471" s="200"/>
      <c r="O471" s="67"/>
      <c r="P471" s="67"/>
      <c r="Q471" s="67"/>
      <c r="R471" s="67"/>
      <c r="S471" s="67"/>
      <c r="T471" s="68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T471" s="20" t="s">
        <v>213</v>
      </c>
      <c r="AU471" s="20" t="s">
        <v>83</v>
      </c>
    </row>
    <row r="472" spans="1:65" s="13" customFormat="1">
      <c r="B472" s="201"/>
      <c r="C472" s="202"/>
      <c r="D472" s="196" t="s">
        <v>215</v>
      </c>
      <c r="E472" s="203" t="s">
        <v>21</v>
      </c>
      <c r="F472" s="204" t="s">
        <v>3140</v>
      </c>
      <c r="G472" s="202"/>
      <c r="H472" s="203" t="s">
        <v>21</v>
      </c>
      <c r="I472" s="205"/>
      <c r="J472" s="202"/>
      <c r="K472" s="202"/>
      <c r="L472" s="206"/>
      <c r="M472" s="207"/>
      <c r="N472" s="208"/>
      <c r="O472" s="208"/>
      <c r="P472" s="208"/>
      <c r="Q472" s="208"/>
      <c r="R472" s="208"/>
      <c r="S472" s="208"/>
      <c r="T472" s="209"/>
      <c r="AT472" s="210" t="s">
        <v>215</v>
      </c>
      <c r="AU472" s="210" t="s">
        <v>83</v>
      </c>
      <c r="AV472" s="13" t="s">
        <v>81</v>
      </c>
      <c r="AW472" s="13" t="s">
        <v>34</v>
      </c>
      <c r="AX472" s="13" t="s">
        <v>74</v>
      </c>
      <c r="AY472" s="210" t="s">
        <v>206</v>
      </c>
    </row>
    <row r="473" spans="1:65" s="14" customFormat="1">
      <c r="B473" s="211"/>
      <c r="C473" s="212"/>
      <c r="D473" s="196" t="s">
        <v>215</v>
      </c>
      <c r="E473" s="213" t="s">
        <v>21</v>
      </c>
      <c r="F473" s="214" t="s">
        <v>3141</v>
      </c>
      <c r="G473" s="212"/>
      <c r="H473" s="215">
        <v>37.4</v>
      </c>
      <c r="I473" s="216"/>
      <c r="J473" s="212"/>
      <c r="K473" s="212"/>
      <c r="L473" s="217"/>
      <c r="M473" s="218"/>
      <c r="N473" s="219"/>
      <c r="O473" s="219"/>
      <c r="P473" s="219"/>
      <c r="Q473" s="219"/>
      <c r="R473" s="219"/>
      <c r="S473" s="219"/>
      <c r="T473" s="220"/>
      <c r="AT473" s="221" t="s">
        <v>215</v>
      </c>
      <c r="AU473" s="221" t="s">
        <v>83</v>
      </c>
      <c r="AV473" s="14" t="s">
        <v>83</v>
      </c>
      <c r="AW473" s="14" t="s">
        <v>34</v>
      </c>
      <c r="AX473" s="14" t="s">
        <v>74</v>
      </c>
      <c r="AY473" s="221" t="s">
        <v>206</v>
      </c>
    </row>
    <row r="474" spans="1:65" s="16" customFormat="1">
      <c r="B474" s="253"/>
      <c r="C474" s="254"/>
      <c r="D474" s="196" t="s">
        <v>215</v>
      </c>
      <c r="E474" s="255" t="s">
        <v>21</v>
      </c>
      <c r="F474" s="256" t="s">
        <v>2184</v>
      </c>
      <c r="G474" s="254"/>
      <c r="H474" s="257">
        <v>37.4</v>
      </c>
      <c r="I474" s="258"/>
      <c r="J474" s="254"/>
      <c r="K474" s="254"/>
      <c r="L474" s="259"/>
      <c r="M474" s="260"/>
      <c r="N474" s="261"/>
      <c r="O474" s="261"/>
      <c r="P474" s="261"/>
      <c r="Q474" s="261"/>
      <c r="R474" s="261"/>
      <c r="S474" s="261"/>
      <c r="T474" s="262"/>
      <c r="AT474" s="263" t="s">
        <v>215</v>
      </c>
      <c r="AU474" s="263" t="s">
        <v>83</v>
      </c>
      <c r="AV474" s="16" t="s">
        <v>106</v>
      </c>
      <c r="AW474" s="16" t="s">
        <v>34</v>
      </c>
      <c r="AX474" s="16" t="s">
        <v>74</v>
      </c>
      <c r="AY474" s="263" t="s">
        <v>206</v>
      </c>
    </row>
    <row r="475" spans="1:65" s="15" customFormat="1">
      <c r="B475" s="222"/>
      <c r="C475" s="223"/>
      <c r="D475" s="196" t="s">
        <v>215</v>
      </c>
      <c r="E475" s="224" t="s">
        <v>21</v>
      </c>
      <c r="F475" s="225" t="s">
        <v>219</v>
      </c>
      <c r="G475" s="223"/>
      <c r="H475" s="226">
        <v>37.4</v>
      </c>
      <c r="I475" s="227"/>
      <c r="J475" s="223"/>
      <c r="K475" s="223"/>
      <c r="L475" s="228"/>
      <c r="M475" s="229"/>
      <c r="N475" s="230"/>
      <c r="O475" s="230"/>
      <c r="P475" s="230"/>
      <c r="Q475" s="230"/>
      <c r="R475" s="230"/>
      <c r="S475" s="230"/>
      <c r="T475" s="231"/>
      <c r="AT475" s="232" t="s">
        <v>215</v>
      </c>
      <c r="AU475" s="232" t="s">
        <v>83</v>
      </c>
      <c r="AV475" s="15" t="s">
        <v>149</v>
      </c>
      <c r="AW475" s="15" t="s">
        <v>34</v>
      </c>
      <c r="AX475" s="15" t="s">
        <v>81</v>
      </c>
      <c r="AY475" s="232" t="s">
        <v>206</v>
      </c>
    </row>
    <row r="476" spans="1:65" s="2" customFormat="1" ht="16.5" customHeight="1">
      <c r="A476" s="37"/>
      <c r="B476" s="38"/>
      <c r="C476" s="234" t="s">
        <v>813</v>
      </c>
      <c r="D476" s="234" t="s">
        <v>305</v>
      </c>
      <c r="E476" s="235" t="s">
        <v>3142</v>
      </c>
      <c r="F476" s="236" t="s">
        <v>3143</v>
      </c>
      <c r="G476" s="237" t="s">
        <v>238</v>
      </c>
      <c r="H476" s="238">
        <v>39.270000000000003</v>
      </c>
      <c r="I476" s="239"/>
      <c r="J476" s="240">
        <f>ROUND(I476*H476,2)</f>
        <v>0</v>
      </c>
      <c r="K476" s="241"/>
      <c r="L476" s="242"/>
      <c r="M476" s="243" t="s">
        <v>21</v>
      </c>
      <c r="N476" s="244" t="s">
        <v>45</v>
      </c>
      <c r="O476" s="67"/>
      <c r="P476" s="192">
        <f>O476*H476</f>
        <v>0</v>
      </c>
      <c r="Q476" s="192">
        <v>0</v>
      </c>
      <c r="R476" s="192">
        <f>Q476*H476</f>
        <v>0</v>
      </c>
      <c r="S476" s="192">
        <v>0</v>
      </c>
      <c r="T476" s="193">
        <f>S476*H476</f>
        <v>0</v>
      </c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R476" s="194" t="s">
        <v>487</v>
      </c>
      <c r="AT476" s="194" t="s">
        <v>305</v>
      </c>
      <c r="AU476" s="194" t="s">
        <v>83</v>
      </c>
      <c r="AY476" s="20" t="s">
        <v>206</v>
      </c>
      <c r="BE476" s="195">
        <f>IF(N476="základní",J476,0)</f>
        <v>0</v>
      </c>
      <c r="BF476" s="195">
        <f>IF(N476="snížená",J476,0)</f>
        <v>0</v>
      </c>
      <c r="BG476" s="195">
        <f>IF(N476="zákl. přenesená",J476,0)</f>
        <v>0</v>
      </c>
      <c r="BH476" s="195">
        <f>IF(N476="sníž. přenesená",J476,0)</f>
        <v>0</v>
      </c>
      <c r="BI476" s="195">
        <f>IF(N476="nulová",J476,0)</f>
        <v>0</v>
      </c>
      <c r="BJ476" s="20" t="s">
        <v>81</v>
      </c>
      <c r="BK476" s="195">
        <f>ROUND(I476*H476,2)</f>
        <v>0</v>
      </c>
      <c r="BL476" s="20" t="s">
        <v>356</v>
      </c>
      <c r="BM476" s="194" t="s">
        <v>3144</v>
      </c>
    </row>
    <row r="477" spans="1:65" s="2" customFormat="1">
      <c r="A477" s="37"/>
      <c r="B477" s="38"/>
      <c r="C477" s="39"/>
      <c r="D477" s="196" t="s">
        <v>213</v>
      </c>
      <c r="E477" s="39"/>
      <c r="F477" s="197" t="s">
        <v>3143</v>
      </c>
      <c r="G477" s="39"/>
      <c r="H477" s="39"/>
      <c r="I477" s="198"/>
      <c r="J477" s="39"/>
      <c r="K477" s="39"/>
      <c r="L477" s="42"/>
      <c r="M477" s="199"/>
      <c r="N477" s="200"/>
      <c r="O477" s="67"/>
      <c r="P477" s="67"/>
      <c r="Q477" s="67"/>
      <c r="R477" s="67"/>
      <c r="S477" s="67"/>
      <c r="T477" s="68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T477" s="20" t="s">
        <v>213</v>
      </c>
      <c r="AU477" s="20" t="s">
        <v>83</v>
      </c>
    </row>
    <row r="478" spans="1:65" s="2" customFormat="1" ht="24.15" customHeight="1">
      <c r="A478" s="37"/>
      <c r="B478" s="38"/>
      <c r="C478" s="182" t="s">
        <v>818</v>
      </c>
      <c r="D478" s="182" t="s">
        <v>208</v>
      </c>
      <c r="E478" s="183" t="s">
        <v>3145</v>
      </c>
      <c r="F478" s="184" t="s">
        <v>3146</v>
      </c>
      <c r="G478" s="185" t="s">
        <v>238</v>
      </c>
      <c r="H478" s="186">
        <v>34.932000000000002</v>
      </c>
      <c r="I478" s="187"/>
      <c r="J478" s="188">
        <f>ROUND(I478*H478,2)</f>
        <v>0</v>
      </c>
      <c r="K478" s="189"/>
      <c r="L478" s="42"/>
      <c r="M478" s="190" t="s">
        <v>21</v>
      </c>
      <c r="N478" s="191" t="s">
        <v>45</v>
      </c>
      <c r="O478" s="67"/>
      <c r="P478" s="192">
        <f>O478*H478</f>
        <v>0</v>
      </c>
      <c r="Q478" s="192">
        <v>0</v>
      </c>
      <c r="R478" s="192">
        <f>Q478*H478</f>
        <v>0</v>
      </c>
      <c r="S478" s="192">
        <v>0</v>
      </c>
      <c r="T478" s="193">
        <f>S478*H478</f>
        <v>0</v>
      </c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R478" s="194" t="s">
        <v>356</v>
      </c>
      <c r="AT478" s="194" t="s">
        <v>208</v>
      </c>
      <c r="AU478" s="194" t="s">
        <v>83</v>
      </c>
      <c r="AY478" s="20" t="s">
        <v>206</v>
      </c>
      <c r="BE478" s="195">
        <f>IF(N478="základní",J478,0)</f>
        <v>0</v>
      </c>
      <c r="BF478" s="195">
        <f>IF(N478="snížená",J478,0)</f>
        <v>0</v>
      </c>
      <c r="BG478" s="195">
        <f>IF(N478="zákl. přenesená",J478,0)</f>
        <v>0</v>
      </c>
      <c r="BH478" s="195">
        <f>IF(N478="sníž. přenesená",J478,0)</f>
        <v>0</v>
      </c>
      <c r="BI478" s="195">
        <f>IF(N478="nulová",J478,0)</f>
        <v>0</v>
      </c>
      <c r="BJ478" s="20" t="s">
        <v>81</v>
      </c>
      <c r="BK478" s="195">
        <f>ROUND(I478*H478,2)</f>
        <v>0</v>
      </c>
      <c r="BL478" s="20" t="s">
        <v>356</v>
      </c>
      <c r="BM478" s="194" t="s">
        <v>3147</v>
      </c>
    </row>
    <row r="479" spans="1:65" s="2" customFormat="1" ht="18">
      <c r="A479" s="37"/>
      <c r="B479" s="38"/>
      <c r="C479" s="39"/>
      <c r="D479" s="196" t="s">
        <v>213</v>
      </c>
      <c r="E479" s="39"/>
      <c r="F479" s="197" t="s">
        <v>3146</v>
      </c>
      <c r="G479" s="39"/>
      <c r="H479" s="39"/>
      <c r="I479" s="198"/>
      <c r="J479" s="39"/>
      <c r="K479" s="39"/>
      <c r="L479" s="42"/>
      <c r="M479" s="199"/>
      <c r="N479" s="200"/>
      <c r="O479" s="67"/>
      <c r="P479" s="67"/>
      <c r="Q479" s="67"/>
      <c r="R479" s="67"/>
      <c r="S479" s="67"/>
      <c r="T479" s="68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T479" s="20" t="s">
        <v>213</v>
      </c>
      <c r="AU479" s="20" t="s">
        <v>83</v>
      </c>
    </row>
    <row r="480" spans="1:65" s="13" customFormat="1">
      <c r="B480" s="201"/>
      <c r="C480" s="202"/>
      <c r="D480" s="196" t="s">
        <v>215</v>
      </c>
      <c r="E480" s="203" t="s">
        <v>21</v>
      </c>
      <c r="F480" s="204" t="s">
        <v>3148</v>
      </c>
      <c r="G480" s="202"/>
      <c r="H480" s="203" t="s">
        <v>21</v>
      </c>
      <c r="I480" s="205"/>
      <c r="J480" s="202"/>
      <c r="K480" s="202"/>
      <c r="L480" s="206"/>
      <c r="M480" s="207"/>
      <c r="N480" s="208"/>
      <c r="O480" s="208"/>
      <c r="P480" s="208"/>
      <c r="Q480" s="208"/>
      <c r="R480" s="208"/>
      <c r="S480" s="208"/>
      <c r="T480" s="209"/>
      <c r="AT480" s="210" t="s">
        <v>215</v>
      </c>
      <c r="AU480" s="210" t="s">
        <v>83</v>
      </c>
      <c r="AV480" s="13" t="s">
        <v>81</v>
      </c>
      <c r="AW480" s="13" t="s">
        <v>34</v>
      </c>
      <c r="AX480" s="13" t="s">
        <v>74</v>
      </c>
      <c r="AY480" s="210" t="s">
        <v>206</v>
      </c>
    </row>
    <row r="481" spans="1:65" s="14" customFormat="1">
      <c r="B481" s="211"/>
      <c r="C481" s="212"/>
      <c r="D481" s="196" t="s">
        <v>215</v>
      </c>
      <c r="E481" s="213" t="s">
        <v>21</v>
      </c>
      <c r="F481" s="214" t="s">
        <v>3149</v>
      </c>
      <c r="G481" s="212"/>
      <c r="H481" s="215">
        <v>34.932000000000002</v>
      </c>
      <c r="I481" s="216"/>
      <c r="J481" s="212"/>
      <c r="K481" s="212"/>
      <c r="L481" s="217"/>
      <c r="M481" s="218"/>
      <c r="N481" s="219"/>
      <c r="O481" s="219"/>
      <c r="P481" s="219"/>
      <c r="Q481" s="219"/>
      <c r="R481" s="219"/>
      <c r="S481" s="219"/>
      <c r="T481" s="220"/>
      <c r="AT481" s="221" t="s">
        <v>215</v>
      </c>
      <c r="AU481" s="221" t="s">
        <v>83</v>
      </c>
      <c r="AV481" s="14" t="s">
        <v>83</v>
      </c>
      <c r="AW481" s="14" t="s">
        <v>34</v>
      </c>
      <c r="AX481" s="14" t="s">
        <v>74</v>
      </c>
      <c r="AY481" s="221" t="s">
        <v>206</v>
      </c>
    </row>
    <row r="482" spans="1:65" s="15" customFormat="1">
      <c r="B482" s="222"/>
      <c r="C482" s="223"/>
      <c r="D482" s="196" t="s">
        <v>215</v>
      </c>
      <c r="E482" s="224" t="s">
        <v>21</v>
      </c>
      <c r="F482" s="225" t="s">
        <v>219</v>
      </c>
      <c r="G482" s="223"/>
      <c r="H482" s="226">
        <v>34.932000000000002</v>
      </c>
      <c r="I482" s="227"/>
      <c r="J482" s="223"/>
      <c r="K482" s="223"/>
      <c r="L482" s="228"/>
      <c r="M482" s="229"/>
      <c r="N482" s="230"/>
      <c r="O482" s="230"/>
      <c r="P482" s="230"/>
      <c r="Q482" s="230"/>
      <c r="R482" s="230"/>
      <c r="S482" s="230"/>
      <c r="T482" s="231"/>
      <c r="AT482" s="232" t="s">
        <v>215</v>
      </c>
      <c r="AU482" s="232" t="s">
        <v>83</v>
      </c>
      <c r="AV482" s="15" t="s">
        <v>149</v>
      </c>
      <c r="AW482" s="15" t="s">
        <v>34</v>
      </c>
      <c r="AX482" s="15" t="s">
        <v>81</v>
      </c>
      <c r="AY482" s="232" t="s">
        <v>206</v>
      </c>
    </row>
    <row r="483" spans="1:65" s="2" customFormat="1" ht="16.5" customHeight="1">
      <c r="A483" s="37"/>
      <c r="B483" s="38"/>
      <c r="C483" s="234" t="s">
        <v>824</v>
      </c>
      <c r="D483" s="234" t="s">
        <v>305</v>
      </c>
      <c r="E483" s="235" t="s">
        <v>3150</v>
      </c>
      <c r="F483" s="236" t="s">
        <v>3151</v>
      </c>
      <c r="G483" s="237" t="s">
        <v>238</v>
      </c>
      <c r="H483" s="238">
        <v>36.679000000000002</v>
      </c>
      <c r="I483" s="239"/>
      <c r="J483" s="240">
        <f>ROUND(I483*H483,2)</f>
        <v>0</v>
      </c>
      <c r="K483" s="241"/>
      <c r="L483" s="242"/>
      <c r="M483" s="243" t="s">
        <v>21</v>
      </c>
      <c r="N483" s="244" t="s">
        <v>45</v>
      </c>
      <c r="O483" s="67"/>
      <c r="P483" s="192">
        <f>O483*H483</f>
        <v>0</v>
      </c>
      <c r="Q483" s="192">
        <v>0</v>
      </c>
      <c r="R483" s="192">
        <f>Q483*H483</f>
        <v>0</v>
      </c>
      <c r="S483" s="192">
        <v>0</v>
      </c>
      <c r="T483" s="193">
        <f>S483*H483</f>
        <v>0</v>
      </c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R483" s="194" t="s">
        <v>487</v>
      </c>
      <c r="AT483" s="194" t="s">
        <v>305</v>
      </c>
      <c r="AU483" s="194" t="s">
        <v>83</v>
      </c>
      <c r="AY483" s="20" t="s">
        <v>206</v>
      </c>
      <c r="BE483" s="195">
        <f>IF(N483="základní",J483,0)</f>
        <v>0</v>
      </c>
      <c r="BF483" s="195">
        <f>IF(N483="snížená",J483,0)</f>
        <v>0</v>
      </c>
      <c r="BG483" s="195">
        <f>IF(N483="zákl. přenesená",J483,0)</f>
        <v>0</v>
      </c>
      <c r="BH483" s="195">
        <f>IF(N483="sníž. přenesená",J483,0)</f>
        <v>0</v>
      </c>
      <c r="BI483" s="195">
        <f>IF(N483="nulová",J483,0)</f>
        <v>0</v>
      </c>
      <c r="BJ483" s="20" t="s">
        <v>81</v>
      </c>
      <c r="BK483" s="195">
        <f>ROUND(I483*H483,2)</f>
        <v>0</v>
      </c>
      <c r="BL483" s="20" t="s">
        <v>356</v>
      </c>
      <c r="BM483" s="194" t="s">
        <v>3152</v>
      </c>
    </row>
    <row r="484" spans="1:65" s="2" customFormat="1">
      <c r="A484" s="37"/>
      <c r="B484" s="38"/>
      <c r="C484" s="39"/>
      <c r="D484" s="196" t="s">
        <v>213</v>
      </c>
      <c r="E484" s="39"/>
      <c r="F484" s="197" t="s">
        <v>3151</v>
      </c>
      <c r="G484" s="39"/>
      <c r="H484" s="39"/>
      <c r="I484" s="198"/>
      <c r="J484" s="39"/>
      <c r="K484" s="39"/>
      <c r="L484" s="42"/>
      <c r="M484" s="199"/>
      <c r="N484" s="200"/>
      <c r="O484" s="67"/>
      <c r="P484" s="67"/>
      <c r="Q484" s="67"/>
      <c r="R484" s="67"/>
      <c r="S484" s="67"/>
      <c r="T484" s="68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T484" s="20" t="s">
        <v>213</v>
      </c>
      <c r="AU484" s="20" t="s">
        <v>83</v>
      </c>
    </row>
    <row r="485" spans="1:65" s="13" customFormat="1">
      <c r="B485" s="201"/>
      <c r="C485" s="202"/>
      <c r="D485" s="196" t="s">
        <v>215</v>
      </c>
      <c r="E485" s="203" t="s">
        <v>21</v>
      </c>
      <c r="F485" s="204" t="s">
        <v>3148</v>
      </c>
      <c r="G485" s="202"/>
      <c r="H485" s="203" t="s">
        <v>21</v>
      </c>
      <c r="I485" s="205"/>
      <c r="J485" s="202"/>
      <c r="K485" s="202"/>
      <c r="L485" s="206"/>
      <c r="M485" s="207"/>
      <c r="N485" s="208"/>
      <c r="O485" s="208"/>
      <c r="P485" s="208"/>
      <c r="Q485" s="208"/>
      <c r="R485" s="208"/>
      <c r="S485" s="208"/>
      <c r="T485" s="209"/>
      <c r="AT485" s="210" t="s">
        <v>215</v>
      </c>
      <c r="AU485" s="210" t="s">
        <v>83</v>
      </c>
      <c r="AV485" s="13" t="s">
        <v>81</v>
      </c>
      <c r="AW485" s="13" t="s">
        <v>34</v>
      </c>
      <c r="AX485" s="13" t="s">
        <v>74</v>
      </c>
      <c r="AY485" s="210" t="s">
        <v>206</v>
      </c>
    </row>
    <row r="486" spans="1:65" s="14" customFormat="1">
      <c r="B486" s="211"/>
      <c r="C486" s="212"/>
      <c r="D486" s="196" t="s">
        <v>215</v>
      </c>
      <c r="E486" s="213" t="s">
        <v>21</v>
      </c>
      <c r="F486" s="214" t="s">
        <v>3153</v>
      </c>
      <c r="G486" s="212"/>
      <c r="H486" s="215">
        <v>36.679000000000002</v>
      </c>
      <c r="I486" s="216"/>
      <c r="J486" s="212"/>
      <c r="K486" s="212"/>
      <c r="L486" s="217"/>
      <c r="M486" s="218"/>
      <c r="N486" s="219"/>
      <c r="O486" s="219"/>
      <c r="P486" s="219"/>
      <c r="Q486" s="219"/>
      <c r="R486" s="219"/>
      <c r="S486" s="219"/>
      <c r="T486" s="220"/>
      <c r="AT486" s="221" t="s">
        <v>215</v>
      </c>
      <c r="AU486" s="221" t="s">
        <v>83</v>
      </c>
      <c r="AV486" s="14" t="s">
        <v>83</v>
      </c>
      <c r="AW486" s="14" t="s">
        <v>34</v>
      </c>
      <c r="AX486" s="14" t="s">
        <v>74</v>
      </c>
      <c r="AY486" s="221" t="s">
        <v>206</v>
      </c>
    </row>
    <row r="487" spans="1:65" s="15" customFormat="1">
      <c r="B487" s="222"/>
      <c r="C487" s="223"/>
      <c r="D487" s="196" t="s">
        <v>215</v>
      </c>
      <c r="E487" s="224" t="s">
        <v>21</v>
      </c>
      <c r="F487" s="225" t="s">
        <v>219</v>
      </c>
      <c r="G487" s="223"/>
      <c r="H487" s="226">
        <v>36.679000000000002</v>
      </c>
      <c r="I487" s="227"/>
      <c r="J487" s="223"/>
      <c r="K487" s="223"/>
      <c r="L487" s="228"/>
      <c r="M487" s="229"/>
      <c r="N487" s="230"/>
      <c r="O487" s="230"/>
      <c r="P487" s="230"/>
      <c r="Q487" s="230"/>
      <c r="R487" s="230"/>
      <c r="S487" s="230"/>
      <c r="T487" s="231"/>
      <c r="AT487" s="232" t="s">
        <v>215</v>
      </c>
      <c r="AU487" s="232" t="s">
        <v>83</v>
      </c>
      <c r="AV487" s="15" t="s">
        <v>149</v>
      </c>
      <c r="AW487" s="15" t="s">
        <v>34</v>
      </c>
      <c r="AX487" s="15" t="s">
        <v>81</v>
      </c>
      <c r="AY487" s="232" t="s">
        <v>206</v>
      </c>
    </row>
    <row r="488" spans="1:65" s="2" customFormat="1" ht="24.15" customHeight="1">
      <c r="A488" s="37"/>
      <c r="B488" s="38"/>
      <c r="C488" s="182" t="s">
        <v>827</v>
      </c>
      <c r="D488" s="182" t="s">
        <v>208</v>
      </c>
      <c r="E488" s="183" t="s">
        <v>3154</v>
      </c>
      <c r="F488" s="184" t="s">
        <v>3155</v>
      </c>
      <c r="G488" s="185" t="s">
        <v>238</v>
      </c>
      <c r="H488" s="186">
        <v>3.4350000000000001</v>
      </c>
      <c r="I488" s="187"/>
      <c r="J488" s="188">
        <f>ROUND(I488*H488,2)</f>
        <v>0</v>
      </c>
      <c r="K488" s="189"/>
      <c r="L488" s="42"/>
      <c r="M488" s="190" t="s">
        <v>21</v>
      </c>
      <c r="N488" s="191" t="s">
        <v>45</v>
      </c>
      <c r="O488" s="67"/>
      <c r="P488" s="192">
        <f>O488*H488</f>
        <v>0</v>
      </c>
      <c r="Q488" s="192">
        <v>0</v>
      </c>
      <c r="R488" s="192">
        <f>Q488*H488</f>
        <v>0</v>
      </c>
      <c r="S488" s="192">
        <v>0</v>
      </c>
      <c r="T488" s="193">
        <f>S488*H488</f>
        <v>0</v>
      </c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R488" s="194" t="s">
        <v>356</v>
      </c>
      <c r="AT488" s="194" t="s">
        <v>208</v>
      </c>
      <c r="AU488" s="194" t="s">
        <v>83</v>
      </c>
      <c r="AY488" s="20" t="s">
        <v>206</v>
      </c>
      <c r="BE488" s="195">
        <f>IF(N488="základní",J488,0)</f>
        <v>0</v>
      </c>
      <c r="BF488" s="195">
        <f>IF(N488="snížená",J488,0)</f>
        <v>0</v>
      </c>
      <c r="BG488" s="195">
        <f>IF(N488="zákl. přenesená",J488,0)</f>
        <v>0</v>
      </c>
      <c r="BH488" s="195">
        <f>IF(N488="sníž. přenesená",J488,0)</f>
        <v>0</v>
      </c>
      <c r="BI488" s="195">
        <f>IF(N488="nulová",J488,0)</f>
        <v>0</v>
      </c>
      <c r="BJ488" s="20" t="s">
        <v>81</v>
      </c>
      <c r="BK488" s="195">
        <f>ROUND(I488*H488,2)</f>
        <v>0</v>
      </c>
      <c r="BL488" s="20" t="s">
        <v>356</v>
      </c>
      <c r="BM488" s="194" t="s">
        <v>3156</v>
      </c>
    </row>
    <row r="489" spans="1:65" s="2" customFormat="1">
      <c r="A489" s="37"/>
      <c r="B489" s="38"/>
      <c r="C489" s="39"/>
      <c r="D489" s="196" t="s">
        <v>213</v>
      </c>
      <c r="E489" s="39"/>
      <c r="F489" s="197" t="s">
        <v>3155</v>
      </c>
      <c r="G489" s="39"/>
      <c r="H489" s="39"/>
      <c r="I489" s="198"/>
      <c r="J489" s="39"/>
      <c r="K489" s="39"/>
      <c r="L489" s="42"/>
      <c r="M489" s="199"/>
      <c r="N489" s="200"/>
      <c r="O489" s="67"/>
      <c r="P489" s="67"/>
      <c r="Q489" s="67"/>
      <c r="R489" s="67"/>
      <c r="S489" s="67"/>
      <c r="T489" s="68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T489" s="20" t="s">
        <v>213</v>
      </c>
      <c r="AU489" s="20" t="s">
        <v>83</v>
      </c>
    </row>
    <row r="490" spans="1:65" s="13" customFormat="1">
      <c r="B490" s="201"/>
      <c r="C490" s="202"/>
      <c r="D490" s="196" t="s">
        <v>215</v>
      </c>
      <c r="E490" s="203" t="s">
        <v>21</v>
      </c>
      <c r="F490" s="204" t="s">
        <v>3157</v>
      </c>
      <c r="G490" s="202"/>
      <c r="H490" s="203" t="s">
        <v>21</v>
      </c>
      <c r="I490" s="205"/>
      <c r="J490" s="202"/>
      <c r="K490" s="202"/>
      <c r="L490" s="206"/>
      <c r="M490" s="207"/>
      <c r="N490" s="208"/>
      <c r="O490" s="208"/>
      <c r="P490" s="208"/>
      <c r="Q490" s="208"/>
      <c r="R490" s="208"/>
      <c r="S490" s="208"/>
      <c r="T490" s="209"/>
      <c r="AT490" s="210" t="s">
        <v>215</v>
      </c>
      <c r="AU490" s="210" t="s">
        <v>83</v>
      </c>
      <c r="AV490" s="13" t="s">
        <v>81</v>
      </c>
      <c r="AW490" s="13" t="s">
        <v>34</v>
      </c>
      <c r="AX490" s="13" t="s">
        <v>74</v>
      </c>
      <c r="AY490" s="210" t="s">
        <v>206</v>
      </c>
    </row>
    <row r="491" spans="1:65" s="14" customFormat="1">
      <c r="B491" s="211"/>
      <c r="C491" s="212"/>
      <c r="D491" s="196" t="s">
        <v>215</v>
      </c>
      <c r="E491" s="213" t="s">
        <v>21</v>
      </c>
      <c r="F491" s="214" t="s">
        <v>3158</v>
      </c>
      <c r="G491" s="212"/>
      <c r="H491" s="215">
        <v>1.579</v>
      </c>
      <c r="I491" s="216"/>
      <c r="J491" s="212"/>
      <c r="K491" s="212"/>
      <c r="L491" s="217"/>
      <c r="M491" s="218"/>
      <c r="N491" s="219"/>
      <c r="O491" s="219"/>
      <c r="P491" s="219"/>
      <c r="Q491" s="219"/>
      <c r="R491" s="219"/>
      <c r="S491" s="219"/>
      <c r="T491" s="220"/>
      <c r="AT491" s="221" t="s">
        <v>215</v>
      </c>
      <c r="AU491" s="221" t="s">
        <v>83</v>
      </c>
      <c r="AV491" s="14" t="s">
        <v>83</v>
      </c>
      <c r="AW491" s="14" t="s">
        <v>34</v>
      </c>
      <c r="AX491" s="14" t="s">
        <v>74</v>
      </c>
      <c r="AY491" s="221" t="s">
        <v>206</v>
      </c>
    </row>
    <row r="492" spans="1:65" s="13" customFormat="1">
      <c r="B492" s="201"/>
      <c r="C492" s="202"/>
      <c r="D492" s="196" t="s">
        <v>215</v>
      </c>
      <c r="E492" s="203" t="s">
        <v>21</v>
      </c>
      <c r="F492" s="204" t="s">
        <v>3159</v>
      </c>
      <c r="G492" s="202"/>
      <c r="H492" s="203" t="s">
        <v>21</v>
      </c>
      <c r="I492" s="205"/>
      <c r="J492" s="202"/>
      <c r="K492" s="202"/>
      <c r="L492" s="206"/>
      <c r="M492" s="207"/>
      <c r="N492" s="208"/>
      <c r="O492" s="208"/>
      <c r="P492" s="208"/>
      <c r="Q492" s="208"/>
      <c r="R492" s="208"/>
      <c r="S492" s="208"/>
      <c r="T492" s="209"/>
      <c r="AT492" s="210" t="s">
        <v>215</v>
      </c>
      <c r="AU492" s="210" t="s">
        <v>83</v>
      </c>
      <c r="AV492" s="13" t="s">
        <v>81</v>
      </c>
      <c r="AW492" s="13" t="s">
        <v>34</v>
      </c>
      <c r="AX492" s="13" t="s">
        <v>74</v>
      </c>
      <c r="AY492" s="210" t="s">
        <v>206</v>
      </c>
    </row>
    <row r="493" spans="1:65" s="14" customFormat="1">
      <c r="B493" s="211"/>
      <c r="C493" s="212"/>
      <c r="D493" s="196" t="s">
        <v>215</v>
      </c>
      <c r="E493" s="213" t="s">
        <v>21</v>
      </c>
      <c r="F493" s="214" t="s">
        <v>3160</v>
      </c>
      <c r="G493" s="212"/>
      <c r="H493" s="215">
        <v>1.8560000000000001</v>
      </c>
      <c r="I493" s="216"/>
      <c r="J493" s="212"/>
      <c r="K493" s="212"/>
      <c r="L493" s="217"/>
      <c r="M493" s="218"/>
      <c r="N493" s="219"/>
      <c r="O493" s="219"/>
      <c r="P493" s="219"/>
      <c r="Q493" s="219"/>
      <c r="R493" s="219"/>
      <c r="S493" s="219"/>
      <c r="T493" s="220"/>
      <c r="AT493" s="221" t="s">
        <v>215</v>
      </c>
      <c r="AU493" s="221" t="s">
        <v>83</v>
      </c>
      <c r="AV493" s="14" t="s">
        <v>83</v>
      </c>
      <c r="AW493" s="14" t="s">
        <v>34</v>
      </c>
      <c r="AX493" s="14" t="s">
        <v>74</v>
      </c>
      <c r="AY493" s="221" t="s">
        <v>206</v>
      </c>
    </row>
    <row r="494" spans="1:65" s="15" customFormat="1">
      <c r="B494" s="222"/>
      <c r="C494" s="223"/>
      <c r="D494" s="196" t="s">
        <v>215</v>
      </c>
      <c r="E494" s="224" t="s">
        <v>21</v>
      </c>
      <c r="F494" s="225" t="s">
        <v>219</v>
      </c>
      <c r="G494" s="223"/>
      <c r="H494" s="226">
        <v>3.4350000000000001</v>
      </c>
      <c r="I494" s="227"/>
      <c r="J494" s="223"/>
      <c r="K494" s="223"/>
      <c r="L494" s="228"/>
      <c r="M494" s="229"/>
      <c r="N494" s="230"/>
      <c r="O494" s="230"/>
      <c r="P494" s="230"/>
      <c r="Q494" s="230"/>
      <c r="R494" s="230"/>
      <c r="S494" s="230"/>
      <c r="T494" s="231"/>
      <c r="AT494" s="232" t="s">
        <v>215</v>
      </c>
      <c r="AU494" s="232" t="s">
        <v>83</v>
      </c>
      <c r="AV494" s="15" t="s">
        <v>149</v>
      </c>
      <c r="AW494" s="15" t="s">
        <v>34</v>
      </c>
      <c r="AX494" s="15" t="s">
        <v>81</v>
      </c>
      <c r="AY494" s="232" t="s">
        <v>206</v>
      </c>
    </row>
    <row r="495" spans="1:65" s="2" customFormat="1" ht="16.5" customHeight="1">
      <c r="A495" s="37"/>
      <c r="B495" s="38"/>
      <c r="C495" s="234" t="s">
        <v>832</v>
      </c>
      <c r="D495" s="234" t="s">
        <v>305</v>
      </c>
      <c r="E495" s="235" t="s">
        <v>3161</v>
      </c>
      <c r="F495" s="236" t="s">
        <v>3162</v>
      </c>
      <c r="G495" s="237" t="s">
        <v>238</v>
      </c>
      <c r="H495" s="238">
        <v>1.6579999999999999</v>
      </c>
      <c r="I495" s="239"/>
      <c r="J495" s="240">
        <f>ROUND(I495*H495,2)</f>
        <v>0</v>
      </c>
      <c r="K495" s="241"/>
      <c r="L495" s="242"/>
      <c r="M495" s="243" t="s">
        <v>21</v>
      </c>
      <c r="N495" s="244" t="s">
        <v>45</v>
      </c>
      <c r="O495" s="67"/>
      <c r="P495" s="192">
        <f>O495*H495</f>
        <v>0</v>
      </c>
      <c r="Q495" s="192">
        <v>0</v>
      </c>
      <c r="R495" s="192">
        <f>Q495*H495</f>
        <v>0</v>
      </c>
      <c r="S495" s="192">
        <v>0</v>
      </c>
      <c r="T495" s="193">
        <f>S495*H495</f>
        <v>0</v>
      </c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R495" s="194" t="s">
        <v>487</v>
      </c>
      <c r="AT495" s="194" t="s">
        <v>305</v>
      </c>
      <c r="AU495" s="194" t="s">
        <v>83</v>
      </c>
      <c r="AY495" s="20" t="s">
        <v>206</v>
      </c>
      <c r="BE495" s="195">
        <f>IF(N495="základní",J495,0)</f>
        <v>0</v>
      </c>
      <c r="BF495" s="195">
        <f>IF(N495="snížená",J495,0)</f>
        <v>0</v>
      </c>
      <c r="BG495" s="195">
        <f>IF(N495="zákl. přenesená",J495,0)</f>
        <v>0</v>
      </c>
      <c r="BH495" s="195">
        <f>IF(N495="sníž. přenesená",J495,0)</f>
        <v>0</v>
      </c>
      <c r="BI495" s="195">
        <f>IF(N495="nulová",J495,0)</f>
        <v>0</v>
      </c>
      <c r="BJ495" s="20" t="s">
        <v>81</v>
      </c>
      <c r="BK495" s="195">
        <f>ROUND(I495*H495,2)</f>
        <v>0</v>
      </c>
      <c r="BL495" s="20" t="s">
        <v>356</v>
      </c>
      <c r="BM495" s="194" t="s">
        <v>3163</v>
      </c>
    </row>
    <row r="496" spans="1:65" s="2" customFormat="1">
      <c r="A496" s="37"/>
      <c r="B496" s="38"/>
      <c r="C496" s="39"/>
      <c r="D496" s="196" t="s">
        <v>213</v>
      </c>
      <c r="E496" s="39"/>
      <c r="F496" s="197" t="s">
        <v>3162</v>
      </c>
      <c r="G496" s="39"/>
      <c r="H496" s="39"/>
      <c r="I496" s="198"/>
      <c r="J496" s="39"/>
      <c r="K496" s="39"/>
      <c r="L496" s="42"/>
      <c r="M496" s="199"/>
      <c r="N496" s="200"/>
      <c r="O496" s="67"/>
      <c r="P496" s="67"/>
      <c r="Q496" s="67"/>
      <c r="R496" s="67"/>
      <c r="S496" s="67"/>
      <c r="T496" s="68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T496" s="20" t="s">
        <v>213</v>
      </c>
      <c r="AU496" s="20" t="s">
        <v>83</v>
      </c>
    </row>
    <row r="497" spans="1:65" s="13" customFormat="1">
      <c r="B497" s="201"/>
      <c r="C497" s="202"/>
      <c r="D497" s="196" t="s">
        <v>215</v>
      </c>
      <c r="E497" s="203" t="s">
        <v>21</v>
      </c>
      <c r="F497" s="204" t="s">
        <v>3157</v>
      </c>
      <c r="G497" s="202"/>
      <c r="H497" s="203" t="s">
        <v>21</v>
      </c>
      <c r="I497" s="205"/>
      <c r="J497" s="202"/>
      <c r="K497" s="202"/>
      <c r="L497" s="206"/>
      <c r="M497" s="207"/>
      <c r="N497" s="208"/>
      <c r="O497" s="208"/>
      <c r="P497" s="208"/>
      <c r="Q497" s="208"/>
      <c r="R497" s="208"/>
      <c r="S497" s="208"/>
      <c r="T497" s="209"/>
      <c r="AT497" s="210" t="s">
        <v>215</v>
      </c>
      <c r="AU497" s="210" t="s">
        <v>83</v>
      </c>
      <c r="AV497" s="13" t="s">
        <v>81</v>
      </c>
      <c r="AW497" s="13" t="s">
        <v>34</v>
      </c>
      <c r="AX497" s="13" t="s">
        <v>74</v>
      </c>
      <c r="AY497" s="210" t="s">
        <v>206</v>
      </c>
    </row>
    <row r="498" spans="1:65" s="14" customFormat="1">
      <c r="B498" s="211"/>
      <c r="C498" s="212"/>
      <c r="D498" s="196" t="s">
        <v>215</v>
      </c>
      <c r="E498" s="213" t="s">
        <v>21</v>
      </c>
      <c r="F498" s="214" t="s">
        <v>3164</v>
      </c>
      <c r="G498" s="212"/>
      <c r="H498" s="215">
        <v>1.6579999999999999</v>
      </c>
      <c r="I498" s="216"/>
      <c r="J498" s="212"/>
      <c r="K498" s="212"/>
      <c r="L498" s="217"/>
      <c r="M498" s="218"/>
      <c r="N498" s="219"/>
      <c r="O498" s="219"/>
      <c r="P498" s="219"/>
      <c r="Q498" s="219"/>
      <c r="R498" s="219"/>
      <c r="S498" s="219"/>
      <c r="T498" s="220"/>
      <c r="AT498" s="221" t="s">
        <v>215</v>
      </c>
      <c r="AU498" s="221" t="s">
        <v>83</v>
      </c>
      <c r="AV498" s="14" t="s">
        <v>83</v>
      </c>
      <c r="AW498" s="14" t="s">
        <v>34</v>
      </c>
      <c r="AX498" s="14" t="s">
        <v>74</v>
      </c>
      <c r="AY498" s="221" t="s">
        <v>206</v>
      </c>
    </row>
    <row r="499" spans="1:65" s="15" customFormat="1">
      <c r="B499" s="222"/>
      <c r="C499" s="223"/>
      <c r="D499" s="196" t="s">
        <v>215</v>
      </c>
      <c r="E499" s="224" t="s">
        <v>21</v>
      </c>
      <c r="F499" s="225" t="s">
        <v>219</v>
      </c>
      <c r="G499" s="223"/>
      <c r="H499" s="226">
        <v>1.6579999999999999</v>
      </c>
      <c r="I499" s="227"/>
      <c r="J499" s="223"/>
      <c r="K499" s="223"/>
      <c r="L499" s="228"/>
      <c r="M499" s="229"/>
      <c r="N499" s="230"/>
      <c r="O499" s="230"/>
      <c r="P499" s="230"/>
      <c r="Q499" s="230"/>
      <c r="R499" s="230"/>
      <c r="S499" s="230"/>
      <c r="T499" s="231"/>
      <c r="AT499" s="232" t="s">
        <v>215</v>
      </c>
      <c r="AU499" s="232" t="s">
        <v>83</v>
      </c>
      <c r="AV499" s="15" t="s">
        <v>149</v>
      </c>
      <c r="AW499" s="15" t="s">
        <v>34</v>
      </c>
      <c r="AX499" s="15" t="s">
        <v>81</v>
      </c>
      <c r="AY499" s="232" t="s">
        <v>206</v>
      </c>
    </row>
    <row r="500" spans="1:65" s="2" customFormat="1" ht="16.5" customHeight="1">
      <c r="A500" s="37"/>
      <c r="B500" s="38"/>
      <c r="C500" s="234" t="s">
        <v>840</v>
      </c>
      <c r="D500" s="234" t="s">
        <v>305</v>
      </c>
      <c r="E500" s="235" t="s">
        <v>3165</v>
      </c>
      <c r="F500" s="236" t="s">
        <v>3166</v>
      </c>
      <c r="G500" s="237" t="s">
        <v>238</v>
      </c>
      <c r="H500" s="238">
        <v>1.9490000000000001</v>
      </c>
      <c r="I500" s="239"/>
      <c r="J500" s="240">
        <f>ROUND(I500*H500,2)</f>
        <v>0</v>
      </c>
      <c r="K500" s="241"/>
      <c r="L500" s="242"/>
      <c r="M500" s="243" t="s">
        <v>21</v>
      </c>
      <c r="N500" s="244" t="s">
        <v>45</v>
      </c>
      <c r="O500" s="67"/>
      <c r="P500" s="192">
        <f>O500*H500</f>
        <v>0</v>
      </c>
      <c r="Q500" s="192">
        <v>0</v>
      </c>
      <c r="R500" s="192">
        <f>Q500*H500</f>
        <v>0</v>
      </c>
      <c r="S500" s="192">
        <v>0</v>
      </c>
      <c r="T500" s="193">
        <f>S500*H500</f>
        <v>0</v>
      </c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R500" s="194" t="s">
        <v>487</v>
      </c>
      <c r="AT500" s="194" t="s">
        <v>305</v>
      </c>
      <c r="AU500" s="194" t="s">
        <v>83</v>
      </c>
      <c r="AY500" s="20" t="s">
        <v>206</v>
      </c>
      <c r="BE500" s="195">
        <f>IF(N500="základní",J500,0)</f>
        <v>0</v>
      </c>
      <c r="BF500" s="195">
        <f>IF(N500="snížená",J500,0)</f>
        <v>0</v>
      </c>
      <c r="BG500" s="195">
        <f>IF(N500="zákl. přenesená",J500,0)</f>
        <v>0</v>
      </c>
      <c r="BH500" s="195">
        <f>IF(N500="sníž. přenesená",J500,0)</f>
        <v>0</v>
      </c>
      <c r="BI500" s="195">
        <f>IF(N500="nulová",J500,0)</f>
        <v>0</v>
      </c>
      <c r="BJ500" s="20" t="s">
        <v>81</v>
      </c>
      <c r="BK500" s="195">
        <f>ROUND(I500*H500,2)</f>
        <v>0</v>
      </c>
      <c r="BL500" s="20" t="s">
        <v>356</v>
      </c>
      <c r="BM500" s="194" t="s">
        <v>3167</v>
      </c>
    </row>
    <row r="501" spans="1:65" s="2" customFormat="1">
      <c r="A501" s="37"/>
      <c r="B501" s="38"/>
      <c r="C501" s="39"/>
      <c r="D501" s="196" t="s">
        <v>213</v>
      </c>
      <c r="E501" s="39"/>
      <c r="F501" s="197" t="s">
        <v>3166</v>
      </c>
      <c r="G501" s="39"/>
      <c r="H501" s="39"/>
      <c r="I501" s="198"/>
      <c r="J501" s="39"/>
      <c r="K501" s="39"/>
      <c r="L501" s="42"/>
      <c r="M501" s="199"/>
      <c r="N501" s="200"/>
      <c r="O501" s="67"/>
      <c r="P501" s="67"/>
      <c r="Q501" s="67"/>
      <c r="R501" s="67"/>
      <c r="S501" s="67"/>
      <c r="T501" s="68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T501" s="20" t="s">
        <v>213</v>
      </c>
      <c r="AU501" s="20" t="s">
        <v>83</v>
      </c>
    </row>
    <row r="502" spans="1:65" s="13" customFormat="1">
      <c r="B502" s="201"/>
      <c r="C502" s="202"/>
      <c r="D502" s="196" t="s">
        <v>215</v>
      </c>
      <c r="E502" s="203" t="s">
        <v>21</v>
      </c>
      <c r="F502" s="204" t="s">
        <v>3159</v>
      </c>
      <c r="G502" s="202"/>
      <c r="H502" s="203" t="s">
        <v>21</v>
      </c>
      <c r="I502" s="205"/>
      <c r="J502" s="202"/>
      <c r="K502" s="202"/>
      <c r="L502" s="206"/>
      <c r="M502" s="207"/>
      <c r="N502" s="208"/>
      <c r="O502" s="208"/>
      <c r="P502" s="208"/>
      <c r="Q502" s="208"/>
      <c r="R502" s="208"/>
      <c r="S502" s="208"/>
      <c r="T502" s="209"/>
      <c r="AT502" s="210" t="s">
        <v>215</v>
      </c>
      <c r="AU502" s="210" t="s">
        <v>83</v>
      </c>
      <c r="AV502" s="13" t="s">
        <v>81</v>
      </c>
      <c r="AW502" s="13" t="s">
        <v>34</v>
      </c>
      <c r="AX502" s="13" t="s">
        <v>74</v>
      </c>
      <c r="AY502" s="210" t="s">
        <v>206</v>
      </c>
    </row>
    <row r="503" spans="1:65" s="14" customFormat="1">
      <c r="B503" s="211"/>
      <c r="C503" s="212"/>
      <c r="D503" s="196" t="s">
        <v>215</v>
      </c>
      <c r="E503" s="213" t="s">
        <v>21</v>
      </c>
      <c r="F503" s="214" t="s">
        <v>3168</v>
      </c>
      <c r="G503" s="212"/>
      <c r="H503" s="215">
        <v>1.9490000000000001</v>
      </c>
      <c r="I503" s="216"/>
      <c r="J503" s="212"/>
      <c r="K503" s="212"/>
      <c r="L503" s="217"/>
      <c r="M503" s="218"/>
      <c r="N503" s="219"/>
      <c r="O503" s="219"/>
      <c r="P503" s="219"/>
      <c r="Q503" s="219"/>
      <c r="R503" s="219"/>
      <c r="S503" s="219"/>
      <c r="T503" s="220"/>
      <c r="AT503" s="221" t="s">
        <v>215</v>
      </c>
      <c r="AU503" s="221" t="s">
        <v>83</v>
      </c>
      <c r="AV503" s="14" t="s">
        <v>83</v>
      </c>
      <c r="AW503" s="14" t="s">
        <v>34</v>
      </c>
      <c r="AX503" s="14" t="s">
        <v>74</v>
      </c>
      <c r="AY503" s="221" t="s">
        <v>206</v>
      </c>
    </row>
    <row r="504" spans="1:65" s="15" customFormat="1">
      <c r="B504" s="222"/>
      <c r="C504" s="223"/>
      <c r="D504" s="196" t="s">
        <v>215</v>
      </c>
      <c r="E504" s="224" t="s">
        <v>21</v>
      </c>
      <c r="F504" s="225" t="s">
        <v>219</v>
      </c>
      <c r="G504" s="223"/>
      <c r="H504" s="226">
        <v>1.9490000000000001</v>
      </c>
      <c r="I504" s="227"/>
      <c r="J504" s="223"/>
      <c r="K504" s="223"/>
      <c r="L504" s="228"/>
      <c r="M504" s="229"/>
      <c r="N504" s="230"/>
      <c r="O504" s="230"/>
      <c r="P504" s="230"/>
      <c r="Q504" s="230"/>
      <c r="R504" s="230"/>
      <c r="S504" s="230"/>
      <c r="T504" s="231"/>
      <c r="AT504" s="232" t="s">
        <v>215</v>
      </c>
      <c r="AU504" s="232" t="s">
        <v>83</v>
      </c>
      <c r="AV504" s="15" t="s">
        <v>149</v>
      </c>
      <c r="AW504" s="15" t="s">
        <v>34</v>
      </c>
      <c r="AX504" s="15" t="s">
        <v>81</v>
      </c>
      <c r="AY504" s="232" t="s">
        <v>206</v>
      </c>
    </row>
    <row r="505" spans="1:65" s="2" customFormat="1" ht="16.5" customHeight="1">
      <c r="A505" s="37"/>
      <c r="B505" s="38"/>
      <c r="C505" s="182" t="s">
        <v>845</v>
      </c>
      <c r="D505" s="182" t="s">
        <v>208</v>
      </c>
      <c r="E505" s="183" t="s">
        <v>3169</v>
      </c>
      <c r="F505" s="184" t="s">
        <v>3170</v>
      </c>
      <c r="G505" s="185" t="s">
        <v>238</v>
      </c>
      <c r="H505" s="186">
        <v>71.724000000000004</v>
      </c>
      <c r="I505" s="187"/>
      <c r="J505" s="188">
        <f>ROUND(I505*H505,2)</f>
        <v>0</v>
      </c>
      <c r="K505" s="189"/>
      <c r="L505" s="42"/>
      <c r="M505" s="190" t="s">
        <v>21</v>
      </c>
      <c r="N505" s="191" t="s">
        <v>45</v>
      </c>
      <c r="O505" s="67"/>
      <c r="P505" s="192">
        <f>O505*H505</f>
        <v>0</v>
      </c>
      <c r="Q505" s="192">
        <v>0</v>
      </c>
      <c r="R505" s="192">
        <f>Q505*H505</f>
        <v>0</v>
      </c>
      <c r="S505" s="192">
        <v>0</v>
      </c>
      <c r="T505" s="193">
        <f>S505*H505</f>
        <v>0</v>
      </c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R505" s="194" t="s">
        <v>356</v>
      </c>
      <c r="AT505" s="194" t="s">
        <v>208</v>
      </c>
      <c r="AU505" s="194" t="s">
        <v>83</v>
      </c>
      <c r="AY505" s="20" t="s">
        <v>206</v>
      </c>
      <c r="BE505" s="195">
        <f>IF(N505="základní",J505,0)</f>
        <v>0</v>
      </c>
      <c r="BF505" s="195">
        <f>IF(N505="snížená",J505,0)</f>
        <v>0</v>
      </c>
      <c r="BG505" s="195">
        <f>IF(N505="zákl. přenesená",J505,0)</f>
        <v>0</v>
      </c>
      <c r="BH505" s="195">
        <f>IF(N505="sníž. přenesená",J505,0)</f>
        <v>0</v>
      </c>
      <c r="BI505" s="195">
        <f>IF(N505="nulová",J505,0)</f>
        <v>0</v>
      </c>
      <c r="BJ505" s="20" t="s">
        <v>81</v>
      </c>
      <c r="BK505" s="195">
        <f>ROUND(I505*H505,2)</f>
        <v>0</v>
      </c>
      <c r="BL505" s="20" t="s">
        <v>356</v>
      </c>
      <c r="BM505" s="194" t="s">
        <v>3171</v>
      </c>
    </row>
    <row r="506" spans="1:65" s="2" customFormat="1">
      <c r="A506" s="37"/>
      <c r="B506" s="38"/>
      <c r="C506" s="39"/>
      <c r="D506" s="196" t="s">
        <v>213</v>
      </c>
      <c r="E506" s="39"/>
      <c r="F506" s="197" t="s">
        <v>3170</v>
      </c>
      <c r="G506" s="39"/>
      <c r="H506" s="39"/>
      <c r="I506" s="198"/>
      <c r="J506" s="39"/>
      <c r="K506" s="39"/>
      <c r="L506" s="42"/>
      <c r="M506" s="199"/>
      <c r="N506" s="200"/>
      <c r="O506" s="67"/>
      <c r="P506" s="67"/>
      <c r="Q506" s="67"/>
      <c r="R506" s="67"/>
      <c r="S506" s="67"/>
      <c r="T506" s="68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T506" s="20" t="s">
        <v>213</v>
      </c>
      <c r="AU506" s="20" t="s">
        <v>83</v>
      </c>
    </row>
    <row r="507" spans="1:65" s="14" customFormat="1">
      <c r="B507" s="211"/>
      <c r="C507" s="212"/>
      <c r="D507" s="196" t="s">
        <v>215</v>
      </c>
      <c r="E507" s="213" t="s">
        <v>21</v>
      </c>
      <c r="F507" s="214" t="s">
        <v>3172</v>
      </c>
      <c r="G507" s="212"/>
      <c r="H507" s="215">
        <v>98.548000000000002</v>
      </c>
      <c r="I507" s="216"/>
      <c r="J507" s="212"/>
      <c r="K507" s="212"/>
      <c r="L507" s="217"/>
      <c r="M507" s="218"/>
      <c r="N507" s="219"/>
      <c r="O507" s="219"/>
      <c r="P507" s="219"/>
      <c r="Q507" s="219"/>
      <c r="R507" s="219"/>
      <c r="S507" s="219"/>
      <c r="T507" s="220"/>
      <c r="AT507" s="221" t="s">
        <v>215</v>
      </c>
      <c r="AU507" s="221" t="s">
        <v>83</v>
      </c>
      <c r="AV507" s="14" t="s">
        <v>83</v>
      </c>
      <c r="AW507" s="14" t="s">
        <v>34</v>
      </c>
      <c r="AX507" s="14" t="s">
        <v>74</v>
      </c>
      <c r="AY507" s="221" t="s">
        <v>206</v>
      </c>
    </row>
    <row r="508" spans="1:65" s="14" customFormat="1">
      <c r="B508" s="211"/>
      <c r="C508" s="212"/>
      <c r="D508" s="196" t="s">
        <v>215</v>
      </c>
      <c r="E508" s="213" t="s">
        <v>21</v>
      </c>
      <c r="F508" s="214" t="s">
        <v>3173</v>
      </c>
      <c r="G508" s="212"/>
      <c r="H508" s="215">
        <v>-26.824000000000002</v>
      </c>
      <c r="I508" s="216"/>
      <c r="J508" s="212"/>
      <c r="K508" s="212"/>
      <c r="L508" s="217"/>
      <c r="M508" s="218"/>
      <c r="N508" s="219"/>
      <c r="O508" s="219"/>
      <c r="P508" s="219"/>
      <c r="Q508" s="219"/>
      <c r="R508" s="219"/>
      <c r="S508" s="219"/>
      <c r="T508" s="220"/>
      <c r="AT508" s="221" t="s">
        <v>215</v>
      </c>
      <c r="AU508" s="221" t="s">
        <v>83</v>
      </c>
      <c r="AV508" s="14" t="s">
        <v>83</v>
      </c>
      <c r="AW508" s="14" t="s">
        <v>34</v>
      </c>
      <c r="AX508" s="14" t="s">
        <v>74</v>
      </c>
      <c r="AY508" s="221" t="s">
        <v>206</v>
      </c>
    </row>
    <row r="509" spans="1:65" s="15" customFormat="1">
      <c r="B509" s="222"/>
      <c r="C509" s="223"/>
      <c r="D509" s="196" t="s">
        <v>215</v>
      </c>
      <c r="E509" s="224" t="s">
        <v>21</v>
      </c>
      <c r="F509" s="225" t="s">
        <v>219</v>
      </c>
      <c r="G509" s="223"/>
      <c r="H509" s="226">
        <v>71.724000000000004</v>
      </c>
      <c r="I509" s="227"/>
      <c r="J509" s="223"/>
      <c r="K509" s="223"/>
      <c r="L509" s="228"/>
      <c r="M509" s="229"/>
      <c r="N509" s="230"/>
      <c r="O509" s="230"/>
      <c r="P509" s="230"/>
      <c r="Q509" s="230"/>
      <c r="R509" s="230"/>
      <c r="S509" s="230"/>
      <c r="T509" s="231"/>
      <c r="AT509" s="232" t="s">
        <v>215</v>
      </c>
      <c r="AU509" s="232" t="s">
        <v>83</v>
      </c>
      <c r="AV509" s="15" t="s">
        <v>149</v>
      </c>
      <c r="AW509" s="15" t="s">
        <v>34</v>
      </c>
      <c r="AX509" s="15" t="s">
        <v>81</v>
      </c>
      <c r="AY509" s="232" t="s">
        <v>206</v>
      </c>
    </row>
    <row r="510" spans="1:65" s="2" customFormat="1" ht="16.5" customHeight="1">
      <c r="A510" s="37"/>
      <c r="B510" s="38"/>
      <c r="C510" s="234" t="s">
        <v>850</v>
      </c>
      <c r="D510" s="234" t="s">
        <v>305</v>
      </c>
      <c r="E510" s="235" t="s">
        <v>3174</v>
      </c>
      <c r="F510" s="236" t="s">
        <v>3175</v>
      </c>
      <c r="G510" s="237" t="s">
        <v>238</v>
      </c>
      <c r="H510" s="238">
        <v>83.909000000000006</v>
      </c>
      <c r="I510" s="239"/>
      <c r="J510" s="240">
        <f>ROUND(I510*H510,2)</f>
        <v>0</v>
      </c>
      <c r="K510" s="241"/>
      <c r="L510" s="242"/>
      <c r="M510" s="243" t="s">
        <v>21</v>
      </c>
      <c r="N510" s="244" t="s">
        <v>45</v>
      </c>
      <c r="O510" s="67"/>
      <c r="P510" s="192">
        <f>O510*H510</f>
        <v>0</v>
      </c>
      <c r="Q510" s="192">
        <v>0</v>
      </c>
      <c r="R510" s="192">
        <f>Q510*H510</f>
        <v>0</v>
      </c>
      <c r="S510" s="192">
        <v>0</v>
      </c>
      <c r="T510" s="193">
        <f>S510*H510</f>
        <v>0</v>
      </c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R510" s="194" t="s">
        <v>487</v>
      </c>
      <c r="AT510" s="194" t="s">
        <v>305</v>
      </c>
      <c r="AU510" s="194" t="s">
        <v>83</v>
      </c>
      <c r="AY510" s="20" t="s">
        <v>206</v>
      </c>
      <c r="BE510" s="195">
        <f>IF(N510="základní",J510,0)</f>
        <v>0</v>
      </c>
      <c r="BF510" s="195">
        <f>IF(N510="snížená",J510,0)</f>
        <v>0</v>
      </c>
      <c r="BG510" s="195">
        <f>IF(N510="zákl. přenesená",J510,0)</f>
        <v>0</v>
      </c>
      <c r="BH510" s="195">
        <f>IF(N510="sníž. přenesená",J510,0)</f>
        <v>0</v>
      </c>
      <c r="BI510" s="195">
        <f>IF(N510="nulová",J510,0)</f>
        <v>0</v>
      </c>
      <c r="BJ510" s="20" t="s">
        <v>81</v>
      </c>
      <c r="BK510" s="195">
        <f>ROUND(I510*H510,2)</f>
        <v>0</v>
      </c>
      <c r="BL510" s="20" t="s">
        <v>356</v>
      </c>
      <c r="BM510" s="194" t="s">
        <v>3176</v>
      </c>
    </row>
    <row r="511" spans="1:65" s="2" customFormat="1">
      <c r="A511" s="37"/>
      <c r="B511" s="38"/>
      <c r="C511" s="39"/>
      <c r="D511" s="196" t="s">
        <v>213</v>
      </c>
      <c r="E511" s="39"/>
      <c r="F511" s="197" t="s">
        <v>3175</v>
      </c>
      <c r="G511" s="39"/>
      <c r="H511" s="39"/>
      <c r="I511" s="198"/>
      <c r="J511" s="39"/>
      <c r="K511" s="39"/>
      <c r="L511" s="42"/>
      <c r="M511" s="199"/>
      <c r="N511" s="200"/>
      <c r="O511" s="67"/>
      <c r="P511" s="67"/>
      <c r="Q511" s="67"/>
      <c r="R511" s="67"/>
      <c r="S511" s="67"/>
      <c r="T511" s="68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T511" s="20" t="s">
        <v>213</v>
      </c>
      <c r="AU511" s="20" t="s">
        <v>83</v>
      </c>
    </row>
    <row r="512" spans="1:65" s="14" customFormat="1">
      <c r="B512" s="211"/>
      <c r="C512" s="212"/>
      <c r="D512" s="196" t="s">
        <v>215</v>
      </c>
      <c r="E512" s="213" t="s">
        <v>21</v>
      </c>
      <c r="F512" s="214" t="s">
        <v>3177</v>
      </c>
      <c r="G512" s="212"/>
      <c r="H512" s="215">
        <v>83.909000000000006</v>
      </c>
      <c r="I512" s="216"/>
      <c r="J512" s="212"/>
      <c r="K512" s="212"/>
      <c r="L512" s="217"/>
      <c r="M512" s="218"/>
      <c r="N512" s="219"/>
      <c r="O512" s="219"/>
      <c r="P512" s="219"/>
      <c r="Q512" s="219"/>
      <c r="R512" s="219"/>
      <c r="S512" s="219"/>
      <c r="T512" s="220"/>
      <c r="AT512" s="221" t="s">
        <v>215</v>
      </c>
      <c r="AU512" s="221" t="s">
        <v>83</v>
      </c>
      <c r="AV512" s="14" t="s">
        <v>83</v>
      </c>
      <c r="AW512" s="14" t="s">
        <v>34</v>
      </c>
      <c r="AX512" s="14" t="s">
        <v>74</v>
      </c>
      <c r="AY512" s="221" t="s">
        <v>206</v>
      </c>
    </row>
    <row r="513" spans="1:65" s="15" customFormat="1">
      <c r="B513" s="222"/>
      <c r="C513" s="223"/>
      <c r="D513" s="196" t="s">
        <v>215</v>
      </c>
      <c r="E513" s="224" t="s">
        <v>21</v>
      </c>
      <c r="F513" s="225" t="s">
        <v>219</v>
      </c>
      <c r="G513" s="223"/>
      <c r="H513" s="226">
        <v>83.909000000000006</v>
      </c>
      <c r="I513" s="227"/>
      <c r="J513" s="223"/>
      <c r="K513" s="223"/>
      <c r="L513" s="228"/>
      <c r="M513" s="229"/>
      <c r="N513" s="230"/>
      <c r="O513" s="230"/>
      <c r="P513" s="230"/>
      <c r="Q513" s="230"/>
      <c r="R513" s="230"/>
      <c r="S513" s="230"/>
      <c r="T513" s="231"/>
      <c r="AT513" s="232" t="s">
        <v>215</v>
      </c>
      <c r="AU513" s="232" t="s">
        <v>83</v>
      </c>
      <c r="AV513" s="15" t="s">
        <v>149</v>
      </c>
      <c r="AW513" s="15" t="s">
        <v>34</v>
      </c>
      <c r="AX513" s="15" t="s">
        <v>81</v>
      </c>
      <c r="AY513" s="232" t="s">
        <v>206</v>
      </c>
    </row>
    <row r="514" spans="1:65" s="2" customFormat="1" ht="24.15" customHeight="1">
      <c r="A514" s="37"/>
      <c r="B514" s="38"/>
      <c r="C514" s="182" t="s">
        <v>2019</v>
      </c>
      <c r="D514" s="182" t="s">
        <v>208</v>
      </c>
      <c r="E514" s="183" t="s">
        <v>3178</v>
      </c>
      <c r="F514" s="184" t="s">
        <v>3179</v>
      </c>
      <c r="G514" s="185" t="s">
        <v>238</v>
      </c>
      <c r="H514" s="186">
        <v>38.6</v>
      </c>
      <c r="I514" s="187"/>
      <c r="J514" s="188">
        <f>ROUND(I514*H514,2)</f>
        <v>0</v>
      </c>
      <c r="K514" s="189"/>
      <c r="L514" s="42"/>
      <c r="M514" s="190" t="s">
        <v>21</v>
      </c>
      <c r="N514" s="191" t="s">
        <v>45</v>
      </c>
      <c r="O514" s="67"/>
      <c r="P514" s="192">
        <f>O514*H514</f>
        <v>0</v>
      </c>
      <c r="Q514" s="192">
        <v>0</v>
      </c>
      <c r="R514" s="192">
        <f>Q514*H514</f>
        <v>0</v>
      </c>
      <c r="S514" s="192">
        <v>0</v>
      </c>
      <c r="T514" s="193">
        <f>S514*H514</f>
        <v>0</v>
      </c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R514" s="194" t="s">
        <v>356</v>
      </c>
      <c r="AT514" s="194" t="s">
        <v>208</v>
      </c>
      <c r="AU514" s="194" t="s">
        <v>83</v>
      </c>
      <c r="AY514" s="20" t="s">
        <v>206</v>
      </c>
      <c r="BE514" s="195">
        <f>IF(N514="základní",J514,0)</f>
        <v>0</v>
      </c>
      <c r="BF514" s="195">
        <f>IF(N514="snížená",J514,0)</f>
        <v>0</v>
      </c>
      <c r="BG514" s="195">
        <f>IF(N514="zákl. přenesená",J514,0)</f>
        <v>0</v>
      </c>
      <c r="BH514" s="195">
        <f>IF(N514="sníž. přenesená",J514,0)</f>
        <v>0</v>
      </c>
      <c r="BI514" s="195">
        <f>IF(N514="nulová",J514,0)</f>
        <v>0</v>
      </c>
      <c r="BJ514" s="20" t="s">
        <v>81</v>
      </c>
      <c r="BK514" s="195">
        <f>ROUND(I514*H514,2)</f>
        <v>0</v>
      </c>
      <c r="BL514" s="20" t="s">
        <v>356</v>
      </c>
      <c r="BM514" s="194" t="s">
        <v>3180</v>
      </c>
    </row>
    <row r="515" spans="1:65" s="2" customFormat="1" ht="18">
      <c r="A515" s="37"/>
      <c r="B515" s="38"/>
      <c r="C515" s="39"/>
      <c r="D515" s="196" t="s">
        <v>213</v>
      </c>
      <c r="E515" s="39"/>
      <c r="F515" s="197" t="s">
        <v>3179</v>
      </c>
      <c r="G515" s="39"/>
      <c r="H515" s="39"/>
      <c r="I515" s="198"/>
      <c r="J515" s="39"/>
      <c r="K515" s="39"/>
      <c r="L515" s="42"/>
      <c r="M515" s="199"/>
      <c r="N515" s="200"/>
      <c r="O515" s="67"/>
      <c r="P515" s="67"/>
      <c r="Q515" s="67"/>
      <c r="R515" s="67"/>
      <c r="S515" s="67"/>
      <c r="T515" s="68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T515" s="20" t="s">
        <v>213</v>
      </c>
      <c r="AU515" s="20" t="s">
        <v>83</v>
      </c>
    </row>
    <row r="516" spans="1:65" s="14" customFormat="1">
      <c r="B516" s="211"/>
      <c r="C516" s="212"/>
      <c r="D516" s="196" t="s">
        <v>215</v>
      </c>
      <c r="E516" s="213" t="s">
        <v>21</v>
      </c>
      <c r="F516" s="214" t="s">
        <v>3181</v>
      </c>
      <c r="G516" s="212"/>
      <c r="H516" s="215">
        <v>38.6</v>
      </c>
      <c r="I516" s="216"/>
      <c r="J516" s="212"/>
      <c r="K516" s="212"/>
      <c r="L516" s="217"/>
      <c r="M516" s="218"/>
      <c r="N516" s="219"/>
      <c r="O516" s="219"/>
      <c r="P516" s="219"/>
      <c r="Q516" s="219"/>
      <c r="R516" s="219"/>
      <c r="S516" s="219"/>
      <c r="T516" s="220"/>
      <c r="AT516" s="221" t="s">
        <v>215</v>
      </c>
      <c r="AU516" s="221" t="s">
        <v>83</v>
      </c>
      <c r="AV516" s="14" t="s">
        <v>83</v>
      </c>
      <c r="AW516" s="14" t="s">
        <v>34</v>
      </c>
      <c r="AX516" s="14" t="s">
        <v>74</v>
      </c>
      <c r="AY516" s="221" t="s">
        <v>206</v>
      </c>
    </row>
    <row r="517" spans="1:65" s="15" customFormat="1">
      <c r="B517" s="222"/>
      <c r="C517" s="223"/>
      <c r="D517" s="196" t="s">
        <v>215</v>
      </c>
      <c r="E517" s="224" t="s">
        <v>21</v>
      </c>
      <c r="F517" s="225" t="s">
        <v>219</v>
      </c>
      <c r="G517" s="223"/>
      <c r="H517" s="226">
        <v>38.6</v>
      </c>
      <c r="I517" s="227"/>
      <c r="J517" s="223"/>
      <c r="K517" s="223"/>
      <c r="L517" s="228"/>
      <c r="M517" s="229"/>
      <c r="N517" s="230"/>
      <c r="O517" s="230"/>
      <c r="P517" s="230"/>
      <c r="Q517" s="230"/>
      <c r="R517" s="230"/>
      <c r="S517" s="230"/>
      <c r="T517" s="231"/>
      <c r="AT517" s="232" t="s">
        <v>215</v>
      </c>
      <c r="AU517" s="232" t="s">
        <v>83</v>
      </c>
      <c r="AV517" s="15" t="s">
        <v>149</v>
      </c>
      <c r="AW517" s="15" t="s">
        <v>34</v>
      </c>
      <c r="AX517" s="15" t="s">
        <v>81</v>
      </c>
      <c r="AY517" s="232" t="s">
        <v>206</v>
      </c>
    </row>
    <row r="518" spans="1:65" s="2" customFormat="1" ht="16.5" customHeight="1">
      <c r="A518" s="37"/>
      <c r="B518" s="38"/>
      <c r="C518" s="234" t="s">
        <v>2023</v>
      </c>
      <c r="D518" s="234" t="s">
        <v>305</v>
      </c>
      <c r="E518" s="235" t="s">
        <v>3182</v>
      </c>
      <c r="F518" s="236" t="s">
        <v>3183</v>
      </c>
      <c r="G518" s="237" t="s">
        <v>238</v>
      </c>
      <c r="H518" s="238">
        <v>40.53</v>
      </c>
      <c r="I518" s="239"/>
      <c r="J518" s="240">
        <f>ROUND(I518*H518,2)</f>
        <v>0</v>
      </c>
      <c r="K518" s="241"/>
      <c r="L518" s="242"/>
      <c r="M518" s="243" t="s">
        <v>21</v>
      </c>
      <c r="N518" s="244" t="s">
        <v>45</v>
      </c>
      <c r="O518" s="67"/>
      <c r="P518" s="192">
        <f>O518*H518</f>
        <v>0</v>
      </c>
      <c r="Q518" s="192">
        <v>0</v>
      </c>
      <c r="R518" s="192">
        <f>Q518*H518</f>
        <v>0</v>
      </c>
      <c r="S518" s="192">
        <v>0</v>
      </c>
      <c r="T518" s="193">
        <f>S518*H518</f>
        <v>0</v>
      </c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R518" s="194" t="s">
        <v>487</v>
      </c>
      <c r="AT518" s="194" t="s">
        <v>305</v>
      </c>
      <c r="AU518" s="194" t="s">
        <v>83</v>
      </c>
      <c r="AY518" s="20" t="s">
        <v>206</v>
      </c>
      <c r="BE518" s="195">
        <f>IF(N518="základní",J518,0)</f>
        <v>0</v>
      </c>
      <c r="BF518" s="195">
        <f>IF(N518="snížená",J518,0)</f>
        <v>0</v>
      </c>
      <c r="BG518" s="195">
        <f>IF(N518="zákl. přenesená",J518,0)</f>
        <v>0</v>
      </c>
      <c r="BH518" s="195">
        <f>IF(N518="sníž. přenesená",J518,0)</f>
        <v>0</v>
      </c>
      <c r="BI518" s="195">
        <f>IF(N518="nulová",J518,0)</f>
        <v>0</v>
      </c>
      <c r="BJ518" s="20" t="s">
        <v>81</v>
      </c>
      <c r="BK518" s="195">
        <f>ROUND(I518*H518,2)</f>
        <v>0</v>
      </c>
      <c r="BL518" s="20" t="s">
        <v>356</v>
      </c>
      <c r="BM518" s="194" t="s">
        <v>3184</v>
      </c>
    </row>
    <row r="519" spans="1:65" s="2" customFormat="1">
      <c r="A519" s="37"/>
      <c r="B519" s="38"/>
      <c r="C519" s="39"/>
      <c r="D519" s="196" t="s">
        <v>213</v>
      </c>
      <c r="E519" s="39"/>
      <c r="F519" s="197" t="s">
        <v>3183</v>
      </c>
      <c r="G519" s="39"/>
      <c r="H519" s="39"/>
      <c r="I519" s="198"/>
      <c r="J519" s="39"/>
      <c r="K519" s="39"/>
      <c r="L519" s="42"/>
      <c r="M519" s="199"/>
      <c r="N519" s="200"/>
      <c r="O519" s="67"/>
      <c r="P519" s="67"/>
      <c r="Q519" s="67"/>
      <c r="R519" s="67"/>
      <c r="S519" s="67"/>
      <c r="T519" s="68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T519" s="20" t="s">
        <v>213</v>
      </c>
      <c r="AU519" s="20" t="s">
        <v>83</v>
      </c>
    </row>
    <row r="520" spans="1:65" s="14" customFormat="1">
      <c r="B520" s="211"/>
      <c r="C520" s="212"/>
      <c r="D520" s="196" t="s">
        <v>215</v>
      </c>
      <c r="E520" s="213" t="s">
        <v>21</v>
      </c>
      <c r="F520" s="214" t="s">
        <v>3185</v>
      </c>
      <c r="G520" s="212"/>
      <c r="H520" s="215">
        <v>40.53</v>
      </c>
      <c r="I520" s="216"/>
      <c r="J520" s="212"/>
      <c r="K520" s="212"/>
      <c r="L520" s="217"/>
      <c r="M520" s="218"/>
      <c r="N520" s="219"/>
      <c r="O520" s="219"/>
      <c r="P520" s="219"/>
      <c r="Q520" s="219"/>
      <c r="R520" s="219"/>
      <c r="S520" s="219"/>
      <c r="T520" s="220"/>
      <c r="AT520" s="221" t="s">
        <v>215</v>
      </c>
      <c r="AU520" s="221" t="s">
        <v>83</v>
      </c>
      <c r="AV520" s="14" t="s">
        <v>83</v>
      </c>
      <c r="AW520" s="14" t="s">
        <v>34</v>
      </c>
      <c r="AX520" s="14" t="s">
        <v>74</v>
      </c>
      <c r="AY520" s="221" t="s">
        <v>206</v>
      </c>
    </row>
    <row r="521" spans="1:65" s="15" customFormat="1">
      <c r="B521" s="222"/>
      <c r="C521" s="223"/>
      <c r="D521" s="196" t="s">
        <v>215</v>
      </c>
      <c r="E521" s="224" t="s">
        <v>21</v>
      </c>
      <c r="F521" s="225" t="s">
        <v>219</v>
      </c>
      <c r="G521" s="223"/>
      <c r="H521" s="226">
        <v>40.53</v>
      </c>
      <c r="I521" s="227"/>
      <c r="J521" s="223"/>
      <c r="K521" s="223"/>
      <c r="L521" s="228"/>
      <c r="M521" s="229"/>
      <c r="N521" s="230"/>
      <c r="O521" s="230"/>
      <c r="P521" s="230"/>
      <c r="Q521" s="230"/>
      <c r="R521" s="230"/>
      <c r="S521" s="230"/>
      <c r="T521" s="231"/>
      <c r="AT521" s="232" t="s">
        <v>215</v>
      </c>
      <c r="AU521" s="232" t="s">
        <v>83</v>
      </c>
      <c r="AV521" s="15" t="s">
        <v>149</v>
      </c>
      <c r="AW521" s="15" t="s">
        <v>34</v>
      </c>
      <c r="AX521" s="15" t="s">
        <v>81</v>
      </c>
      <c r="AY521" s="232" t="s">
        <v>206</v>
      </c>
    </row>
    <row r="522" spans="1:65" s="2" customFormat="1" ht="16.5" customHeight="1">
      <c r="A522" s="37"/>
      <c r="B522" s="38"/>
      <c r="C522" s="182" t="s">
        <v>2031</v>
      </c>
      <c r="D522" s="182" t="s">
        <v>208</v>
      </c>
      <c r="E522" s="183" t="s">
        <v>3186</v>
      </c>
      <c r="F522" s="184" t="s">
        <v>3187</v>
      </c>
      <c r="G522" s="185" t="s">
        <v>238</v>
      </c>
      <c r="H522" s="186">
        <v>38.6</v>
      </c>
      <c r="I522" s="187"/>
      <c r="J522" s="188">
        <f>ROUND(I522*H522,2)</f>
        <v>0</v>
      </c>
      <c r="K522" s="189"/>
      <c r="L522" s="42"/>
      <c r="M522" s="190" t="s">
        <v>21</v>
      </c>
      <c r="N522" s="191" t="s">
        <v>45</v>
      </c>
      <c r="O522" s="67"/>
      <c r="P522" s="192">
        <f>O522*H522</f>
        <v>0</v>
      </c>
      <c r="Q522" s="192">
        <v>0</v>
      </c>
      <c r="R522" s="192">
        <f>Q522*H522</f>
        <v>0</v>
      </c>
      <c r="S522" s="192">
        <v>0</v>
      </c>
      <c r="T522" s="193">
        <f>S522*H522</f>
        <v>0</v>
      </c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R522" s="194" t="s">
        <v>356</v>
      </c>
      <c r="AT522" s="194" t="s">
        <v>208</v>
      </c>
      <c r="AU522" s="194" t="s">
        <v>83</v>
      </c>
      <c r="AY522" s="20" t="s">
        <v>206</v>
      </c>
      <c r="BE522" s="195">
        <f>IF(N522="základní",J522,0)</f>
        <v>0</v>
      </c>
      <c r="BF522" s="195">
        <f>IF(N522="snížená",J522,0)</f>
        <v>0</v>
      </c>
      <c r="BG522" s="195">
        <f>IF(N522="zákl. přenesená",J522,0)</f>
        <v>0</v>
      </c>
      <c r="BH522" s="195">
        <f>IF(N522="sníž. přenesená",J522,0)</f>
        <v>0</v>
      </c>
      <c r="BI522" s="195">
        <f>IF(N522="nulová",J522,0)</f>
        <v>0</v>
      </c>
      <c r="BJ522" s="20" t="s">
        <v>81</v>
      </c>
      <c r="BK522" s="195">
        <f>ROUND(I522*H522,2)</f>
        <v>0</v>
      </c>
      <c r="BL522" s="20" t="s">
        <v>356</v>
      </c>
      <c r="BM522" s="194" t="s">
        <v>3188</v>
      </c>
    </row>
    <row r="523" spans="1:65" s="2" customFormat="1">
      <c r="A523" s="37"/>
      <c r="B523" s="38"/>
      <c r="C523" s="39"/>
      <c r="D523" s="196" t="s">
        <v>213</v>
      </c>
      <c r="E523" s="39"/>
      <c r="F523" s="197" t="s">
        <v>3187</v>
      </c>
      <c r="G523" s="39"/>
      <c r="H523" s="39"/>
      <c r="I523" s="198"/>
      <c r="J523" s="39"/>
      <c r="K523" s="39"/>
      <c r="L523" s="42"/>
      <c r="M523" s="199"/>
      <c r="N523" s="200"/>
      <c r="O523" s="67"/>
      <c r="P523" s="67"/>
      <c r="Q523" s="67"/>
      <c r="R523" s="67"/>
      <c r="S523" s="67"/>
      <c r="T523" s="68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T523" s="20" t="s">
        <v>213</v>
      </c>
      <c r="AU523" s="20" t="s">
        <v>83</v>
      </c>
    </row>
    <row r="524" spans="1:65" s="14" customFormat="1">
      <c r="B524" s="211"/>
      <c r="C524" s="212"/>
      <c r="D524" s="196" t="s">
        <v>215</v>
      </c>
      <c r="E524" s="213" t="s">
        <v>21</v>
      </c>
      <c r="F524" s="214" t="s">
        <v>3181</v>
      </c>
      <c r="G524" s="212"/>
      <c r="H524" s="215">
        <v>38.6</v>
      </c>
      <c r="I524" s="216"/>
      <c r="J524" s="212"/>
      <c r="K524" s="212"/>
      <c r="L524" s="217"/>
      <c r="M524" s="218"/>
      <c r="N524" s="219"/>
      <c r="O524" s="219"/>
      <c r="P524" s="219"/>
      <c r="Q524" s="219"/>
      <c r="R524" s="219"/>
      <c r="S524" s="219"/>
      <c r="T524" s="220"/>
      <c r="AT524" s="221" t="s">
        <v>215</v>
      </c>
      <c r="AU524" s="221" t="s">
        <v>83</v>
      </c>
      <c r="AV524" s="14" t="s">
        <v>83</v>
      </c>
      <c r="AW524" s="14" t="s">
        <v>34</v>
      </c>
      <c r="AX524" s="14" t="s">
        <v>74</v>
      </c>
      <c r="AY524" s="221" t="s">
        <v>206</v>
      </c>
    </row>
    <row r="525" spans="1:65" s="15" customFormat="1">
      <c r="B525" s="222"/>
      <c r="C525" s="223"/>
      <c r="D525" s="196" t="s">
        <v>215</v>
      </c>
      <c r="E525" s="224" t="s">
        <v>21</v>
      </c>
      <c r="F525" s="225" t="s">
        <v>219</v>
      </c>
      <c r="G525" s="223"/>
      <c r="H525" s="226">
        <v>38.6</v>
      </c>
      <c r="I525" s="227"/>
      <c r="J525" s="223"/>
      <c r="K525" s="223"/>
      <c r="L525" s="228"/>
      <c r="M525" s="229"/>
      <c r="N525" s="230"/>
      <c r="O525" s="230"/>
      <c r="P525" s="230"/>
      <c r="Q525" s="230"/>
      <c r="R525" s="230"/>
      <c r="S525" s="230"/>
      <c r="T525" s="231"/>
      <c r="AT525" s="232" t="s">
        <v>215</v>
      </c>
      <c r="AU525" s="232" t="s">
        <v>83</v>
      </c>
      <c r="AV525" s="15" t="s">
        <v>149</v>
      </c>
      <c r="AW525" s="15" t="s">
        <v>34</v>
      </c>
      <c r="AX525" s="15" t="s">
        <v>81</v>
      </c>
      <c r="AY525" s="232" t="s">
        <v>206</v>
      </c>
    </row>
    <row r="526" spans="1:65" s="2" customFormat="1" ht="16.5" customHeight="1">
      <c r="A526" s="37"/>
      <c r="B526" s="38"/>
      <c r="C526" s="234" t="s">
        <v>2039</v>
      </c>
      <c r="D526" s="234" t="s">
        <v>305</v>
      </c>
      <c r="E526" s="235" t="s">
        <v>3189</v>
      </c>
      <c r="F526" s="236" t="s">
        <v>3190</v>
      </c>
      <c r="G526" s="237" t="s">
        <v>257</v>
      </c>
      <c r="H526" s="238">
        <v>3.242</v>
      </c>
      <c r="I526" s="239"/>
      <c r="J526" s="240">
        <f>ROUND(I526*H526,2)</f>
        <v>0</v>
      </c>
      <c r="K526" s="241"/>
      <c r="L526" s="242"/>
      <c r="M526" s="243" t="s">
        <v>21</v>
      </c>
      <c r="N526" s="244" t="s">
        <v>45</v>
      </c>
      <c r="O526" s="67"/>
      <c r="P526" s="192">
        <f>O526*H526</f>
        <v>0</v>
      </c>
      <c r="Q526" s="192">
        <v>0</v>
      </c>
      <c r="R526" s="192">
        <f>Q526*H526</f>
        <v>0</v>
      </c>
      <c r="S526" s="192">
        <v>0</v>
      </c>
      <c r="T526" s="193">
        <f>S526*H526</f>
        <v>0</v>
      </c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R526" s="194" t="s">
        <v>487</v>
      </c>
      <c r="AT526" s="194" t="s">
        <v>305</v>
      </c>
      <c r="AU526" s="194" t="s">
        <v>83</v>
      </c>
      <c r="AY526" s="20" t="s">
        <v>206</v>
      </c>
      <c r="BE526" s="195">
        <f>IF(N526="základní",J526,0)</f>
        <v>0</v>
      </c>
      <c r="BF526" s="195">
        <f>IF(N526="snížená",J526,0)</f>
        <v>0</v>
      </c>
      <c r="BG526" s="195">
        <f>IF(N526="zákl. přenesená",J526,0)</f>
        <v>0</v>
      </c>
      <c r="BH526" s="195">
        <f>IF(N526="sníž. přenesená",J526,0)</f>
        <v>0</v>
      </c>
      <c r="BI526" s="195">
        <f>IF(N526="nulová",J526,0)</f>
        <v>0</v>
      </c>
      <c r="BJ526" s="20" t="s">
        <v>81</v>
      </c>
      <c r="BK526" s="195">
        <f>ROUND(I526*H526,2)</f>
        <v>0</v>
      </c>
      <c r="BL526" s="20" t="s">
        <v>356</v>
      </c>
      <c r="BM526" s="194" t="s">
        <v>3191</v>
      </c>
    </row>
    <row r="527" spans="1:65" s="2" customFormat="1">
      <c r="A527" s="37"/>
      <c r="B527" s="38"/>
      <c r="C527" s="39"/>
      <c r="D527" s="196" t="s">
        <v>213</v>
      </c>
      <c r="E527" s="39"/>
      <c r="F527" s="197" t="s">
        <v>3190</v>
      </c>
      <c r="G527" s="39"/>
      <c r="H527" s="39"/>
      <c r="I527" s="198"/>
      <c r="J527" s="39"/>
      <c r="K527" s="39"/>
      <c r="L527" s="42"/>
      <c r="M527" s="199"/>
      <c r="N527" s="200"/>
      <c r="O527" s="67"/>
      <c r="P527" s="67"/>
      <c r="Q527" s="67"/>
      <c r="R527" s="67"/>
      <c r="S527" s="67"/>
      <c r="T527" s="68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T527" s="20" t="s">
        <v>213</v>
      </c>
      <c r="AU527" s="20" t="s">
        <v>83</v>
      </c>
    </row>
    <row r="528" spans="1:65" s="14" customFormat="1">
      <c r="B528" s="211"/>
      <c r="C528" s="212"/>
      <c r="D528" s="196" t="s">
        <v>215</v>
      </c>
      <c r="E528" s="213" t="s">
        <v>21</v>
      </c>
      <c r="F528" s="214" t="s">
        <v>3192</v>
      </c>
      <c r="G528" s="212"/>
      <c r="H528" s="215">
        <v>3.242</v>
      </c>
      <c r="I528" s="216"/>
      <c r="J528" s="212"/>
      <c r="K528" s="212"/>
      <c r="L528" s="217"/>
      <c r="M528" s="218"/>
      <c r="N528" s="219"/>
      <c r="O528" s="219"/>
      <c r="P528" s="219"/>
      <c r="Q528" s="219"/>
      <c r="R528" s="219"/>
      <c r="S528" s="219"/>
      <c r="T528" s="220"/>
      <c r="AT528" s="221" t="s">
        <v>215</v>
      </c>
      <c r="AU528" s="221" t="s">
        <v>83</v>
      </c>
      <c r="AV528" s="14" t="s">
        <v>83</v>
      </c>
      <c r="AW528" s="14" t="s">
        <v>34</v>
      </c>
      <c r="AX528" s="14" t="s">
        <v>74</v>
      </c>
      <c r="AY528" s="221" t="s">
        <v>206</v>
      </c>
    </row>
    <row r="529" spans="1:65" s="15" customFormat="1">
      <c r="B529" s="222"/>
      <c r="C529" s="223"/>
      <c r="D529" s="196" t="s">
        <v>215</v>
      </c>
      <c r="E529" s="224" t="s">
        <v>21</v>
      </c>
      <c r="F529" s="225" t="s">
        <v>219</v>
      </c>
      <c r="G529" s="223"/>
      <c r="H529" s="226">
        <v>3.242</v>
      </c>
      <c r="I529" s="227"/>
      <c r="J529" s="223"/>
      <c r="K529" s="223"/>
      <c r="L529" s="228"/>
      <c r="M529" s="229"/>
      <c r="N529" s="230"/>
      <c r="O529" s="230"/>
      <c r="P529" s="230"/>
      <c r="Q529" s="230"/>
      <c r="R529" s="230"/>
      <c r="S529" s="230"/>
      <c r="T529" s="231"/>
      <c r="AT529" s="232" t="s">
        <v>215</v>
      </c>
      <c r="AU529" s="232" t="s">
        <v>83</v>
      </c>
      <c r="AV529" s="15" t="s">
        <v>149</v>
      </c>
      <c r="AW529" s="15" t="s">
        <v>34</v>
      </c>
      <c r="AX529" s="15" t="s">
        <v>81</v>
      </c>
      <c r="AY529" s="232" t="s">
        <v>206</v>
      </c>
    </row>
    <row r="530" spans="1:65" s="2" customFormat="1" ht="24.15" customHeight="1">
      <c r="A530" s="37"/>
      <c r="B530" s="38"/>
      <c r="C530" s="182" t="s">
        <v>2044</v>
      </c>
      <c r="D530" s="182" t="s">
        <v>208</v>
      </c>
      <c r="E530" s="183" t="s">
        <v>3193</v>
      </c>
      <c r="F530" s="184" t="s">
        <v>3194</v>
      </c>
      <c r="G530" s="185" t="s">
        <v>238</v>
      </c>
      <c r="H530" s="186">
        <v>89.841999999999999</v>
      </c>
      <c r="I530" s="187"/>
      <c r="J530" s="188">
        <f>ROUND(I530*H530,2)</f>
        <v>0</v>
      </c>
      <c r="K530" s="189"/>
      <c r="L530" s="42"/>
      <c r="M530" s="190" t="s">
        <v>21</v>
      </c>
      <c r="N530" s="191" t="s">
        <v>45</v>
      </c>
      <c r="O530" s="67"/>
      <c r="P530" s="192">
        <f>O530*H530</f>
        <v>0</v>
      </c>
      <c r="Q530" s="192">
        <v>0</v>
      </c>
      <c r="R530" s="192">
        <f>Q530*H530</f>
        <v>0</v>
      </c>
      <c r="S530" s="192">
        <v>0</v>
      </c>
      <c r="T530" s="193">
        <f>S530*H530</f>
        <v>0</v>
      </c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R530" s="194" t="s">
        <v>356</v>
      </c>
      <c r="AT530" s="194" t="s">
        <v>208</v>
      </c>
      <c r="AU530" s="194" t="s">
        <v>83</v>
      </c>
      <c r="AY530" s="20" t="s">
        <v>206</v>
      </c>
      <c r="BE530" s="195">
        <f>IF(N530="základní",J530,0)</f>
        <v>0</v>
      </c>
      <c r="BF530" s="195">
        <f>IF(N530="snížená",J530,0)</f>
        <v>0</v>
      </c>
      <c r="BG530" s="195">
        <f>IF(N530="zákl. přenesená",J530,0)</f>
        <v>0</v>
      </c>
      <c r="BH530" s="195">
        <f>IF(N530="sníž. přenesená",J530,0)</f>
        <v>0</v>
      </c>
      <c r="BI530" s="195">
        <f>IF(N530="nulová",J530,0)</f>
        <v>0</v>
      </c>
      <c r="BJ530" s="20" t="s">
        <v>81</v>
      </c>
      <c r="BK530" s="195">
        <f>ROUND(I530*H530,2)</f>
        <v>0</v>
      </c>
      <c r="BL530" s="20" t="s">
        <v>356</v>
      </c>
      <c r="BM530" s="194" t="s">
        <v>3195</v>
      </c>
    </row>
    <row r="531" spans="1:65" s="2" customFormat="1" ht="18">
      <c r="A531" s="37"/>
      <c r="B531" s="38"/>
      <c r="C531" s="39"/>
      <c r="D531" s="196" t="s">
        <v>213</v>
      </c>
      <c r="E531" s="39"/>
      <c r="F531" s="197" t="s">
        <v>3194</v>
      </c>
      <c r="G531" s="39"/>
      <c r="H531" s="39"/>
      <c r="I531" s="198"/>
      <c r="J531" s="39"/>
      <c r="K531" s="39"/>
      <c r="L531" s="42"/>
      <c r="M531" s="199"/>
      <c r="N531" s="200"/>
      <c r="O531" s="67"/>
      <c r="P531" s="67"/>
      <c r="Q531" s="67"/>
      <c r="R531" s="67"/>
      <c r="S531" s="67"/>
      <c r="T531" s="68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T531" s="20" t="s">
        <v>213</v>
      </c>
      <c r="AU531" s="20" t="s">
        <v>83</v>
      </c>
    </row>
    <row r="532" spans="1:65" s="14" customFormat="1">
      <c r="B532" s="211"/>
      <c r="C532" s="212"/>
      <c r="D532" s="196" t="s">
        <v>215</v>
      </c>
      <c r="E532" s="213" t="s">
        <v>21</v>
      </c>
      <c r="F532" s="214" t="s">
        <v>3196</v>
      </c>
      <c r="G532" s="212"/>
      <c r="H532" s="215">
        <v>110.76</v>
      </c>
      <c r="I532" s="216"/>
      <c r="J532" s="212"/>
      <c r="K532" s="212"/>
      <c r="L532" s="217"/>
      <c r="M532" s="218"/>
      <c r="N532" s="219"/>
      <c r="O532" s="219"/>
      <c r="P532" s="219"/>
      <c r="Q532" s="219"/>
      <c r="R532" s="219"/>
      <c r="S532" s="219"/>
      <c r="T532" s="220"/>
      <c r="AT532" s="221" t="s">
        <v>215</v>
      </c>
      <c r="AU532" s="221" t="s">
        <v>83</v>
      </c>
      <c r="AV532" s="14" t="s">
        <v>83</v>
      </c>
      <c r="AW532" s="14" t="s">
        <v>34</v>
      </c>
      <c r="AX532" s="14" t="s">
        <v>74</v>
      </c>
      <c r="AY532" s="221" t="s">
        <v>206</v>
      </c>
    </row>
    <row r="533" spans="1:65" s="14" customFormat="1">
      <c r="B533" s="211"/>
      <c r="C533" s="212"/>
      <c r="D533" s="196" t="s">
        <v>215</v>
      </c>
      <c r="E533" s="213" t="s">
        <v>21</v>
      </c>
      <c r="F533" s="214" t="s">
        <v>3173</v>
      </c>
      <c r="G533" s="212"/>
      <c r="H533" s="215">
        <v>-26.824000000000002</v>
      </c>
      <c r="I533" s="216"/>
      <c r="J533" s="212"/>
      <c r="K533" s="212"/>
      <c r="L533" s="217"/>
      <c r="M533" s="218"/>
      <c r="N533" s="219"/>
      <c r="O533" s="219"/>
      <c r="P533" s="219"/>
      <c r="Q533" s="219"/>
      <c r="R533" s="219"/>
      <c r="S533" s="219"/>
      <c r="T533" s="220"/>
      <c r="AT533" s="221" t="s">
        <v>215</v>
      </c>
      <c r="AU533" s="221" t="s">
        <v>83</v>
      </c>
      <c r="AV533" s="14" t="s">
        <v>83</v>
      </c>
      <c r="AW533" s="14" t="s">
        <v>34</v>
      </c>
      <c r="AX533" s="14" t="s">
        <v>74</v>
      </c>
      <c r="AY533" s="221" t="s">
        <v>206</v>
      </c>
    </row>
    <row r="534" spans="1:65" s="13" customFormat="1">
      <c r="B534" s="201"/>
      <c r="C534" s="202"/>
      <c r="D534" s="196" t="s">
        <v>215</v>
      </c>
      <c r="E534" s="203" t="s">
        <v>21</v>
      </c>
      <c r="F534" s="204" t="s">
        <v>3197</v>
      </c>
      <c r="G534" s="202"/>
      <c r="H534" s="203" t="s">
        <v>21</v>
      </c>
      <c r="I534" s="205"/>
      <c r="J534" s="202"/>
      <c r="K534" s="202"/>
      <c r="L534" s="206"/>
      <c r="M534" s="207"/>
      <c r="N534" s="208"/>
      <c r="O534" s="208"/>
      <c r="P534" s="208"/>
      <c r="Q534" s="208"/>
      <c r="R534" s="208"/>
      <c r="S534" s="208"/>
      <c r="T534" s="209"/>
      <c r="AT534" s="210" t="s">
        <v>215</v>
      </c>
      <c r="AU534" s="210" t="s">
        <v>83</v>
      </c>
      <c r="AV534" s="13" t="s">
        <v>81</v>
      </c>
      <c r="AW534" s="13" t="s">
        <v>34</v>
      </c>
      <c r="AX534" s="13" t="s">
        <v>74</v>
      </c>
      <c r="AY534" s="210" t="s">
        <v>206</v>
      </c>
    </row>
    <row r="535" spans="1:65" s="14" customFormat="1">
      <c r="B535" s="211"/>
      <c r="C535" s="212"/>
      <c r="D535" s="196" t="s">
        <v>215</v>
      </c>
      <c r="E535" s="213" t="s">
        <v>21</v>
      </c>
      <c r="F535" s="214" t="s">
        <v>3198</v>
      </c>
      <c r="G535" s="212"/>
      <c r="H535" s="215">
        <v>5.9059999999999997</v>
      </c>
      <c r="I535" s="216"/>
      <c r="J535" s="212"/>
      <c r="K535" s="212"/>
      <c r="L535" s="217"/>
      <c r="M535" s="218"/>
      <c r="N535" s="219"/>
      <c r="O535" s="219"/>
      <c r="P535" s="219"/>
      <c r="Q535" s="219"/>
      <c r="R535" s="219"/>
      <c r="S535" s="219"/>
      <c r="T535" s="220"/>
      <c r="AT535" s="221" t="s">
        <v>215</v>
      </c>
      <c r="AU535" s="221" t="s">
        <v>83</v>
      </c>
      <c r="AV535" s="14" t="s">
        <v>83</v>
      </c>
      <c r="AW535" s="14" t="s">
        <v>34</v>
      </c>
      <c r="AX535" s="14" t="s">
        <v>74</v>
      </c>
      <c r="AY535" s="221" t="s">
        <v>206</v>
      </c>
    </row>
    <row r="536" spans="1:65" s="15" customFormat="1">
      <c r="B536" s="222"/>
      <c r="C536" s="223"/>
      <c r="D536" s="196" t="s">
        <v>215</v>
      </c>
      <c r="E536" s="224" t="s">
        <v>21</v>
      </c>
      <c r="F536" s="225" t="s">
        <v>219</v>
      </c>
      <c r="G536" s="223"/>
      <c r="H536" s="226">
        <v>89.841999999999999</v>
      </c>
      <c r="I536" s="227"/>
      <c r="J536" s="223"/>
      <c r="K536" s="223"/>
      <c r="L536" s="228"/>
      <c r="M536" s="229"/>
      <c r="N536" s="230"/>
      <c r="O536" s="230"/>
      <c r="P536" s="230"/>
      <c r="Q536" s="230"/>
      <c r="R536" s="230"/>
      <c r="S536" s="230"/>
      <c r="T536" s="231"/>
      <c r="AT536" s="232" t="s">
        <v>215</v>
      </c>
      <c r="AU536" s="232" t="s">
        <v>83</v>
      </c>
      <c r="AV536" s="15" t="s">
        <v>149</v>
      </c>
      <c r="AW536" s="15" t="s">
        <v>34</v>
      </c>
      <c r="AX536" s="15" t="s">
        <v>81</v>
      </c>
      <c r="AY536" s="232" t="s">
        <v>206</v>
      </c>
    </row>
    <row r="537" spans="1:65" s="2" customFormat="1" ht="24.15" customHeight="1">
      <c r="A537" s="37"/>
      <c r="B537" s="38"/>
      <c r="C537" s="234" t="s">
        <v>2049</v>
      </c>
      <c r="D537" s="234" t="s">
        <v>305</v>
      </c>
      <c r="E537" s="235" t="s">
        <v>3199</v>
      </c>
      <c r="F537" s="236" t="s">
        <v>3200</v>
      </c>
      <c r="G537" s="237" t="s">
        <v>238</v>
      </c>
      <c r="H537" s="238">
        <v>109.697</v>
      </c>
      <c r="I537" s="239"/>
      <c r="J537" s="240">
        <f>ROUND(I537*H537,2)</f>
        <v>0</v>
      </c>
      <c r="K537" s="241"/>
      <c r="L537" s="242"/>
      <c r="M537" s="243" t="s">
        <v>21</v>
      </c>
      <c r="N537" s="244" t="s">
        <v>45</v>
      </c>
      <c r="O537" s="67"/>
      <c r="P537" s="192">
        <f>O537*H537</f>
        <v>0</v>
      </c>
      <c r="Q537" s="192">
        <v>0</v>
      </c>
      <c r="R537" s="192">
        <f>Q537*H537</f>
        <v>0</v>
      </c>
      <c r="S537" s="192">
        <v>0</v>
      </c>
      <c r="T537" s="193">
        <f>S537*H537</f>
        <v>0</v>
      </c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R537" s="194" t="s">
        <v>487</v>
      </c>
      <c r="AT537" s="194" t="s">
        <v>305</v>
      </c>
      <c r="AU537" s="194" t="s">
        <v>83</v>
      </c>
      <c r="AY537" s="20" t="s">
        <v>206</v>
      </c>
      <c r="BE537" s="195">
        <f>IF(N537="základní",J537,0)</f>
        <v>0</v>
      </c>
      <c r="BF537" s="195">
        <f>IF(N537="snížená",J537,0)</f>
        <v>0</v>
      </c>
      <c r="BG537" s="195">
        <f>IF(N537="zákl. přenesená",J537,0)</f>
        <v>0</v>
      </c>
      <c r="BH537" s="195">
        <f>IF(N537="sníž. přenesená",J537,0)</f>
        <v>0</v>
      </c>
      <c r="BI537" s="195">
        <f>IF(N537="nulová",J537,0)</f>
        <v>0</v>
      </c>
      <c r="BJ537" s="20" t="s">
        <v>81</v>
      </c>
      <c r="BK537" s="195">
        <f>ROUND(I537*H537,2)</f>
        <v>0</v>
      </c>
      <c r="BL537" s="20" t="s">
        <v>356</v>
      </c>
      <c r="BM537" s="194" t="s">
        <v>3201</v>
      </c>
    </row>
    <row r="538" spans="1:65" s="2" customFormat="1">
      <c r="A538" s="37"/>
      <c r="B538" s="38"/>
      <c r="C538" s="39"/>
      <c r="D538" s="196" t="s">
        <v>213</v>
      </c>
      <c r="E538" s="39"/>
      <c r="F538" s="197" t="s">
        <v>3200</v>
      </c>
      <c r="G538" s="39"/>
      <c r="H538" s="39"/>
      <c r="I538" s="198"/>
      <c r="J538" s="39"/>
      <c r="K538" s="39"/>
      <c r="L538" s="42"/>
      <c r="M538" s="199"/>
      <c r="N538" s="200"/>
      <c r="O538" s="67"/>
      <c r="P538" s="67"/>
      <c r="Q538" s="67"/>
      <c r="R538" s="67"/>
      <c r="S538" s="67"/>
      <c r="T538" s="68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T538" s="20" t="s">
        <v>213</v>
      </c>
      <c r="AU538" s="20" t="s">
        <v>83</v>
      </c>
    </row>
    <row r="539" spans="1:65" s="14" customFormat="1">
      <c r="B539" s="211"/>
      <c r="C539" s="212"/>
      <c r="D539" s="196" t="s">
        <v>215</v>
      </c>
      <c r="E539" s="213" t="s">
        <v>21</v>
      </c>
      <c r="F539" s="214" t="s">
        <v>3202</v>
      </c>
      <c r="G539" s="212"/>
      <c r="H539" s="215">
        <v>109.697</v>
      </c>
      <c r="I539" s="216"/>
      <c r="J539" s="212"/>
      <c r="K539" s="212"/>
      <c r="L539" s="217"/>
      <c r="M539" s="218"/>
      <c r="N539" s="219"/>
      <c r="O539" s="219"/>
      <c r="P539" s="219"/>
      <c r="Q539" s="219"/>
      <c r="R539" s="219"/>
      <c r="S539" s="219"/>
      <c r="T539" s="220"/>
      <c r="AT539" s="221" t="s">
        <v>215</v>
      </c>
      <c r="AU539" s="221" t="s">
        <v>83</v>
      </c>
      <c r="AV539" s="14" t="s">
        <v>83</v>
      </c>
      <c r="AW539" s="14" t="s">
        <v>34</v>
      </c>
      <c r="AX539" s="14" t="s">
        <v>74</v>
      </c>
      <c r="AY539" s="221" t="s">
        <v>206</v>
      </c>
    </row>
    <row r="540" spans="1:65" s="16" customFormat="1">
      <c r="B540" s="253"/>
      <c r="C540" s="254"/>
      <c r="D540" s="196" t="s">
        <v>215</v>
      </c>
      <c r="E540" s="255" t="s">
        <v>21</v>
      </c>
      <c r="F540" s="256" t="s">
        <v>2184</v>
      </c>
      <c r="G540" s="254"/>
      <c r="H540" s="257">
        <v>109.697</v>
      </c>
      <c r="I540" s="258"/>
      <c r="J540" s="254"/>
      <c r="K540" s="254"/>
      <c r="L540" s="259"/>
      <c r="M540" s="260"/>
      <c r="N540" s="261"/>
      <c r="O540" s="261"/>
      <c r="P540" s="261"/>
      <c r="Q540" s="261"/>
      <c r="R540" s="261"/>
      <c r="S540" s="261"/>
      <c r="T540" s="262"/>
      <c r="AT540" s="263" t="s">
        <v>215</v>
      </c>
      <c r="AU540" s="263" t="s">
        <v>83</v>
      </c>
      <c r="AV540" s="16" t="s">
        <v>106</v>
      </c>
      <c r="AW540" s="16" t="s">
        <v>34</v>
      </c>
      <c r="AX540" s="16" t="s">
        <v>74</v>
      </c>
      <c r="AY540" s="263" t="s">
        <v>206</v>
      </c>
    </row>
    <row r="541" spans="1:65" s="15" customFormat="1">
      <c r="B541" s="222"/>
      <c r="C541" s="223"/>
      <c r="D541" s="196" t="s">
        <v>215</v>
      </c>
      <c r="E541" s="224" t="s">
        <v>21</v>
      </c>
      <c r="F541" s="225" t="s">
        <v>219</v>
      </c>
      <c r="G541" s="223"/>
      <c r="H541" s="226">
        <v>109.697</v>
      </c>
      <c r="I541" s="227"/>
      <c r="J541" s="223"/>
      <c r="K541" s="223"/>
      <c r="L541" s="228"/>
      <c r="M541" s="229"/>
      <c r="N541" s="230"/>
      <c r="O541" s="230"/>
      <c r="P541" s="230"/>
      <c r="Q541" s="230"/>
      <c r="R541" s="230"/>
      <c r="S541" s="230"/>
      <c r="T541" s="231"/>
      <c r="AT541" s="232" t="s">
        <v>215</v>
      </c>
      <c r="AU541" s="232" t="s">
        <v>83</v>
      </c>
      <c r="AV541" s="15" t="s">
        <v>149</v>
      </c>
      <c r="AW541" s="15" t="s">
        <v>34</v>
      </c>
      <c r="AX541" s="15" t="s">
        <v>81</v>
      </c>
      <c r="AY541" s="232" t="s">
        <v>206</v>
      </c>
    </row>
    <row r="542" spans="1:65" s="2" customFormat="1" ht="24.15" customHeight="1">
      <c r="A542" s="37"/>
      <c r="B542" s="38"/>
      <c r="C542" s="182" t="s">
        <v>2061</v>
      </c>
      <c r="D542" s="182" t="s">
        <v>208</v>
      </c>
      <c r="E542" s="183" t="s">
        <v>3203</v>
      </c>
      <c r="F542" s="184" t="s">
        <v>3204</v>
      </c>
      <c r="G542" s="185" t="s">
        <v>308</v>
      </c>
      <c r="H542" s="186">
        <v>1.5920000000000001</v>
      </c>
      <c r="I542" s="187"/>
      <c r="J542" s="188">
        <f>ROUND(I542*H542,2)</f>
        <v>0</v>
      </c>
      <c r="K542" s="189"/>
      <c r="L542" s="42"/>
      <c r="M542" s="190" t="s">
        <v>21</v>
      </c>
      <c r="N542" s="191" t="s">
        <v>45</v>
      </c>
      <c r="O542" s="67"/>
      <c r="P542" s="192">
        <f>O542*H542</f>
        <v>0</v>
      </c>
      <c r="Q542" s="192">
        <v>0</v>
      </c>
      <c r="R542" s="192">
        <f>Q542*H542</f>
        <v>0</v>
      </c>
      <c r="S542" s="192">
        <v>0</v>
      </c>
      <c r="T542" s="193">
        <f>S542*H542</f>
        <v>0</v>
      </c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R542" s="194" t="s">
        <v>356</v>
      </c>
      <c r="AT542" s="194" t="s">
        <v>208</v>
      </c>
      <c r="AU542" s="194" t="s">
        <v>83</v>
      </c>
      <c r="AY542" s="20" t="s">
        <v>206</v>
      </c>
      <c r="BE542" s="195">
        <f>IF(N542="základní",J542,0)</f>
        <v>0</v>
      </c>
      <c r="BF542" s="195">
        <f>IF(N542="snížená",J542,0)</f>
        <v>0</v>
      </c>
      <c r="BG542" s="195">
        <f>IF(N542="zákl. přenesená",J542,0)</f>
        <v>0</v>
      </c>
      <c r="BH542" s="195">
        <f>IF(N542="sníž. přenesená",J542,0)</f>
        <v>0</v>
      </c>
      <c r="BI542" s="195">
        <f>IF(N542="nulová",J542,0)</f>
        <v>0</v>
      </c>
      <c r="BJ542" s="20" t="s">
        <v>81</v>
      </c>
      <c r="BK542" s="195">
        <f>ROUND(I542*H542,2)</f>
        <v>0</v>
      </c>
      <c r="BL542" s="20" t="s">
        <v>356</v>
      </c>
      <c r="BM542" s="194" t="s">
        <v>3205</v>
      </c>
    </row>
    <row r="543" spans="1:65" s="2" customFormat="1" ht="18">
      <c r="A543" s="37"/>
      <c r="B543" s="38"/>
      <c r="C543" s="39"/>
      <c r="D543" s="196" t="s">
        <v>213</v>
      </c>
      <c r="E543" s="39"/>
      <c r="F543" s="197" t="s">
        <v>3204</v>
      </c>
      <c r="G543" s="39"/>
      <c r="H543" s="39"/>
      <c r="I543" s="198"/>
      <c r="J543" s="39"/>
      <c r="K543" s="39"/>
      <c r="L543" s="42"/>
      <c r="M543" s="199"/>
      <c r="N543" s="200"/>
      <c r="O543" s="67"/>
      <c r="P543" s="67"/>
      <c r="Q543" s="67"/>
      <c r="R543" s="67"/>
      <c r="S543" s="67"/>
      <c r="T543" s="68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T543" s="20" t="s">
        <v>213</v>
      </c>
      <c r="AU543" s="20" t="s">
        <v>83</v>
      </c>
    </row>
    <row r="544" spans="1:65" s="12" customFormat="1" ht="22.75" customHeight="1">
      <c r="B544" s="166"/>
      <c r="C544" s="167"/>
      <c r="D544" s="168" t="s">
        <v>73</v>
      </c>
      <c r="E544" s="180" t="s">
        <v>3206</v>
      </c>
      <c r="F544" s="180" t="s">
        <v>3207</v>
      </c>
      <c r="G544" s="167"/>
      <c r="H544" s="167"/>
      <c r="I544" s="170"/>
      <c r="J544" s="181">
        <f>BK544</f>
        <v>0</v>
      </c>
      <c r="K544" s="167"/>
      <c r="L544" s="172"/>
      <c r="M544" s="173"/>
      <c r="N544" s="174"/>
      <c r="O544" s="174"/>
      <c r="P544" s="175">
        <f>SUM(P545:P570)</f>
        <v>0</v>
      </c>
      <c r="Q544" s="174"/>
      <c r="R544" s="175">
        <f>SUM(R545:R570)</f>
        <v>0</v>
      </c>
      <c r="S544" s="174"/>
      <c r="T544" s="176">
        <f>SUM(T545:T570)</f>
        <v>0</v>
      </c>
      <c r="AR544" s="177" t="s">
        <v>83</v>
      </c>
      <c r="AT544" s="178" t="s">
        <v>73</v>
      </c>
      <c r="AU544" s="178" t="s">
        <v>81</v>
      </c>
      <c r="AY544" s="177" t="s">
        <v>206</v>
      </c>
      <c r="BK544" s="179">
        <f>SUM(BK545:BK570)</f>
        <v>0</v>
      </c>
    </row>
    <row r="545" spans="1:65" s="2" customFormat="1" ht="21.75" customHeight="1">
      <c r="A545" s="37"/>
      <c r="B545" s="38"/>
      <c r="C545" s="182" t="s">
        <v>2068</v>
      </c>
      <c r="D545" s="182" t="s">
        <v>208</v>
      </c>
      <c r="E545" s="183" t="s">
        <v>3208</v>
      </c>
      <c r="F545" s="184" t="s">
        <v>3209</v>
      </c>
      <c r="G545" s="185" t="s">
        <v>238</v>
      </c>
      <c r="H545" s="186">
        <v>50</v>
      </c>
      <c r="I545" s="187"/>
      <c r="J545" s="188">
        <f>ROUND(I545*H545,2)</f>
        <v>0</v>
      </c>
      <c r="K545" s="189"/>
      <c r="L545" s="42"/>
      <c r="M545" s="190" t="s">
        <v>21</v>
      </c>
      <c r="N545" s="191" t="s">
        <v>45</v>
      </c>
      <c r="O545" s="67"/>
      <c r="P545" s="192">
        <f>O545*H545</f>
        <v>0</v>
      </c>
      <c r="Q545" s="192">
        <v>0</v>
      </c>
      <c r="R545" s="192">
        <f>Q545*H545</f>
        <v>0</v>
      </c>
      <c r="S545" s="192">
        <v>0</v>
      </c>
      <c r="T545" s="193">
        <f>S545*H545</f>
        <v>0</v>
      </c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R545" s="194" t="s">
        <v>356</v>
      </c>
      <c r="AT545" s="194" t="s">
        <v>208</v>
      </c>
      <c r="AU545" s="194" t="s">
        <v>83</v>
      </c>
      <c r="AY545" s="20" t="s">
        <v>206</v>
      </c>
      <c r="BE545" s="195">
        <f>IF(N545="základní",J545,0)</f>
        <v>0</v>
      </c>
      <c r="BF545" s="195">
        <f>IF(N545="snížená",J545,0)</f>
        <v>0</v>
      </c>
      <c r="BG545" s="195">
        <f>IF(N545="zákl. přenesená",J545,0)</f>
        <v>0</v>
      </c>
      <c r="BH545" s="195">
        <f>IF(N545="sníž. přenesená",J545,0)</f>
        <v>0</v>
      </c>
      <c r="BI545" s="195">
        <f>IF(N545="nulová",J545,0)</f>
        <v>0</v>
      </c>
      <c r="BJ545" s="20" t="s">
        <v>81</v>
      </c>
      <c r="BK545" s="195">
        <f>ROUND(I545*H545,2)</f>
        <v>0</v>
      </c>
      <c r="BL545" s="20" t="s">
        <v>356</v>
      </c>
      <c r="BM545" s="194" t="s">
        <v>3210</v>
      </c>
    </row>
    <row r="546" spans="1:65" s="2" customFormat="1">
      <c r="A546" s="37"/>
      <c r="B546" s="38"/>
      <c r="C546" s="39"/>
      <c r="D546" s="196" t="s">
        <v>213</v>
      </c>
      <c r="E546" s="39"/>
      <c r="F546" s="197" t="s">
        <v>3209</v>
      </c>
      <c r="G546" s="39"/>
      <c r="H546" s="39"/>
      <c r="I546" s="198"/>
      <c r="J546" s="39"/>
      <c r="K546" s="39"/>
      <c r="L546" s="42"/>
      <c r="M546" s="199"/>
      <c r="N546" s="200"/>
      <c r="O546" s="67"/>
      <c r="P546" s="67"/>
      <c r="Q546" s="67"/>
      <c r="R546" s="67"/>
      <c r="S546" s="67"/>
      <c r="T546" s="68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T546" s="20" t="s">
        <v>213</v>
      </c>
      <c r="AU546" s="20" t="s">
        <v>83</v>
      </c>
    </row>
    <row r="547" spans="1:65" s="14" customFormat="1">
      <c r="B547" s="211"/>
      <c r="C547" s="212"/>
      <c r="D547" s="196" t="s">
        <v>215</v>
      </c>
      <c r="E547" s="213" t="s">
        <v>21</v>
      </c>
      <c r="F547" s="214" t="s">
        <v>3017</v>
      </c>
      <c r="G547" s="212"/>
      <c r="H547" s="215">
        <v>50</v>
      </c>
      <c r="I547" s="216"/>
      <c r="J547" s="212"/>
      <c r="K547" s="212"/>
      <c r="L547" s="217"/>
      <c r="M547" s="218"/>
      <c r="N547" s="219"/>
      <c r="O547" s="219"/>
      <c r="P547" s="219"/>
      <c r="Q547" s="219"/>
      <c r="R547" s="219"/>
      <c r="S547" s="219"/>
      <c r="T547" s="220"/>
      <c r="AT547" s="221" t="s">
        <v>215</v>
      </c>
      <c r="AU547" s="221" t="s">
        <v>83</v>
      </c>
      <c r="AV547" s="14" t="s">
        <v>83</v>
      </c>
      <c r="AW547" s="14" t="s">
        <v>34</v>
      </c>
      <c r="AX547" s="14" t="s">
        <v>74</v>
      </c>
      <c r="AY547" s="221" t="s">
        <v>206</v>
      </c>
    </row>
    <row r="548" spans="1:65" s="15" customFormat="1">
      <c r="B548" s="222"/>
      <c r="C548" s="223"/>
      <c r="D548" s="196" t="s">
        <v>215</v>
      </c>
      <c r="E548" s="224" t="s">
        <v>21</v>
      </c>
      <c r="F548" s="225" t="s">
        <v>219</v>
      </c>
      <c r="G548" s="223"/>
      <c r="H548" s="226">
        <v>50</v>
      </c>
      <c r="I548" s="227"/>
      <c r="J548" s="223"/>
      <c r="K548" s="223"/>
      <c r="L548" s="228"/>
      <c r="M548" s="229"/>
      <c r="N548" s="230"/>
      <c r="O548" s="230"/>
      <c r="P548" s="230"/>
      <c r="Q548" s="230"/>
      <c r="R548" s="230"/>
      <c r="S548" s="230"/>
      <c r="T548" s="231"/>
      <c r="AT548" s="232" t="s">
        <v>215</v>
      </c>
      <c r="AU548" s="232" t="s">
        <v>83</v>
      </c>
      <c r="AV548" s="15" t="s">
        <v>149</v>
      </c>
      <c r="AW548" s="15" t="s">
        <v>34</v>
      </c>
      <c r="AX548" s="15" t="s">
        <v>81</v>
      </c>
      <c r="AY548" s="232" t="s">
        <v>206</v>
      </c>
    </row>
    <row r="549" spans="1:65" s="2" customFormat="1" ht="16.5" customHeight="1">
      <c r="A549" s="37"/>
      <c r="B549" s="38"/>
      <c r="C549" s="234" t="s">
        <v>2076</v>
      </c>
      <c r="D549" s="234" t="s">
        <v>305</v>
      </c>
      <c r="E549" s="235" t="s">
        <v>3211</v>
      </c>
      <c r="F549" s="236" t="s">
        <v>3212</v>
      </c>
      <c r="G549" s="237" t="s">
        <v>226</v>
      </c>
      <c r="H549" s="238">
        <v>150</v>
      </c>
      <c r="I549" s="239"/>
      <c r="J549" s="240">
        <f>ROUND(I549*H549,2)</f>
        <v>0</v>
      </c>
      <c r="K549" s="241"/>
      <c r="L549" s="242"/>
      <c r="M549" s="243" t="s">
        <v>21</v>
      </c>
      <c r="N549" s="244" t="s">
        <v>45</v>
      </c>
      <c r="O549" s="67"/>
      <c r="P549" s="192">
        <f>O549*H549</f>
        <v>0</v>
      </c>
      <c r="Q549" s="192">
        <v>0</v>
      </c>
      <c r="R549" s="192">
        <f>Q549*H549</f>
        <v>0</v>
      </c>
      <c r="S549" s="192">
        <v>0</v>
      </c>
      <c r="T549" s="193">
        <f>S549*H549</f>
        <v>0</v>
      </c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R549" s="194" t="s">
        <v>487</v>
      </c>
      <c r="AT549" s="194" t="s">
        <v>305</v>
      </c>
      <c r="AU549" s="194" t="s">
        <v>83</v>
      </c>
      <c r="AY549" s="20" t="s">
        <v>206</v>
      </c>
      <c r="BE549" s="195">
        <f>IF(N549="základní",J549,0)</f>
        <v>0</v>
      </c>
      <c r="BF549" s="195">
        <f>IF(N549="snížená",J549,0)</f>
        <v>0</v>
      </c>
      <c r="BG549" s="195">
        <f>IF(N549="zákl. přenesená",J549,0)</f>
        <v>0</v>
      </c>
      <c r="BH549" s="195">
        <f>IF(N549="sníž. přenesená",J549,0)</f>
        <v>0</v>
      </c>
      <c r="BI549" s="195">
        <f>IF(N549="nulová",J549,0)</f>
        <v>0</v>
      </c>
      <c r="BJ549" s="20" t="s">
        <v>81</v>
      </c>
      <c r="BK549" s="195">
        <f>ROUND(I549*H549,2)</f>
        <v>0</v>
      </c>
      <c r="BL549" s="20" t="s">
        <v>356</v>
      </c>
      <c r="BM549" s="194" t="s">
        <v>3213</v>
      </c>
    </row>
    <row r="550" spans="1:65" s="2" customFormat="1">
      <c r="A550" s="37"/>
      <c r="B550" s="38"/>
      <c r="C550" s="39"/>
      <c r="D550" s="196" t="s">
        <v>213</v>
      </c>
      <c r="E550" s="39"/>
      <c r="F550" s="197" t="s">
        <v>3212</v>
      </c>
      <c r="G550" s="39"/>
      <c r="H550" s="39"/>
      <c r="I550" s="198"/>
      <c r="J550" s="39"/>
      <c r="K550" s="39"/>
      <c r="L550" s="42"/>
      <c r="M550" s="199"/>
      <c r="N550" s="200"/>
      <c r="O550" s="67"/>
      <c r="P550" s="67"/>
      <c r="Q550" s="67"/>
      <c r="R550" s="67"/>
      <c r="S550" s="67"/>
      <c r="T550" s="68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T550" s="20" t="s">
        <v>213</v>
      </c>
      <c r="AU550" s="20" t="s">
        <v>83</v>
      </c>
    </row>
    <row r="551" spans="1:65" s="13" customFormat="1">
      <c r="B551" s="201"/>
      <c r="C551" s="202"/>
      <c r="D551" s="196" t="s">
        <v>215</v>
      </c>
      <c r="E551" s="203" t="s">
        <v>21</v>
      </c>
      <c r="F551" s="204" t="s">
        <v>3214</v>
      </c>
      <c r="G551" s="202"/>
      <c r="H551" s="203" t="s">
        <v>21</v>
      </c>
      <c r="I551" s="205"/>
      <c r="J551" s="202"/>
      <c r="K551" s="202"/>
      <c r="L551" s="206"/>
      <c r="M551" s="207"/>
      <c r="N551" s="208"/>
      <c r="O551" s="208"/>
      <c r="P551" s="208"/>
      <c r="Q551" s="208"/>
      <c r="R551" s="208"/>
      <c r="S551" s="208"/>
      <c r="T551" s="209"/>
      <c r="AT551" s="210" t="s">
        <v>215</v>
      </c>
      <c r="AU551" s="210" t="s">
        <v>83</v>
      </c>
      <c r="AV551" s="13" t="s">
        <v>81</v>
      </c>
      <c r="AW551" s="13" t="s">
        <v>34</v>
      </c>
      <c r="AX551" s="13" t="s">
        <v>74</v>
      </c>
      <c r="AY551" s="210" t="s">
        <v>206</v>
      </c>
    </row>
    <row r="552" spans="1:65" s="14" customFormat="1">
      <c r="B552" s="211"/>
      <c r="C552" s="212"/>
      <c r="D552" s="196" t="s">
        <v>215</v>
      </c>
      <c r="E552" s="213" t="s">
        <v>21</v>
      </c>
      <c r="F552" s="214" t="s">
        <v>3215</v>
      </c>
      <c r="G552" s="212"/>
      <c r="H552" s="215">
        <v>150</v>
      </c>
      <c r="I552" s="216"/>
      <c r="J552" s="212"/>
      <c r="K552" s="212"/>
      <c r="L552" s="217"/>
      <c r="M552" s="218"/>
      <c r="N552" s="219"/>
      <c r="O552" s="219"/>
      <c r="P552" s="219"/>
      <c r="Q552" s="219"/>
      <c r="R552" s="219"/>
      <c r="S552" s="219"/>
      <c r="T552" s="220"/>
      <c r="AT552" s="221" t="s">
        <v>215</v>
      </c>
      <c r="AU552" s="221" t="s">
        <v>83</v>
      </c>
      <c r="AV552" s="14" t="s">
        <v>83</v>
      </c>
      <c r="AW552" s="14" t="s">
        <v>34</v>
      </c>
      <c r="AX552" s="14" t="s">
        <v>74</v>
      </c>
      <c r="AY552" s="221" t="s">
        <v>206</v>
      </c>
    </row>
    <row r="553" spans="1:65" s="15" customFormat="1">
      <c r="B553" s="222"/>
      <c r="C553" s="223"/>
      <c r="D553" s="196" t="s">
        <v>215</v>
      </c>
      <c r="E553" s="224" t="s">
        <v>21</v>
      </c>
      <c r="F553" s="225" t="s">
        <v>219</v>
      </c>
      <c r="G553" s="223"/>
      <c r="H553" s="226">
        <v>150</v>
      </c>
      <c r="I553" s="227"/>
      <c r="J553" s="223"/>
      <c r="K553" s="223"/>
      <c r="L553" s="228"/>
      <c r="M553" s="229"/>
      <c r="N553" s="230"/>
      <c r="O553" s="230"/>
      <c r="P553" s="230"/>
      <c r="Q553" s="230"/>
      <c r="R553" s="230"/>
      <c r="S553" s="230"/>
      <c r="T553" s="231"/>
      <c r="AT553" s="232" t="s">
        <v>215</v>
      </c>
      <c r="AU553" s="232" t="s">
        <v>83</v>
      </c>
      <c r="AV553" s="15" t="s">
        <v>149</v>
      </c>
      <c r="AW553" s="15" t="s">
        <v>34</v>
      </c>
      <c r="AX553" s="15" t="s">
        <v>81</v>
      </c>
      <c r="AY553" s="232" t="s">
        <v>206</v>
      </c>
    </row>
    <row r="554" spans="1:65" s="2" customFormat="1" ht="24.15" customHeight="1">
      <c r="A554" s="37"/>
      <c r="B554" s="38"/>
      <c r="C554" s="182" t="s">
        <v>2080</v>
      </c>
      <c r="D554" s="182" t="s">
        <v>208</v>
      </c>
      <c r="E554" s="183" t="s">
        <v>3216</v>
      </c>
      <c r="F554" s="184" t="s">
        <v>3217</v>
      </c>
      <c r="G554" s="185" t="s">
        <v>226</v>
      </c>
      <c r="H554" s="186">
        <v>150</v>
      </c>
      <c r="I554" s="187"/>
      <c r="J554" s="188">
        <f>ROUND(I554*H554,2)</f>
        <v>0</v>
      </c>
      <c r="K554" s="189"/>
      <c r="L554" s="42"/>
      <c r="M554" s="190" t="s">
        <v>21</v>
      </c>
      <c r="N554" s="191" t="s">
        <v>45</v>
      </c>
      <c r="O554" s="67"/>
      <c r="P554" s="192">
        <f>O554*H554</f>
        <v>0</v>
      </c>
      <c r="Q554" s="192">
        <v>0</v>
      </c>
      <c r="R554" s="192">
        <f>Q554*H554</f>
        <v>0</v>
      </c>
      <c r="S554" s="192">
        <v>0</v>
      </c>
      <c r="T554" s="193">
        <f>S554*H554</f>
        <v>0</v>
      </c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R554" s="194" t="s">
        <v>356</v>
      </c>
      <c r="AT554" s="194" t="s">
        <v>208</v>
      </c>
      <c r="AU554" s="194" t="s">
        <v>83</v>
      </c>
      <c r="AY554" s="20" t="s">
        <v>206</v>
      </c>
      <c r="BE554" s="195">
        <f>IF(N554="základní",J554,0)</f>
        <v>0</v>
      </c>
      <c r="BF554" s="195">
        <f>IF(N554="snížená",J554,0)</f>
        <v>0</v>
      </c>
      <c r="BG554" s="195">
        <f>IF(N554="zákl. přenesená",J554,0)</f>
        <v>0</v>
      </c>
      <c r="BH554" s="195">
        <f>IF(N554="sníž. přenesená",J554,0)</f>
        <v>0</v>
      </c>
      <c r="BI554" s="195">
        <f>IF(N554="nulová",J554,0)</f>
        <v>0</v>
      </c>
      <c r="BJ554" s="20" t="s">
        <v>81</v>
      </c>
      <c r="BK554" s="195">
        <f>ROUND(I554*H554,2)</f>
        <v>0</v>
      </c>
      <c r="BL554" s="20" t="s">
        <v>356</v>
      </c>
      <c r="BM554" s="194" t="s">
        <v>3218</v>
      </c>
    </row>
    <row r="555" spans="1:65" s="2" customFormat="1">
      <c r="A555" s="37"/>
      <c r="B555" s="38"/>
      <c r="C555" s="39"/>
      <c r="D555" s="196" t="s">
        <v>213</v>
      </c>
      <c r="E555" s="39"/>
      <c r="F555" s="197" t="s">
        <v>3217</v>
      </c>
      <c r="G555" s="39"/>
      <c r="H555" s="39"/>
      <c r="I555" s="198"/>
      <c r="J555" s="39"/>
      <c r="K555" s="39"/>
      <c r="L555" s="42"/>
      <c r="M555" s="199"/>
      <c r="N555" s="200"/>
      <c r="O555" s="67"/>
      <c r="P555" s="67"/>
      <c r="Q555" s="67"/>
      <c r="R555" s="67"/>
      <c r="S555" s="67"/>
      <c r="T555" s="68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T555" s="20" t="s">
        <v>213</v>
      </c>
      <c r="AU555" s="20" t="s">
        <v>83</v>
      </c>
    </row>
    <row r="556" spans="1:65" s="2" customFormat="1" ht="24.15" customHeight="1">
      <c r="A556" s="37"/>
      <c r="B556" s="38"/>
      <c r="C556" s="182" t="s">
        <v>2085</v>
      </c>
      <c r="D556" s="182" t="s">
        <v>208</v>
      </c>
      <c r="E556" s="183" t="s">
        <v>3219</v>
      </c>
      <c r="F556" s="184" t="s">
        <v>3220</v>
      </c>
      <c r="G556" s="185" t="s">
        <v>238</v>
      </c>
      <c r="H556" s="186">
        <v>50</v>
      </c>
      <c r="I556" s="187"/>
      <c r="J556" s="188">
        <f>ROUND(I556*H556,2)</f>
        <v>0</v>
      </c>
      <c r="K556" s="189"/>
      <c r="L556" s="42"/>
      <c r="M556" s="190" t="s">
        <v>21</v>
      </c>
      <c r="N556" s="191" t="s">
        <v>45</v>
      </c>
      <c r="O556" s="67"/>
      <c r="P556" s="192">
        <f>O556*H556</f>
        <v>0</v>
      </c>
      <c r="Q556" s="192">
        <v>0</v>
      </c>
      <c r="R556" s="192">
        <f>Q556*H556</f>
        <v>0</v>
      </c>
      <c r="S556" s="192">
        <v>0</v>
      </c>
      <c r="T556" s="193">
        <f>S556*H556</f>
        <v>0</v>
      </c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R556" s="194" t="s">
        <v>356</v>
      </c>
      <c r="AT556" s="194" t="s">
        <v>208</v>
      </c>
      <c r="AU556" s="194" t="s">
        <v>83</v>
      </c>
      <c r="AY556" s="20" t="s">
        <v>206</v>
      </c>
      <c r="BE556" s="195">
        <f>IF(N556="základní",J556,0)</f>
        <v>0</v>
      </c>
      <c r="BF556" s="195">
        <f>IF(N556="snížená",J556,0)</f>
        <v>0</v>
      </c>
      <c r="BG556" s="195">
        <f>IF(N556="zákl. přenesená",J556,0)</f>
        <v>0</v>
      </c>
      <c r="BH556" s="195">
        <f>IF(N556="sníž. přenesená",J556,0)</f>
        <v>0</v>
      </c>
      <c r="BI556" s="195">
        <f>IF(N556="nulová",J556,0)</f>
        <v>0</v>
      </c>
      <c r="BJ556" s="20" t="s">
        <v>81</v>
      </c>
      <c r="BK556" s="195">
        <f>ROUND(I556*H556,2)</f>
        <v>0</v>
      </c>
      <c r="BL556" s="20" t="s">
        <v>356</v>
      </c>
      <c r="BM556" s="194" t="s">
        <v>3221</v>
      </c>
    </row>
    <row r="557" spans="1:65" s="2" customFormat="1" ht="18">
      <c r="A557" s="37"/>
      <c r="B557" s="38"/>
      <c r="C557" s="39"/>
      <c r="D557" s="196" t="s">
        <v>213</v>
      </c>
      <c r="E557" s="39"/>
      <c r="F557" s="197" t="s">
        <v>3220</v>
      </c>
      <c r="G557" s="39"/>
      <c r="H557" s="39"/>
      <c r="I557" s="198"/>
      <c r="J557" s="39"/>
      <c r="K557" s="39"/>
      <c r="L557" s="42"/>
      <c r="M557" s="199"/>
      <c r="N557" s="200"/>
      <c r="O557" s="67"/>
      <c r="P557" s="67"/>
      <c r="Q557" s="67"/>
      <c r="R557" s="67"/>
      <c r="S557" s="67"/>
      <c r="T557" s="68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T557" s="20" t="s">
        <v>213</v>
      </c>
      <c r="AU557" s="20" t="s">
        <v>83</v>
      </c>
    </row>
    <row r="558" spans="1:65" s="14" customFormat="1">
      <c r="B558" s="211"/>
      <c r="C558" s="212"/>
      <c r="D558" s="196" t="s">
        <v>215</v>
      </c>
      <c r="E558" s="213" t="s">
        <v>21</v>
      </c>
      <c r="F558" s="214" t="s">
        <v>3017</v>
      </c>
      <c r="G558" s="212"/>
      <c r="H558" s="215">
        <v>50</v>
      </c>
      <c r="I558" s="216"/>
      <c r="J558" s="212"/>
      <c r="K558" s="212"/>
      <c r="L558" s="217"/>
      <c r="M558" s="218"/>
      <c r="N558" s="219"/>
      <c r="O558" s="219"/>
      <c r="P558" s="219"/>
      <c r="Q558" s="219"/>
      <c r="R558" s="219"/>
      <c r="S558" s="219"/>
      <c r="T558" s="220"/>
      <c r="AT558" s="221" t="s">
        <v>215</v>
      </c>
      <c r="AU558" s="221" t="s">
        <v>83</v>
      </c>
      <c r="AV558" s="14" t="s">
        <v>83</v>
      </c>
      <c r="AW558" s="14" t="s">
        <v>34</v>
      </c>
      <c r="AX558" s="14" t="s">
        <v>74</v>
      </c>
      <c r="AY558" s="221" t="s">
        <v>206</v>
      </c>
    </row>
    <row r="559" spans="1:65" s="15" customFormat="1">
      <c r="B559" s="222"/>
      <c r="C559" s="223"/>
      <c r="D559" s="196" t="s">
        <v>215</v>
      </c>
      <c r="E559" s="224" t="s">
        <v>21</v>
      </c>
      <c r="F559" s="225" t="s">
        <v>219</v>
      </c>
      <c r="G559" s="223"/>
      <c r="H559" s="226">
        <v>50</v>
      </c>
      <c r="I559" s="227"/>
      <c r="J559" s="223"/>
      <c r="K559" s="223"/>
      <c r="L559" s="228"/>
      <c r="M559" s="229"/>
      <c r="N559" s="230"/>
      <c r="O559" s="230"/>
      <c r="P559" s="230"/>
      <c r="Q559" s="230"/>
      <c r="R559" s="230"/>
      <c r="S559" s="230"/>
      <c r="T559" s="231"/>
      <c r="AT559" s="232" t="s">
        <v>215</v>
      </c>
      <c r="AU559" s="232" t="s">
        <v>83</v>
      </c>
      <c r="AV559" s="15" t="s">
        <v>149</v>
      </c>
      <c r="AW559" s="15" t="s">
        <v>34</v>
      </c>
      <c r="AX559" s="15" t="s">
        <v>81</v>
      </c>
      <c r="AY559" s="232" t="s">
        <v>206</v>
      </c>
    </row>
    <row r="560" spans="1:65" s="2" customFormat="1" ht="16.5" customHeight="1">
      <c r="A560" s="37"/>
      <c r="B560" s="38"/>
      <c r="C560" s="234" t="s">
        <v>2090</v>
      </c>
      <c r="D560" s="234" t="s">
        <v>305</v>
      </c>
      <c r="E560" s="235" t="s">
        <v>3222</v>
      </c>
      <c r="F560" s="236" t="s">
        <v>3223</v>
      </c>
      <c r="G560" s="237" t="s">
        <v>238</v>
      </c>
      <c r="H560" s="238">
        <v>54</v>
      </c>
      <c r="I560" s="239"/>
      <c r="J560" s="240">
        <f>ROUND(I560*H560,2)</f>
        <v>0</v>
      </c>
      <c r="K560" s="241"/>
      <c r="L560" s="242"/>
      <c r="M560" s="243" t="s">
        <v>21</v>
      </c>
      <c r="N560" s="244" t="s">
        <v>45</v>
      </c>
      <c r="O560" s="67"/>
      <c r="P560" s="192">
        <f>O560*H560</f>
        <v>0</v>
      </c>
      <c r="Q560" s="192">
        <v>0</v>
      </c>
      <c r="R560" s="192">
        <f>Q560*H560</f>
        <v>0</v>
      </c>
      <c r="S560" s="192">
        <v>0</v>
      </c>
      <c r="T560" s="193">
        <f>S560*H560</f>
        <v>0</v>
      </c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R560" s="194" t="s">
        <v>487</v>
      </c>
      <c r="AT560" s="194" t="s">
        <v>305</v>
      </c>
      <c r="AU560" s="194" t="s">
        <v>83</v>
      </c>
      <c r="AY560" s="20" t="s">
        <v>206</v>
      </c>
      <c r="BE560" s="195">
        <f>IF(N560="základní",J560,0)</f>
        <v>0</v>
      </c>
      <c r="BF560" s="195">
        <f>IF(N560="snížená",J560,0)</f>
        <v>0</v>
      </c>
      <c r="BG560" s="195">
        <f>IF(N560="zákl. přenesená",J560,0)</f>
        <v>0</v>
      </c>
      <c r="BH560" s="195">
        <f>IF(N560="sníž. přenesená",J560,0)</f>
        <v>0</v>
      </c>
      <c r="BI560" s="195">
        <f>IF(N560="nulová",J560,0)</f>
        <v>0</v>
      </c>
      <c r="BJ560" s="20" t="s">
        <v>81</v>
      </c>
      <c r="BK560" s="195">
        <f>ROUND(I560*H560,2)</f>
        <v>0</v>
      </c>
      <c r="BL560" s="20" t="s">
        <v>356</v>
      </c>
      <c r="BM560" s="194" t="s">
        <v>3224</v>
      </c>
    </row>
    <row r="561" spans="1:65" s="2" customFormat="1">
      <c r="A561" s="37"/>
      <c r="B561" s="38"/>
      <c r="C561" s="39"/>
      <c r="D561" s="196" t="s">
        <v>213</v>
      </c>
      <c r="E561" s="39"/>
      <c r="F561" s="197" t="s">
        <v>3223</v>
      </c>
      <c r="G561" s="39"/>
      <c r="H561" s="39"/>
      <c r="I561" s="198"/>
      <c r="J561" s="39"/>
      <c r="K561" s="39"/>
      <c r="L561" s="42"/>
      <c r="M561" s="199"/>
      <c r="N561" s="200"/>
      <c r="O561" s="67"/>
      <c r="P561" s="67"/>
      <c r="Q561" s="67"/>
      <c r="R561" s="67"/>
      <c r="S561" s="67"/>
      <c r="T561" s="68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T561" s="20" t="s">
        <v>213</v>
      </c>
      <c r="AU561" s="20" t="s">
        <v>83</v>
      </c>
    </row>
    <row r="562" spans="1:65" s="14" customFormat="1">
      <c r="B562" s="211"/>
      <c r="C562" s="212"/>
      <c r="D562" s="196" t="s">
        <v>215</v>
      </c>
      <c r="E562" s="213" t="s">
        <v>21</v>
      </c>
      <c r="F562" s="214" t="s">
        <v>3225</v>
      </c>
      <c r="G562" s="212"/>
      <c r="H562" s="215">
        <v>54</v>
      </c>
      <c r="I562" s="216"/>
      <c r="J562" s="212"/>
      <c r="K562" s="212"/>
      <c r="L562" s="217"/>
      <c r="M562" s="218"/>
      <c r="N562" s="219"/>
      <c r="O562" s="219"/>
      <c r="P562" s="219"/>
      <c r="Q562" s="219"/>
      <c r="R562" s="219"/>
      <c r="S562" s="219"/>
      <c r="T562" s="220"/>
      <c r="AT562" s="221" t="s">
        <v>215</v>
      </c>
      <c r="AU562" s="221" t="s">
        <v>83</v>
      </c>
      <c r="AV562" s="14" t="s">
        <v>83</v>
      </c>
      <c r="AW562" s="14" t="s">
        <v>34</v>
      </c>
      <c r="AX562" s="14" t="s">
        <v>74</v>
      </c>
      <c r="AY562" s="221" t="s">
        <v>206</v>
      </c>
    </row>
    <row r="563" spans="1:65" s="15" customFormat="1">
      <c r="B563" s="222"/>
      <c r="C563" s="223"/>
      <c r="D563" s="196" t="s">
        <v>215</v>
      </c>
      <c r="E563" s="224" t="s">
        <v>21</v>
      </c>
      <c r="F563" s="225" t="s">
        <v>219</v>
      </c>
      <c r="G563" s="223"/>
      <c r="H563" s="226">
        <v>54</v>
      </c>
      <c r="I563" s="227"/>
      <c r="J563" s="223"/>
      <c r="K563" s="223"/>
      <c r="L563" s="228"/>
      <c r="M563" s="229"/>
      <c r="N563" s="230"/>
      <c r="O563" s="230"/>
      <c r="P563" s="230"/>
      <c r="Q563" s="230"/>
      <c r="R563" s="230"/>
      <c r="S563" s="230"/>
      <c r="T563" s="231"/>
      <c r="AT563" s="232" t="s">
        <v>215</v>
      </c>
      <c r="AU563" s="232" t="s">
        <v>83</v>
      </c>
      <c r="AV563" s="15" t="s">
        <v>149</v>
      </c>
      <c r="AW563" s="15" t="s">
        <v>34</v>
      </c>
      <c r="AX563" s="15" t="s">
        <v>81</v>
      </c>
      <c r="AY563" s="232" t="s">
        <v>206</v>
      </c>
    </row>
    <row r="564" spans="1:65" s="2" customFormat="1" ht="16.5" customHeight="1">
      <c r="A564" s="37"/>
      <c r="B564" s="38"/>
      <c r="C564" s="182" t="s">
        <v>2095</v>
      </c>
      <c r="D564" s="182" t="s">
        <v>208</v>
      </c>
      <c r="E564" s="183" t="s">
        <v>3226</v>
      </c>
      <c r="F564" s="184" t="s">
        <v>3227</v>
      </c>
      <c r="G564" s="185" t="s">
        <v>238</v>
      </c>
      <c r="H564" s="186">
        <v>100</v>
      </c>
      <c r="I564" s="187"/>
      <c r="J564" s="188">
        <f>ROUND(I564*H564,2)</f>
        <v>0</v>
      </c>
      <c r="K564" s="189"/>
      <c r="L564" s="42"/>
      <c r="M564" s="190" t="s">
        <v>21</v>
      </c>
      <c r="N564" s="191" t="s">
        <v>45</v>
      </c>
      <c r="O564" s="67"/>
      <c r="P564" s="192">
        <f>O564*H564</f>
        <v>0</v>
      </c>
      <c r="Q564" s="192">
        <v>0</v>
      </c>
      <c r="R564" s="192">
        <f>Q564*H564</f>
        <v>0</v>
      </c>
      <c r="S564" s="192">
        <v>0</v>
      </c>
      <c r="T564" s="193">
        <f>S564*H564</f>
        <v>0</v>
      </c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R564" s="194" t="s">
        <v>356</v>
      </c>
      <c r="AT564" s="194" t="s">
        <v>208</v>
      </c>
      <c r="AU564" s="194" t="s">
        <v>83</v>
      </c>
      <c r="AY564" s="20" t="s">
        <v>206</v>
      </c>
      <c r="BE564" s="195">
        <f>IF(N564="základní",J564,0)</f>
        <v>0</v>
      </c>
      <c r="BF564" s="195">
        <f>IF(N564="snížená",J564,0)</f>
        <v>0</v>
      </c>
      <c r="BG564" s="195">
        <f>IF(N564="zákl. přenesená",J564,0)</f>
        <v>0</v>
      </c>
      <c r="BH564" s="195">
        <f>IF(N564="sníž. přenesená",J564,0)</f>
        <v>0</v>
      </c>
      <c r="BI564" s="195">
        <f>IF(N564="nulová",J564,0)</f>
        <v>0</v>
      </c>
      <c r="BJ564" s="20" t="s">
        <v>81</v>
      </c>
      <c r="BK564" s="195">
        <f>ROUND(I564*H564,2)</f>
        <v>0</v>
      </c>
      <c r="BL564" s="20" t="s">
        <v>356</v>
      </c>
      <c r="BM564" s="194" t="s">
        <v>3228</v>
      </c>
    </row>
    <row r="565" spans="1:65" s="2" customFormat="1">
      <c r="A565" s="37"/>
      <c r="B565" s="38"/>
      <c r="C565" s="39"/>
      <c r="D565" s="196" t="s">
        <v>213</v>
      </c>
      <c r="E565" s="39"/>
      <c r="F565" s="197" t="s">
        <v>3227</v>
      </c>
      <c r="G565" s="39"/>
      <c r="H565" s="39"/>
      <c r="I565" s="198"/>
      <c r="J565" s="39"/>
      <c r="K565" s="39"/>
      <c r="L565" s="42"/>
      <c r="M565" s="199"/>
      <c r="N565" s="200"/>
      <c r="O565" s="67"/>
      <c r="P565" s="67"/>
      <c r="Q565" s="67"/>
      <c r="R565" s="67"/>
      <c r="S565" s="67"/>
      <c r="T565" s="68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T565" s="20" t="s">
        <v>213</v>
      </c>
      <c r="AU565" s="20" t="s">
        <v>83</v>
      </c>
    </row>
    <row r="566" spans="1:65" s="13" customFormat="1">
      <c r="B566" s="201"/>
      <c r="C566" s="202"/>
      <c r="D566" s="196" t="s">
        <v>215</v>
      </c>
      <c r="E566" s="203" t="s">
        <v>21</v>
      </c>
      <c r="F566" s="204" t="s">
        <v>3229</v>
      </c>
      <c r="G566" s="202"/>
      <c r="H566" s="203" t="s">
        <v>21</v>
      </c>
      <c r="I566" s="205"/>
      <c r="J566" s="202"/>
      <c r="K566" s="202"/>
      <c r="L566" s="206"/>
      <c r="M566" s="207"/>
      <c r="N566" s="208"/>
      <c r="O566" s="208"/>
      <c r="P566" s="208"/>
      <c r="Q566" s="208"/>
      <c r="R566" s="208"/>
      <c r="S566" s="208"/>
      <c r="T566" s="209"/>
      <c r="AT566" s="210" t="s">
        <v>215</v>
      </c>
      <c r="AU566" s="210" t="s">
        <v>83</v>
      </c>
      <c r="AV566" s="13" t="s">
        <v>81</v>
      </c>
      <c r="AW566" s="13" t="s">
        <v>34</v>
      </c>
      <c r="AX566" s="13" t="s">
        <v>74</v>
      </c>
      <c r="AY566" s="210" t="s">
        <v>206</v>
      </c>
    </row>
    <row r="567" spans="1:65" s="14" customFormat="1">
      <c r="B567" s="211"/>
      <c r="C567" s="212"/>
      <c r="D567" s="196" t="s">
        <v>215</v>
      </c>
      <c r="E567" s="213" t="s">
        <v>21</v>
      </c>
      <c r="F567" s="214" t="s">
        <v>3230</v>
      </c>
      <c r="G567" s="212"/>
      <c r="H567" s="215">
        <v>100</v>
      </c>
      <c r="I567" s="216"/>
      <c r="J567" s="212"/>
      <c r="K567" s="212"/>
      <c r="L567" s="217"/>
      <c r="M567" s="218"/>
      <c r="N567" s="219"/>
      <c r="O567" s="219"/>
      <c r="P567" s="219"/>
      <c r="Q567" s="219"/>
      <c r="R567" s="219"/>
      <c r="S567" s="219"/>
      <c r="T567" s="220"/>
      <c r="AT567" s="221" t="s">
        <v>215</v>
      </c>
      <c r="AU567" s="221" t="s">
        <v>83</v>
      </c>
      <c r="AV567" s="14" t="s">
        <v>83</v>
      </c>
      <c r="AW567" s="14" t="s">
        <v>34</v>
      </c>
      <c r="AX567" s="14" t="s">
        <v>74</v>
      </c>
      <c r="AY567" s="221" t="s">
        <v>206</v>
      </c>
    </row>
    <row r="568" spans="1:65" s="15" customFormat="1">
      <c r="B568" s="222"/>
      <c r="C568" s="223"/>
      <c r="D568" s="196" t="s">
        <v>215</v>
      </c>
      <c r="E568" s="224" t="s">
        <v>21</v>
      </c>
      <c r="F568" s="225" t="s">
        <v>219</v>
      </c>
      <c r="G568" s="223"/>
      <c r="H568" s="226">
        <v>100</v>
      </c>
      <c r="I568" s="227"/>
      <c r="J568" s="223"/>
      <c r="K568" s="223"/>
      <c r="L568" s="228"/>
      <c r="M568" s="229"/>
      <c r="N568" s="230"/>
      <c r="O568" s="230"/>
      <c r="P568" s="230"/>
      <c r="Q568" s="230"/>
      <c r="R568" s="230"/>
      <c r="S568" s="230"/>
      <c r="T568" s="231"/>
      <c r="AT568" s="232" t="s">
        <v>215</v>
      </c>
      <c r="AU568" s="232" t="s">
        <v>83</v>
      </c>
      <c r="AV568" s="15" t="s">
        <v>149</v>
      </c>
      <c r="AW568" s="15" t="s">
        <v>34</v>
      </c>
      <c r="AX568" s="15" t="s">
        <v>81</v>
      </c>
      <c r="AY568" s="232" t="s">
        <v>206</v>
      </c>
    </row>
    <row r="569" spans="1:65" s="2" customFormat="1" ht="24.15" customHeight="1">
      <c r="A569" s="37"/>
      <c r="B569" s="38"/>
      <c r="C569" s="182" t="s">
        <v>2100</v>
      </c>
      <c r="D569" s="182" t="s">
        <v>208</v>
      </c>
      <c r="E569" s="183" t="s">
        <v>3231</v>
      </c>
      <c r="F569" s="184" t="s">
        <v>3232</v>
      </c>
      <c r="G569" s="185" t="s">
        <v>308</v>
      </c>
      <c r="H569" s="186">
        <v>1.1990000000000001</v>
      </c>
      <c r="I569" s="187"/>
      <c r="J569" s="188">
        <f>ROUND(I569*H569,2)</f>
        <v>0</v>
      </c>
      <c r="K569" s="189"/>
      <c r="L569" s="42"/>
      <c r="M569" s="190" t="s">
        <v>21</v>
      </c>
      <c r="N569" s="191" t="s">
        <v>45</v>
      </c>
      <c r="O569" s="67"/>
      <c r="P569" s="192">
        <f>O569*H569</f>
        <v>0</v>
      </c>
      <c r="Q569" s="192">
        <v>0</v>
      </c>
      <c r="R569" s="192">
        <f>Q569*H569</f>
        <v>0</v>
      </c>
      <c r="S569" s="192">
        <v>0</v>
      </c>
      <c r="T569" s="193">
        <f>S569*H569</f>
        <v>0</v>
      </c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R569" s="194" t="s">
        <v>356</v>
      </c>
      <c r="AT569" s="194" t="s">
        <v>208</v>
      </c>
      <c r="AU569" s="194" t="s">
        <v>83</v>
      </c>
      <c r="AY569" s="20" t="s">
        <v>206</v>
      </c>
      <c r="BE569" s="195">
        <f>IF(N569="základní",J569,0)</f>
        <v>0</v>
      </c>
      <c r="BF569" s="195">
        <f>IF(N569="snížená",J569,0)</f>
        <v>0</v>
      </c>
      <c r="BG569" s="195">
        <f>IF(N569="zákl. přenesená",J569,0)</f>
        <v>0</v>
      </c>
      <c r="BH569" s="195">
        <f>IF(N569="sníž. přenesená",J569,0)</f>
        <v>0</v>
      </c>
      <c r="BI569" s="195">
        <f>IF(N569="nulová",J569,0)</f>
        <v>0</v>
      </c>
      <c r="BJ569" s="20" t="s">
        <v>81</v>
      </c>
      <c r="BK569" s="195">
        <f>ROUND(I569*H569,2)</f>
        <v>0</v>
      </c>
      <c r="BL569" s="20" t="s">
        <v>356</v>
      </c>
      <c r="BM569" s="194" t="s">
        <v>3233</v>
      </c>
    </row>
    <row r="570" spans="1:65" s="2" customFormat="1" ht="18">
      <c r="A570" s="37"/>
      <c r="B570" s="38"/>
      <c r="C570" s="39"/>
      <c r="D570" s="196" t="s">
        <v>213</v>
      </c>
      <c r="E570" s="39"/>
      <c r="F570" s="197" t="s">
        <v>3232</v>
      </c>
      <c r="G570" s="39"/>
      <c r="H570" s="39"/>
      <c r="I570" s="198"/>
      <c r="J570" s="39"/>
      <c r="K570" s="39"/>
      <c r="L570" s="42"/>
      <c r="M570" s="199"/>
      <c r="N570" s="200"/>
      <c r="O570" s="67"/>
      <c r="P570" s="67"/>
      <c r="Q570" s="67"/>
      <c r="R570" s="67"/>
      <c r="S570" s="67"/>
      <c r="T570" s="68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T570" s="20" t="s">
        <v>213</v>
      </c>
      <c r="AU570" s="20" t="s">
        <v>83</v>
      </c>
    </row>
    <row r="571" spans="1:65" s="12" customFormat="1" ht="22.75" customHeight="1">
      <c r="B571" s="166"/>
      <c r="C571" s="167"/>
      <c r="D571" s="168" t="s">
        <v>73</v>
      </c>
      <c r="E571" s="180" t="s">
        <v>3234</v>
      </c>
      <c r="F571" s="180" t="s">
        <v>3235</v>
      </c>
      <c r="G571" s="167"/>
      <c r="H571" s="167"/>
      <c r="I571" s="170"/>
      <c r="J571" s="181">
        <f>BK571</f>
        <v>0</v>
      </c>
      <c r="K571" s="167"/>
      <c r="L571" s="172"/>
      <c r="M571" s="173"/>
      <c r="N571" s="174"/>
      <c r="O571" s="174"/>
      <c r="P571" s="175">
        <f>SUM(P572:P636)</f>
        <v>0</v>
      </c>
      <c r="Q571" s="174"/>
      <c r="R571" s="175">
        <f>SUM(R572:R636)</f>
        <v>0</v>
      </c>
      <c r="S571" s="174"/>
      <c r="T571" s="176">
        <f>SUM(T572:T636)</f>
        <v>0</v>
      </c>
      <c r="AR571" s="177" t="s">
        <v>83</v>
      </c>
      <c r="AT571" s="178" t="s">
        <v>73</v>
      </c>
      <c r="AU571" s="178" t="s">
        <v>81</v>
      </c>
      <c r="AY571" s="177" t="s">
        <v>206</v>
      </c>
      <c r="BK571" s="179">
        <f>SUM(BK572:BK636)</f>
        <v>0</v>
      </c>
    </row>
    <row r="572" spans="1:65" s="2" customFormat="1" ht="37.75" customHeight="1">
      <c r="A572" s="37"/>
      <c r="B572" s="38"/>
      <c r="C572" s="182" t="s">
        <v>2107</v>
      </c>
      <c r="D572" s="182" t="s">
        <v>208</v>
      </c>
      <c r="E572" s="183" t="s">
        <v>3236</v>
      </c>
      <c r="F572" s="184" t="s">
        <v>3237</v>
      </c>
      <c r="G572" s="185" t="s">
        <v>238</v>
      </c>
      <c r="H572" s="186">
        <v>38.000999999999998</v>
      </c>
      <c r="I572" s="187"/>
      <c r="J572" s="188">
        <f>ROUND(I572*H572,2)</f>
        <v>0</v>
      </c>
      <c r="K572" s="189"/>
      <c r="L572" s="42"/>
      <c r="M572" s="190" t="s">
        <v>21</v>
      </c>
      <c r="N572" s="191" t="s">
        <v>45</v>
      </c>
      <c r="O572" s="67"/>
      <c r="P572" s="192">
        <f>O572*H572</f>
        <v>0</v>
      </c>
      <c r="Q572" s="192">
        <v>0</v>
      </c>
      <c r="R572" s="192">
        <f>Q572*H572</f>
        <v>0</v>
      </c>
      <c r="S572" s="192">
        <v>0</v>
      </c>
      <c r="T572" s="193">
        <f>S572*H572</f>
        <v>0</v>
      </c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R572" s="194" t="s">
        <v>356</v>
      </c>
      <c r="AT572" s="194" t="s">
        <v>208</v>
      </c>
      <c r="AU572" s="194" t="s">
        <v>83</v>
      </c>
      <c r="AY572" s="20" t="s">
        <v>206</v>
      </c>
      <c r="BE572" s="195">
        <f>IF(N572="základní",J572,0)</f>
        <v>0</v>
      </c>
      <c r="BF572" s="195">
        <f>IF(N572="snížená",J572,0)</f>
        <v>0</v>
      </c>
      <c r="BG572" s="195">
        <f>IF(N572="zákl. přenesená",J572,0)</f>
        <v>0</v>
      </c>
      <c r="BH572" s="195">
        <f>IF(N572="sníž. přenesená",J572,0)</f>
        <v>0</v>
      </c>
      <c r="BI572" s="195">
        <f>IF(N572="nulová",J572,0)</f>
        <v>0</v>
      </c>
      <c r="BJ572" s="20" t="s">
        <v>81</v>
      </c>
      <c r="BK572" s="195">
        <f>ROUND(I572*H572,2)</f>
        <v>0</v>
      </c>
      <c r="BL572" s="20" t="s">
        <v>356</v>
      </c>
      <c r="BM572" s="194" t="s">
        <v>3238</v>
      </c>
    </row>
    <row r="573" spans="1:65" s="2" customFormat="1" ht="18">
      <c r="A573" s="37"/>
      <c r="B573" s="38"/>
      <c r="C573" s="39"/>
      <c r="D573" s="196" t="s">
        <v>213</v>
      </c>
      <c r="E573" s="39"/>
      <c r="F573" s="197" t="s">
        <v>3237</v>
      </c>
      <c r="G573" s="39"/>
      <c r="H573" s="39"/>
      <c r="I573" s="198"/>
      <c r="J573" s="39"/>
      <c r="K573" s="39"/>
      <c r="L573" s="42"/>
      <c r="M573" s="199"/>
      <c r="N573" s="200"/>
      <c r="O573" s="67"/>
      <c r="P573" s="67"/>
      <c r="Q573" s="67"/>
      <c r="R573" s="67"/>
      <c r="S573" s="67"/>
      <c r="T573" s="68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T573" s="20" t="s">
        <v>213</v>
      </c>
      <c r="AU573" s="20" t="s">
        <v>83</v>
      </c>
    </row>
    <row r="574" spans="1:65" s="2" customFormat="1" ht="18">
      <c r="A574" s="37"/>
      <c r="B574" s="38"/>
      <c r="C574" s="39"/>
      <c r="D574" s="196" t="s">
        <v>275</v>
      </c>
      <c r="E574" s="39"/>
      <c r="F574" s="233" t="s">
        <v>3239</v>
      </c>
      <c r="G574" s="39"/>
      <c r="H574" s="39"/>
      <c r="I574" s="198"/>
      <c r="J574" s="39"/>
      <c r="K574" s="39"/>
      <c r="L574" s="42"/>
      <c r="M574" s="199"/>
      <c r="N574" s="200"/>
      <c r="O574" s="67"/>
      <c r="P574" s="67"/>
      <c r="Q574" s="67"/>
      <c r="R574" s="67"/>
      <c r="S574" s="67"/>
      <c r="T574" s="68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T574" s="20" t="s">
        <v>275</v>
      </c>
      <c r="AU574" s="20" t="s">
        <v>83</v>
      </c>
    </row>
    <row r="575" spans="1:65" s="14" customFormat="1">
      <c r="B575" s="211"/>
      <c r="C575" s="212"/>
      <c r="D575" s="196" t="s">
        <v>215</v>
      </c>
      <c r="E575" s="213" t="s">
        <v>21</v>
      </c>
      <c r="F575" s="214" t="s">
        <v>3240</v>
      </c>
      <c r="G575" s="212"/>
      <c r="H575" s="215">
        <v>38.000999999999998</v>
      </c>
      <c r="I575" s="216"/>
      <c r="J575" s="212"/>
      <c r="K575" s="212"/>
      <c r="L575" s="217"/>
      <c r="M575" s="218"/>
      <c r="N575" s="219"/>
      <c r="O575" s="219"/>
      <c r="P575" s="219"/>
      <c r="Q575" s="219"/>
      <c r="R575" s="219"/>
      <c r="S575" s="219"/>
      <c r="T575" s="220"/>
      <c r="AT575" s="221" t="s">
        <v>215</v>
      </c>
      <c r="AU575" s="221" t="s">
        <v>83</v>
      </c>
      <c r="AV575" s="14" t="s">
        <v>83</v>
      </c>
      <c r="AW575" s="14" t="s">
        <v>34</v>
      </c>
      <c r="AX575" s="14" t="s">
        <v>74</v>
      </c>
      <c r="AY575" s="221" t="s">
        <v>206</v>
      </c>
    </row>
    <row r="576" spans="1:65" s="15" customFormat="1">
      <c r="B576" s="222"/>
      <c r="C576" s="223"/>
      <c r="D576" s="196" t="s">
        <v>215</v>
      </c>
      <c r="E576" s="224" t="s">
        <v>21</v>
      </c>
      <c r="F576" s="225" t="s">
        <v>219</v>
      </c>
      <c r="G576" s="223"/>
      <c r="H576" s="226">
        <v>38.000999999999998</v>
      </c>
      <c r="I576" s="227"/>
      <c r="J576" s="223"/>
      <c r="K576" s="223"/>
      <c r="L576" s="228"/>
      <c r="M576" s="229"/>
      <c r="N576" s="230"/>
      <c r="O576" s="230"/>
      <c r="P576" s="230"/>
      <c r="Q576" s="230"/>
      <c r="R576" s="230"/>
      <c r="S576" s="230"/>
      <c r="T576" s="231"/>
      <c r="AT576" s="232" t="s">
        <v>215</v>
      </c>
      <c r="AU576" s="232" t="s">
        <v>83</v>
      </c>
      <c r="AV576" s="15" t="s">
        <v>149</v>
      </c>
      <c r="AW576" s="15" t="s">
        <v>34</v>
      </c>
      <c r="AX576" s="15" t="s">
        <v>81</v>
      </c>
      <c r="AY576" s="232" t="s">
        <v>206</v>
      </c>
    </row>
    <row r="577" spans="1:65" s="2" customFormat="1" ht="37.75" customHeight="1">
      <c r="A577" s="37"/>
      <c r="B577" s="38"/>
      <c r="C577" s="182" t="s">
        <v>2112</v>
      </c>
      <c r="D577" s="182" t="s">
        <v>208</v>
      </c>
      <c r="E577" s="183" t="s">
        <v>3241</v>
      </c>
      <c r="F577" s="184" t="s">
        <v>3242</v>
      </c>
      <c r="G577" s="185" t="s">
        <v>238</v>
      </c>
      <c r="H577" s="186">
        <v>16.297999999999998</v>
      </c>
      <c r="I577" s="187"/>
      <c r="J577" s="188">
        <f>ROUND(I577*H577,2)</f>
        <v>0</v>
      </c>
      <c r="K577" s="189"/>
      <c r="L577" s="42"/>
      <c r="M577" s="190" t="s">
        <v>21</v>
      </c>
      <c r="N577" s="191" t="s">
        <v>45</v>
      </c>
      <c r="O577" s="67"/>
      <c r="P577" s="192">
        <f>O577*H577</f>
        <v>0</v>
      </c>
      <c r="Q577" s="192">
        <v>0</v>
      </c>
      <c r="R577" s="192">
        <f>Q577*H577</f>
        <v>0</v>
      </c>
      <c r="S577" s="192">
        <v>0</v>
      </c>
      <c r="T577" s="193">
        <f>S577*H577</f>
        <v>0</v>
      </c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R577" s="194" t="s">
        <v>356</v>
      </c>
      <c r="AT577" s="194" t="s">
        <v>208</v>
      </c>
      <c r="AU577" s="194" t="s">
        <v>83</v>
      </c>
      <c r="AY577" s="20" t="s">
        <v>206</v>
      </c>
      <c r="BE577" s="195">
        <f>IF(N577="základní",J577,0)</f>
        <v>0</v>
      </c>
      <c r="BF577" s="195">
        <f>IF(N577="snížená",J577,0)</f>
        <v>0</v>
      </c>
      <c r="BG577" s="195">
        <f>IF(N577="zákl. přenesená",J577,0)</f>
        <v>0</v>
      </c>
      <c r="BH577" s="195">
        <f>IF(N577="sníž. přenesená",J577,0)</f>
        <v>0</v>
      </c>
      <c r="BI577" s="195">
        <f>IF(N577="nulová",J577,0)</f>
        <v>0</v>
      </c>
      <c r="BJ577" s="20" t="s">
        <v>81</v>
      </c>
      <c r="BK577" s="195">
        <f>ROUND(I577*H577,2)</f>
        <v>0</v>
      </c>
      <c r="BL577" s="20" t="s">
        <v>356</v>
      </c>
      <c r="BM577" s="194" t="s">
        <v>3243</v>
      </c>
    </row>
    <row r="578" spans="1:65" s="2" customFormat="1" ht="18">
      <c r="A578" s="37"/>
      <c r="B578" s="38"/>
      <c r="C578" s="39"/>
      <c r="D578" s="196" t="s">
        <v>213</v>
      </c>
      <c r="E578" s="39"/>
      <c r="F578" s="197" t="s">
        <v>3242</v>
      </c>
      <c r="G578" s="39"/>
      <c r="H578" s="39"/>
      <c r="I578" s="198"/>
      <c r="J578" s="39"/>
      <c r="K578" s="39"/>
      <c r="L578" s="42"/>
      <c r="M578" s="199"/>
      <c r="N578" s="200"/>
      <c r="O578" s="67"/>
      <c r="P578" s="67"/>
      <c r="Q578" s="67"/>
      <c r="R578" s="67"/>
      <c r="S578" s="67"/>
      <c r="T578" s="68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T578" s="20" t="s">
        <v>213</v>
      </c>
      <c r="AU578" s="20" t="s">
        <v>83</v>
      </c>
    </row>
    <row r="579" spans="1:65" s="2" customFormat="1" ht="18">
      <c r="A579" s="37"/>
      <c r="B579" s="38"/>
      <c r="C579" s="39"/>
      <c r="D579" s="196" t="s">
        <v>275</v>
      </c>
      <c r="E579" s="39"/>
      <c r="F579" s="233" t="s">
        <v>3239</v>
      </c>
      <c r="G579" s="39"/>
      <c r="H579" s="39"/>
      <c r="I579" s="198"/>
      <c r="J579" s="39"/>
      <c r="K579" s="39"/>
      <c r="L579" s="42"/>
      <c r="M579" s="199"/>
      <c r="N579" s="200"/>
      <c r="O579" s="67"/>
      <c r="P579" s="67"/>
      <c r="Q579" s="67"/>
      <c r="R579" s="67"/>
      <c r="S579" s="67"/>
      <c r="T579" s="68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T579" s="20" t="s">
        <v>275</v>
      </c>
      <c r="AU579" s="20" t="s">
        <v>83</v>
      </c>
    </row>
    <row r="580" spans="1:65" s="14" customFormat="1">
      <c r="B580" s="211"/>
      <c r="C580" s="212"/>
      <c r="D580" s="196" t="s">
        <v>215</v>
      </c>
      <c r="E580" s="213" t="s">
        <v>21</v>
      </c>
      <c r="F580" s="214" t="s">
        <v>3244</v>
      </c>
      <c r="G580" s="212"/>
      <c r="H580" s="215">
        <v>16.297999999999998</v>
      </c>
      <c r="I580" s="216"/>
      <c r="J580" s="212"/>
      <c r="K580" s="212"/>
      <c r="L580" s="217"/>
      <c r="M580" s="218"/>
      <c r="N580" s="219"/>
      <c r="O580" s="219"/>
      <c r="P580" s="219"/>
      <c r="Q580" s="219"/>
      <c r="R580" s="219"/>
      <c r="S580" s="219"/>
      <c r="T580" s="220"/>
      <c r="AT580" s="221" t="s">
        <v>215</v>
      </c>
      <c r="AU580" s="221" t="s">
        <v>83</v>
      </c>
      <c r="AV580" s="14" t="s">
        <v>83</v>
      </c>
      <c r="AW580" s="14" t="s">
        <v>34</v>
      </c>
      <c r="AX580" s="14" t="s">
        <v>74</v>
      </c>
      <c r="AY580" s="221" t="s">
        <v>206</v>
      </c>
    </row>
    <row r="581" spans="1:65" s="15" customFormat="1">
      <c r="B581" s="222"/>
      <c r="C581" s="223"/>
      <c r="D581" s="196" t="s">
        <v>215</v>
      </c>
      <c r="E581" s="224" t="s">
        <v>21</v>
      </c>
      <c r="F581" s="225" t="s">
        <v>219</v>
      </c>
      <c r="G581" s="223"/>
      <c r="H581" s="226">
        <v>16.297999999999998</v>
      </c>
      <c r="I581" s="227"/>
      <c r="J581" s="223"/>
      <c r="K581" s="223"/>
      <c r="L581" s="228"/>
      <c r="M581" s="229"/>
      <c r="N581" s="230"/>
      <c r="O581" s="230"/>
      <c r="P581" s="230"/>
      <c r="Q581" s="230"/>
      <c r="R581" s="230"/>
      <c r="S581" s="230"/>
      <c r="T581" s="231"/>
      <c r="AT581" s="232" t="s">
        <v>215</v>
      </c>
      <c r="AU581" s="232" t="s">
        <v>83</v>
      </c>
      <c r="AV581" s="15" t="s">
        <v>149</v>
      </c>
      <c r="AW581" s="15" t="s">
        <v>34</v>
      </c>
      <c r="AX581" s="15" t="s">
        <v>81</v>
      </c>
      <c r="AY581" s="232" t="s">
        <v>206</v>
      </c>
    </row>
    <row r="582" spans="1:65" s="2" customFormat="1" ht="24.15" customHeight="1">
      <c r="A582" s="37"/>
      <c r="B582" s="38"/>
      <c r="C582" s="182" t="s">
        <v>2118</v>
      </c>
      <c r="D582" s="182" t="s">
        <v>208</v>
      </c>
      <c r="E582" s="183" t="s">
        <v>3245</v>
      </c>
      <c r="F582" s="184" t="s">
        <v>3246</v>
      </c>
      <c r="G582" s="185" t="s">
        <v>238</v>
      </c>
      <c r="H582" s="186">
        <v>57.511000000000003</v>
      </c>
      <c r="I582" s="187"/>
      <c r="J582" s="188">
        <f>ROUND(I582*H582,2)</f>
        <v>0</v>
      </c>
      <c r="K582" s="189"/>
      <c r="L582" s="42"/>
      <c r="M582" s="190" t="s">
        <v>21</v>
      </c>
      <c r="N582" s="191" t="s">
        <v>45</v>
      </c>
      <c r="O582" s="67"/>
      <c r="P582" s="192">
        <f>O582*H582</f>
        <v>0</v>
      </c>
      <c r="Q582" s="192">
        <v>0</v>
      </c>
      <c r="R582" s="192">
        <f>Q582*H582</f>
        <v>0</v>
      </c>
      <c r="S582" s="192">
        <v>0</v>
      </c>
      <c r="T582" s="193">
        <f>S582*H582</f>
        <v>0</v>
      </c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R582" s="194" t="s">
        <v>356</v>
      </c>
      <c r="AT582" s="194" t="s">
        <v>208</v>
      </c>
      <c r="AU582" s="194" t="s">
        <v>83</v>
      </c>
      <c r="AY582" s="20" t="s">
        <v>206</v>
      </c>
      <c r="BE582" s="195">
        <f>IF(N582="základní",J582,0)</f>
        <v>0</v>
      </c>
      <c r="BF582" s="195">
        <f>IF(N582="snížená",J582,0)</f>
        <v>0</v>
      </c>
      <c r="BG582" s="195">
        <f>IF(N582="zákl. přenesená",J582,0)</f>
        <v>0</v>
      </c>
      <c r="BH582" s="195">
        <f>IF(N582="sníž. přenesená",J582,0)</f>
        <v>0</v>
      </c>
      <c r="BI582" s="195">
        <f>IF(N582="nulová",J582,0)</f>
        <v>0</v>
      </c>
      <c r="BJ582" s="20" t="s">
        <v>81</v>
      </c>
      <c r="BK582" s="195">
        <f>ROUND(I582*H582,2)</f>
        <v>0</v>
      </c>
      <c r="BL582" s="20" t="s">
        <v>356</v>
      </c>
      <c r="BM582" s="194" t="s">
        <v>3247</v>
      </c>
    </row>
    <row r="583" spans="1:65" s="2" customFormat="1" ht="18">
      <c r="A583" s="37"/>
      <c r="B583" s="38"/>
      <c r="C583" s="39"/>
      <c r="D583" s="196" t="s">
        <v>213</v>
      </c>
      <c r="E583" s="39"/>
      <c r="F583" s="197" t="s">
        <v>3246</v>
      </c>
      <c r="G583" s="39"/>
      <c r="H583" s="39"/>
      <c r="I583" s="198"/>
      <c r="J583" s="39"/>
      <c r="K583" s="39"/>
      <c r="L583" s="42"/>
      <c r="M583" s="199"/>
      <c r="N583" s="200"/>
      <c r="O583" s="67"/>
      <c r="P583" s="67"/>
      <c r="Q583" s="67"/>
      <c r="R583" s="67"/>
      <c r="S583" s="67"/>
      <c r="T583" s="68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T583" s="20" t="s">
        <v>213</v>
      </c>
      <c r="AU583" s="20" t="s">
        <v>83</v>
      </c>
    </row>
    <row r="584" spans="1:65" s="14" customFormat="1">
      <c r="B584" s="211"/>
      <c r="C584" s="212"/>
      <c r="D584" s="196" t="s">
        <v>215</v>
      </c>
      <c r="E584" s="213" t="s">
        <v>21</v>
      </c>
      <c r="F584" s="214" t="s">
        <v>3248</v>
      </c>
      <c r="G584" s="212"/>
      <c r="H584" s="215">
        <v>57.511000000000003</v>
      </c>
      <c r="I584" s="216"/>
      <c r="J584" s="212"/>
      <c r="K584" s="212"/>
      <c r="L584" s="217"/>
      <c r="M584" s="218"/>
      <c r="N584" s="219"/>
      <c r="O584" s="219"/>
      <c r="P584" s="219"/>
      <c r="Q584" s="219"/>
      <c r="R584" s="219"/>
      <c r="S584" s="219"/>
      <c r="T584" s="220"/>
      <c r="AT584" s="221" t="s">
        <v>215</v>
      </c>
      <c r="AU584" s="221" t="s">
        <v>83</v>
      </c>
      <c r="AV584" s="14" t="s">
        <v>83</v>
      </c>
      <c r="AW584" s="14" t="s">
        <v>34</v>
      </c>
      <c r="AX584" s="14" t="s">
        <v>74</v>
      </c>
      <c r="AY584" s="221" t="s">
        <v>206</v>
      </c>
    </row>
    <row r="585" spans="1:65" s="15" customFormat="1">
      <c r="B585" s="222"/>
      <c r="C585" s="223"/>
      <c r="D585" s="196" t="s">
        <v>215</v>
      </c>
      <c r="E585" s="224" t="s">
        <v>21</v>
      </c>
      <c r="F585" s="225" t="s">
        <v>219</v>
      </c>
      <c r="G585" s="223"/>
      <c r="H585" s="226">
        <v>57.511000000000003</v>
      </c>
      <c r="I585" s="227"/>
      <c r="J585" s="223"/>
      <c r="K585" s="223"/>
      <c r="L585" s="228"/>
      <c r="M585" s="229"/>
      <c r="N585" s="230"/>
      <c r="O585" s="230"/>
      <c r="P585" s="230"/>
      <c r="Q585" s="230"/>
      <c r="R585" s="230"/>
      <c r="S585" s="230"/>
      <c r="T585" s="231"/>
      <c r="AT585" s="232" t="s">
        <v>215</v>
      </c>
      <c r="AU585" s="232" t="s">
        <v>83</v>
      </c>
      <c r="AV585" s="15" t="s">
        <v>149</v>
      </c>
      <c r="AW585" s="15" t="s">
        <v>34</v>
      </c>
      <c r="AX585" s="15" t="s">
        <v>81</v>
      </c>
      <c r="AY585" s="232" t="s">
        <v>206</v>
      </c>
    </row>
    <row r="586" spans="1:65" s="2" customFormat="1" ht="37.75" customHeight="1">
      <c r="A586" s="37"/>
      <c r="B586" s="38"/>
      <c r="C586" s="182" t="s">
        <v>2123</v>
      </c>
      <c r="D586" s="182" t="s">
        <v>208</v>
      </c>
      <c r="E586" s="183" t="s">
        <v>3249</v>
      </c>
      <c r="F586" s="184" t="s">
        <v>3250</v>
      </c>
      <c r="G586" s="185" t="s">
        <v>238</v>
      </c>
      <c r="H586" s="186">
        <v>3.2120000000000002</v>
      </c>
      <c r="I586" s="187"/>
      <c r="J586" s="188">
        <f>ROUND(I586*H586,2)</f>
        <v>0</v>
      </c>
      <c r="K586" s="189"/>
      <c r="L586" s="42"/>
      <c r="M586" s="190" t="s">
        <v>21</v>
      </c>
      <c r="N586" s="191" t="s">
        <v>45</v>
      </c>
      <c r="O586" s="67"/>
      <c r="P586" s="192">
        <f>O586*H586</f>
        <v>0</v>
      </c>
      <c r="Q586" s="192">
        <v>0</v>
      </c>
      <c r="R586" s="192">
        <f>Q586*H586</f>
        <v>0</v>
      </c>
      <c r="S586" s="192">
        <v>0</v>
      </c>
      <c r="T586" s="193">
        <f>S586*H586</f>
        <v>0</v>
      </c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R586" s="194" t="s">
        <v>356</v>
      </c>
      <c r="AT586" s="194" t="s">
        <v>208</v>
      </c>
      <c r="AU586" s="194" t="s">
        <v>83</v>
      </c>
      <c r="AY586" s="20" t="s">
        <v>206</v>
      </c>
      <c r="BE586" s="195">
        <f>IF(N586="základní",J586,0)</f>
        <v>0</v>
      </c>
      <c r="BF586" s="195">
        <f>IF(N586="snížená",J586,0)</f>
        <v>0</v>
      </c>
      <c r="BG586" s="195">
        <f>IF(N586="zákl. přenesená",J586,0)</f>
        <v>0</v>
      </c>
      <c r="BH586" s="195">
        <f>IF(N586="sníž. přenesená",J586,0)</f>
        <v>0</v>
      </c>
      <c r="BI586" s="195">
        <f>IF(N586="nulová",J586,0)</f>
        <v>0</v>
      </c>
      <c r="BJ586" s="20" t="s">
        <v>81</v>
      </c>
      <c r="BK586" s="195">
        <f>ROUND(I586*H586,2)</f>
        <v>0</v>
      </c>
      <c r="BL586" s="20" t="s">
        <v>356</v>
      </c>
      <c r="BM586" s="194" t="s">
        <v>3251</v>
      </c>
    </row>
    <row r="587" spans="1:65" s="2" customFormat="1" ht="27">
      <c r="A587" s="37"/>
      <c r="B587" s="38"/>
      <c r="C587" s="39"/>
      <c r="D587" s="196" t="s">
        <v>213</v>
      </c>
      <c r="E587" s="39"/>
      <c r="F587" s="197" t="s">
        <v>3252</v>
      </c>
      <c r="G587" s="39"/>
      <c r="H587" s="39"/>
      <c r="I587" s="198"/>
      <c r="J587" s="39"/>
      <c r="K587" s="39"/>
      <c r="L587" s="42"/>
      <c r="M587" s="199"/>
      <c r="N587" s="200"/>
      <c r="O587" s="67"/>
      <c r="P587" s="67"/>
      <c r="Q587" s="67"/>
      <c r="R587" s="67"/>
      <c r="S587" s="67"/>
      <c r="T587" s="68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T587" s="20" t="s">
        <v>213</v>
      </c>
      <c r="AU587" s="20" t="s">
        <v>83</v>
      </c>
    </row>
    <row r="588" spans="1:65" s="2" customFormat="1" ht="18">
      <c r="A588" s="37"/>
      <c r="B588" s="38"/>
      <c r="C588" s="39"/>
      <c r="D588" s="196" t="s">
        <v>275</v>
      </c>
      <c r="E588" s="39"/>
      <c r="F588" s="233" t="s">
        <v>3239</v>
      </c>
      <c r="G588" s="39"/>
      <c r="H588" s="39"/>
      <c r="I588" s="198"/>
      <c r="J588" s="39"/>
      <c r="K588" s="39"/>
      <c r="L588" s="42"/>
      <c r="M588" s="199"/>
      <c r="N588" s="200"/>
      <c r="O588" s="67"/>
      <c r="P588" s="67"/>
      <c r="Q588" s="67"/>
      <c r="R588" s="67"/>
      <c r="S588" s="67"/>
      <c r="T588" s="68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T588" s="20" t="s">
        <v>275</v>
      </c>
      <c r="AU588" s="20" t="s">
        <v>83</v>
      </c>
    </row>
    <row r="589" spans="1:65" s="14" customFormat="1">
      <c r="B589" s="211"/>
      <c r="C589" s="212"/>
      <c r="D589" s="196" t="s">
        <v>215</v>
      </c>
      <c r="E589" s="213" t="s">
        <v>21</v>
      </c>
      <c r="F589" s="214" t="s">
        <v>3253</v>
      </c>
      <c r="G589" s="212"/>
      <c r="H589" s="215">
        <v>3.2120000000000002</v>
      </c>
      <c r="I589" s="216"/>
      <c r="J589" s="212"/>
      <c r="K589" s="212"/>
      <c r="L589" s="217"/>
      <c r="M589" s="218"/>
      <c r="N589" s="219"/>
      <c r="O589" s="219"/>
      <c r="P589" s="219"/>
      <c r="Q589" s="219"/>
      <c r="R589" s="219"/>
      <c r="S589" s="219"/>
      <c r="T589" s="220"/>
      <c r="AT589" s="221" t="s">
        <v>215</v>
      </c>
      <c r="AU589" s="221" t="s">
        <v>83</v>
      </c>
      <c r="AV589" s="14" t="s">
        <v>83</v>
      </c>
      <c r="AW589" s="14" t="s">
        <v>34</v>
      </c>
      <c r="AX589" s="14" t="s">
        <v>74</v>
      </c>
      <c r="AY589" s="221" t="s">
        <v>206</v>
      </c>
    </row>
    <row r="590" spans="1:65" s="15" customFormat="1">
      <c r="B590" s="222"/>
      <c r="C590" s="223"/>
      <c r="D590" s="196" t="s">
        <v>215</v>
      </c>
      <c r="E590" s="224" t="s">
        <v>21</v>
      </c>
      <c r="F590" s="225" t="s">
        <v>219</v>
      </c>
      <c r="G590" s="223"/>
      <c r="H590" s="226">
        <v>3.2120000000000002</v>
      </c>
      <c r="I590" s="227"/>
      <c r="J590" s="223"/>
      <c r="K590" s="223"/>
      <c r="L590" s="228"/>
      <c r="M590" s="229"/>
      <c r="N590" s="230"/>
      <c r="O590" s="230"/>
      <c r="P590" s="230"/>
      <c r="Q590" s="230"/>
      <c r="R590" s="230"/>
      <c r="S590" s="230"/>
      <c r="T590" s="231"/>
      <c r="AT590" s="232" t="s">
        <v>215</v>
      </c>
      <c r="AU590" s="232" t="s">
        <v>83</v>
      </c>
      <c r="AV590" s="15" t="s">
        <v>149</v>
      </c>
      <c r="AW590" s="15" t="s">
        <v>34</v>
      </c>
      <c r="AX590" s="15" t="s">
        <v>81</v>
      </c>
      <c r="AY590" s="232" t="s">
        <v>206</v>
      </c>
    </row>
    <row r="591" spans="1:65" s="2" customFormat="1" ht="37.75" customHeight="1">
      <c r="A591" s="37"/>
      <c r="B591" s="38"/>
      <c r="C591" s="182" t="s">
        <v>1685</v>
      </c>
      <c r="D591" s="182" t="s">
        <v>208</v>
      </c>
      <c r="E591" s="183" t="s">
        <v>3254</v>
      </c>
      <c r="F591" s="184" t="s">
        <v>3255</v>
      </c>
      <c r="G591" s="185" t="s">
        <v>238</v>
      </c>
      <c r="H591" s="186">
        <v>3.657</v>
      </c>
      <c r="I591" s="187"/>
      <c r="J591" s="188">
        <f>ROUND(I591*H591,2)</f>
        <v>0</v>
      </c>
      <c r="K591" s="189"/>
      <c r="L591" s="42"/>
      <c r="M591" s="190" t="s">
        <v>21</v>
      </c>
      <c r="N591" s="191" t="s">
        <v>45</v>
      </c>
      <c r="O591" s="67"/>
      <c r="P591" s="192">
        <f>O591*H591</f>
        <v>0</v>
      </c>
      <c r="Q591" s="192">
        <v>0</v>
      </c>
      <c r="R591" s="192">
        <f>Q591*H591</f>
        <v>0</v>
      </c>
      <c r="S591" s="192">
        <v>0</v>
      </c>
      <c r="T591" s="193">
        <f>S591*H591</f>
        <v>0</v>
      </c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R591" s="194" t="s">
        <v>356</v>
      </c>
      <c r="AT591" s="194" t="s">
        <v>208</v>
      </c>
      <c r="AU591" s="194" t="s">
        <v>83</v>
      </c>
      <c r="AY591" s="20" t="s">
        <v>206</v>
      </c>
      <c r="BE591" s="195">
        <f>IF(N591="základní",J591,0)</f>
        <v>0</v>
      </c>
      <c r="BF591" s="195">
        <f>IF(N591="snížená",J591,0)</f>
        <v>0</v>
      </c>
      <c r="BG591" s="195">
        <f>IF(N591="zákl. přenesená",J591,0)</f>
        <v>0</v>
      </c>
      <c r="BH591" s="195">
        <f>IF(N591="sníž. přenesená",J591,0)</f>
        <v>0</v>
      </c>
      <c r="BI591" s="195">
        <f>IF(N591="nulová",J591,0)</f>
        <v>0</v>
      </c>
      <c r="BJ591" s="20" t="s">
        <v>81</v>
      </c>
      <c r="BK591" s="195">
        <f>ROUND(I591*H591,2)</f>
        <v>0</v>
      </c>
      <c r="BL591" s="20" t="s">
        <v>356</v>
      </c>
      <c r="BM591" s="194" t="s">
        <v>3256</v>
      </c>
    </row>
    <row r="592" spans="1:65" s="2" customFormat="1" ht="18">
      <c r="A592" s="37"/>
      <c r="B592" s="38"/>
      <c r="C592" s="39"/>
      <c r="D592" s="196" t="s">
        <v>213</v>
      </c>
      <c r="E592" s="39"/>
      <c r="F592" s="197" t="s">
        <v>3255</v>
      </c>
      <c r="G592" s="39"/>
      <c r="H592" s="39"/>
      <c r="I592" s="198"/>
      <c r="J592" s="39"/>
      <c r="K592" s="39"/>
      <c r="L592" s="42"/>
      <c r="M592" s="199"/>
      <c r="N592" s="200"/>
      <c r="O592" s="67"/>
      <c r="P592" s="67"/>
      <c r="Q592" s="67"/>
      <c r="R592" s="67"/>
      <c r="S592" s="67"/>
      <c r="T592" s="68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T592" s="20" t="s">
        <v>213</v>
      </c>
      <c r="AU592" s="20" t="s">
        <v>83</v>
      </c>
    </row>
    <row r="593" spans="1:65" s="2" customFormat="1" ht="18">
      <c r="A593" s="37"/>
      <c r="B593" s="38"/>
      <c r="C593" s="39"/>
      <c r="D593" s="196" t="s">
        <v>275</v>
      </c>
      <c r="E593" s="39"/>
      <c r="F593" s="233" t="s">
        <v>3239</v>
      </c>
      <c r="G593" s="39"/>
      <c r="H593" s="39"/>
      <c r="I593" s="198"/>
      <c r="J593" s="39"/>
      <c r="K593" s="39"/>
      <c r="L593" s="42"/>
      <c r="M593" s="199"/>
      <c r="N593" s="200"/>
      <c r="O593" s="67"/>
      <c r="P593" s="67"/>
      <c r="Q593" s="67"/>
      <c r="R593" s="67"/>
      <c r="S593" s="67"/>
      <c r="T593" s="68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T593" s="20" t="s">
        <v>275</v>
      </c>
      <c r="AU593" s="20" t="s">
        <v>83</v>
      </c>
    </row>
    <row r="594" spans="1:65" s="14" customFormat="1">
      <c r="B594" s="211"/>
      <c r="C594" s="212"/>
      <c r="D594" s="196" t="s">
        <v>215</v>
      </c>
      <c r="E594" s="213" t="s">
        <v>21</v>
      </c>
      <c r="F594" s="214" t="s">
        <v>3257</v>
      </c>
      <c r="G594" s="212"/>
      <c r="H594" s="215">
        <v>3.657</v>
      </c>
      <c r="I594" s="216"/>
      <c r="J594" s="212"/>
      <c r="K594" s="212"/>
      <c r="L594" s="217"/>
      <c r="M594" s="218"/>
      <c r="N594" s="219"/>
      <c r="O594" s="219"/>
      <c r="P594" s="219"/>
      <c r="Q594" s="219"/>
      <c r="R594" s="219"/>
      <c r="S594" s="219"/>
      <c r="T594" s="220"/>
      <c r="AT594" s="221" t="s">
        <v>215</v>
      </c>
      <c r="AU594" s="221" t="s">
        <v>83</v>
      </c>
      <c r="AV594" s="14" t="s">
        <v>83</v>
      </c>
      <c r="AW594" s="14" t="s">
        <v>34</v>
      </c>
      <c r="AX594" s="14" t="s">
        <v>74</v>
      </c>
      <c r="AY594" s="221" t="s">
        <v>206</v>
      </c>
    </row>
    <row r="595" spans="1:65" s="15" customFormat="1">
      <c r="B595" s="222"/>
      <c r="C595" s="223"/>
      <c r="D595" s="196" t="s">
        <v>215</v>
      </c>
      <c r="E595" s="224" t="s">
        <v>21</v>
      </c>
      <c r="F595" s="225" t="s">
        <v>219</v>
      </c>
      <c r="G595" s="223"/>
      <c r="H595" s="226">
        <v>3.657</v>
      </c>
      <c r="I595" s="227"/>
      <c r="J595" s="223"/>
      <c r="K595" s="223"/>
      <c r="L595" s="228"/>
      <c r="M595" s="229"/>
      <c r="N595" s="230"/>
      <c r="O595" s="230"/>
      <c r="P595" s="230"/>
      <c r="Q595" s="230"/>
      <c r="R595" s="230"/>
      <c r="S595" s="230"/>
      <c r="T595" s="231"/>
      <c r="AT595" s="232" t="s">
        <v>215</v>
      </c>
      <c r="AU595" s="232" t="s">
        <v>83</v>
      </c>
      <c r="AV595" s="15" t="s">
        <v>149</v>
      </c>
      <c r="AW595" s="15" t="s">
        <v>34</v>
      </c>
      <c r="AX595" s="15" t="s">
        <v>81</v>
      </c>
      <c r="AY595" s="232" t="s">
        <v>206</v>
      </c>
    </row>
    <row r="596" spans="1:65" s="2" customFormat="1" ht="37.75" customHeight="1">
      <c r="A596" s="37"/>
      <c r="B596" s="38"/>
      <c r="C596" s="182" t="s">
        <v>2141</v>
      </c>
      <c r="D596" s="182" t="s">
        <v>208</v>
      </c>
      <c r="E596" s="183" t="s">
        <v>3258</v>
      </c>
      <c r="F596" s="184" t="s">
        <v>3259</v>
      </c>
      <c r="G596" s="185" t="s">
        <v>238</v>
      </c>
      <c r="H596" s="186">
        <v>2.544</v>
      </c>
      <c r="I596" s="187"/>
      <c r="J596" s="188">
        <f>ROUND(I596*H596,2)</f>
        <v>0</v>
      </c>
      <c r="K596" s="189"/>
      <c r="L596" s="42"/>
      <c r="M596" s="190" t="s">
        <v>21</v>
      </c>
      <c r="N596" s="191" t="s">
        <v>45</v>
      </c>
      <c r="O596" s="67"/>
      <c r="P596" s="192">
        <f>O596*H596</f>
        <v>0</v>
      </c>
      <c r="Q596" s="192">
        <v>0</v>
      </c>
      <c r="R596" s="192">
        <f>Q596*H596</f>
        <v>0</v>
      </c>
      <c r="S596" s="192">
        <v>0</v>
      </c>
      <c r="T596" s="193">
        <f>S596*H596</f>
        <v>0</v>
      </c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R596" s="194" t="s">
        <v>356</v>
      </c>
      <c r="AT596" s="194" t="s">
        <v>208</v>
      </c>
      <c r="AU596" s="194" t="s">
        <v>83</v>
      </c>
      <c r="AY596" s="20" t="s">
        <v>206</v>
      </c>
      <c r="BE596" s="195">
        <f>IF(N596="základní",J596,0)</f>
        <v>0</v>
      </c>
      <c r="BF596" s="195">
        <f>IF(N596="snížená",J596,0)</f>
        <v>0</v>
      </c>
      <c r="BG596" s="195">
        <f>IF(N596="zákl. přenesená",J596,0)</f>
        <v>0</v>
      </c>
      <c r="BH596" s="195">
        <f>IF(N596="sníž. přenesená",J596,0)</f>
        <v>0</v>
      </c>
      <c r="BI596" s="195">
        <f>IF(N596="nulová",J596,0)</f>
        <v>0</v>
      </c>
      <c r="BJ596" s="20" t="s">
        <v>81</v>
      </c>
      <c r="BK596" s="195">
        <f>ROUND(I596*H596,2)</f>
        <v>0</v>
      </c>
      <c r="BL596" s="20" t="s">
        <v>356</v>
      </c>
      <c r="BM596" s="194" t="s">
        <v>3260</v>
      </c>
    </row>
    <row r="597" spans="1:65" s="2" customFormat="1" ht="18">
      <c r="A597" s="37"/>
      <c r="B597" s="38"/>
      <c r="C597" s="39"/>
      <c r="D597" s="196" t="s">
        <v>213</v>
      </c>
      <c r="E597" s="39"/>
      <c r="F597" s="197" t="s">
        <v>3259</v>
      </c>
      <c r="G597" s="39"/>
      <c r="H597" s="39"/>
      <c r="I597" s="198"/>
      <c r="J597" s="39"/>
      <c r="K597" s="39"/>
      <c r="L597" s="42"/>
      <c r="M597" s="199"/>
      <c r="N597" s="200"/>
      <c r="O597" s="67"/>
      <c r="P597" s="67"/>
      <c r="Q597" s="67"/>
      <c r="R597" s="67"/>
      <c r="S597" s="67"/>
      <c r="T597" s="68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T597" s="20" t="s">
        <v>213</v>
      </c>
      <c r="AU597" s="20" t="s">
        <v>83</v>
      </c>
    </row>
    <row r="598" spans="1:65" s="2" customFormat="1" ht="18">
      <c r="A598" s="37"/>
      <c r="B598" s="38"/>
      <c r="C598" s="39"/>
      <c r="D598" s="196" t="s">
        <v>275</v>
      </c>
      <c r="E598" s="39"/>
      <c r="F598" s="233" t="s">
        <v>3239</v>
      </c>
      <c r="G598" s="39"/>
      <c r="H598" s="39"/>
      <c r="I598" s="198"/>
      <c r="J598" s="39"/>
      <c r="K598" s="39"/>
      <c r="L598" s="42"/>
      <c r="M598" s="199"/>
      <c r="N598" s="200"/>
      <c r="O598" s="67"/>
      <c r="P598" s="67"/>
      <c r="Q598" s="67"/>
      <c r="R598" s="67"/>
      <c r="S598" s="67"/>
      <c r="T598" s="68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T598" s="20" t="s">
        <v>275</v>
      </c>
      <c r="AU598" s="20" t="s">
        <v>83</v>
      </c>
    </row>
    <row r="599" spans="1:65" s="14" customFormat="1">
      <c r="B599" s="211"/>
      <c r="C599" s="212"/>
      <c r="D599" s="196" t="s">
        <v>215</v>
      </c>
      <c r="E599" s="213" t="s">
        <v>21</v>
      </c>
      <c r="F599" s="214" t="s">
        <v>3261</v>
      </c>
      <c r="G599" s="212"/>
      <c r="H599" s="215">
        <v>2.544</v>
      </c>
      <c r="I599" s="216"/>
      <c r="J599" s="212"/>
      <c r="K599" s="212"/>
      <c r="L599" s="217"/>
      <c r="M599" s="218"/>
      <c r="N599" s="219"/>
      <c r="O599" s="219"/>
      <c r="P599" s="219"/>
      <c r="Q599" s="219"/>
      <c r="R599" s="219"/>
      <c r="S599" s="219"/>
      <c r="T599" s="220"/>
      <c r="AT599" s="221" t="s">
        <v>215</v>
      </c>
      <c r="AU599" s="221" t="s">
        <v>83</v>
      </c>
      <c r="AV599" s="14" t="s">
        <v>83</v>
      </c>
      <c r="AW599" s="14" t="s">
        <v>34</v>
      </c>
      <c r="AX599" s="14" t="s">
        <v>74</v>
      </c>
      <c r="AY599" s="221" t="s">
        <v>206</v>
      </c>
    </row>
    <row r="600" spans="1:65" s="15" customFormat="1">
      <c r="B600" s="222"/>
      <c r="C600" s="223"/>
      <c r="D600" s="196" t="s">
        <v>215</v>
      </c>
      <c r="E600" s="224" t="s">
        <v>21</v>
      </c>
      <c r="F600" s="225" t="s">
        <v>219</v>
      </c>
      <c r="G600" s="223"/>
      <c r="H600" s="226">
        <v>2.544</v>
      </c>
      <c r="I600" s="227"/>
      <c r="J600" s="223"/>
      <c r="K600" s="223"/>
      <c r="L600" s="228"/>
      <c r="M600" s="229"/>
      <c r="N600" s="230"/>
      <c r="O600" s="230"/>
      <c r="P600" s="230"/>
      <c r="Q600" s="230"/>
      <c r="R600" s="230"/>
      <c r="S600" s="230"/>
      <c r="T600" s="231"/>
      <c r="AT600" s="232" t="s">
        <v>215</v>
      </c>
      <c r="AU600" s="232" t="s">
        <v>83</v>
      </c>
      <c r="AV600" s="15" t="s">
        <v>149</v>
      </c>
      <c r="AW600" s="15" t="s">
        <v>34</v>
      </c>
      <c r="AX600" s="15" t="s">
        <v>81</v>
      </c>
      <c r="AY600" s="232" t="s">
        <v>206</v>
      </c>
    </row>
    <row r="601" spans="1:65" s="2" customFormat="1" ht="24.15" customHeight="1">
      <c r="A601" s="37"/>
      <c r="B601" s="38"/>
      <c r="C601" s="182" t="s">
        <v>2148</v>
      </c>
      <c r="D601" s="182" t="s">
        <v>208</v>
      </c>
      <c r="E601" s="183" t="s">
        <v>3262</v>
      </c>
      <c r="F601" s="184" t="s">
        <v>3263</v>
      </c>
      <c r="G601" s="185" t="s">
        <v>238</v>
      </c>
      <c r="H601" s="186">
        <v>6.2009999999999996</v>
      </c>
      <c r="I601" s="187"/>
      <c r="J601" s="188">
        <f>ROUND(I601*H601,2)</f>
        <v>0</v>
      </c>
      <c r="K601" s="189"/>
      <c r="L601" s="42"/>
      <c r="M601" s="190" t="s">
        <v>21</v>
      </c>
      <c r="N601" s="191" t="s">
        <v>45</v>
      </c>
      <c r="O601" s="67"/>
      <c r="P601" s="192">
        <f>O601*H601</f>
        <v>0</v>
      </c>
      <c r="Q601" s="192">
        <v>0</v>
      </c>
      <c r="R601" s="192">
        <f>Q601*H601</f>
        <v>0</v>
      </c>
      <c r="S601" s="192">
        <v>0</v>
      </c>
      <c r="T601" s="193">
        <f>S601*H601</f>
        <v>0</v>
      </c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R601" s="194" t="s">
        <v>356</v>
      </c>
      <c r="AT601" s="194" t="s">
        <v>208</v>
      </c>
      <c r="AU601" s="194" t="s">
        <v>83</v>
      </c>
      <c r="AY601" s="20" t="s">
        <v>206</v>
      </c>
      <c r="BE601" s="195">
        <f>IF(N601="základní",J601,0)</f>
        <v>0</v>
      </c>
      <c r="BF601" s="195">
        <f>IF(N601="snížená",J601,0)</f>
        <v>0</v>
      </c>
      <c r="BG601" s="195">
        <f>IF(N601="zákl. přenesená",J601,0)</f>
        <v>0</v>
      </c>
      <c r="BH601" s="195">
        <f>IF(N601="sníž. přenesená",J601,0)</f>
        <v>0</v>
      </c>
      <c r="BI601" s="195">
        <f>IF(N601="nulová",J601,0)</f>
        <v>0</v>
      </c>
      <c r="BJ601" s="20" t="s">
        <v>81</v>
      </c>
      <c r="BK601" s="195">
        <f>ROUND(I601*H601,2)</f>
        <v>0</v>
      </c>
      <c r="BL601" s="20" t="s">
        <v>356</v>
      </c>
      <c r="BM601" s="194" t="s">
        <v>3264</v>
      </c>
    </row>
    <row r="602" spans="1:65" s="2" customFormat="1" ht="18">
      <c r="A602" s="37"/>
      <c r="B602" s="38"/>
      <c r="C602" s="39"/>
      <c r="D602" s="196" t="s">
        <v>213</v>
      </c>
      <c r="E602" s="39"/>
      <c r="F602" s="197" t="s">
        <v>3263</v>
      </c>
      <c r="G602" s="39"/>
      <c r="H602" s="39"/>
      <c r="I602" s="198"/>
      <c r="J602" s="39"/>
      <c r="K602" s="39"/>
      <c r="L602" s="42"/>
      <c r="M602" s="199"/>
      <c r="N602" s="200"/>
      <c r="O602" s="67"/>
      <c r="P602" s="67"/>
      <c r="Q602" s="67"/>
      <c r="R602" s="67"/>
      <c r="S602" s="67"/>
      <c r="T602" s="68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T602" s="20" t="s">
        <v>213</v>
      </c>
      <c r="AU602" s="20" t="s">
        <v>83</v>
      </c>
    </row>
    <row r="603" spans="1:65" s="14" customFormat="1">
      <c r="B603" s="211"/>
      <c r="C603" s="212"/>
      <c r="D603" s="196" t="s">
        <v>215</v>
      </c>
      <c r="E603" s="213" t="s">
        <v>21</v>
      </c>
      <c r="F603" s="214" t="s">
        <v>3265</v>
      </c>
      <c r="G603" s="212"/>
      <c r="H603" s="215">
        <v>6.2009999999999996</v>
      </c>
      <c r="I603" s="216"/>
      <c r="J603" s="212"/>
      <c r="K603" s="212"/>
      <c r="L603" s="217"/>
      <c r="M603" s="218"/>
      <c r="N603" s="219"/>
      <c r="O603" s="219"/>
      <c r="P603" s="219"/>
      <c r="Q603" s="219"/>
      <c r="R603" s="219"/>
      <c r="S603" s="219"/>
      <c r="T603" s="220"/>
      <c r="AT603" s="221" t="s">
        <v>215</v>
      </c>
      <c r="AU603" s="221" t="s">
        <v>83</v>
      </c>
      <c r="AV603" s="14" t="s">
        <v>83</v>
      </c>
      <c r="AW603" s="14" t="s">
        <v>34</v>
      </c>
      <c r="AX603" s="14" t="s">
        <v>74</v>
      </c>
      <c r="AY603" s="221" t="s">
        <v>206</v>
      </c>
    </row>
    <row r="604" spans="1:65" s="15" customFormat="1">
      <c r="B604" s="222"/>
      <c r="C604" s="223"/>
      <c r="D604" s="196" t="s">
        <v>215</v>
      </c>
      <c r="E604" s="224" t="s">
        <v>21</v>
      </c>
      <c r="F604" s="225" t="s">
        <v>219</v>
      </c>
      <c r="G604" s="223"/>
      <c r="H604" s="226">
        <v>6.2009999999999996</v>
      </c>
      <c r="I604" s="227"/>
      <c r="J604" s="223"/>
      <c r="K604" s="223"/>
      <c r="L604" s="228"/>
      <c r="M604" s="229"/>
      <c r="N604" s="230"/>
      <c r="O604" s="230"/>
      <c r="P604" s="230"/>
      <c r="Q604" s="230"/>
      <c r="R604" s="230"/>
      <c r="S604" s="230"/>
      <c r="T604" s="231"/>
      <c r="AT604" s="232" t="s">
        <v>215</v>
      </c>
      <c r="AU604" s="232" t="s">
        <v>83</v>
      </c>
      <c r="AV604" s="15" t="s">
        <v>149</v>
      </c>
      <c r="AW604" s="15" t="s">
        <v>34</v>
      </c>
      <c r="AX604" s="15" t="s">
        <v>81</v>
      </c>
      <c r="AY604" s="232" t="s">
        <v>206</v>
      </c>
    </row>
    <row r="605" spans="1:65" s="2" customFormat="1" ht="24.15" customHeight="1">
      <c r="A605" s="37"/>
      <c r="B605" s="38"/>
      <c r="C605" s="182" t="s">
        <v>2154</v>
      </c>
      <c r="D605" s="182" t="s">
        <v>208</v>
      </c>
      <c r="E605" s="183" t="s">
        <v>3266</v>
      </c>
      <c r="F605" s="184" t="s">
        <v>3267</v>
      </c>
      <c r="G605" s="185" t="s">
        <v>238</v>
      </c>
      <c r="H605" s="186">
        <v>7.7</v>
      </c>
      <c r="I605" s="187"/>
      <c r="J605" s="188">
        <f>ROUND(I605*H605,2)</f>
        <v>0</v>
      </c>
      <c r="K605" s="189"/>
      <c r="L605" s="42"/>
      <c r="M605" s="190" t="s">
        <v>21</v>
      </c>
      <c r="N605" s="191" t="s">
        <v>45</v>
      </c>
      <c r="O605" s="67"/>
      <c r="P605" s="192">
        <f>O605*H605</f>
        <v>0</v>
      </c>
      <c r="Q605" s="192">
        <v>0</v>
      </c>
      <c r="R605" s="192">
        <f>Q605*H605</f>
        <v>0</v>
      </c>
      <c r="S605" s="192">
        <v>0</v>
      </c>
      <c r="T605" s="193">
        <f>S605*H605</f>
        <v>0</v>
      </c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R605" s="194" t="s">
        <v>356</v>
      </c>
      <c r="AT605" s="194" t="s">
        <v>208</v>
      </c>
      <c r="AU605" s="194" t="s">
        <v>83</v>
      </c>
      <c r="AY605" s="20" t="s">
        <v>206</v>
      </c>
      <c r="BE605" s="195">
        <f>IF(N605="základní",J605,0)</f>
        <v>0</v>
      </c>
      <c r="BF605" s="195">
        <f>IF(N605="snížená",J605,0)</f>
        <v>0</v>
      </c>
      <c r="BG605" s="195">
        <f>IF(N605="zákl. přenesená",J605,0)</f>
        <v>0</v>
      </c>
      <c r="BH605" s="195">
        <f>IF(N605="sníž. přenesená",J605,0)</f>
        <v>0</v>
      </c>
      <c r="BI605" s="195">
        <f>IF(N605="nulová",J605,0)</f>
        <v>0</v>
      </c>
      <c r="BJ605" s="20" t="s">
        <v>81</v>
      </c>
      <c r="BK605" s="195">
        <f>ROUND(I605*H605,2)</f>
        <v>0</v>
      </c>
      <c r="BL605" s="20" t="s">
        <v>356</v>
      </c>
      <c r="BM605" s="194" t="s">
        <v>3268</v>
      </c>
    </row>
    <row r="606" spans="1:65" s="2" customFormat="1" ht="18">
      <c r="A606" s="37"/>
      <c r="B606" s="38"/>
      <c r="C606" s="39"/>
      <c r="D606" s="196" t="s">
        <v>213</v>
      </c>
      <c r="E606" s="39"/>
      <c r="F606" s="197" t="s">
        <v>3267</v>
      </c>
      <c r="G606" s="39"/>
      <c r="H606" s="39"/>
      <c r="I606" s="198"/>
      <c r="J606" s="39"/>
      <c r="K606" s="39"/>
      <c r="L606" s="42"/>
      <c r="M606" s="199"/>
      <c r="N606" s="200"/>
      <c r="O606" s="67"/>
      <c r="P606" s="67"/>
      <c r="Q606" s="67"/>
      <c r="R606" s="67"/>
      <c r="S606" s="67"/>
      <c r="T606" s="68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T606" s="20" t="s">
        <v>213</v>
      </c>
      <c r="AU606" s="20" t="s">
        <v>83</v>
      </c>
    </row>
    <row r="607" spans="1:65" s="2" customFormat="1" ht="36">
      <c r="A607" s="37"/>
      <c r="B607" s="38"/>
      <c r="C607" s="39"/>
      <c r="D607" s="196" t="s">
        <v>275</v>
      </c>
      <c r="E607" s="39"/>
      <c r="F607" s="233" t="s">
        <v>3269</v>
      </c>
      <c r="G607" s="39"/>
      <c r="H607" s="39"/>
      <c r="I607" s="198"/>
      <c r="J607" s="39"/>
      <c r="K607" s="39"/>
      <c r="L607" s="42"/>
      <c r="M607" s="199"/>
      <c r="N607" s="200"/>
      <c r="O607" s="67"/>
      <c r="P607" s="67"/>
      <c r="Q607" s="67"/>
      <c r="R607" s="67"/>
      <c r="S607" s="67"/>
      <c r="T607" s="68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T607" s="20" t="s">
        <v>275</v>
      </c>
      <c r="AU607" s="20" t="s">
        <v>83</v>
      </c>
    </row>
    <row r="608" spans="1:65" s="13" customFormat="1">
      <c r="B608" s="201"/>
      <c r="C608" s="202"/>
      <c r="D608" s="196" t="s">
        <v>215</v>
      </c>
      <c r="E608" s="203" t="s">
        <v>21</v>
      </c>
      <c r="F608" s="204" t="s">
        <v>3270</v>
      </c>
      <c r="G608" s="202"/>
      <c r="H608" s="203" t="s">
        <v>21</v>
      </c>
      <c r="I608" s="205"/>
      <c r="J608" s="202"/>
      <c r="K608" s="202"/>
      <c r="L608" s="206"/>
      <c r="M608" s="207"/>
      <c r="N608" s="208"/>
      <c r="O608" s="208"/>
      <c r="P608" s="208"/>
      <c r="Q608" s="208"/>
      <c r="R608" s="208"/>
      <c r="S608" s="208"/>
      <c r="T608" s="209"/>
      <c r="AT608" s="210" t="s">
        <v>215</v>
      </c>
      <c r="AU608" s="210" t="s">
        <v>83</v>
      </c>
      <c r="AV608" s="13" t="s">
        <v>81</v>
      </c>
      <c r="AW608" s="13" t="s">
        <v>34</v>
      </c>
      <c r="AX608" s="13" t="s">
        <v>74</v>
      </c>
      <c r="AY608" s="210" t="s">
        <v>206</v>
      </c>
    </row>
    <row r="609" spans="1:65" s="14" customFormat="1">
      <c r="B609" s="211"/>
      <c r="C609" s="212"/>
      <c r="D609" s="196" t="s">
        <v>215</v>
      </c>
      <c r="E609" s="213" t="s">
        <v>21</v>
      </c>
      <c r="F609" s="214" t="s">
        <v>3271</v>
      </c>
      <c r="G609" s="212"/>
      <c r="H609" s="215">
        <v>7.7</v>
      </c>
      <c r="I609" s="216"/>
      <c r="J609" s="212"/>
      <c r="K609" s="212"/>
      <c r="L609" s="217"/>
      <c r="M609" s="218"/>
      <c r="N609" s="219"/>
      <c r="O609" s="219"/>
      <c r="P609" s="219"/>
      <c r="Q609" s="219"/>
      <c r="R609" s="219"/>
      <c r="S609" s="219"/>
      <c r="T609" s="220"/>
      <c r="AT609" s="221" t="s">
        <v>215</v>
      </c>
      <c r="AU609" s="221" t="s">
        <v>83</v>
      </c>
      <c r="AV609" s="14" t="s">
        <v>83</v>
      </c>
      <c r="AW609" s="14" t="s">
        <v>34</v>
      </c>
      <c r="AX609" s="14" t="s">
        <v>74</v>
      </c>
      <c r="AY609" s="221" t="s">
        <v>206</v>
      </c>
    </row>
    <row r="610" spans="1:65" s="15" customFormat="1">
      <c r="B610" s="222"/>
      <c r="C610" s="223"/>
      <c r="D610" s="196" t="s">
        <v>215</v>
      </c>
      <c r="E610" s="224" t="s">
        <v>21</v>
      </c>
      <c r="F610" s="225" t="s">
        <v>219</v>
      </c>
      <c r="G610" s="223"/>
      <c r="H610" s="226">
        <v>7.7</v>
      </c>
      <c r="I610" s="227"/>
      <c r="J610" s="223"/>
      <c r="K610" s="223"/>
      <c r="L610" s="228"/>
      <c r="M610" s="229"/>
      <c r="N610" s="230"/>
      <c r="O610" s="230"/>
      <c r="P610" s="230"/>
      <c r="Q610" s="230"/>
      <c r="R610" s="230"/>
      <c r="S610" s="230"/>
      <c r="T610" s="231"/>
      <c r="AT610" s="232" t="s">
        <v>215</v>
      </c>
      <c r="AU610" s="232" t="s">
        <v>83</v>
      </c>
      <c r="AV610" s="15" t="s">
        <v>149</v>
      </c>
      <c r="AW610" s="15" t="s">
        <v>34</v>
      </c>
      <c r="AX610" s="15" t="s">
        <v>81</v>
      </c>
      <c r="AY610" s="232" t="s">
        <v>206</v>
      </c>
    </row>
    <row r="611" spans="1:65" s="2" customFormat="1" ht="24.15" customHeight="1">
      <c r="A611" s="37"/>
      <c r="B611" s="38"/>
      <c r="C611" s="182" t="s">
        <v>2160</v>
      </c>
      <c r="D611" s="182" t="s">
        <v>208</v>
      </c>
      <c r="E611" s="183" t="s">
        <v>3272</v>
      </c>
      <c r="F611" s="184" t="s">
        <v>3273</v>
      </c>
      <c r="G611" s="185" t="s">
        <v>238</v>
      </c>
      <c r="H611" s="186">
        <v>7.7</v>
      </c>
      <c r="I611" s="187"/>
      <c r="J611" s="188">
        <f>ROUND(I611*H611,2)</f>
        <v>0</v>
      </c>
      <c r="K611" s="189"/>
      <c r="L611" s="42"/>
      <c r="M611" s="190" t="s">
        <v>21</v>
      </c>
      <c r="N611" s="191" t="s">
        <v>45</v>
      </c>
      <c r="O611" s="67"/>
      <c r="P611" s="192">
        <f>O611*H611</f>
        <v>0</v>
      </c>
      <c r="Q611" s="192">
        <v>0</v>
      </c>
      <c r="R611" s="192">
        <f>Q611*H611</f>
        <v>0</v>
      </c>
      <c r="S611" s="192">
        <v>0</v>
      </c>
      <c r="T611" s="193">
        <f>S611*H611</f>
        <v>0</v>
      </c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R611" s="194" t="s">
        <v>356</v>
      </c>
      <c r="AT611" s="194" t="s">
        <v>208</v>
      </c>
      <c r="AU611" s="194" t="s">
        <v>83</v>
      </c>
      <c r="AY611" s="20" t="s">
        <v>206</v>
      </c>
      <c r="BE611" s="195">
        <f>IF(N611="základní",J611,0)</f>
        <v>0</v>
      </c>
      <c r="BF611" s="195">
        <f>IF(N611="snížená",J611,0)</f>
        <v>0</v>
      </c>
      <c r="BG611" s="195">
        <f>IF(N611="zákl. přenesená",J611,0)</f>
        <v>0</v>
      </c>
      <c r="BH611" s="195">
        <f>IF(N611="sníž. přenesená",J611,0)</f>
        <v>0</v>
      </c>
      <c r="BI611" s="195">
        <f>IF(N611="nulová",J611,0)</f>
        <v>0</v>
      </c>
      <c r="BJ611" s="20" t="s">
        <v>81</v>
      </c>
      <c r="BK611" s="195">
        <f>ROUND(I611*H611,2)</f>
        <v>0</v>
      </c>
      <c r="BL611" s="20" t="s">
        <v>356</v>
      </c>
      <c r="BM611" s="194" t="s">
        <v>3274</v>
      </c>
    </row>
    <row r="612" spans="1:65" s="2" customFormat="1">
      <c r="A612" s="37"/>
      <c r="B612" s="38"/>
      <c r="C612" s="39"/>
      <c r="D612" s="196" t="s">
        <v>213</v>
      </c>
      <c r="E612" s="39"/>
      <c r="F612" s="197" t="s">
        <v>3273</v>
      </c>
      <c r="G612" s="39"/>
      <c r="H612" s="39"/>
      <c r="I612" s="198"/>
      <c r="J612" s="39"/>
      <c r="K612" s="39"/>
      <c r="L612" s="42"/>
      <c r="M612" s="199"/>
      <c r="N612" s="200"/>
      <c r="O612" s="67"/>
      <c r="P612" s="67"/>
      <c r="Q612" s="67"/>
      <c r="R612" s="67"/>
      <c r="S612" s="67"/>
      <c r="T612" s="68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T612" s="20" t="s">
        <v>213</v>
      </c>
      <c r="AU612" s="20" t="s">
        <v>83</v>
      </c>
    </row>
    <row r="613" spans="1:65" s="14" customFormat="1">
      <c r="B613" s="211"/>
      <c r="C613" s="212"/>
      <c r="D613" s="196" t="s">
        <v>215</v>
      </c>
      <c r="E613" s="213" t="s">
        <v>21</v>
      </c>
      <c r="F613" s="214" t="s">
        <v>3275</v>
      </c>
      <c r="G613" s="212"/>
      <c r="H613" s="215">
        <v>7.7</v>
      </c>
      <c r="I613" s="216"/>
      <c r="J613" s="212"/>
      <c r="K613" s="212"/>
      <c r="L613" s="217"/>
      <c r="M613" s="218"/>
      <c r="N613" s="219"/>
      <c r="O613" s="219"/>
      <c r="P613" s="219"/>
      <c r="Q613" s="219"/>
      <c r="R613" s="219"/>
      <c r="S613" s="219"/>
      <c r="T613" s="220"/>
      <c r="AT613" s="221" t="s">
        <v>215</v>
      </c>
      <c r="AU613" s="221" t="s">
        <v>83</v>
      </c>
      <c r="AV613" s="14" t="s">
        <v>83</v>
      </c>
      <c r="AW613" s="14" t="s">
        <v>34</v>
      </c>
      <c r="AX613" s="14" t="s">
        <v>74</v>
      </c>
      <c r="AY613" s="221" t="s">
        <v>206</v>
      </c>
    </row>
    <row r="614" spans="1:65" s="15" customFormat="1">
      <c r="B614" s="222"/>
      <c r="C614" s="223"/>
      <c r="D614" s="196" t="s">
        <v>215</v>
      </c>
      <c r="E614" s="224" t="s">
        <v>21</v>
      </c>
      <c r="F614" s="225" t="s">
        <v>219</v>
      </c>
      <c r="G614" s="223"/>
      <c r="H614" s="226">
        <v>7.7</v>
      </c>
      <c r="I614" s="227"/>
      <c r="J614" s="223"/>
      <c r="K614" s="223"/>
      <c r="L614" s="228"/>
      <c r="M614" s="229"/>
      <c r="N614" s="230"/>
      <c r="O614" s="230"/>
      <c r="P614" s="230"/>
      <c r="Q614" s="230"/>
      <c r="R614" s="230"/>
      <c r="S614" s="230"/>
      <c r="T614" s="231"/>
      <c r="AT614" s="232" t="s">
        <v>215</v>
      </c>
      <c r="AU614" s="232" t="s">
        <v>83</v>
      </c>
      <c r="AV614" s="15" t="s">
        <v>149</v>
      </c>
      <c r="AW614" s="15" t="s">
        <v>34</v>
      </c>
      <c r="AX614" s="15" t="s">
        <v>81</v>
      </c>
      <c r="AY614" s="232" t="s">
        <v>206</v>
      </c>
    </row>
    <row r="615" spans="1:65" s="2" customFormat="1" ht="24.15" customHeight="1">
      <c r="A615" s="37"/>
      <c r="B615" s="38"/>
      <c r="C615" s="182" t="s">
        <v>2166</v>
      </c>
      <c r="D615" s="182" t="s">
        <v>208</v>
      </c>
      <c r="E615" s="183" t="s">
        <v>3276</v>
      </c>
      <c r="F615" s="184" t="s">
        <v>3277</v>
      </c>
      <c r="G615" s="185" t="s">
        <v>211</v>
      </c>
      <c r="H615" s="186">
        <v>1</v>
      </c>
      <c r="I615" s="187"/>
      <c r="J615" s="188">
        <f>ROUND(I615*H615,2)</f>
        <v>0</v>
      </c>
      <c r="K615" s="189"/>
      <c r="L615" s="42"/>
      <c r="M615" s="190" t="s">
        <v>21</v>
      </c>
      <c r="N615" s="191" t="s">
        <v>45</v>
      </c>
      <c r="O615" s="67"/>
      <c r="P615" s="192">
        <f>O615*H615</f>
        <v>0</v>
      </c>
      <c r="Q615" s="192">
        <v>0</v>
      </c>
      <c r="R615" s="192">
        <f>Q615*H615</f>
        <v>0</v>
      </c>
      <c r="S615" s="192">
        <v>0</v>
      </c>
      <c r="T615" s="193">
        <f>S615*H615</f>
        <v>0</v>
      </c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R615" s="194" t="s">
        <v>356</v>
      </c>
      <c r="AT615" s="194" t="s">
        <v>208</v>
      </c>
      <c r="AU615" s="194" t="s">
        <v>83</v>
      </c>
      <c r="AY615" s="20" t="s">
        <v>206</v>
      </c>
      <c r="BE615" s="195">
        <f>IF(N615="základní",J615,0)</f>
        <v>0</v>
      </c>
      <c r="BF615" s="195">
        <f>IF(N615="snížená",J615,0)</f>
        <v>0</v>
      </c>
      <c r="BG615" s="195">
        <f>IF(N615="zákl. přenesená",J615,0)</f>
        <v>0</v>
      </c>
      <c r="BH615" s="195">
        <f>IF(N615="sníž. přenesená",J615,0)</f>
        <v>0</v>
      </c>
      <c r="BI615" s="195">
        <f>IF(N615="nulová",J615,0)</f>
        <v>0</v>
      </c>
      <c r="BJ615" s="20" t="s">
        <v>81</v>
      </c>
      <c r="BK615" s="195">
        <f>ROUND(I615*H615,2)</f>
        <v>0</v>
      </c>
      <c r="BL615" s="20" t="s">
        <v>356</v>
      </c>
      <c r="BM615" s="194" t="s">
        <v>3278</v>
      </c>
    </row>
    <row r="616" spans="1:65" s="2" customFormat="1">
      <c r="A616" s="37"/>
      <c r="B616" s="38"/>
      <c r="C616" s="39"/>
      <c r="D616" s="196" t="s">
        <v>213</v>
      </c>
      <c r="E616" s="39"/>
      <c r="F616" s="197" t="s">
        <v>3277</v>
      </c>
      <c r="G616" s="39"/>
      <c r="H616" s="39"/>
      <c r="I616" s="198"/>
      <c r="J616" s="39"/>
      <c r="K616" s="39"/>
      <c r="L616" s="42"/>
      <c r="M616" s="199"/>
      <c r="N616" s="200"/>
      <c r="O616" s="67"/>
      <c r="P616" s="67"/>
      <c r="Q616" s="67"/>
      <c r="R616" s="67"/>
      <c r="S616" s="67"/>
      <c r="T616" s="68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T616" s="20" t="s">
        <v>213</v>
      </c>
      <c r="AU616" s="20" t="s">
        <v>83</v>
      </c>
    </row>
    <row r="617" spans="1:65" s="2" customFormat="1" ht="16.5" customHeight="1">
      <c r="A617" s="37"/>
      <c r="B617" s="38"/>
      <c r="C617" s="234" t="s">
        <v>2173</v>
      </c>
      <c r="D617" s="234" t="s">
        <v>305</v>
      </c>
      <c r="E617" s="235" t="s">
        <v>3279</v>
      </c>
      <c r="F617" s="236" t="s">
        <v>3280</v>
      </c>
      <c r="G617" s="237" t="s">
        <v>211</v>
      </c>
      <c r="H617" s="238">
        <v>1</v>
      </c>
      <c r="I617" s="239"/>
      <c r="J617" s="240">
        <f>ROUND(I617*H617,2)</f>
        <v>0</v>
      </c>
      <c r="K617" s="241"/>
      <c r="L617" s="242"/>
      <c r="M617" s="243" t="s">
        <v>21</v>
      </c>
      <c r="N617" s="244" t="s">
        <v>45</v>
      </c>
      <c r="O617" s="67"/>
      <c r="P617" s="192">
        <f>O617*H617</f>
        <v>0</v>
      </c>
      <c r="Q617" s="192">
        <v>0</v>
      </c>
      <c r="R617" s="192">
        <f>Q617*H617</f>
        <v>0</v>
      </c>
      <c r="S617" s="192">
        <v>0</v>
      </c>
      <c r="T617" s="193">
        <f>S617*H617</f>
        <v>0</v>
      </c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R617" s="194" t="s">
        <v>487</v>
      </c>
      <c r="AT617" s="194" t="s">
        <v>305</v>
      </c>
      <c r="AU617" s="194" t="s">
        <v>83</v>
      </c>
      <c r="AY617" s="20" t="s">
        <v>206</v>
      </c>
      <c r="BE617" s="195">
        <f>IF(N617="základní",J617,0)</f>
        <v>0</v>
      </c>
      <c r="BF617" s="195">
        <f>IF(N617="snížená",J617,0)</f>
        <v>0</v>
      </c>
      <c r="BG617" s="195">
        <f>IF(N617="zákl. přenesená",J617,0)</f>
        <v>0</v>
      </c>
      <c r="BH617" s="195">
        <f>IF(N617="sníž. přenesená",J617,0)</f>
        <v>0</v>
      </c>
      <c r="BI617" s="195">
        <f>IF(N617="nulová",J617,0)</f>
        <v>0</v>
      </c>
      <c r="BJ617" s="20" t="s">
        <v>81</v>
      </c>
      <c r="BK617" s="195">
        <f>ROUND(I617*H617,2)</f>
        <v>0</v>
      </c>
      <c r="BL617" s="20" t="s">
        <v>356</v>
      </c>
      <c r="BM617" s="194" t="s">
        <v>3281</v>
      </c>
    </row>
    <row r="618" spans="1:65" s="2" customFormat="1">
      <c r="A618" s="37"/>
      <c r="B618" s="38"/>
      <c r="C618" s="39"/>
      <c r="D618" s="196" t="s">
        <v>213</v>
      </c>
      <c r="E618" s="39"/>
      <c r="F618" s="197" t="s">
        <v>3280</v>
      </c>
      <c r="G618" s="39"/>
      <c r="H618" s="39"/>
      <c r="I618" s="198"/>
      <c r="J618" s="39"/>
      <c r="K618" s="39"/>
      <c r="L618" s="42"/>
      <c r="M618" s="199"/>
      <c r="N618" s="200"/>
      <c r="O618" s="67"/>
      <c r="P618" s="67"/>
      <c r="Q618" s="67"/>
      <c r="R618" s="67"/>
      <c r="S618" s="67"/>
      <c r="T618" s="68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T618" s="20" t="s">
        <v>213</v>
      </c>
      <c r="AU618" s="20" t="s">
        <v>83</v>
      </c>
    </row>
    <row r="619" spans="1:65" s="2" customFormat="1" ht="24.15" customHeight="1">
      <c r="A619" s="37"/>
      <c r="B619" s="38"/>
      <c r="C619" s="182" t="s">
        <v>2178</v>
      </c>
      <c r="D619" s="182" t="s">
        <v>208</v>
      </c>
      <c r="E619" s="183" t="s">
        <v>3282</v>
      </c>
      <c r="F619" s="184" t="s">
        <v>3283</v>
      </c>
      <c r="G619" s="185" t="s">
        <v>211</v>
      </c>
      <c r="H619" s="186">
        <v>1</v>
      </c>
      <c r="I619" s="187"/>
      <c r="J619" s="188">
        <f>ROUND(I619*H619,2)</f>
        <v>0</v>
      </c>
      <c r="K619" s="189"/>
      <c r="L619" s="42"/>
      <c r="M619" s="190" t="s">
        <v>21</v>
      </c>
      <c r="N619" s="191" t="s">
        <v>45</v>
      </c>
      <c r="O619" s="67"/>
      <c r="P619" s="192">
        <f>O619*H619</f>
        <v>0</v>
      </c>
      <c r="Q619" s="192">
        <v>0</v>
      </c>
      <c r="R619" s="192">
        <f>Q619*H619</f>
        <v>0</v>
      </c>
      <c r="S619" s="192">
        <v>0</v>
      </c>
      <c r="T619" s="193">
        <f>S619*H619</f>
        <v>0</v>
      </c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R619" s="194" t="s">
        <v>356</v>
      </c>
      <c r="AT619" s="194" t="s">
        <v>208</v>
      </c>
      <c r="AU619" s="194" t="s">
        <v>83</v>
      </c>
      <c r="AY619" s="20" t="s">
        <v>206</v>
      </c>
      <c r="BE619" s="195">
        <f>IF(N619="základní",J619,0)</f>
        <v>0</v>
      </c>
      <c r="BF619" s="195">
        <f>IF(N619="snížená",J619,0)</f>
        <v>0</v>
      </c>
      <c r="BG619" s="195">
        <f>IF(N619="zákl. přenesená",J619,0)</f>
        <v>0</v>
      </c>
      <c r="BH619" s="195">
        <f>IF(N619="sníž. přenesená",J619,0)</f>
        <v>0</v>
      </c>
      <c r="BI619" s="195">
        <f>IF(N619="nulová",J619,0)</f>
        <v>0</v>
      </c>
      <c r="BJ619" s="20" t="s">
        <v>81</v>
      </c>
      <c r="BK619" s="195">
        <f>ROUND(I619*H619,2)</f>
        <v>0</v>
      </c>
      <c r="BL619" s="20" t="s">
        <v>356</v>
      </c>
      <c r="BM619" s="194" t="s">
        <v>3284</v>
      </c>
    </row>
    <row r="620" spans="1:65" s="2" customFormat="1">
      <c r="A620" s="37"/>
      <c r="B620" s="38"/>
      <c r="C620" s="39"/>
      <c r="D620" s="196" t="s">
        <v>213</v>
      </c>
      <c r="E620" s="39"/>
      <c r="F620" s="197" t="s">
        <v>3283</v>
      </c>
      <c r="G620" s="39"/>
      <c r="H620" s="39"/>
      <c r="I620" s="198"/>
      <c r="J620" s="39"/>
      <c r="K620" s="39"/>
      <c r="L620" s="42"/>
      <c r="M620" s="199"/>
      <c r="N620" s="200"/>
      <c r="O620" s="67"/>
      <c r="P620" s="67"/>
      <c r="Q620" s="67"/>
      <c r="R620" s="67"/>
      <c r="S620" s="67"/>
      <c r="T620" s="68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T620" s="20" t="s">
        <v>213</v>
      </c>
      <c r="AU620" s="20" t="s">
        <v>83</v>
      </c>
    </row>
    <row r="621" spans="1:65" s="2" customFormat="1" ht="16.5" customHeight="1">
      <c r="A621" s="37"/>
      <c r="B621" s="38"/>
      <c r="C621" s="234" t="s">
        <v>2187</v>
      </c>
      <c r="D621" s="234" t="s">
        <v>305</v>
      </c>
      <c r="E621" s="235" t="s">
        <v>3285</v>
      </c>
      <c r="F621" s="236" t="s">
        <v>3286</v>
      </c>
      <c r="G621" s="237" t="s">
        <v>211</v>
      </c>
      <c r="H621" s="238">
        <v>1</v>
      </c>
      <c r="I621" s="239"/>
      <c r="J621" s="240">
        <f>ROUND(I621*H621,2)</f>
        <v>0</v>
      </c>
      <c r="K621" s="241"/>
      <c r="L621" s="242"/>
      <c r="M621" s="243" t="s">
        <v>21</v>
      </c>
      <c r="N621" s="244" t="s">
        <v>45</v>
      </c>
      <c r="O621" s="67"/>
      <c r="P621" s="192">
        <f>O621*H621</f>
        <v>0</v>
      </c>
      <c r="Q621" s="192">
        <v>0</v>
      </c>
      <c r="R621" s="192">
        <f>Q621*H621</f>
        <v>0</v>
      </c>
      <c r="S621" s="192">
        <v>0</v>
      </c>
      <c r="T621" s="193">
        <f>S621*H621</f>
        <v>0</v>
      </c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R621" s="194" t="s">
        <v>487</v>
      </c>
      <c r="AT621" s="194" t="s">
        <v>305</v>
      </c>
      <c r="AU621" s="194" t="s">
        <v>83</v>
      </c>
      <c r="AY621" s="20" t="s">
        <v>206</v>
      </c>
      <c r="BE621" s="195">
        <f>IF(N621="základní",J621,0)</f>
        <v>0</v>
      </c>
      <c r="BF621" s="195">
        <f>IF(N621="snížená",J621,0)</f>
        <v>0</v>
      </c>
      <c r="BG621" s="195">
        <f>IF(N621="zákl. přenesená",J621,0)</f>
        <v>0</v>
      </c>
      <c r="BH621" s="195">
        <f>IF(N621="sníž. přenesená",J621,0)</f>
        <v>0</v>
      </c>
      <c r="BI621" s="195">
        <f>IF(N621="nulová",J621,0)</f>
        <v>0</v>
      </c>
      <c r="BJ621" s="20" t="s">
        <v>81</v>
      </c>
      <c r="BK621" s="195">
        <f>ROUND(I621*H621,2)</f>
        <v>0</v>
      </c>
      <c r="BL621" s="20" t="s">
        <v>356</v>
      </c>
      <c r="BM621" s="194" t="s">
        <v>3287</v>
      </c>
    </row>
    <row r="622" spans="1:65" s="2" customFormat="1">
      <c r="A622" s="37"/>
      <c r="B622" s="38"/>
      <c r="C622" s="39"/>
      <c r="D622" s="196" t="s">
        <v>213</v>
      </c>
      <c r="E622" s="39"/>
      <c r="F622" s="197" t="s">
        <v>3286</v>
      </c>
      <c r="G622" s="39"/>
      <c r="H622" s="39"/>
      <c r="I622" s="198"/>
      <c r="J622" s="39"/>
      <c r="K622" s="39"/>
      <c r="L622" s="42"/>
      <c r="M622" s="199"/>
      <c r="N622" s="200"/>
      <c r="O622" s="67"/>
      <c r="P622" s="67"/>
      <c r="Q622" s="67"/>
      <c r="R622" s="67"/>
      <c r="S622" s="67"/>
      <c r="T622" s="68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T622" s="20" t="s">
        <v>213</v>
      </c>
      <c r="AU622" s="20" t="s">
        <v>83</v>
      </c>
    </row>
    <row r="623" spans="1:65" s="2" customFormat="1" ht="21.75" customHeight="1">
      <c r="A623" s="37"/>
      <c r="B623" s="38"/>
      <c r="C623" s="182" t="s">
        <v>2189</v>
      </c>
      <c r="D623" s="182" t="s">
        <v>208</v>
      </c>
      <c r="E623" s="183" t="s">
        <v>3288</v>
      </c>
      <c r="F623" s="184" t="s">
        <v>3289</v>
      </c>
      <c r="G623" s="185" t="s">
        <v>211</v>
      </c>
      <c r="H623" s="186">
        <v>3</v>
      </c>
      <c r="I623" s="187"/>
      <c r="J623" s="188">
        <f>ROUND(I623*H623,2)</f>
        <v>0</v>
      </c>
      <c r="K623" s="189"/>
      <c r="L623" s="42"/>
      <c r="M623" s="190" t="s">
        <v>21</v>
      </c>
      <c r="N623" s="191" t="s">
        <v>45</v>
      </c>
      <c r="O623" s="67"/>
      <c r="P623" s="192">
        <f>O623*H623</f>
        <v>0</v>
      </c>
      <c r="Q623" s="192">
        <v>0</v>
      </c>
      <c r="R623" s="192">
        <f>Q623*H623</f>
        <v>0</v>
      </c>
      <c r="S623" s="192">
        <v>0</v>
      </c>
      <c r="T623" s="193">
        <f>S623*H623</f>
        <v>0</v>
      </c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R623" s="194" t="s">
        <v>356</v>
      </c>
      <c r="AT623" s="194" t="s">
        <v>208</v>
      </c>
      <c r="AU623" s="194" t="s">
        <v>83</v>
      </c>
      <c r="AY623" s="20" t="s">
        <v>206</v>
      </c>
      <c r="BE623" s="195">
        <f>IF(N623="základní",J623,0)</f>
        <v>0</v>
      </c>
      <c r="BF623" s="195">
        <f>IF(N623="snížená",J623,0)</f>
        <v>0</v>
      </c>
      <c r="BG623" s="195">
        <f>IF(N623="zákl. přenesená",J623,0)</f>
        <v>0</v>
      </c>
      <c r="BH623" s="195">
        <f>IF(N623="sníž. přenesená",J623,0)</f>
        <v>0</v>
      </c>
      <c r="BI623" s="195">
        <f>IF(N623="nulová",J623,0)</f>
        <v>0</v>
      </c>
      <c r="BJ623" s="20" t="s">
        <v>81</v>
      </c>
      <c r="BK623" s="195">
        <f>ROUND(I623*H623,2)</f>
        <v>0</v>
      </c>
      <c r="BL623" s="20" t="s">
        <v>356</v>
      </c>
      <c r="BM623" s="194" t="s">
        <v>3290</v>
      </c>
    </row>
    <row r="624" spans="1:65" s="2" customFormat="1">
      <c r="A624" s="37"/>
      <c r="B624" s="38"/>
      <c r="C624" s="39"/>
      <c r="D624" s="196" t="s">
        <v>213</v>
      </c>
      <c r="E624" s="39"/>
      <c r="F624" s="197" t="s">
        <v>3289</v>
      </c>
      <c r="G624" s="39"/>
      <c r="H624" s="39"/>
      <c r="I624" s="198"/>
      <c r="J624" s="39"/>
      <c r="K624" s="39"/>
      <c r="L624" s="42"/>
      <c r="M624" s="199"/>
      <c r="N624" s="200"/>
      <c r="O624" s="67"/>
      <c r="P624" s="67"/>
      <c r="Q624" s="67"/>
      <c r="R624" s="67"/>
      <c r="S624" s="67"/>
      <c r="T624" s="68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T624" s="20" t="s">
        <v>213</v>
      </c>
      <c r="AU624" s="20" t="s">
        <v>83</v>
      </c>
    </row>
    <row r="625" spans="1:65" s="2" customFormat="1" ht="16.5" customHeight="1">
      <c r="A625" s="37"/>
      <c r="B625" s="38"/>
      <c r="C625" s="234" t="s">
        <v>2194</v>
      </c>
      <c r="D625" s="234" t="s">
        <v>305</v>
      </c>
      <c r="E625" s="235" t="s">
        <v>3291</v>
      </c>
      <c r="F625" s="236" t="s">
        <v>3292</v>
      </c>
      <c r="G625" s="237" t="s">
        <v>211</v>
      </c>
      <c r="H625" s="238">
        <v>3</v>
      </c>
      <c r="I625" s="239"/>
      <c r="J625" s="240">
        <f>ROUND(I625*H625,2)</f>
        <v>0</v>
      </c>
      <c r="K625" s="241"/>
      <c r="L625" s="242"/>
      <c r="M625" s="243" t="s">
        <v>21</v>
      </c>
      <c r="N625" s="244" t="s">
        <v>45</v>
      </c>
      <c r="O625" s="67"/>
      <c r="P625" s="192">
        <f>O625*H625</f>
        <v>0</v>
      </c>
      <c r="Q625" s="192">
        <v>0</v>
      </c>
      <c r="R625" s="192">
        <f>Q625*H625</f>
        <v>0</v>
      </c>
      <c r="S625" s="192">
        <v>0</v>
      </c>
      <c r="T625" s="193">
        <f>S625*H625</f>
        <v>0</v>
      </c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R625" s="194" t="s">
        <v>487</v>
      </c>
      <c r="AT625" s="194" t="s">
        <v>305</v>
      </c>
      <c r="AU625" s="194" t="s">
        <v>83</v>
      </c>
      <c r="AY625" s="20" t="s">
        <v>206</v>
      </c>
      <c r="BE625" s="195">
        <f>IF(N625="základní",J625,0)</f>
        <v>0</v>
      </c>
      <c r="BF625" s="195">
        <f>IF(N625="snížená",J625,0)</f>
        <v>0</v>
      </c>
      <c r="BG625" s="195">
        <f>IF(N625="zákl. přenesená",J625,0)</f>
        <v>0</v>
      </c>
      <c r="BH625" s="195">
        <f>IF(N625="sníž. přenesená",J625,0)</f>
        <v>0</v>
      </c>
      <c r="BI625" s="195">
        <f>IF(N625="nulová",J625,0)</f>
        <v>0</v>
      </c>
      <c r="BJ625" s="20" t="s">
        <v>81</v>
      </c>
      <c r="BK625" s="195">
        <f>ROUND(I625*H625,2)</f>
        <v>0</v>
      </c>
      <c r="BL625" s="20" t="s">
        <v>356</v>
      </c>
      <c r="BM625" s="194" t="s">
        <v>3293</v>
      </c>
    </row>
    <row r="626" spans="1:65" s="2" customFormat="1">
      <c r="A626" s="37"/>
      <c r="B626" s="38"/>
      <c r="C626" s="39"/>
      <c r="D626" s="196" t="s">
        <v>213</v>
      </c>
      <c r="E626" s="39"/>
      <c r="F626" s="197" t="s">
        <v>3292</v>
      </c>
      <c r="G626" s="39"/>
      <c r="H626" s="39"/>
      <c r="I626" s="198"/>
      <c r="J626" s="39"/>
      <c r="K626" s="39"/>
      <c r="L626" s="42"/>
      <c r="M626" s="199"/>
      <c r="N626" s="200"/>
      <c r="O626" s="67"/>
      <c r="P626" s="67"/>
      <c r="Q626" s="67"/>
      <c r="R626" s="67"/>
      <c r="S626" s="67"/>
      <c r="T626" s="68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T626" s="20" t="s">
        <v>213</v>
      </c>
      <c r="AU626" s="20" t="s">
        <v>83</v>
      </c>
    </row>
    <row r="627" spans="1:65" s="2" customFormat="1" ht="16.5" customHeight="1">
      <c r="A627" s="37"/>
      <c r="B627" s="38"/>
      <c r="C627" s="182" t="s">
        <v>2199</v>
      </c>
      <c r="D627" s="182" t="s">
        <v>208</v>
      </c>
      <c r="E627" s="183" t="s">
        <v>3294</v>
      </c>
      <c r="F627" s="184" t="s">
        <v>3295</v>
      </c>
      <c r="G627" s="185" t="s">
        <v>211</v>
      </c>
      <c r="H627" s="186">
        <v>4</v>
      </c>
      <c r="I627" s="187"/>
      <c r="J627" s="188">
        <f>ROUND(I627*H627,2)</f>
        <v>0</v>
      </c>
      <c r="K627" s="189"/>
      <c r="L627" s="42"/>
      <c r="M627" s="190" t="s">
        <v>21</v>
      </c>
      <c r="N627" s="191" t="s">
        <v>45</v>
      </c>
      <c r="O627" s="67"/>
      <c r="P627" s="192">
        <f>O627*H627</f>
        <v>0</v>
      </c>
      <c r="Q627" s="192">
        <v>0</v>
      </c>
      <c r="R627" s="192">
        <f>Q627*H627</f>
        <v>0</v>
      </c>
      <c r="S627" s="192">
        <v>0</v>
      </c>
      <c r="T627" s="193">
        <f>S627*H627</f>
        <v>0</v>
      </c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R627" s="194" t="s">
        <v>356</v>
      </c>
      <c r="AT627" s="194" t="s">
        <v>208</v>
      </c>
      <c r="AU627" s="194" t="s">
        <v>83</v>
      </c>
      <c r="AY627" s="20" t="s">
        <v>206</v>
      </c>
      <c r="BE627" s="195">
        <f>IF(N627="základní",J627,0)</f>
        <v>0</v>
      </c>
      <c r="BF627" s="195">
        <f>IF(N627="snížená",J627,0)</f>
        <v>0</v>
      </c>
      <c r="BG627" s="195">
        <f>IF(N627="zákl. přenesená",J627,0)</f>
        <v>0</v>
      </c>
      <c r="BH627" s="195">
        <f>IF(N627="sníž. přenesená",J627,0)</f>
        <v>0</v>
      </c>
      <c r="BI627" s="195">
        <f>IF(N627="nulová",J627,0)</f>
        <v>0</v>
      </c>
      <c r="BJ627" s="20" t="s">
        <v>81</v>
      </c>
      <c r="BK627" s="195">
        <f>ROUND(I627*H627,2)</f>
        <v>0</v>
      </c>
      <c r="BL627" s="20" t="s">
        <v>356</v>
      </c>
      <c r="BM627" s="194" t="s">
        <v>3296</v>
      </c>
    </row>
    <row r="628" spans="1:65" s="2" customFormat="1">
      <c r="A628" s="37"/>
      <c r="B628" s="38"/>
      <c r="C628" s="39"/>
      <c r="D628" s="196" t="s">
        <v>213</v>
      </c>
      <c r="E628" s="39"/>
      <c r="F628" s="197" t="s">
        <v>3295</v>
      </c>
      <c r="G628" s="39"/>
      <c r="H628" s="39"/>
      <c r="I628" s="198"/>
      <c r="J628" s="39"/>
      <c r="K628" s="39"/>
      <c r="L628" s="42"/>
      <c r="M628" s="199"/>
      <c r="N628" s="200"/>
      <c r="O628" s="67"/>
      <c r="P628" s="67"/>
      <c r="Q628" s="67"/>
      <c r="R628" s="67"/>
      <c r="S628" s="67"/>
      <c r="T628" s="68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T628" s="20" t="s">
        <v>213</v>
      </c>
      <c r="AU628" s="20" t="s">
        <v>83</v>
      </c>
    </row>
    <row r="629" spans="1:65" s="2" customFormat="1" ht="16.5" customHeight="1">
      <c r="A629" s="37"/>
      <c r="B629" s="38"/>
      <c r="C629" s="234" t="s">
        <v>3297</v>
      </c>
      <c r="D629" s="234" t="s">
        <v>305</v>
      </c>
      <c r="E629" s="235" t="s">
        <v>3298</v>
      </c>
      <c r="F629" s="236" t="s">
        <v>3299</v>
      </c>
      <c r="G629" s="237" t="s">
        <v>211</v>
      </c>
      <c r="H629" s="238">
        <v>4</v>
      </c>
      <c r="I629" s="239"/>
      <c r="J629" s="240">
        <f>ROUND(I629*H629,2)</f>
        <v>0</v>
      </c>
      <c r="K629" s="241"/>
      <c r="L629" s="242"/>
      <c r="M629" s="243" t="s">
        <v>21</v>
      </c>
      <c r="N629" s="244" t="s">
        <v>45</v>
      </c>
      <c r="O629" s="67"/>
      <c r="P629" s="192">
        <f>O629*H629</f>
        <v>0</v>
      </c>
      <c r="Q629" s="192">
        <v>0</v>
      </c>
      <c r="R629" s="192">
        <f>Q629*H629</f>
        <v>0</v>
      </c>
      <c r="S629" s="192">
        <v>0</v>
      </c>
      <c r="T629" s="193">
        <f>S629*H629</f>
        <v>0</v>
      </c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R629" s="194" t="s">
        <v>487</v>
      </c>
      <c r="AT629" s="194" t="s">
        <v>305</v>
      </c>
      <c r="AU629" s="194" t="s">
        <v>83</v>
      </c>
      <c r="AY629" s="20" t="s">
        <v>206</v>
      </c>
      <c r="BE629" s="195">
        <f>IF(N629="základní",J629,0)</f>
        <v>0</v>
      </c>
      <c r="BF629" s="195">
        <f>IF(N629="snížená",J629,0)</f>
        <v>0</v>
      </c>
      <c r="BG629" s="195">
        <f>IF(N629="zákl. přenesená",J629,0)</f>
        <v>0</v>
      </c>
      <c r="BH629" s="195">
        <f>IF(N629="sníž. přenesená",J629,0)</f>
        <v>0</v>
      </c>
      <c r="BI629" s="195">
        <f>IF(N629="nulová",J629,0)</f>
        <v>0</v>
      </c>
      <c r="BJ629" s="20" t="s">
        <v>81</v>
      </c>
      <c r="BK629" s="195">
        <f>ROUND(I629*H629,2)</f>
        <v>0</v>
      </c>
      <c r="BL629" s="20" t="s">
        <v>356</v>
      </c>
      <c r="BM629" s="194" t="s">
        <v>3300</v>
      </c>
    </row>
    <row r="630" spans="1:65" s="2" customFormat="1">
      <c r="A630" s="37"/>
      <c r="B630" s="38"/>
      <c r="C630" s="39"/>
      <c r="D630" s="196" t="s">
        <v>213</v>
      </c>
      <c r="E630" s="39"/>
      <c r="F630" s="197" t="s">
        <v>3299</v>
      </c>
      <c r="G630" s="39"/>
      <c r="H630" s="39"/>
      <c r="I630" s="198"/>
      <c r="J630" s="39"/>
      <c r="K630" s="39"/>
      <c r="L630" s="42"/>
      <c r="M630" s="199"/>
      <c r="N630" s="200"/>
      <c r="O630" s="67"/>
      <c r="P630" s="67"/>
      <c r="Q630" s="67"/>
      <c r="R630" s="67"/>
      <c r="S630" s="67"/>
      <c r="T630" s="68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T630" s="20" t="s">
        <v>213</v>
      </c>
      <c r="AU630" s="20" t="s">
        <v>83</v>
      </c>
    </row>
    <row r="631" spans="1:65" s="2" customFormat="1" ht="16.5" customHeight="1">
      <c r="A631" s="37"/>
      <c r="B631" s="38"/>
      <c r="C631" s="182" t="s">
        <v>3301</v>
      </c>
      <c r="D631" s="182" t="s">
        <v>208</v>
      </c>
      <c r="E631" s="183" t="s">
        <v>3302</v>
      </c>
      <c r="F631" s="184" t="s">
        <v>3303</v>
      </c>
      <c r="G631" s="185" t="s">
        <v>211</v>
      </c>
      <c r="H631" s="186">
        <v>3</v>
      </c>
      <c r="I631" s="187"/>
      <c r="J631" s="188">
        <f>ROUND(I631*H631,2)</f>
        <v>0</v>
      </c>
      <c r="K631" s="189"/>
      <c r="L631" s="42"/>
      <c r="M631" s="190" t="s">
        <v>21</v>
      </c>
      <c r="N631" s="191" t="s">
        <v>45</v>
      </c>
      <c r="O631" s="67"/>
      <c r="P631" s="192">
        <f>O631*H631</f>
        <v>0</v>
      </c>
      <c r="Q631" s="192">
        <v>0</v>
      </c>
      <c r="R631" s="192">
        <f>Q631*H631</f>
        <v>0</v>
      </c>
      <c r="S631" s="192">
        <v>0</v>
      </c>
      <c r="T631" s="193">
        <f>S631*H631</f>
        <v>0</v>
      </c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R631" s="194" t="s">
        <v>356</v>
      </c>
      <c r="AT631" s="194" t="s">
        <v>208</v>
      </c>
      <c r="AU631" s="194" t="s">
        <v>83</v>
      </c>
      <c r="AY631" s="20" t="s">
        <v>206</v>
      </c>
      <c r="BE631" s="195">
        <f>IF(N631="základní",J631,0)</f>
        <v>0</v>
      </c>
      <c r="BF631" s="195">
        <f>IF(N631="snížená",J631,0)</f>
        <v>0</v>
      </c>
      <c r="BG631" s="195">
        <f>IF(N631="zákl. přenesená",J631,0)</f>
        <v>0</v>
      </c>
      <c r="BH631" s="195">
        <f>IF(N631="sníž. přenesená",J631,0)</f>
        <v>0</v>
      </c>
      <c r="BI631" s="195">
        <f>IF(N631="nulová",J631,0)</f>
        <v>0</v>
      </c>
      <c r="BJ631" s="20" t="s">
        <v>81</v>
      </c>
      <c r="BK631" s="195">
        <f>ROUND(I631*H631,2)</f>
        <v>0</v>
      </c>
      <c r="BL631" s="20" t="s">
        <v>356</v>
      </c>
      <c r="BM631" s="194" t="s">
        <v>3304</v>
      </c>
    </row>
    <row r="632" spans="1:65" s="2" customFormat="1">
      <c r="A632" s="37"/>
      <c r="B632" s="38"/>
      <c r="C632" s="39"/>
      <c r="D632" s="196" t="s">
        <v>213</v>
      </c>
      <c r="E632" s="39"/>
      <c r="F632" s="197" t="s">
        <v>3303</v>
      </c>
      <c r="G632" s="39"/>
      <c r="H632" s="39"/>
      <c r="I632" s="198"/>
      <c r="J632" s="39"/>
      <c r="K632" s="39"/>
      <c r="L632" s="42"/>
      <c r="M632" s="199"/>
      <c r="N632" s="200"/>
      <c r="O632" s="67"/>
      <c r="P632" s="67"/>
      <c r="Q632" s="67"/>
      <c r="R632" s="67"/>
      <c r="S632" s="67"/>
      <c r="T632" s="68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T632" s="20" t="s">
        <v>213</v>
      </c>
      <c r="AU632" s="20" t="s">
        <v>83</v>
      </c>
    </row>
    <row r="633" spans="1:65" s="2" customFormat="1" ht="16.5" customHeight="1">
      <c r="A633" s="37"/>
      <c r="B633" s="38"/>
      <c r="C633" s="234" t="s">
        <v>3305</v>
      </c>
      <c r="D633" s="234" t="s">
        <v>305</v>
      </c>
      <c r="E633" s="235" t="s">
        <v>3306</v>
      </c>
      <c r="F633" s="236" t="s">
        <v>3307</v>
      </c>
      <c r="G633" s="237" t="s">
        <v>211</v>
      </c>
      <c r="H633" s="238">
        <v>3</v>
      </c>
      <c r="I633" s="239"/>
      <c r="J633" s="240">
        <f>ROUND(I633*H633,2)</f>
        <v>0</v>
      </c>
      <c r="K633" s="241"/>
      <c r="L633" s="242"/>
      <c r="M633" s="243" t="s">
        <v>21</v>
      </c>
      <c r="N633" s="244" t="s">
        <v>45</v>
      </c>
      <c r="O633" s="67"/>
      <c r="P633" s="192">
        <f>O633*H633</f>
        <v>0</v>
      </c>
      <c r="Q633" s="192">
        <v>0</v>
      </c>
      <c r="R633" s="192">
        <f>Q633*H633</f>
        <v>0</v>
      </c>
      <c r="S633" s="192">
        <v>0</v>
      </c>
      <c r="T633" s="193">
        <f>S633*H633</f>
        <v>0</v>
      </c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R633" s="194" t="s">
        <v>487</v>
      </c>
      <c r="AT633" s="194" t="s">
        <v>305</v>
      </c>
      <c r="AU633" s="194" t="s">
        <v>83</v>
      </c>
      <c r="AY633" s="20" t="s">
        <v>206</v>
      </c>
      <c r="BE633" s="195">
        <f>IF(N633="základní",J633,0)</f>
        <v>0</v>
      </c>
      <c r="BF633" s="195">
        <f>IF(N633="snížená",J633,0)</f>
        <v>0</v>
      </c>
      <c r="BG633" s="195">
        <f>IF(N633="zákl. přenesená",J633,0)</f>
        <v>0</v>
      </c>
      <c r="BH633" s="195">
        <f>IF(N633="sníž. přenesená",J633,0)</f>
        <v>0</v>
      </c>
      <c r="BI633" s="195">
        <f>IF(N633="nulová",J633,0)</f>
        <v>0</v>
      </c>
      <c r="BJ633" s="20" t="s">
        <v>81</v>
      </c>
      <c r="BK633" s="195">
        <f>ROUND(I633*H633,2)</f>
        <v>0</v>
      </c>
      <c r="BL633" s="20" t="s">
        <v>356</v>
      </c>
      <c r="BM633" s="194" t="s">
        <v>3308</v>
      </c>
    </row>
    <row r="634" spans="1:65" s="2" customFormat="1">
      <c r="A634" s="37"/>
      <c r="B634" s="38"/>
      <c r="C634" s="39"/>
      <c r="D634" s="196" t="s">
        <v>213</v>
      </c>
      <c r="E634" s="39"/>
      <c r="F634" s="197" t="s">
        <v>3307</v>
      </c>
      <c r="G634" s="39"/>
      <c r="H634" s="39"/>
      <c r="I634" s="198"/>
      <c r="J634" s="39"/>
      <c r="K634" s="39"/>
      <c r="L634" s="42"/>
      <c r="M634" s="199"/>
      <c r="N634" s="200"/>
      <c r="O634" s="67"/>
      <c r="P634" s="67"/>
      <c r="Q634" s="67"/>
      <c r="R634" s="67"/>
      <c r="S634" s="67"/>
      <c r="T634" s="68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T634" s="20" t="s">
        <v>213</v>
      </c>
      <c r="AU634" s="20" t="s">
        <v>83</v>
      </c>
    </row>
    <row r="635" spans="1:65" s="2" customFormat="1" ht="37.75" customHeight="1">
      <c r="A635" s="37"/>
      <c r="B635" s="38"/>
      <c r="C635" s="182" t="s">
        <v>3309</v>
      </c>
      <c r="D635" s="182" t="s">
        <v>208</v>
      </c>
      <c r="E635" s="183" t="s">
        <v>3310</v>
      </c>
      <c r="F635" s="184" t="s">
        <v>3311</v>
      </c>
      <c r="G635" s="185" t="s">
        <v>308</v>
      </c>
      <c r="H635" s="186">
        <v>3.0150000000000001</v>
      </c>
      <c r="I635" s="187"/>
      <c r="J635" s="188">
        <f>ROUND(I635*H635,2)</f>
        <v>0</v>
      </c>
      <c r="K635" s="189"/>
      <c r="L635" s="42"/>
      <c r="M635" s="190" t="s">
        <v>21</v>
      </c>
      <c r="N635" s="191" t="s">
        <v>45</v>
      </c>
      <c r="O635" s="67"/>
      <c r="P635" s="192">
        <f>O635*H635</f>
        <v>0</v>
      </c>
      <c r="Q635" s="192">
        <v>0</v>
      </c>
      <c r="R635" s="192">
        <f>Q635*H635</f>
        <v>0</v>
      </c>
      <c r="S635" s="192">
        <v>0</v>
      </c>
      <c r="T635" s="193">
        <f>S635*H635</f>
        <v>0</v>
      </c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R635" s="194" t="s">
        <v>356</v>
      </c>
      <c r="AT635" s="194" t="s">
        <v>208</v>
      </c>
      <c r="AU635" s="194" t="s">
        <v>83</v>
      </c>
      <c r="AY635" s="20" t="s">
        <v>206</v>
      </c>
      <c r="BE635" s="195">
        <f>IF(N635="základní",J635,0)</f>
        <v>0</v>
      </c>
      <c r="BF635" s="195">
        <f>IF(N635="snížená",J635,0)</f>
        <v>0</v>
      </c>
      <c r="BG635" s="195">
        <f>IF(N635="zákl. přenesená",J635,0)</f>
        <v>0</v>
      </c>
      <c r="BH635" s="195">
        <f>IF(N635="sníž. přenesená",J635,0)</f>
        <v>0</v>
      </c>
      <c r="BI635" s="195">
        <f>IF(N635="nulová",J635,0)</f>
        <v>0</v>
      </c>
      <c r="BJ635" s="20" t="s">
        <v>81</v>
      </c>
      <c r="BK635" s="195">
        <f>ROUND(I635*H635,2)</f>
        <v>0</v>
      </c>
      <c r="BL635" s="20" t="s">
        <v>356</v>
      </c>
      <c r="BM635" s="194" t="s">
        <v>3312</v>
      </c>
    </row>
    <row r="636" spans="1:65" s="2" customFormat="1" ht="18">
      <c r="A636" s="37"/>
      <c r="B636" s="38"/>
      <c r="C636" s="39"/>
      <c r="D636" s="196" t="s">
        <v>213</v>
      </c>
      <c r="E636" s="39"/>
      <c r="F636" s="197" t="s">
        <v>3311</v>
      </c>
      <c r="G636" s="39"/>
      <c r="H636" s="39"/>
      <c r="I636" s="198"/>
      <c r="J636" s="39"/>
      <c r="K636" s="39"/>
      <c r="L636" s="42"/>
      <c r="M636" s="199"/>
      <c r="N636" s="200"/>
      <c r="O636" s="67"/>
      <c r="P636" s="67"/>
      <c r="Q636" s="67"/>
      <c r="R636" s="67"/>
      <c r="S636" s="67"/>
      <c r="T636" s="68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T636" s="20" t="s">
        <v>213</v>
      </c>
      <c r="AU636" s="20" t="s">
        <v>83</v>
      </c>
    </row>
    <row r="637" spans="1:65" s="12" customFormat="1" ht="22.75" customHeight="1">
      <c r="B637" s="166"/>
      <c r="C637" s="167"/>
      <c r="D637" s="168" t="s">
        <v>73</v>
      </c>
      <c r="E637" s="180" t="s">
        <v>3313</v>
      </c>
      <c r="F637" s="180" t="s">
        <v>3314</v>
      </c>
      <c r="G637" s="167"/>
      <c r="H637" s="167"/>
      <c r="I637" s="170"/>
      <c r="J637" s="181">
        <f>BK637</f>
        <v>0</v>
      </c>
      <c r="K637" s="167"/>
      <c r="L637" s="172"/>
      <c r="M637" s="173"/>
      <c r="N637" s="174"/>
      <c r="O637" s="174"/>
      <c r="P637" s="175">
        <f>SUM(P638:P642)</f>
        <v>0</v>
      </c>
      <c r="Q637" s="174"/>
      <c r="R637" s="175">
        <f>SUM(R638:R642)</f>
        <v>0</v>
      </c>
      <c r="S637" s="174"/>
      <c r="T637" s="176">
        <f>SUM(T638:T642)</f>
        <v>0</v>
      </c>
      <c r="AR637" s="177" t="s">
        <v>83</v>
      </c>
      <c r="AT637" s="178" t="s">
        <v>73</v>
      </c>
      <c r="AU637" s="178" t="s">
        <v>81</v>
      </c>
      <c r="AY637" s="177" t="s">
        <v>206</v>
      </c>
      <c r="BK637" s="179">
        <f>SUM(BK638:BK642)</f>
        <v>0</v>
      </c>
    </row>
    <row r="638" spans="1:65" s="2" customFormat="1" ht="16.5" customHeight="1">
      <c r="A638" s="37"/>
      <c r="B638" s="38"/>
      <c r="C638" s="182" t="s">
        <v>3315</v>
      </c>
      <c r="D638" s="182" t="s">
        <v>208</v>
      </c>
      <c r="E638" s="183" t="s">
        <v>3316</v>
      </c>
      <c r="F638" s="184" t="s">
        <v>3317</v>
      </c>
      <c r="G638" s="185" t="s">
        <v>226</v>
      </c>
      <c r="H638" s="186">
        <v>1.8</v>
      </c>
      <c r="I638" s="187"/>
      <c r="J638" s="188">
        <f>ROUND(I638*H638,2)</f>
        <v>0</v>
      </c>
      <c r="K638" s="189"/>
      <c r="L638" s="42"/>
      <c r="M638" s="190" t="s">
        <v>21</v>
      </c>
      <c r="N638" s="191" t="s">
        <v>45</v>
      </c>
      <c r="O638" s="67"/>
      <c r="P638" s="192">
        <f>O638*H638</f>
        <v>0</v>
      </c>
      <c r="Q638" s="192">
        <v>0</v>
      </c>
      <c r="R638" s="192">
        <f>Q638*H638</f>
        <v>0</v>
      </c>
      <c r="S638" s="192">
        <v>0</v>
      </c>
      <c r="T638" s="193">
        <f>S638*H638</f>
        <v>0</v>
      </c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R638" s="194" t="s">
        <v>356</v>
      </c>
      <c r="AT638" s="194" t="s">
        <v>208</v>
      </c>
      <c r="AU638" s="194" t="s">
        <v>83</v>
      </c>
      <c r="AY638" s="20" t="s">
        <v>206</v>
      </c>
      <c r="BE638" s="195">
        <f>IF(N638="základní",J638,0)</f>
        <v>0</v>
      </c>
      <c r="BF638" s="195">
        <f>IF(N638="snížená",J638,0)</f>
        <v>0</v>
      </c>
      <c r="BG638" s="195">
        <f>IF(N638="zákl. přenesená",J638,0)</f>
        <v>0</v>
      </c>
      <c r="BH638" s="195">
        <f>IF(N638="sníž. přenesená",J638,0)</f>
        <v>0</v>
      </c>
      <c r="BI638" s="195">
        <f>IF(N638="nulová",J638,0)</f>
        <v>0</v>
      </c>
      <c r="BJ638" s="20" t="s">
        <v>81</v>
      </c>
      <c r="BK638" s="195">
        <f>ROUND(I638*H638,2)</f>
        <v>0</v>
      </c>
      <c r="BL638" s="20" t="s">
        <v>356</v>
      </c>
      <c r="BM638" s="194" t="s">
        <v>3318</v>
      </c>
    </row>
    <row r="639" spans="1:65" s="2" customFormat="1">
      <c r="A639" s="37"/>
      <c r="B639" s="38"/>
      <c r="C639" s="39"/>
      <c r="D639" s="196" t="s">
        <v>213</v>
      </c>
      <c r="E639" s="39"/>
      <c r="F639" s="197" t="s">
        <v>3317</v>
      </c>
      <c r="G639" s="39"/>
      <c r="H639" s="39"/>
      <c r="I639" s="198"/>
      <c r="J639" s="39"/>
      <c r="K639" s="39"/>
      <c r="L639" s="42"/>
      <c r="M639" s="199"/>
      <c r="N639" s="200"/>
      <c r="O639" s="67"/>
      <c r="P639" s="67"/>
      <c r="Q639" s="67"/>
      <c r="R639" s="67"/>
      <c r="S639" s="67"/>
      <c r="T639" s="68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T639" s="20" t="s">
        <v>213</v>
      </c>
      <c r="AU639" s="20" t="s">
        <v>83</v>
      </c>
    </row>
    <row r="640" spans="1:65" s="13" customFormat="1">
      <c r="B640" s="201"/>
      <c r="C640" s="202"/>
      <c r="D640" s="196" t="s">
        <v>215</v>
      </c>
      <c r="E640" s="203" t="s">
        <v>21</v>
      </c>
      <c r="F640" s="204" t="s">
        <v>3319</v>
      </c>
      <c r="G640" s="202"/>
      <c r="H640" s="203" t="s">
        <v>21</v>
      </c>
      <c r="I640" s="205"/>
      <c r="J640" s="202"/>
      <c r="K640" s="202"/>
      <c r="L640" s="206"/>
      <c r="M640" s="207"/>
      <c r="N640" s="208"/>
      <c r="O640" s="208"/>
      <c r="P640" s="208"/>
      <c r="Q640" s="208"/>
      <c r="R640" s="208"/>
      <c r="S640" s="208"/>
      <c r="T640" s="209"/>
      <c r="AT640" s="210" t="s">
        <v>215</v>
      </c>
      <c r="AU640" s="210" t="s">
        <v>83</v>
      </c>
      <c r="AV640" s="13" t="s">
        <v>81</v>
      </c>
      <c r="AW640" s="13" t="s">
        <v>34</v>
      </c>
      <c r="AX640" s="13" t="s">
        <v>74</v>
      </c>
      <c r="AY640" s="210" t="s">
        <v>206</v>
      </c>
    </row>
    <row r="641" spans="1:65" s="14" customFormat="1">
      <c r="B641" s="211"/>
      <c r="C641" s="212"/>
      <c r="D641" s="196" t="s">
        <v>215</v>
      </c>
      <c r="E641" s="213" t="s">
        <v>21</v>
      </c>
      <c r="F641" s="214" t="s">
        <v>3320</v>
      </c>
      <c r="G641" s="212"/>
      <c r="H641" s="215">
        <v>1.8</v>
      </c>
      <c r="I641" s="216"/>
      <c r="J641" s="212"/>
      <c r="K641" s="212"/>
      <c r="L641" s="217"/>
      <c r="M641" s="218"/>
      <c r="N641" s="219"/>
      <c r="O641" s="219"/>
      <c r="P641" s="219"/>
      <c r="Q641" s="219"/>
      <c r="R641" s="219"/>
      <c r="S641" s="219"/>
      <c r="T641" s="220"/>
      <c r="AT641" s="221" t="s">
        <v>215</v>
      </c>
      <c r="AU641" s="221" t="s">
        <v>83</v>
      </c>
      <c r="AV641" s="14" t="s">
        <v>83</v>
      </c>
      <c r="AW641" s="14" t="s">
        <v>34</v>
      </c>
      <c r="AX641" s="14" t="s">
        <v>74</v>
      </c>
      <c r="AY641" s="221" t="s">
        <v>206</v>
      </c>
    </row>
    <row r="642" spans="1:65" s="15" customFormat="1">
      <c r="B642" s="222"/>
      <c r="C642" s="223"/>
      <c r="D642" s="196" t="s">
        <v>215</v>
      </c>
      <c r="E642" s="224" t="s">
        <v>21</v>
      </c>
      <c r="F642" s="225" t="s">
        <v>219</v>
      </c>
      <c r="G642" s="223"/>
      <c r="H642" s="226">
        <v>1.8</v>
      </c>
      <c r="I642" s="227"/>
      <c r="J642" s="223"/>
      <c r="K642" s="223"/>
      <c r="L642" s="228"/>
      <c r="M642" s="229"/>
      <c r="N642" s="230"/>
      <c r="O642" s="230"/>
      <c r="P642" s="230"/>
      <c r="Q642" s="230"/>
      <c r="R642" s="230"/>
      <c r="S642" s="230"/>
      <c r="T642" s="231"/>
      <c r="AT642" s="232" t="s">
        <v>215</v>
      </c>
      <c r="AU642" s="232" t="s">
        <v>83</v>
      </c>
      <c r="AV642" s="15" t="s">
        <v>149</v>
      </c>
      <c r="AW642" s="15" t="s">
        <v>34</v>
      </c>
      <c r="AX642" s="15" t="s">
        <v>81</v>
      </c>
      <c r="AY642" s="232" t="s">
        <v>206</v>
      </c>
    </row>
    <row r="643" spans="1:65" s="12" customFormat="1" ht="22.75" customHeight="1">
      <c r="B643" s="166"/>
      <c r="C643" s="167"/>
      <c r="D643" s="168" t="s">
        <v>73</v>
      </c>
      <c r="E643" s="180" t="s">
        <v>2750</v>
      </c>
      <c r="F643" s="180" t="s">
        <v>3321</v>
      </c>
      <c r="G643" s="167"/>
      <c r="H643" s="167"/>
      <c r="I643" s="170"/>
      <c r="J643" s="181">
        <f>BK643</f>
        <v>0</v>
      </c>
      <c r="K643" s="167"/>
      <c r="L643" s="172"/>
      <c r="M643" s="173"/>
      <c r="N643" s="174"/>
      <c r="O643" s="174"/>
      <c r="P643" s="175">
        <f>SUM(P644:P661)</f>
        <v>0</v>
      </c>
      <c r="Q643" s="174"/>
      <c r="R643" s="175">
        <f>SUM(R644:R661)</f>
        <v>0</v>
      </c>
      <c r="S643" s="174"/>
      <c r="T643" s="176">
        <f>SUM(T644:T661)</f>
        <v>0</v>
      </c>
      <c r="AR643" s="177" t="s">
        <v>83</v>
      </c>
      <c r="AT643" s="178" t="s">
        <v>73</v>
      </c>
      <c r="AU643" s="178" t="s">
        <v>81</v>
      </c>
      <c r="AY643" s="177" t="s">
        <v>206</v>
      </c>
      <c r="BK643" s="179">
        <f>SUM(BK644:BK661)</f>
        <v>0</v>
      </c>
    </row>
    <row r="644" spans="1:65" s="2" customFormat="1" ht="24.15" customHeight="1">
      <c r="A644" s="37"/>
      <c r="B644" s="38"/>
      <c r="C644" s="182" t="s">
        <v>3322</v>
      </c>
      <c r="D644" s="182" t="s">
        <v>208</v>
      </c>
      <c r="E644" s="183" t="s">
        <v>3323</v>
      </c>
      <c r="F644" s="184" t="s">
        <v>3324</v>
      </c>
      <c r="G644" s="185" t="s">
        <v>238</v>
      </c>
      <c r="H644" s="186">
        <v>94.334000000000003</v>
      </c>
      <c r="I644" s="187"/>
      <c r="J644" s="188">
        <f>ROUND(I644*H644,2)</f>
        <v>0</v>
      </c>
      <c r="K644" s="189"/>
      <c r="L644" s="42"/>
      <c r="M644" s="190" t="s">
        <v>21</v>
      </c>
      <c r="N644" s="191" t="s">
        <v>45</v>
      </c>
      <c r="O644" s="67"/>
      <c r="P644" s="192">
        <f>O644*H644</f>
        <v>0</v>
      </c>
      <c r="Q644" s="192">
        <v>0</v>
      </c>
      <c r="R644" s="192">
        <f>Q644*H644</f>
        <v>0</v>
      </c>
      <c r="S644" s="192">
        <v>0</v>
      </c>
      <c r="T644" s="193">
        <f>S644*H644</f>
        <v>0</v>
      </c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R644" s="194" t="s">
        <v>356</v>
      </c>
      <c r="AT644" s="194" t="s">
        <v>208</v>
      </c>
      <c r="AU644" s="194" t="s">
        <v>83</v>
      </c>
      <c r="AY644" s="20" t="s">
        <v>206</v>
      </c>
      <c r="BE644" s="195">
        <f>IF(N644="základní",J644,0)</f>
        <v>0</v>
      </c>
      <c r="BF644" s="195">
        <f>IF(N644="snížená",J644,0)</f>
        <v>0</v>
      </c>
      <c r="BG644" s="195">
        <f>IF(N644="zákl. přenesená",J644,0)</f>
        <v>0</v>
      </c>
      <c r="BH644" s="195">
        <f>IF(N644="sníž. přenesená",J644,0)</f>
        <v>0</v>
      </c>
      <c r="BI644" s="195">
        <f>IF(N644="nulová",J644,0)</f>
        <v>0</v>
      </c>
      <c r="BJ644" s="20" t="s">
        <v>81</v>
      </c>
      <c r="BK644" s="195">
        <f>ROUND(I644*H644,2)</f>
        <v>0</v>
      </c>
      <c r="BL644" s="20" t="s">
        <v>356</v>
      </c>
      <c r="BM644" s="194" t="s">
        <v>3325</v>
      </c>
    </row>
    <row r="645" spans="1:65" s="2" customFormat="1" ht="18">
      <c r="A645" s="37"/>
      <c r="B645" s="38"/>
      <c r="C645" s="39"/>
      <c r="D645" s="196" t="s">
        <v>213</v>
      </c>
      <c r="E645" s="39"/>
      <c r="F645" s="197" t="s">
        <v>3324</v>
      </c>
      <c r="G645" s="39"/>
      <c r="H645" s="39"/>
      <c r="I645" s="198"/>
      <c r="J645" s="39"/>
      <c r="K645" s="39"/>
      <c r="L645" s="42"/>
      <c r="M645" s="199"/>
      <c r="N645" s="200"/>
      <c r="O645" s="67"/>
      <c r="P645" s="67"/>
      <c r="Q645" s="67"/>
      <c r="R645" s="67"/>
      <c r="S645" s="67"/>
      <c r="T645" s="68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T645" s="20" t="s">
        <v>213</v>
      </c>
      <c r="AU645" s="20" t="s">
        <v>83</v>
      </c>
    </row>
    <row r="646" spans="1:65" s="14" customFormat="1">
      <c r="B646" s="211"/>
      <c r="C646" s="212"/>
      <c r="D646" s="196" t="s">
        <v>215</v>
      </c>
      <c r="E646" s="213" t="s">
        <v>21</v>
      </c>
      <c r="F646" s="214" t="s">
        <v>3326</v>
      </c>
      <c r="G646" s="212"/>
      <c r="H646" s="215">
        <v>116.298</v>
      </c>
      <c r="I646" s="216"/>
      <c r="J646" s="212"/>
      <c r="K646" s="212"/>
      <c r="L646" s="217"/>
      <c r="M646" s="218"/>
      <c r="N646" s="219"/>
      <c r="O646" s="219"/>
      <c r="P646" s="219"/>
      <c r="Q646" s="219"/>
      <c r="R646" s="219"/>
      <c r="S646" s="219"/>
      <c r="T646" s="220"/>
      <c r="AT646" s="221" t="s">
        <v>215</v>
      </c>
      <c r="AU646" s="221" t="s">
        <v>83</v>
      </c>
      <c r="AV646" s="14" t="s">
        <v>83</v>
      </c>
      <c r="AW646" s="14" t="s">
        <v>34</v>
      </c>
      <c r="AX646" s="14" t="s">
        <v>74</v>
      </c>
      <c r="AY646" s="221" t="s">
        <v>206</v>
      </c>
    </row>
    <row r="647" spans="1:65" s="14" customFormat="1">
      <c r="B647" s="211"/>
      <c r="C647" s="212"/>
      <c r="D647" s="196" t="s">
        <v>215</v>
      </c>
      <c r="E647" s="213" t="s">
        <v>21</v>
      </c>
      <c r="F647" s="214" t="s">
        <v>3327</v>
      </c>
      <c r="G647" s="212"/>
      <c r="H647" s="215">
        <v>-28.164999999999999</v>
      </c>
      <c r="I647" s="216"/>
      <c r="J647" s="212"/>
      <c r="K647" s="212"/>
      <c r="L647" s="217"/>
      <c r="M647" s="218"/>
      <c r="N647" s="219"/>
      <c r="O647" s="219"/>
      <c r="P647" s="219"/>
      <c r="Q647" s="219"/>
      <c r="R647" s="219"/>
      <c r="S647" s="219"/>
      <c r="T647" s="220"/>
      <c r="AT647" s="221" t="s">
        <v>215</v>
      </c>
      <c r="AU647" s="221" t="s">
        <v>83</v>
      </c>
      <c r="AV647" s="14" t="s">
        <v>83</v>
      </c>
      <c r="AW647" s="14" t="s">
        <v>34</v>
      </c>
      <c r="AX647" s="14" t="s">
        <v>74</v>
      </c>
      <c r="AY647" s="221" t="s">
        <v>206</v>
      </c>
    </row>
    <row r="648" spans="1:65" s="13" customFormat="1">
      <c r="B648" s="201"/>
      <c r="C648" s="202"/>
      <c r="D648" s="196" t="s">
        <v>215</v>
      </c>
      <c r="E648" s="203" t="s">
        <v>21</v>
      </c>
      <c r="F648" s="204" t="s">
        <v>3197</v>
      </c>
      <c r="G648" s="202"/>
      <c r="H648" s="203" t="s">
        <v>21</v>
      </c>
      <c r="I648" s="205"/>
      <c r="J648" s="202"/>
      <c r="K648" s="202"/>
      <c r="L648" s="206"/>
      <c r="M648" s="207"/>
      <c r="N648" s="208"/>
      <c r="O648" s="208"/>
      <c r="P648" s="208"/>
      <c r="Q648" s="208"/>
      <c r="R648" s="208"/>
      <c r="S648" s="208"/>
      <c r="T648" s="209"/>
      <c r="AT648" s="210" t="s">
        <v>215</v>
      </c>
      <c r="AU648" s="210" t="s">
        <v>83</v>
      </c>
      <c r="AV648" s="13" t="s">
        <v>81</v>
      </c>
      <c r="AW648" s="13" t="s">
        <v>34</v>
      </c>
      <c r="AX648" s="13" t="s">
        <v>74</v>
      </c>
      <c r="AY648" s="210" t="s">
        <v>206</v>
      </c>
    </row>
    <row r="649" spans="1:65" s="14" customFormat="1">
      <c r="B649" s="211"/>
      <c r="C649" s="212"/>
      <c r="D649" s="196" t="s">
        <v>215</v>
      </c>
      <c r="E649" s="213" t="s">
        <v>21</v>
      </c>
      <c r="F649" s="214" t="s">
        <v>3328</v>
      </c>
      <c r="G649" s="212"/>
      <c r="H649" s="215">
        <v>6.2009999999999996</v>
      </c>
      <c r="I649" s="216"/>
      <c r="J649" s="212"/>
      <c r="K649" s="212"/>
      <c r="L649" s="217"/>
      <c r="M649" s="218"/>
      <c r="N649" s="219"/>
      <c r="O649" s="219"/>
      <c r="P649" s="219"/>
      <c r="Q649" s="219"/>
      <c r="R649" s="219"/>
      <c r="S649" s="219"/>
      <c r="T649" s="220"/>
      <c r="AT649" s="221" t="s">
        <v>215</v>
      </c>
      <c r="AU649" s="221" t="s">
        <v>83</v>
      </c>
      <c r="AV649" s="14" t="s">
        <v>83</v>
      </c>
      <c r="AW649" s="14" t="s">
        <v>34</v>
      </c>
      <c r="AX649" s="14" t="s">
        <v>74</v>
      </c>
      <c r="AY649" s="221" t="s">
        <v>206</v>
      </c>
    </row>
    <row r="650" spans="1:65" s="15" customFormat="1">
      <c r="B650" s="222"/>
      <c r="C650" s="223"/>
      <c r="D650" s="196" t="s">
        <v>215</v>
      </c>
      <c r="E650" s="224" t="s">
        <v>21</v>
      </c>
      <c r="F650" s="225" t="s">
        <v>219</v>
      </c>
      <c r="G650" s="223"/>
      <c r="H650" s="226">
        <v>94.334000000000003</v>
      </c>
      <c r="I650" s="227"/>
      <c r="J650" s="223"/>
      <c r="K650" s="223"/>
      <c r="L650" s="228"/>
      <c r="M650" s="229"/>
      <c r="N650" s="230"/>
      <c r="O650" s="230"/>
      <c r="P650" s="230"/>
      <c r="Q650" s="230"/>
      <c r="R650" s="230"/>
      <c r="S650" s="230"/>
      <c r="T650" s="231"/>
      <c r="AT650" s="232" t="s">
        <v>215</v>
      </c>
      <c r="AU650" s="232" t="s">
        <v>83</v>
      </c>
      <c r="AV650" s="15" t="s">
        <v>149</v>
      </c>
      <c r="AW650" s="15" t="s">
        <v>34</v>
      </c>
      <c r="AX650" s="15" t="s">
        <v>81</v>
      </c>
      <c r="AY650" s="232" t="s">
        <v>206</v>
      </c>
    </row>
    <row r="651" spans="1:65" s="2" customFormat="1" ht="21.75" customHeight="1">
      <c r="A651" s="37"/>
      <c r="B651" s="38"/>
      <c r="C651" s="182" t="s">
        <v>3329</v>
      </c>
      <c r="D651" s="182" t="s">
        <v>208</v>
      </c>
      <c r="E651" s="183" t="s">
        <v>3330</v>
      </c>
      <c r="F651" s="184" t="s">
        <v>3331</v>
      </c>
      <c r="G651" s="185" t="s">
        <v>226</v>
      </c>
      <c r="H651" s="186">
        <v>145</v>
      </c>
      <c r="I651" s="187"/>
      <c r="J651" s="188">
        <f>ROUND(I651*H651,2)</f>
        <v>0</v>
      </c>
      <c r="K651" s="189"/>
      <c r="L651" s="42"/>
      <c r="M651" s="190" t="s">
        <v>21</v>
      </c>
      <c r="N651" s="191" t="s">
        <v>45</v>
      </c>
      <c r="O651" s="67"/>
      <c r="P651" s="192">
        <f>O651*H651</f>
        <v>0</v>
      </c>
      <c r="Q651" s="192">
        <v>0</v>
      </c>
      <c r="R651" s="192">
        <f>Q651*H651</f>
        <v>0</v>
      </c>
      <c r="S651" s="192">
        <v>0</v>
      </c>
      <c r="T651" s="193">
        <f>S651*H651</f>
        <v>0</v>
      </c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R651" s="194" t="s">
        <v>356</v>
      </c>
      <c r="AT651" s="194" t="s">
        <v>208</v>
      </c>
      <c r="AU651" s="194" t="s">
        <v>83</v>
      </c>
      <c r="AY651" s="20" t="s">
        <v>206</v>
      </c>
      <c r="BE651" s="195">
        <f>IF(N651="základní",J651,0)</f>
        <v>0</v>
      </c>
      <c r="BF651" s="195">
        <f>IF(N651="snížená",J651,0)</f>
        <v>0</v>
      </c>
      <c r="BG651" s="195">
        <f>IF(N651="zákl. přenesená",J651,0)</f>
        <v>0</v>
      </c>
      <c r="BH651" s="195">
        <f>IF(N651="sníž. přenesená",J651,0)</f>
        <v>0</v>
      </c>
      <c r="BI651" s="195">
        <f>IF(N651="nulová",J651,0)</f>
        <v>0</v>
      </c>
      <c r="BJ651" s="20" t="s">
        <v>81</v>
      </c>
      <c r="BK651" s="195">
        <f>ROUND(I651*H651,2)</f>
        <v>0</v>
      </c>
      <c r="BL651" s="20" t="s">
        <v>356</v>
      </c>
      <c r="BM651" s="194" t="s">
        <v>3332</v>
      </c>
    </row>
    <row r="652" spans="1:65" s="2" customFormat="1">
      <c r="A652" s="37"/>
      <c r="B652" s="38"/>
      <c r="C652" s="39"/>
      <c r="D652" s="196" t="s">
        <v>213</v>
      </c>
      <c r="E652" s="39"/>
      <c r="F652" s="197" t="s">
        <v>3331</v>
      </c>
      <c r="G652" s="39"/>
      <c r="H652" s="39"/>
      <c r="I652" s="198"/>
      <c r="J652" s="39"/>
      <c r="K652" s="39"/>
      <c r="L652" s="42"/>
      <c r="M652" s="199"/>
      <c r="N652" s="200"/>
      <c r="O652" s="67"/>
      <c r="P652" s="67"/>
      <c r="Q652" s="67"/>
      <c r="R652" s="67"/>
      <c r="S652" s="67"/>
      <c r="T652" s="68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T652" s="20" t="s">
        <v>213</v>
      </c>
      <c r="AU652" s="20" t="s">
        <v>83</v>
      </c>
    </row>
    <row r="653" spans="1:65" s="13" customFormat="1">
      <c r="B653" s="201"/>
      <c r="C653" s="202"/>
      <c r="D653" s="196" t="s">
        <v>215</v>
      </c>
      <c r="E653" s="203" t="s">
        <v>21</v>
      </c>
      <c r="F653" s="204" t="s">
        <v>3333</v>
      </c>
      <c r="G653" s="202"/>
      <c r="H653" s="203" t="s">
        <v>21</v>
      </c>
      <c r="I653" s="205"/>
      <c r="J653" s="202"/>
      <c r="K653" s="202"/>
      <c r="L653" s="206"/>
      <c r="M653" s="207"/>
      <c r="N653" s="208"/>
      <c r="O653" s="208"/>
      <c r="P653" s="208"/>
      <c r="Q653" s="208"/>
      <c r="R653" s="208"/>
      <c r="S653" s="208"/>
      <c r="T653" s="209"/>
      <c r="AT653" s="210" t="s">
        <v>215</v>
      </c>
      <c r="AU653" s="210" t="s">
        <v>83</v>
      </c>
      <c r="AV653" s="13" t="s">
        <v>81</v>
      </c>
      <c r="AW653" s="13" t="s">
        <v>34</v>
      </c>
      <c r="AX653" s="13" t="s">
        <v>74</v>
      </c>
      <c r="AY653" s="210" t="s">
        <v>206</v>
      </c>
    </row>
    <row r="654" spans="1:65" s="14" customFormat="1">
      <c r="B654" s="211"/>
      <c r="C654" s="212"/>
      <c r="D654" s="196" t="s">
        <v>215</v>
      </c>
      <c r="E654" s="213" t="s">
        <v>21</v>
      </c>
      <c r="F654" s="214" t="s">
        <v>3334</v>
      </c>
      <c r="G654" s="212"/>
      <c r="H654" s="215">
        <v>197.096</v>
      </c>
      <c r="I654" s="216"/>
      <c r="J654" s="212"/>
      <c r="K654" s="212"/>
      <c r="L654" s="217"/>
      <c r="M654" s="218"/>
      <c r="N654" s="219"/>
      <c r="O654" s="219"/>
      <c r="P654" s="219"/>
      <c r="Q654" s="219"/>
      <c r="R654" s="219"/>
      <c r="S654" s="219"/>
      <c r="T654" s="220"/>
      <c r="AT654" s="221" t="s">
        <v>215</v>
      </c>
      <c r="AU654" s="221" t="s">
        <v>83</v>
      </c>
      <c r="AV654" s="14" t="s">
        <v>83</v>
      </c>
      <c r="AW654" s="14" t="s">
        <v>34</v>
      </c>
      <c r="AX654" s="14" t="s">
        <v>74</v>
      </c>
      <c r="AY654" s="221" t="s">
        <v>206</v>
      </c>
    </row>
    <row r="655" spans="1:65" s="14" customFormat="1">
      <c r="B655" s="211"/>
      <c r="C655" s="212"/>
      <c r="D655" s="196" t="s">
        <v>215</v>
      </c>
      <c r="E655" s="213" t="s">
        <v>21</v>
      </c>
      <c r="F655" s="214" t="s">
        <v>3335</v>
      </c>
      <c r="G655" s="212"/>
      <c r="H655" s="215">
        <v>-53.648000000000003</v>
      </c>
      <c r="I655" s="216"/>
      <c r="J655" s="212"/>
      <c r="K655" s="212"/>
      <c r="L655" s="217"/>
      <c r="M655" s="218"/>
      <c r="N655" s="219"/>
      <c r="O655" s="219"/>
      <c r="P655" s="219"/>
      <c r="Q655" s="219"/>
      <c r="R655" s="219"/>
      <c r="S655" s="219"/>
      <c r="T655" s="220"/>
      <c r="AT655" s="221" t="s">
        <v>215</v>
      </c>
      <c r="AU655" s="221" t="s">
        <v>83</v>
      </c>
      <c r="AV655" s="14" t="s">
        <v>83</v>
      </c>
      <c r="AW655" s="14" t="s">
        <v>34</v>
      </c>
      <c r="AX655" s="14" t="s">
        <v>74</v>
      </c>
      <c r="AY655" s="221" t="s">
        <v>206</v>
      </c>
    </row>
    <row r="656" spans="1:65" s="14" customFormat="1">
      <c r="B656" s="211"/>
      <c r="C656" s="212"/>
      <c r="D656" s="196" t="s">
        <v>215</v>
      </c>
      <c r="E656" s="213" t="s">
        <v>21</v>
      </c>
      <c r="F656" s="214" t="s">
        <v>3336</v>
      </c>
      <c r="G656" s="212"/>
      <c r="H656" s="215">
        <v>1.552</v>
      </c>
      <c r="I656" s="216"/>
      <c r="J656" s="212"/>
      <c r="K656" s="212"/>
      <c r="L656" s="217"/>
      <c r="M656" s="218"/>
      <c r="N656" s="219"/>
      <c r="O656" s="219"/>
      <c r="P656" s="219"/>
      <c r="Q656" s="219"/>
      <c r="R656" s="219"/>
      <c r="S656" s="219"/>
      <c r="T656" s="220"/>
      <c r="AT656" s="221" t="s">
        <v>215</v>
      </c>
      <c r="AU656" s="221" t="s">
        <v>83</v>
      </c>
      <c r="AV656" s="14" t="s">
        <v>83</v>
      </c>
      <c r="AW656" s="14" t="s">
        <v>34</v>
      </c>
      <c r="AX656" s="14" t="s">
        <v>74</v>
      </c>
      <c r="AY656" s="221" t="s">
        <v>206</v>
      </c>
    </row>
    <row r="657" spans="1:65" s="15" customFormat="1">
      <c r="B657" s="222"/>
      <c r="C657" s="223"/>
      <c r="D657" s="196" t="s">
        <v>215</v>
      </c>
      <c r="E657" s="224" t="s">
        <v>21</v>
      </c>
      <c r="F657" s="225" t="s">
        <v>219</v>
      </c>
      <c r="G657" s="223"/>
      <c r="H657" s="226">
        <v>145</v>
      </c>
      <c r="I657" s="227"/>
      <c r="J657" s="223"/>
      <c r="K657" s="223"/>
      <c r="L657" s="228"/>
      <c r="M657" s="229"/>
      <c r="N657" s="230"/>
      <c r="O657" s="230"/>
      <c r="P657" s="230"/>
      <c r="Q657" s="230"/>
      <c r="R657" s="230"/>
      <c r="S657" s="230"/>
      <c r="T657" s="231"/>
      <c r="AT657" s="232" t="s">
        <v>215</v>
      </c>
      <c r="AU657" s="232" t="s">
        <v>83</v>
      </c>
      <c r="AV657" s="15" t="s">
        <v>149</v>
      </c>
      <c r="AW657" s="15" t="s">
        <v>34</v>
      </c>
      <c r="AX657" s="15" t="s">
        <v>81</v>
      </c>
      <c r="AY657" s="232" t="s">
        <v>206</v>
      </c>
    </row>
    <row r="658" spans="1:65" s="2" customFormat="1" ht="16.5" customHeight="1">
      <c r="A658" s="37"/>
      <c r="B658" s="38"/>
      <c r="C658" s="234" t="s">
        <v>3337</v>
      </c>
      <c r="D658" s="234" t="s">
        <v>305</v>
      </c>
      <c r="E658" s="235" t="s">
        <v>3338</v>
      </c>
      <c r="F658" s="236" t="s">
        <v>3339</v>
      </c>
      <c r="G658" s="237" t="s">
        <v>257</v>
      </c>
      <c r="H658" s="238">
        <v>1.34</v>
      </c>
      <c r="I658" s="239"/>
      <c r="J658" s="240">
        <f>ROUND(I658*H658,2)</f>
        <v>0</v>
      </c>
      <c r="K658" s="241"/>
      <c r="L658" s="242"/>
      <c r="M658" s="243" t="s">
        <v>21</v>
      </c>
      <c r="N658" s="244" t="s">
        <v>45</v>
      </c>
      <c r="O658" s="67"/>
      <c r="P658" s="192">
        <f>O658*H658</f>
        <v>0</v>
      </c>
      <c r="Q658" s="192">
        <v>0</v>
      </c>
      <c r="R658" s="192">
        <f>Q658*H658</f>
        <v>0</v>
      </c>
      <c r="S658" s="192">
        <v>0</v>
      </c>
      <c r="T658" s="193">
        <f>S658*H658</f>
        <v>0</v>
      </c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R658" s="194" t="s">
        <v>487</v>
      </c>
      <c r="AT658" s="194" t="s">
        <v>305</v>
      </c>
      <c r="AU658" s="194" t="s">
        <v>83</v>
      </c>
      <c r="AY658" s="20" t="s">
        <v>206</v>
      </c>
      <c r="BE658" s="195">
        <f>IF(N658="základní",J658,0)</f>
        <v>0</v>
      </c>
      <c r="BF658" s="195">
        <f>IF(N658="snížená",J658,0)</f>
        <v>0</v>
      </c>
      <c r="BG658" s="195">
        <f>IF(N658="zákl. přenesená",J658,0)</f>
        <v>0</v>
      </c>
      <c r="BH658" s="195">
        <f>IF(N658="sníž. přenesená",J658,0)</f>
        <v>0</v>
      </c>
      <c r="BI658" s="195">
        <f>IF(N658="nulová",J658,0)</f>
        <v>0</v>
      </c>
      <c r="BJ658" s="20" t="s">
        <v>81</v>
      </c>
      <c r="BK658" s="195">
        <f>ROUND(I658*H658,2)</f>
        <v>0</v>
      </c>
      <c r="BL658" s="20" t="s">
        <v>356</v>
      </c>
      <c r="BM658" s="194" t="s">
        <v>3340</v>
      </c>
    </row>
    <row r="659" spans="1:65" s="2" customFormat="1">
      <c r="A659" s="37"/>
      <c r="B659" s="38"/>
      <c r="C659" s="39"/>
      <c r="D659" s="196" t="s">
        <v>213</v>
      </c>
      <c r="E659" s="39"/>
      <c r="F659" s="197" t="s">
        <v>3339</v>
      </c>
      <c r="G659" s="39"/>
      <c r="H659" s="39"/>
      <c r="I659" s="198"/>
      <c r="J659" s="39"/>
      <c r="K659" s="39"/>
      <c r="L659" s="42"/>
      <c r="M659" s="199"/>
      <c r="N659" s="200"/>
      <c r="O659" s="67"/>
      <c r="P659" s="67"/>
      <c r="Q659" s="67"/>
      <c r="R659" s="67"/>
      <c r="S659" s="67"/>
      <c r="T659" s="68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T659" s="20" t="s">
        <v>213</v>
      </c>
      <c r="AU659" s="20" t="s">
        <v>83</v>
      </c>
    </row>
    <row r="660" spans="1:65" s="14" customFormat="1">
      <c r="B660" s="211"/>
      <c r="C660" s="212"/>
      <c r="D660" s="196" t="s">
        <v>215</v>
      </c>
      <c r="E660" s="213" t="s">
        <v>21</v>
      </c>
      <c r="F660" s="214" t="s">
        <v>3341</v>
      </c>
      <c r="G660" s="212"/>
      <c r="H660" s="215">
        <v>1.34</v>
      </c>
      <c r="I660" s="216"/>
      <c r="J660" s="212"/>
      <c r="K660" s="212"/>
      <c r="L660" s="217"/>
      <c r="M660" s="218"/>
      <c r="N660" s="219"/>
      <c r="O660" s="219"/>
      <c r="P660" s="219"/>
      <c r="Q660" s="219"/>
      <c r="R660" s="219"/>
      <c r="S660" s="219"/>
      <c r="T660" s="220"/>
      <c r="AT660" s="221" t="s">
        <v>215</v>
      </c>
      <c r="AU660" s="221" t="s">
        <v>83</v>
      </c>
      <c r="AV660" s="14" t="s">
        <v>83</v>
      </c>
      <c r="AW660" s="14" t="s">
        <v>34</v>
      </c>
      <c r="AX660" s="14" t="s">
        <v>74</v>
      </c>
      <c r="AY660" s="221" t="s">
        <v>206</v>
      </c>
    </row>
    <row r="661" spans="1:65" s="15" customFormat="1">
      <c r="B661" s="222"/>
      <c r="C661" s="223"/>
      <c r="D661" s="196" t="s">
        <v>215</v>
      </c>
      <c r="E661" s="224" t="s">
        <v>21</v>
      </c>
      <c r="F661" s="225" t="s">
        <v>219</v>
      </c>
      <c r="G661" s="223"/>
      <c r="H661" s="226">
        <v>1.34</v>
      </c>
      <c r="I661" s="227"/>
      <c r="J661" s="223"/>
      <c r="K661" s="223"/>
      <c r="L661" s="228"/>
      <c r="M661" s="229"/>
      <c r="N661" s="230"/>
      <c r="O661" s="230"/>
      <c r="P661" s="230"/>
      <c r="Q661" s="230"/>
      <c r="R661" s="230"/>
      <c r="S661" s="230"/>
      <c r="T661" s="231"/>
      <c r="AT661" s="232" t="s">
        <v>215</v>
      </c>
      <c r="AU661" s="232" t="s">
        <v>83</v>
      </c>
      <c r="AV661" s="15" t="s">
        <v>149</v>
      </c>
      <c r="AW661" s="15" t="s">
        <v>34</v>
      </c>
      <c r="AX661" s="15" t="s">
        <v>81</v>
      </c>
      <c r="AY661" s="232" t="s">
        <v>206</v>
      </c>
    </row>
    <row r="662" spans="1:65" s="12" customFormat="1" ht="22.75" customHeight="1">
      <c r="B662" s="166"/>
      <c r="C662" s="167"/>
      <c r="D662" s="168" t="s">
        <v>73</v>
      </c>
      <c r="E662" s="180" t="s">
        <v>3342</v>
      </c>
      <c r="F662" s="180" t="s">
        <v>3343</v>
      </c>
      <c r="G662" s="167"/>
      <c r="H662" s="167"/>
      <c r="I662" s="170"/>
      <c r="J662" s="181">
        <f>BK662</f>
        <v>0</v>
      </c>
      <c r="K662" s="167"/>
      <c r="L662" s="172"/>
      <c r="M662" s="173"/>
      <c r="N662" s="174"/>
      <c r="O662" s="174"/>
      <c r="P662" s="175">
        <f>SUM(P663:P695)</f>
        <v>0</v>
      </c>
      <c r="Q662" s="174"/>
      <c r="R662" s="175">
        <f>SUM(R663:R695)</f>
        <v>0</v>
      </c>
      <c r="S662" s="174"/>
      <c r="T662" s="176">
        <f>SUM(T663:T695)</f>
        <v>0</v>
      </c>
      <c r="AR662" s="177" t="s">
        <v>81</v>
      </c>
      <c r="AT662" s="178" t="s">
        <v>73</v>
      </c>
      <c r="AU662" s="178" t="s">
        <v>81</v>
      </c>
      <c r="AY662" s="177" t="s">
        <v>206</v>
      </c>
      <c r="BK662" s="179">
        <f>SUM(BK663:BK695)</f>
        <v>0</v>
      </c>
    </row>
    <row r="663" spans="1:65" s="2" customFormat="1" ht="24.15" customHeight="1">
      <c r="A663" s="37"/>
      <c r="B663" s="38"/>
      <c r="C663" s="182" t="s">
        <v>3344</v>
      </c>
      <c r="D663" s="182" t="s">
        <v>208</v>
      </c>
      <c r="E663" s="183" t="s">
        <v>3345</v>
      </c>
      <c r="F663" s="184" t="s">
        <v>3346</v>
      </c>
      <c r="G663" s="185" t="s">
        <v>1123</v>
      </c>
      <c r="H663" s="186">
        <v>1</v>
      </c>
      <c r="I663" s="187"/>
      <c r="J663" s="188">
        <f>ROUND(I663*H663,2)</f>
        <v>0</v>
      </c>
      <c r="K663" s="189"/>
      <c r="L663" s="42"/>
      <c r="M663" s="190" t="s">
        <v>21</v>
      </c>
      <c r="N663" s="191" t="s">
        <v>45</v>
      </c>
      <c r="O663" s="67"/>
      <c r="P663" s="192">
        <f>O663*H663</f>
        <v>0</v>
      </c>
      <c r="Q663" s="192">
        <v>0</v>
      </c>
      <c r="R663" s="192">
        <f>Q663*H663</f>
        <v>0</v>
      </c>
      <c r="S663" s="192">
        <v>0</v>
      </c>
      <c r="T663" s="193">
        <f>S663*H663</f>
        <v>0</v>
      </c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R663" s="194" t="s">
        <v>149</v>
      </c>
      <c r="AT663" s="194" t="s">
        <v>208</v>
      </c>
      <c r="AU663" s="194" t="s">
        <v>83</v>
      </c>
      <c r="AY663" s="20" t="s">
        <v>206</v>
      </c>
      <c r="BE663" s="195">
        <f>IF(N663="základní",J663,0)</f>
        <v>0</v>
      </c>
      <c r="BF663" s="195">
        <f>IF(N663="snížená",J663,0)</f>
        <v>0</v>
      </c>
      <c r="BG663" s="195">
        <f>IF(N663="zákl. přenesená",J663,0)</f>
        <v>0</v>
      </c>
      <c r="BH663" s="195">
        <f>IF(N663="sníž. přenesená",J663,0)</f>
        <v>0</v>
      </c>
      <c r="BI663" s="195">
        <f>IF(N663="nulová",J663,0)</f>
        <v>0</v>
      </c>
      <c r="BJ663" s="20" t="s">
        <v>81</v>
      </c>
      <c r="BK663" s="195">
        <f>ROUND(I663*H663,2)</f>
        <v>0</v>
      </c>
      <c r="BL663" s="20" t="s">
        <v>149</v>
      </c>
      <c r="BM663" s="194" t="s">
        <v>3347</v>
      </c>
    </row>
    <row r="664" spans="1:65" s="2" customFormat="1">
      <c r="A664" s="37"/>
      <c r="B664" s="38"/>
      <c r="C664" s="39"/>
      <c r="D664" s="196" t="s">
        <v>213</v>
      </c>
      <c r="E664" s="39"/>
      <c r="F664" s="197" t="s">
        <v>3346</v>
      </c>
      <c r="G664" s="39"/>
      <c r="H664" s="39"/>
      <c r="I664" s="198"/>
      <c r="J664" s="39"/>
      <c r="K664" s="39"/>
      <c r="L664" s="42"/>
      <c r="M664" s="199"/>
      <c r="N664" s="200"/>
      <c r="O664" s="67"/>
      <c r="P664" s="67"/>
      <c r="Q664" s="67"/>
      <c r="R664" s="67"/>
      <c r="S664" s="67"/>
      <c r="T664" s="68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T664" s="20" t="s">
        <v>213</v>
      </c>
      <c r="AU664" s="20" t="s">
        <v>83</v>
      </c>
    </row>
    <row r="665" spans="1:65" s="2" customFormat="1" ht="27">
      <c r="A665" s="37"/>
      <c r="B665" s="38"/>
      <c r="C665" s="39"/>
      <c r="D665" s="196" t="s">
        <v>275</v>
      </c>
      <c r="E665" s="39"/>
      <c r="F665" s="233" t="s">
        <v>3348</v>
      </c>
      <c r="G665" s="39"/>
      <c r="H665" s="39"/>
      <c r="I665" s="198"/>
      <c r="J665" s="39"/>
      <c r="K665" s="39"/>
      <c r="L665" s="42"/>
      <c r="M665" s="199"/>
      <c r="N665" s="200"/>
      <c r="O665" s="67"/>
      <c r="P665" s="67"/>
      <c r="Q665" s="67"/>
      <c r="R665" s="67"/>
      <c r="S665" s="67"/>
      <c r="T665" s="68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T665" s="20" t="s">
        <v>275</v>
      </c>
      <c r="AU665" s="20" t="s">
        <v>83</v>
      </c>
    </row>
    <row r="666" spans="1:65" s="2" customFormat="1" ht="24.15" customHeight="1">
      <c r="A666" s="37"/>
      <c r="B666" s="38"/>
      <c r="C666" s="182" t="s">
        <v>796</v>
      </c>
      <c r="D666" s="182" t="s">
        <v>208</v>
      </c>
      <c r="E666" s="183" t="s">
        <v>3349</v>
      </c>
      <c r="F666" s="184" t="s">
        <v>3350</v>
      </c>
      <c r="G666" s="185" t="s">
        <v>1123</v>
      </c>
      <c r="H666" s="186">
        <v>1</v>
      </c>
      <c r="I666" s="187"/>
      <c r="J666" s="188">
        <f>ROUND(I666*H666,2)</f>
        <v>0</v>
      </c>
      <c r="K666" s="189"/>
      <c r="L666" s="42"/>
      <c r="M666" s="190" t="s">
        <v>21</v>
      </c>
      <c r="N666" s="191" t="s">
        <v>45</v>
      </c>
      <c r="O666" s="67"/>
      <c r="P666" s="192">
        <f>O666*H666</f>
        <v>0</v>
      </c>
      <c r="Q666" s="192">
        <v>0</v>
      </c>
      <c r="R666" s="192">
        <f>Q666*H666</f>
        <v>0</v>
      </c>
      <c r="S666" s="192">
        <v>0</v>
      </c>
      <c r="T666" s="193">
        <f>S666*H666</f>
        <v>0</v>
      </c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R666" s="194" t="s">
        <v>149</v>
      </c>
      <c r="AT666" s="194" t="s">
        <v>208</v>
      </c>
      <c r="AU666" s="194" t="s">
        <v>83</v>
      </c>
      <c r="AY666" s="20" t="s">
        <v>206</v>
      </c>
      <c r="BE666" s="195">
        <f>IF(N666="základní",J666,0)</f>
        <v>0</v>
      </c>
      <c r="BF666" s="195">
        <f>IF(N666="snížená",J666,0)</f>
        <v>0</v>
      </c>
      <c r="BG666" s="195">
        <f>IF(N666="zákl. přenesená",J666,0)</f>
        <v>0</v>
      </c>
      <c r="BH666" s="195">
        <f>IF(N666="sníž. přenesená",J666,0)</f>
        <v>0</v>
      </c>
      <c r="BI666" s="195">
        <f>IF(N666="nulová",J666,0)</f>
        <v>0</v>
      </c>
      <c r="BJ666" s="20" t="s">
        <v>81</v>
      </c>
      <c r="BK666" s="195">
        <f>ROUND(I666*H666,2)</f>
        <v>0</v>
      </c>
      <c r="BL666" s="20" t="s">
        <v>149</v>
      </c>
      <c r="BM666" s="194" t="s">
        <v>3351</v>
      </c>
    </row>
    <row r="667" spans="1:65" s="2" customFormat="1" ht="18">
      <c r="A667" s="37"/>
      <c r="B667" s="38"/>
      <c r="C667" s="39"/>
      <c r="D667" s="196" t="s">
        <v>213</v>
      </c>
      <c r="E667" s="39"/>
      <c r="F667" s="197" t="s">
        <v>3350</v>
      </c>
      <c r="G667" s="39"/>
      <c r="H667" s="39"/>
      <c r="I667" s="198"/>
      <c r="J667" s="39"/>
      <c r="K667" s="39"/>
      <c r="L667" s="42"/>
      <c r="M667" s="199"/>
      <c r="N667" s="200"/>
      <c r="O667" s="67"/>
      <c r="P667" s="67"/>
      <c r="Q667" s="67"/>
      <c r="R667" s="67"/>
      <c r="S667" s="67"/>
      <c r="T667" s="68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T667" s="20" t="s">
        <v>213</v>
      </c>
      <c r="AU667" s="20" t="s">
        <v>83</v>
      </c>
    </row>
    <row r="668" spans="1:65" s="2" customFormat="1" ht="27">
      <c r="A668" s="37"/>
      <c r="B668" s="38"/>
      <c r="C668" s="39"/>
      <c r="D668" s="196" t="s">
        <v>275</v>
      </c>
      <c r="E668" s="39"/>
      <c r="F668" s="233" t="s">
        <v>3348</v>
      </c>
      <c r="G668" s="39"/>
      <c r="H668" s="39"/>
      <c r="I668" s="198"/>
      <c r="J668" s="39"/>
      <c r="K668" s="39"/>
      <c r="L668" s="42"/>
      <c r="M668" s="199"/>
      <c r="N668" s="200"/>
      <c r="O668" s="67"/>
      <c r="P668" s="67"/>
      <c r="Q668" s="67"/>
      <c r="R668" s="67"/>
      <c r="S668" s="67"/>
      <c r="T668" s="68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T668" s="20" t="s">
        <v>275</v>
      </c>
      <c r="AU668" s="20" t="s">
        <v>83</v>
      </c>
    </row>
    <row r="669" spans="1:65" s="2" customFormat="1" ht="24.15" customHeight="1">
      <c r="A669" s="37"/>
      <c r="B669" s="38"/>
      <c r="C669" s="182" t="s">
        <v>3352</v>
      </c>
      <c r="D669" s="182" t="s">
        <v>208</v>
      </c>
      <c r="E669" s="183" t="s">
        <v>3353</v>
      </c>
      <c r="F669" s="184" t="s">
        <v>3354</v>
      </c>
      <c r="G669" s="185" t="s">
        <v>1123</v>
      </c>
      <c r="H669" s="186">
        <v>1</v>
      </c>
      <c r="I669" s="187"/>
      <c r="J669" s="188">
        <f>ROUND(I669*H669,2)</f>
        <v>0</v>
      </c>
      <c r="K669" s="189"/>
      <c r="L669" s="42"/>
      <c r="M669" s="190" t="s">
        <v>21</v>
      </c>
      <c r="N669" s="191" t="s">
        <v>45</v>
      </c>
      <c r="O669" s="67"/>
      <c r="P669" s="192">
        <f>O669*H669</f>
        <v>0</v>
      </c>
      <c r="Q669" s="192">
        <v>0</v>
      </c>
      <c r="R669" s="192">
        <f>Q669*H669</f>
        <v>0</v>
      </c>
      <c r="S669" s="192">
        <v>0</v>
      </c>
      <c r="T669" s="193">
        <f>S669*H669</f>
        <v>0</v>
      </c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R669" s="194" t="s">
        <v>149</v>
      </c>
      <c r="AT669" s="194" t="s">
        <v>208</v>
      </c>
      <c r="AU669" s="194" t="s">
        <v>83</v>
      </c>
      <c r="AY669" s="20" t="s">
        <v>206</v>
      </c>
      <c r="BE669" s="195">
        <f>IF(N669="základní",J669,0)</f>
        <v>0</v>
      </c>
      <c r="BF669" s="195">
        <f>IF(N669="snížená",J669,0)</f>
        <v>0</v>
      </c>
      <c r="BG669" s="195">
        <f>IF(N669="zákl. přenesená",J669,0)</f>
        <v>0</v>
      </c>
      <c r="BH669" s="195">
        <f>IF(N669="sníž. přenesená",J669,0)</f>
        <v>0</v>
      </c>
      <c r="BI669" s="195">
        <f>IF(N669="nulová",J669,0)</f>
        <v>0</v>
      </c>
      <c r="BJ669" s="20" t="s">
        <v>81</v>
      </c>
      <c r="BK669" s="195">
        <f>ROUND(I669*H669,2)</f>
        <v>0</v>
      </c>
      <c r="BL669" s="20" t="s">
        <v>149</v>
      </c>
      <c r="BM669" s="194" t="s">
        <v>3355</v>
      </c>
    </row>
    <row r="670" spans="1:65" s="2" customFormat="1">
      <c r="A670" s="37"/>
      <c r="B670" s="38"/>
      <c r="C670" s="39"/>
      <c r="D670" s="196" t="s">
        <v>213</v>
      </c>
      <c r="E670" s="39"/>
      <c r="F670" s="197" t="s">
        <v>3354</v>
      </c>
      <c r="G670" s="39"/>
      <c r="H670" s="39"/>
      <c r="I670" s="198"/>
      <c r="J670" s="39"/>
      <c r="K670" s="39"/>
      <c r="L670" s="42"/>
      <c r="M670" s="199"/>
      <c r="N670" s="200"/>
      <c r="O670" s="67"/>
      <c r="P670" s="67"/>
      <c r="Q670" s="67"/>
      <c r="R670" s="67"/>
      <c r="S670" s="67"/>
      <c r="T670" s="68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T670" s="20" t="s">
        <v>213</v>
      </c>
      <c r="AU670" s="20" t="s">
        <v>83</v>
      </c>
    </row>
    <row r="671" spans="1:65" s="2" customFormat="1" ht="36">
      <c r="A671" s="37"/>
      <c r="B671" s="38"/>
      <c r="C671" s="39"/>
      <c r="D671" s="196" t="s">
        <v>275</v>
      </c>
      <c r="E671" s="39"/>
      <c r="F671" s="233" t="s">
        <v>3356</v>
      </c>
      <c r="G671" s="39"/>
      <c r="H671" s="39"/>
      <c r="I671" s="198"/>
      <c r="J671" s="39"/>
      <c r="K671" s="39"/>
      <c r="L671" s="42"/>
      <c r="M671" s="199"/>
      <c r="N671" s="200"/>
      <c r="O671" s="67"/>
      <c r="P671" s="67"/>
      <c r="Q671" s="67"/>
      <c r="R671" s="67"/>
      <c r="S671" s="67"/>
      <c r="T671" s="68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T671" s="20" t="s">
        <v>275</v>
      </c>
      <c r="AU671" s="20" t="s">
        <v>83</v>
      </c>
    </row>
    <row r="672" spans="1:65" s="2" customFormat="1" ht="24.15" customHeight="1">
      <c r="A672" s="37"/>
      <c r="B672" s="38"/>
      <c r="C672" s="182" t="s">
        <v>3357</v>
      </c>
      <c r="D672" s="182" t="s">
        <v>208</v>
      </c>
      <c r="E672" s="183" t="s">
        <v>3358</v>
      </c>
      <c r="F672" s="184" t="s">
        <v>3359</v>
      </c>
      <c r="G672" s="185" t="s">
        <v>1123</v>
      </c>
      <c r="H672" s="186">
        <v>1</v>
      </c>
      <c r="I672" s="187"/>
      <c r="J672" s="188">
        <f>ROUND(I672*H672,2)</f>
        <v>0</v>
      </c>
      <c r="K672" s="189"/>
      <c r="L672" s="42"/>
      <c r="M672" s="190" t="s">
        <v>21</v>
      </c>
      <c r="N672" s="191" t="s">
        <v>45</v>
      </c>
      <c r="O672" s="67"/>
      <c r="P672" s="192">
        <f>O672*H672</f>
        <v>0</v>
      </c>
      <c r="Q672" s="192">
        <v>0</v>
      </c>
      <c r="R672" s="192">
        <f>Q672*H672</f>
        <v>0</v>
      </c>
      <c r="S672" s="192">
        <v>0</v>
      </c>
      <c r="T672" s="193">
        <f>S672*H672</f>
        <v>0</v>
      </c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R672" s="194" t="s">
        <v>149</v>
      </c>
      <c r="AT672" s="194" t="s">
        <v>208</v>
      </c>
      <c r="AU672" s="194" t="s">
        <v>83</v>
      </c>
      <c r="AY672" s="20" t="s">
        <v>206</v>
      </c>
      <c r="BE672" s="195">
        <f>IF(N672="základní",J672,0)</f>
        <v>0</v>
      </c>
      <c r="BF672" s="195">
        <f>IF(N672="snížená",J672,0)</f>
        <v>0</v>
      </c>
      <c r="BG672" s="195">
        <f>IF(N672="zákl. přenesená",J672,0)</f>
        <v>0</v>
      </c>
      <c r="BH672" s="195">
        <f>IF(N672="sníž. přenesená",J672,0)</f>
        <v>0</v>
      </c>
      <c r="BI672" s="195">
        <f>IF(N672="nulová",J672,0)</f>
        <v>0</v>
      </c>
      <c r="BJ672" s="20" t="s">
        <v>81</v>
      </c>
      <c r="BK672" s="195">
        <f>ROUND(I672*H672,2)</f>
        <v>0</v>
      </c>
      <c r="BL672" s="20" t="s">
        <v>149</v>
      </c>
      <c r="BM672" s="194" t="s">
        <v>3360</v>
      </c>
    </row>
    <row r="673" spans="1:65" s="2" customFormat="1">
      <c r="A673" s="37"/>
      <c r="B673" s="38"/>
      <c r="C673" s="39"/>
      <c r="D673" s="196" t="s">
        <v>213</v>
      </c>
      <c r="E673" s="39"/>
      <c r="F673" s="197" t="s">
        <v>3359</v>
      </c>
      <c r="G673" s="39"/>
      <c r="H673" s="39"/>
      <c r="I673" s="198"/>
      <c r="J673" s="39"/>
      <c r="K673" s="39"/>
      <c r="L673" s="42"/>
      <c r="M673" s="199"/>
      <c r="N673" s="200"/>
      <c r="O673" s="67"/>
      <c r="P673" s="67"/>
      <c r="Q673" s="67"/>
      <c r="R673" s="67"/>
      <c r="S673" s="67"/>
      <c r="T673" s="68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T673" s="20" t="s">
        <v>213</v>
      </c>
      <c r="AU673" s="20" t="s">
        <v>83</v>
      </c>
    </row>
    <row r="674" spans="1:65" s="2" customFormat="1" ht="36">
      <c r="A674" s="37"/>
      <c r="B674" s="38"/>
      <c r="C674" s="39"/>
      <c r="D674" s="196" t="s">
        <v>275</v>
      </c>
      <c r="E674" s="39"/>
      <c r="F674" s="233" t="s">
        <v>3356</v>
      </c>
      <c r="G674" s="39"/>
      <c r="H674" s="39"/>
      <c r="I674" s="198"/>
      <c r="J674" s="39"/>
      <c r="K674" s="39"/>
      <c r="L674" s="42"/>
      <c r="M674" s="199"/>
      <c r="N674" s="200"/>
      <c r="O674" s="67"/>
      <c r="P674" s="67"/>
      <c r="Q674" s="67"/>
      <c r="R674" s="67"/>
      <c r="S674" s="67"/>
      <c r="T674" s="68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T674" s="20" t="s">
        <v>275</v>
      </c>
      <c r="AU674" s="20" t="s">
        <v>83</v>
      </c>
    </row>
    <row r="675" spans="1:65" s="2" customFormat="1" ht="33" customHeight="1">
      <c r="A675" s="37"/>
      <c r="B675" s="38"/>
      <c r="C675" s="182" t="s">
        <v>3361</v>
      </c>
      <c r="D675" s="182" t="s">
        <v>208</v>
      </c>
      <c r="E675" s="183" t="s">
        <v>3362</v>
      </c>
      <c r="F675" s="184" t="s">
        <v>3363</v>
      </c>
      <c r="G675" s="185" t="s">
        <v>1123</v>
      </c>
      <c r="H675" s="186">
        <v>1</v>
      </c>
      <c r="I675" s="187"/>
      <c r="J675" s="188">
        <f>ROUND(I675*H675,2)</f>
        <v>0</v>
      </c>
      <c r="K675" s="189"/>
      <c r="L675" s="42"/>
      <c r="M675" s="190" t="s">
        <v>21</v>
      </c>
      <c r="N675" s="191" t="s">
        <v>45</v>
      </c>
      <c r="O675" s="67"/>
      <c r="P675" s="192">
        <f>O675*H675</f>
        <v>0</v>
      </c>
      <c r="Q675" s="192">
        <v>0</v>
      </c>
      <c r="R675" s="192">
        <f>Q675*H675</f>
        <v>0</v>
      </c>
      <c r="S675" s="192">
        <v>0</v>
      </c>
      <c r="T675" s="193">
        <f>S675*H675</f>
        <v>0</v>
      </c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R675" s="194" t="s">
        <v>149</v>
      </c>
      <c r="AT675" s="194" t="s">
        <v>208</v>
      </c>
      <c r="AU675" s="194" t="s">
        <v>83</v>
      </c>
      <c r="AY675" s="20" t="s">
        <v>206</v>
      </c>
      <c r="BE675" s="195">
        <f>IF(N675="základní",J675,0)</f>
        <v>0</v>
      </c>
      <c r="BF675" s="195">
        <f>IF(N675="snížená",J675,0)</f>
        <v>0</v>
      </c>
      <c r="BG675" s="195">
        <f>IF(N675="zákl. přenesená",J675,0)</f>
        <v>0</v>
      </c>
      <c r="BH675" s="195">
        <f>IF(N675="sníž. přenesená",J675,0)</f>
        <v>0</v>
      </c>
      <c r="BI675" s="195">
        <f>IF(N675="nulová",J675,0)</f>
        <v>0</v>
      </c>
      <c r="BJ675" s="20" t="s">
        <v>81</v>
      </c>
      <c r="BK675" s="195">
        <f>ROUND(I675*H675,2)</f>
        <v>0</v>
      </c>
      <c r="BL675" s="20" t="s">
        <v>149</v>
      </c>
      <c r="BM675" s="194" t="s">
        <v>3364</v>
      </c>
    </row>
    <row r="676" spans="1:65" s="2" customFormat="1" ht="18">
      <c r="A676" s="37"/>
      <c r="B676" s="38"/>
      <c r="C676" s="39"/>
      <c r="D676" s="196" t="s">
        <v>213</v>
      </c>
      <c r="E676" s="39"/>
      <c r="F676" s="197" t="s">
        <v>3363</v>
      </c>
      <c r="G676" s="39"/>
      <c r="H676" s="39"/>
      <c r="I676" s="198"/>
      <c r="J676" s="39"/>
      <c r="K676" s="39"/>
      <c r="L676" s="42"/>
      <c r="M676" s="199"/>
      <c r="N676" s="200"/>
      <c r="O676" s="67"/>
      <c r="P676" s="67"/>
      <c r="Q676" s="67"/>
      <c r="R676" s="67"/>
      <c r="S676" s="67"/>
      <c r="T676" s="68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T676" s="20" t="s">
        <v>213</v>
      </c>
      <c r="AU676" s="20" t="s">
        <v>83</v>
      </c>
    </row>
    <row r="677" spans="1:65" s="2" customFormat="1" ht="18">
      <c r="A677" s="37"/>
      <c r="B677" s="38"/>
      <c r="C677" s="39"/>
      <c r="D677" s="196" t="s">
        <v>275</v>
      </c>
      <c r="E677" s="39"/>
      <c r="F677" s="233" t="s">
        <v>3365</v>
      </c>
      <c r="G677" s="39"/>
      <c r="H677" s="39"/>
      <c r="I677" s="198"/>
      <c r="J677" s="39"/>
      <c r="K677" s="39"/>
      <c r="L677" s="42"/>
      <c r="M677" s="199"/>
      <c r="N677" s="200"/>
      <c r="O677" s="67"/>
      <c r="P677" s="67"/>
      <c r="Q677" s="67"/>
      <c r="R677" s="67"/>
      <c r="S677" s="67"/>
      <c r="T677" s="68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T677" s="20" t="s">
        <v>275</v>
      </c>
      <c r="AU677" s="20" t="s">
        <v>83</v>
      </c>
    </row>
    <row r="678" spans="1:65" s="2" customFormat="1" ht="33" customHeight="1">
      <c r="A678" s="37"/>
      <c r="B678" s="38"/>
      <c r="C678" s="182" t="s">
        <v>3366</v>
      </c>
      <c r="D678" s="182" t="s">
        <v>208</v>
      </c>
      <c r="E678" s="183" t="s">
        <v>3367</v>
      </c>
      <c r="F678" s="184" t="s">
        <v>3368</v>
      </c>
      <c r="G678" s="185" t="s">
        <v>1123</v>
      </c>
      <c r="H678" s="186">
        <v>1</v>
      </c>
      <c r="I678" s="187"/>
      <c r="J678" s="188">
        <f>ROUND(I678*H678,2)</f>
        <v>0</v>
      </c>
      <c r="K678" s="189"/>
      <c r="L678" s="42"/>
      <c r="M678" s="190" t="s">
        <v>21</v>
      </c>
      <c r="N678" s="191" t="s">
        <v>45</v>
      </c>
      <c r="O678" s="67"/>
      <c r="P678" s="192">
        <f>O678*H678</f>
        <v>0</v>
      </c>
      <c r="Q678" s="192">
        <v>0</v>
      </c>
      <c r="R678" s="192">
        <f>Q678*H678</f>
        <v>0</v>
      </c>
      <c r="S678" s="192">
        <v>0</v>
      </c>
      <c r="T678" s="193">
        <f>S678*H678</f>
        <v>0</v>
      </c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R678" s="194" t="s">
        <v>149</v>
      </c>
      <c r="AT678" s="194" t="s">
        <v>208</v>
      </c>
      <c r="AU678" s="194" t="s">
        <v>83</v>
      </c>
      <c r="AY678" s="20" t="s">
        <v>206</v>
      </c>
      <c r="BE678" s="195">
        <f>IF(N678="základní",J678,0)</f>
        <v>0</v>
      </c>
      <c r="BF678" s="195">
        <f>IF(N678="snížená",J678,0)</f>
        <v>0</v>
      </c>
      <c r="BG678" s="195">
        <f>IF(N678="zákl. přenesená",J678,0)</f>
        <v>0</v>
      </c>
      <c r="BH678" s="195">
        <f>IF(N678="sníž. přenesená",J678,0)</f>
        <v>0</v>
      </c>
      <c r="BI678" s="195">
        <f>IF(N678="nulová",J678,0)</f>
        <v>0</v>
      </c>
      <c r="BJ678" s="20" t="s">
        <v>81</v>
      </c>
      <c r="BK678" s="195">
        <f>ROUND(I678*H678,2)</f>
        <v>0</v>
      </c>
      <c r="BL678" s="20" t="s">
        <v>149</v>
      </c>
      <c r="BM678" s="194" t="s">
        <v>3369</v>
      </c>
    </row>
    <row r="679" spans="1:65" s="2" customFormat="1" ht="18">
      <c r="A679" s="37"/>
      <c r="B679" s="38"/>
      <c r="C679" s="39"/>
      <c r="D679" s="196" t="s">
        <v>213</v>
      </c>
      <c r="E679" s="39"/>
      <c r="F679" s="197" t="s">
        <v>3368</v>
      </c>
      <c r="G679" s="39"/>
      <c r="H679" s="39"/>
      <c r="I679" s="198"/>
      <c r="J679" s="39"/>
      <c r="K679" s="39"/>
      <c r="L679" s="42"/>
      <c r="M679" s="199"/>
      <c r="N679" s="200"/>
      <c r="O679" s="67"/>
      <c r="P679" s="67"/>
      <c r="Q679" s="67"/>
      <c r="R679" s="67"/>
      <c r="S679" s="67"/>
      <c r="T679" s="68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T679" s="20" t="s">
        <v>213</v>
      </c>
      <c r="AU679" s="20" t="s">
        <v>83</v>
      </c>
    </row>
    <row r="680" spans="1:65" s="2" customFormat="1" ht="18">
      <c r="A680" s="37"/>
      <c r="B680" s="38"/>
      <c r="C680" s="39"/>
      <c r="D680" s="196" t="s">
        <v>275</v>
      </c>
      <c r="E680" s="39"/>
      <c r="F680" s="233" t="s">
        <v>3365</v>
      </c>
      <c r="G680" s="39"/>
      <c r="H680" s="39"/>
      <c r="I680" s="198"/>
      <c r="J680" s="39"/>
      <c r="K680" s="39"/>
      <c r="L680" s="42"/>
      <c r="M680" s="199"/>
      <c r="N680" s="200"/>
      <c r="O680" s="67"/>
      <c r="P680" s="67"/>
      <c r="Q680" s="67"/>
      <c r="R680" s="67"/>
      <c r="S680" s="67"/>
      <c r="T680" s="68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T680" s="20" t="s">
        <v>275</v>
      </c>
      <c r="AU680" s="20" t="s">
        <v>83</v>
      </c>
    </row>
    <row r="681" spans="1:65" s="2" customFormat="1" ht="33" customHeight="1">
      <c r="A681" s="37"/>
      <c r="B681" s="38"/>
      <c r="C681" s="182" t="s">
        <v>3370</v>
      </c>
      <c r="D681" s="182" t="s">
        <v>208</v>
      </c>
      <c r="E681" s="183" t="s">
        <v>3371</v>
      </c>
      <c r="F681" s="184" t="s">
        <v>3372</v>
      </c>
      <c r="G681" s="185" t="s">
        <v>1123</v>
      </c>
      <c r="H681" s="186">
        <v>1</v>
      </c>
      <c r="I681" s="187"/>
      <c r="J681" s="188">
        <f>ROUND(I681*H681,2)</f>
        <v>0</v>
      </c>
      <c r="K681" s="189"/>
      <c r="L681" s="42"/>
      <c r="M681" s="190" t="s">
        <v>21</v>
      </c>
      <c r="N681" s="191" t="s">
        <v>45</v>
      </c>
      <c r="O681" s="67"/>
      <c r="P681" s="192">
        <f>O681*H681</f>
        <v>0</v>
      </c>
      <c r="Q681" s="192">
        <v>0</v>
      </c>
      <c r="R681" s="192">
        <f>Q681*H681</f>
        <v>0</v>
      </c>
      <c r="S681" s="192">
        <v>0</v>
      </c>
      <c r="T681" s="193">
        <f>S681*H681</f>
        <v>0</v>
      </c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R681" s="194" t="s">
        <v>149</v>
      </c>
      <c r="AT681" s="194" t="s">
        <v>208</v>
      </c>
      <c r="AU681" s="194" t="s">
        <v>83</v>
      </c>
      <c r="AY681" s="20" t="s">
        <v>206</v>
      </c>
      <c r="BE681" s="195">
        <f>IF(N681="základní",J681,0)</f>
        <v>0</v>
      </c>
      <c r="BF681" s="195">
        <f>IF(N681="snížená",J681,0)</f>
        <v>0</v>
      </c>
      <c r="BG681" s="195">
        <f>IF(N681="zákl. přenesená",J681,0)</f>
        <v>0</v>
      </c>
      <c r="BH681" s="195">
        <f>IF(N681="sníž. přenesená",J681,0)</f>
        <v>0</v>
      </c>
      <c r="BI681" s="195">
        <f>IF(N681="nulová",J681,0)</f>
        <v>0</v>
      </c>
      <c r="BJ681" s="20" t="s">
        <v>81</v>
      </c>
      <c r="BK681" s="195">
        <f>ROUND(I681*H681,2)</f>
        <v>0</v>
      </c>
      <c r="BL681" s="20" t="s">
        <v>149</v>
      </c>
      <c r="BM681" s="194" t="s">
        <v>3373</v>
      </c>
    </row>
    <row r="682" spans="1:65" s="2" customFormat="1" ht="18">
      <c r="A682" s="37"/>
      <c r="B682" s="38"/>
      <c r="C682" s="39"/>
      <c r="D682" s="196" t="s">
        <v>213</v>
      </c>
      <c r="E682" s="39"/>
      <c r="F682" s="197" t="s">
        <v>3372</v>
      </c>
      <c r="G682" s="39"/>
      <c r="H682" s="39"/>
      <c r="I682" s="198"/>
      <c r="J682" s="39"/>
      <c r="K682" s="39"/>
      <c r="L682" s="42"/>
      <c r="M682" s="199"/>
      <c r="N682" s="200"/>
      <c r="O682" s="67"/>
      <c r="P682" s="67"/>
      <c r="Q682" s="67"/>
      <c r="R682" s="67"/>
      <c r="S682" s="67"/>
      <c r="T682" s="68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T682" s="20" t="s">
        <v>213</v>
      </c>
      <c r="AU682" s="20" t="s">
        <v>83</v>
      </c>
    </row>
    <row r="683" spans="1:65" s="2" customFormat="1" ht="18">
      <c r="A683" s="37"/>
      <c r="B683" s="38"/>
      <c r="C683" s="39"/>
      <c r="D683" s="196" t="s">
        <v>275</v>
      </c>
      <c r="E683" s="39"/>
      <c r="F683" s="233" t="s">
        <v>3365</v>
      </c>
      <c r="G683" s="39"/>
      <c r="H683" s="39"/>
      <c r="I683" s="198"/>
      <c r="J683" s="39"/>
      <c r="K683" s="39"/>
      <c r="L683" s="42"/>
      <c r="M683" s="199"/>
      <c r="N683" s="200"/>
      <c r="O683" s="67"/>
      <c r="P683" s="67"/>
      <c r="Q683" s="67"/>
      <c r="R683" s="67"/>
      <c r="S683" s="67"/>
      <c r="T683" s="68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T683" s="20" t="s">
        <v>275</v>
      </c>
      <c r="AU683" s="20" t="s">
        <v>83</v>
      </c>
    </row>
    <row r="684" spans="1:65" s="2" customFormat="1" ht="33" customHeight="1">
      <c r="A684" s="37"/>
      <c r="B684" s="38"/>
      <c r="C684" s="182" t="s">
        <v>3374</v>
      </c>
      <c r="D684" s="182" t="s">
        <v>208</v>
      </c>
      <c r="E684" s="183" t="s">
        <v>3375</v>
      </c>
      <c r="F684" s="184" t="s">
        <v>3376</v>
      </c>
      <c r="G684" s="185" t="s">
        <v>1123</v>
      </c>
      <c r="H684" s="186">
        <v>1</v>
      </c>
      <c r="I684" s="187"/>
      <c r="J684" s="188">
        <f>ROUND(I684*H684,2)</f>
        <v>0</v>
      </c>
      <c r="K684" s="189"/>
      <c r="L684" s="42"/>
      <c r="M684" s="190" t="s">
        <v>21</v>
      </c>
      <c r="N684" s="191" t="s">
        <v>45</v>
      </c>
      <c r="O684" s="67"/>
      <c r="P684" s="192">
        <f>O684*H684</f>
        <v>0</v>
      </c>
      <c r="Q684" s="192">
        <v>0</v>
      </c>
      <c r="R684" s="192">
        <f>Q684*H684</f>
        <v>0</v>
      </c>
      <c r="S684" s="192">
        <v>0</v>
      </c>
      <c r="T684" s="193">
        <f>S684*H684</f>
        <v>0</v>
      </c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R684" s="194" t="s">
        <v>149</v>
      </c>
      <c r="AT684" s="194" t="s">
        <v>208</v>
      </c>
      <c r="AU684" s="194" t="s">
        <v>83</v>
      </c>
      <c r="AY684" s="20" t="s">
        <v>206</v>
      </c>
      <c r="BE684" s="195">
        <f>IF(N684="základní",J684,0)</f>
        <v>0</v>
      </c>
      <c r="BF684" s="195">
        <f>IF(N684="snížená",J684,0)</f>
        <v>0</v>
      </c>
      <c r="BG684" s="195">
        <f>IF(N684="zákl. přenesená",J684,0)</f>
        <v>0</v>
      </c>
      <c r="BH684" s="195">
        <f>IF(N684="sníž. přenesená",J684,0)</f>
        <v>0</v>
      </c>
      <c r="BI684" s="195">
        <f>IF(N684="nulová",J684,0)</f>
        <v>0</v>
      </c>
      <c r="BJ684" s="20" t="s">
        <v>81</v>
      </c>
      <c r="BK684" s="195">
        <f>ROUND(I684*H684,2)</f>
        <v>0</v>
      </c>
      <c r="BL684" s="20" t="s">
        <v>149</v>
      </c>
      <c r="BM684" s="194" t="s">
        <v>3377</v>
      </c>
    </row>
    <row r="685" spans="1:65" s="2" customFormat="1" ht="18">
      <c r="A685" s="37"/>
      <c r="B685" s="38"/>
      <c r="C685" s="39"/>
      <c r="D685" s="196" t="s">
        <v>213</v>
      </c>
      <c r="E685" s="39"/>
      <c r="F685" s="197" t="s">
        <v>3376</v>
      </c>
      <c r="G685" s="39"/>
      <c r="H685" s="39"/>
      <c r="I685" s="198"/>
      <c r="J685" s="39"/>
      <c r="K685" s="39"/>
      <c r="L685" s="42"/>
      <c r="M685" s="199"/>
      <c r="N685" s="200"/>
      <c r="O685" s="67"/>
      <c r="P685" s="67"/>
      <c r="Q685" s="67"/>
      <c r="R685" s="67"/>
      <c r="S685" s="67"/>
      <c r="T685" s="68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T685" s="20" t="s">
        <v>213</v>
      </c>
      <c r="AU685" s="20" t="s">
        <v>83</v>
      </c>
    </row>
    <row r="686" spans="1:65" s="2" customFormat="1" ht="18">
      <c r="A686" s="37"/>
      <c r="B686" s="38"/>
      <c r="C686" s="39"/>
      <c r="D686" s="196" t="s">
        <v>275</v>
      </c>
      <c r="E686" s="39"/>
      <c r="F686" s="233" t="s">
        <v>3365</v>
      </c>
      <c r="G686" s="39"/>
      <c r="H686" s="39"/>
      <c r="I686" s="198"/>
      <c r="J686" s="39"/>
      <c r="K686" s="39"/>
      <c r="L686" s="42"/>
      <c r="M686" s="199"/>
      <c r="N686" s="200"/>
      <c r="O686" s="67"/>
      <c r="P686" s="67"/>
      <c r="Q686" s="67"/>
      <c r="R686" s="67"/>
      <c r="S686" s="67"/>
      <c r="T686" s="68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T686" s="20" t="s">
        <v>275</v>
      </c>
      <c r="AU686" s="20" t="s">
        <v>83</v>
      </c>
    </row>
    <row r="687" spans="1:65" s="2" customFormat="1" ht="33" customHeight="1">
      <c r="A687" s="37"/>
      <c r="B687" s="38"/>
      <c r="C687" s="182" t="s">
        <v>3378</v>
      </c>
      <c r="D687" s="182" t="s">
        <v>208</v>
      </c>
      <c r="E687" s="183" t="s">
        <v>3379</v>
      </c>
      <c r="F687" s="184" t="s">
        <v>3380</v>
      </c>
      <c r="G687" s="185" t="s">
        <v>1123</v>
      </c>
      <c r="H687" s="186">
        <v>1</v>
      </c>
      <c r="I687" s="187"/>
      <c r="J687" s="188">
        <f>ROUND(I687*H687,2)</f>
        <v>0</v>
      </c>
      <c r="K687" s="189"/>
      <c r="L687" s="42"/>
      <c r="M687" s="190" t="s">
        <v>21</v>
      </c>
      <c r="N687" s="191" t="s">
        <v>45</v>
      </c>
      <c r="O687" s="67"/>
      <c r="P687" s="192">
        <f>O687*H687</f>
        <v>0</v>
      </c>
      <c r="Q687" s="192">
        <v>0</v>
      </c>
      <c r="R687" s="192">
        <f>Q687*H687</f>
        <v>0</v>
      </c>
      <c r="S687" s="192">
        <v>0</v>
      </c>
      <c r="T687" s="193">
        <f>S687*H687</f>
        <v>0</v>
      </c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R687" s="194" t="s">
        <v>149</v>
      </c>
      <c r="AT687" s="194" t="s">
        <v>208</v>
      </c>
      <c r="AU687" s="194" t="s">
        <v>83</v>
      </c>
      <c r="AY687" s="20" t="s">
        <v>206</v>
      </c>
      <c r="BE687" s="195">
        <f>IF(N687="základní",J687,0)</f>
        <v>0</v>
      </c>
      <c r="BF687" s="195">
        <f>IF(N687="snížená",J687,0)</f>
        <v>0</v>
      </c>
      <c r="BG687" s="195">
        <f>IF(N687="zákl. přenesená",J687,0)</f>
        <v>0</v>
      </c>
      <c r="BH687" s="195">
        <f>IF(N687="sníž. přenesená",J687,0)</f>
        <v>0</v>
      </c>
      <c r="BI687" s="195">
        <f>IF(N687="nulová",J687,0)</f>
        <v>0</v>
      </c>
      <c r="BJ687" s="20" t="s">
        <v>81</v>
      </c>
      <c r="BK687" s="195">
        <f>ROUND(I687*H687,2)</f>
        <v>0</v>
      </c>
      <c r="BL687" s="20" t="s">
        <v>149</v>
      </c>
      <c r="BM687" s="194" t="s">
        <v>3381</v>
      </c>
    </row>
    <row r="688" spans="1:65" s="2" customFormat="1" ht="18">
      <c r="A688" s="37"/>
      <c r="B688" s="38"/>
      <c r="C688" s="39"/>
      <c r="D688" s="196" t="s">
        <v>213</v>
      </c>
      <c r="E688" s="39"/>
      <c r="F688" s="197" t="s">
        <v>3380</v>
      </c>
      <c r="G688" s="39"/>
      <c r="H688" s="39"/>
      <c r="I688" s="198"/>
      <c r="J688" s="39"/>
      <c r="K688" s="39"/>
      <c r="L688" s="42"/>
      <c r="M688" s="199"/>
      <c r="N688" s="200"/>
      <c r="O688" s="67"/>
      <c r="P688" s="67"/>
      <c r="Q688" s="67"/>
      <c r="R688" s="67"/>
      <c r="S688" s="67"/>
      <c r="T688" s="68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T688" s="20" t="s">
        <v>213</v>
      </c>
      <c r="AU688" s="20" t="s">
        <v>83</v>
      </c>
    </row>
    <row r="689" spans="1:65" s="2" customFormat="1" ht="18">
      <c r="A689" s="37"/>
      <c r="B689" s="38"/>
      <c r="C689" s="39"/>
      <c r="D689" s="196" t="s">
        <v>275</v>
      </c>
      <c r="E689" s="39"/>
      <c r="F689" s="233" t="s">
        <v>3365</v>
      </c>
      <c r="G689" s="39"/>
      <c r="H689" s="39"/>
      <c r="I689" s="198"/>
      <c r="J689" s="39"/>
      <c r="K689" s="39"/>
      <c r="L689" s="42"/>
      <c r="M689" s="199"/>
      <c r="N689" s="200"/>
      <c r="O689" s="67"/>
      <c r="P689" s="67"/>
      <c r="Q689" s="67"/>
      <c r="R689" s="67"/>
      <c r="S689" s="67"/>
      <c r="T689" s="68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T689" s="20" t="s">
        <v>275</v>
      </c>
      <c r="AU689" s="20" t="s">
        <v>83</v>
      </c>
    </row>
    <row r="690" spans="1:65" s="2" customFormat="1" ht="33" customHeight="1">
      <c r="A690" s="37"/>
      <c r="B690" s="38"/>
      <c r="C690" s="182" t="s">
        <v>3382</v>
      </c>
      <c r="D690" s="182" t="s">
        <v>208</v>
      </c>
      <c r="E690" s="183" t="s">
        <v>3383</v>
      </c>
      <c r="F690" s="184" t="s">
        <v>3384</v>
      </c>
      <c r="G690" s="185" t="s">
        <v>1123</v>
      </c>
      <c r="H690" s="186">
        <v>1</v>
      </c>
      <c r="I690" s="187"/>
      <c r="J690" s="188">
        <f>ROUND(I690*H690,2)</f>
        <v>0</v>
      </c>
      <c r="K690" s="189"/>
      <c r="L690" s="42"/>
      <c r="M690" s="190" t="s">
        <v>21</v>
      </c>
      <c r="N690" s="191" t="s">
        <v>45</v>
      </c>
      <c r="O690" s="67"/>
      <c r="P690" s="192">
        <f>O690*H690</f>
        <v>0</v>
      </c>
      <c r="Q690" s="192">
        <v>0</v>
      </c>
      <c r="R690" s="192">
        <f>Q690*H690</f>
        <v>0</v>
      </c>
      <c r="S690" s="192">
        <v>0</v>
      </c>
      <c r="T690" s="193">
        <f>S690*H690</f>
        <v>0</v>
      </c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R690" s="194" t="s">
        <v>149</v>
      </c>
      <c r="AT690" s="194" t="s">
        <v>208</v>
      </c>
      <c r="AU690" s="194" t="s">
        <v>83</v>
      </c>
      <c r="AY690" s="20" t="s">
        <v>206</v>
      </c>
      <c r="BE690" s="195">
        <f>IF(N690="základní",J690,0)</f>
        <v>0</v>
      </c>
      <c r="BF690" s="195">
        <f>IF(N690="snížená",J690,0)</f>
        <v>0</v>
      </c>
      <c r="BG690" s="195">
        <f>IF(N690="zákl. přenesená",J690,0)</f>
        <v>0</v>
      </c>
      <c r="BH690" s="195">
        <f>IF(N690="sníž. přenesená",J690,0)</f>
        <v>0</v>
      </c>
      <c r="BI690" s="195">
        <f>IF(N690="nulová",J690,0)</f>
        <v>0</v>
      </c>
      <c r="BJ690" s="20" t="s">
        <v>81</v>
      </c>
      <c r="BK690" s="195">
        <f>ROUND(I690*H690,2)</f>
        <v>0</v>
      </c>
      <c r="BL690" s="20" t="s">
        <v>149</v>
      </c>
      <c r="BM690" s="194" t="s">
        <v>3385</v>
      </c>
    </row>
    <row r="691" spans="1:65" s="2" customFormat="1" ht="18">
      <c r="A691" s="37"/>
      <c r="B691" s="38"/>
      <c r="C691" s="39"/>
      <c r="D691" s="196" t="s">
        <v>213</v>
      </c>
      <c r="E691" s="39"/>
      <c r="F691" s="197" t="s">
        <v>3384</v>
      </c>
      <c r="G691" s="39"/>
      <c r="H691" s="39"/>
      <c r="I691" s="198"/>
      <c r="J691" s="39"/>
      <c r="K691" s="39"/>
      <c r="L691" s="42"/>
      <c r="M691" s="199"/>
      <c r="N691" s="200"/>
      <c r="O691" s="67"/>
      <c r="P691" s="67"/>
      <c r="Q691" s="67"/>
      <c r="R691" s="67"/>
      <c r="S691" s="67"/>
      <c r="T691" s="68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T691" s="20" t="s">
        <v>213</v>
      </c>
      <c r="AU691" s="20" t="s">
        <v>83</v>
      </c>
    </row>
    <row r="692" spans="1:65" s="2" customFormat="1" ht="18">
      <c r="A692" s="37"/>
      <c r="B692" s="38"/>
      <c r="C692" s="39"/>
      <c r="D692" s="196" t="s">
        <v>275</v>
      </c>
      <c r="E692" s="39"/>
      <c r="F692" s="233" t="s">
        <v>3365</v>
      </c>
      <c r="G692" s="39"/>
      <c r="H692" s="39"/>
      <c r="I692" s="198"/>
      <c r="J692" s="39"/>
      <c r="K692" s="39"/>
      <c r="L692" s="42"/>
      <c r="M692" s="199"/>
      <c r="N692" s="200"/>
      <c r="O692" s="67"/>
      <c r="P692" s="67"/>
      <c r="Q692" s="67"/>
      <c r="R692" s="67"/>
      <c r="S692" s="67"/>
      <c r="T692" s="68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T692" s="20" t="s">
        <v>275</v>
      </c>
      <c r="AU692" s="20" t="s">
        <v>83</v>
      </c>
    </row>
    <row r="693" spans="1:65" s="2" customFormat="1" ht="33" customHeight="1">
      <c r="A693" s="37"/>
      <c r="B693" s="38"/>
      <c r="C693" s="182" t="s">
        <v>3386</v>
      </c>
      <c r="D693" s="182" t="s">
        <v>208</v>
      </c>
      <c r="E693" s="183" t="s">
        <v>3387</v>
      </c>
      <c r="F693" s="184" t="s">
        <v>3388</v>
      </c>
      <c r="G693" s="185" t="s">
        <v>1123</v>
      </c>
      <c r="H693" s="186">
        <v>1</v>
      </c>
      <c r="I693" s="187"/>
      <c r="J693" s="188">
        <f>ROUND(I693*H693,2)</f>
        <v>0</v>
      </c>
      <c r="K693" s="189"/>
      <c r="L693" s="42"/>
      <c r="M693" s="190" t="s">
        <v>21</v>
      </c>
      <c r="N693" s="191" t="s">
        <v>45</v>
      </c>
      <c r="O693" s="67"/>
      <c r="P693" s="192">
        <f>O693*H693</f>
        <v>0</v>
      </c>
      <c r="Q693" s="192">
        <v>0</v>
      </c>
      <c r="R693" s="192">
        <f>Q693*H693</f>
        <v>0</v>
      </c>
      <c r="S693" s="192">
        <v>0</v>
      </c>
      <c r="T693" s="193">
        <f>S693*H693</f>
        <v>0</v>
      </c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R693" s="194" t="s">
        <v>149</v>
      </c>
      <c r="AT693" s="194" t="s">
        <v>208</v>
      </c>
      <c r="AU693" s="194" t="s">
        <v>83</v>
      </c>
      <c r="AY693" s="20" t="s">
        <v>206</v>
      </c>
      <c r="BE693" s="195">
        <f>IF(N693="základní",J693,0)</f>
        <v>0</v>
      </c>
      <c r="BF693" s="195">
        <f>IF(N693="snížená",J693,0)</f>
        <v>0</v>
      </c>
      <c r="BG693" s="195">
        <f>IF(N693="zákl. přenesená",J693,0)</f>
        <v>0</v>
      </c>
      <c r="BH693" s="195">
        <f>IF(N693="sníž. přenesená",J693,0)</f>
        <v>0</v>
      </c>
      <c r="BI693" s="195">
        <f>IF(N693="nulová",J693,0)</f>
        <v>0</v>
      </c>
      <c r="BJ693" s="20" t="s">
        <v>81</v>
      </c>
      <c r="BK693" s="195">
        <f>ROUND(I693*H693,2)</f>
        <v>0</v>
      </c>
      <c r="BL693" s="20" t="s">
        <v>149</v>
      </c>
      <c r="BM693" s="194" t="s">
        <v>3389</v>
      </c>
    </row>
    <row r="694" spans="1:65" s="2" customFormat="1" ht="18">
      <c r="A694" s="37"/>
      <c r="B694" s="38"/>
      <c r="C694" s="39"/>
      <c r="D694" s="196" t="s">
        <v>213</v>
      </c>
      <c r="E694" s="39"/>
      <c r="F694" s="197" t="s">
        <v>3388</v>
      </c>
      <c r="G694" s="39"/>
      <c r="H694" s="39"/>
      <c r="I694" s="198"/>
      <c r="J694" s="39"/>
      <c r="K694" s="39"/>
      <c r="L694" s="42"/>
      <c r="M694" s="199"/>
      <c r="N694" s="200"/>
      <c r="O694" s="67"/>
      <c r="P694" s="67"/>
      <c r="Q694" s="67"/>
      <c r="R694" s="67"/>
      <c r="S694" s="67"/>
      <c r="T694" s="68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T694" s="20" t="s">
        <v>213</v>
      </c>
      <c r="AU694" s="20" t="s">
        <v>83</v>
      </c>
    </row>
    <row r="695" spans="1:65" s="2" customFormat="1" ht="18">
      <c r="A695" s="37"/>
      <c r="B695" s="38"/>
      <c r="C695" s="39"/>
      <c r="D695" s="196" t="s">
        <v>275</v>
      </c>
      <c r="E695" s="39"/>
      <c r="F695" s="233" t="s">
        <v>3365</v>
      </c>
      <c r="G695" s="39"/>
      <c r="H695" s="39"/>
      <c r="I695" s="198"/>
      <c r="J695" s="39"/>
      <c r="K695" s="39"/>
      <c r="L695" s="42"/>
      <c r="M695" s="199"/>
      <c r="N695" s="200"/>
      <c r="O695" s="67"/>
      <c r="P695" s="67"/>
      <c r="Q695" s="67"/>
      <c r="R695" s="67"/>
      <c r="S695" s="67"/>
      <c r="T695" s="68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T695" s="20" t="s">
        <v>275</v>
      </c>
      <c r="AU695" s="20" t="s">
        <v>83</v>
      </c>
    </row>
    <row r="696" spans="1:65" s="12" customFormat="1" ht="22.75" customHeight="1">
      <c r="B696" s="166"/>
      <c r="C696" s="167"/>
      <c r="D696" s="168" t="s">
        <v>73</v>
      </c>
      <c r="E696" s="180" t="s">
        <v>3390</v>
      </c>
      <c r="F696" s="180" t="s">
        <v>3391</v>
      </c>
      <c r="G696" s="167"/>
      <c r="H696" s="167"/>
      <c r="I696" s="170"/>
      <c r="J696" s="181">
        <f>BK696</f>
        <v>0</v>
      </c>
      <c r="K696" s="167"/>
      <c r="L696" s="172"/>
      <c r="M696" s="173"/>
      <c r="N696" s="174"/>
      <c r="O696" s="174"/>
      <c r="P696" s="175">
        <f>SUM(P697:P756)</f>
        <v>0</v>
      </c>
      <c r="Q696" s="174"/>
      <c r="R696" s="175">
        <f>SUM(R697:R756)</f>
        <v>0</v>
      </c>
      <c r="S696" s="174"/>
      <c r="T696" s="176">
        <f>SUM(T697:T756)</f>
        <v>0</v>
      </c>
      <c r="AR696" s="177" t="s">
        <v>81</v>
      </c>
      <c r="AT696" s="178" t="s">
        <v>73</v>
      </c>
      <c r="AU696" s="178" t="s">
        <v>81</v>
      </c>
      <c r="AY696" s="177" t="s">
        <v>206</v>
      </c>
      <c r="BK696" s="179">
        <f>SUM(BK697:BK756)</f>
        <v>0</v>
      </c>
    </row>
    <row r="697" spans="1:65" s="2" customFormat="1" ht="24.15" customHeight="1">
      <c r="A697" s="37"/>
      <c r="B697" s="38"/>
      <c r="C697" s="182" t="s">
        <v>3392</v>
      </c>
      <c r="D697" s="182" t="s">
        <v>208</v>
      </c>
      <c r="E697" s="183" t="s">
        <v>3393</v>
      </c>
      <c r="F697" s="184" t="s">
        <v>3394</v>
      </c>
      <c r="G697" s="185" t="s">
        <v>1123</v>
      </c>
      <c r="H697" s="186">
        <v>2</v>
      </c>
      <c r="I697" s="187"/>
      <c r="J697" s="188">
        <f>ROUND(I697*H697,2)</f>
        <v>0</v>
      </c>
      <c r="K697" s="189"/>
      <c r="L697" s="42"/>
      <c r="M697" s="190" t="s">
        <v>21</v>
      </c>
      <c r="N697" s="191" t="s">
        <v>45</v>
      </c>
      <c r="O697" s="67"/>
      <c r="P697" s="192">
        <f>O697*H697</f>
        <v>0</v>
      </c>
      <c r="Q697" s="192">
        <v>0</v>
      </c>
      <c r="R697" s="192">
        <f>Q697*H697</f>
        <v>0</v>
      </c>
      <c r="S697" s="192">
        <v>0</v>
      </c>
      <c r="T697" s="193">
        <f>S697*H697</f>
        <v>0</v>
      </c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R697" s="194" t="s">
        <v>149</v>
      </c>
      <c r="AT697" s="194" t="s">
        <v>208</v>
      </c>
      <c r="AU697" s="194" t="s">
        <v>83</v>
      </c>
      <c r="AY697" s="20" t="s">
        <v>206</v>
      </c>
      <c r="BE697" s="195">
        <f>IF(N697="základní",J697,0)</f>
        <v>0</v>
      </c>
      <c r="BF697" s="195">
        <f>IF(N697="snížená",J697,0)</f>
        <v>0</v>
      </c>
      <c r="BG697" s="195">
        <f>IF(N697="zákl. přenesená",J697,0)</f>
        <v>0</v>
      </c>
      <c r="BH697" s="195">
        <f>IF(N697="sníž. přenesená",J697,0)</f>
        <v>0</v>
      </c>
      <c r="BI697" s="195">
        <f>IF(N697="nulová",J697,0)</f>
        <v>0</v>
      </c>
      <c r="BJ697" s="20" t="s">
        <v>81</v>
      </c>
      <c r="BK697" s="195">
        <f>ROUND(I697*H697,2)</f>
        <v>0</v>
      </c>
      <c r="BL697" s="20" t="s">
        <v>149</v>
      </c>
      <c r="BM697" s="194" t="s">
        <v>3395</v>
      </c>
    </row>
    <row r="698" spans="1:65" s="2" customFormat="1">
      <c r="A698" s="37"/>
      <c r="B698" s="38"/>
      <c r="C698" s="39"/>
      <c r="D698" s="196" t="s">
        <v>213</v>
      </c>
      <c r="E698" s="39"/>
      <c r="F698" s="197" t="s">
        <v>3394</v>
      </c>
      <c r="G698" s="39"/>
      <c r="H698" s="39"/>
      <c r="I698" s="198"/>
      <c r="J698" s="39"/>
      <c r="K698" s="39"/>
      <c r="L698" s="42"/>
      <c r="M698" s="199"/>
      <c r="N698" s="200"/>
      <c r="O698" s="67"/>
      <c r="P698" s="67"/>
      <c r="Q698" s="67"/>
      <c r="R698" s="67"/>
      <c r="S698" s="67"/>
      <c r="T698" s="68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T698" s="20" t="s">
        <v>213</v>
      </c>
      <c r="AU698" s="20" t="s">
        <v>83</v>
      </c>
    </row>
    <row r="699" spans="1:65" s="2" customFormat="1" ht="18">
      <c r="A699" s="37"/>
      <c r="B699" s="38"/>
      <c r="C699" s="39"/>
      <c r="D699" s="196" t="s">
        <v>275</v>
      </c>
      <c r="E699" s="39"/>
      <c r="F699" s="233" t="s">
        <v>3396</v>
      </c>
      <c r="G699" s="39"/>
      <c r="H699" s="39"/>
      <c r="I699" s="198"/>
      <c r="J699" s="39"/>
      <c r="K699" s="39"/>
      <c r="L699" s="42"/>
      <c r="M699" s="199"/>
      <c r="N699" s="200"/>
      <c r="O699" s="67"/>
      <c r="P699" s="67"/>
      <c r="Q699" s="67"/>
      <c r="R699" s="67"/>
      <c r="S699" s="67"/>
      <c r="T699" s="68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T699" s="20" t="s">
        <v>275</v>
      </c>
      <c r="AU699" s="20" t="s">
        <v>83</v>
      </c>
    </row>
    <row r="700" spans="1:65" s="2" customFormat="1" ht="16.5" customHeight="1">
      <c r="A700" s="37"/>
      <c r="B700" s="38"/>
      <c r="C700" s="182" t="s">
        <v>3397</v>
      </c>
      <c r="D700" s="182" t="s">
        <v>208</v>
      </c>
      <c r="E700" s="183" t="s">
        <v>3398</v>
      </c>
      <c r="F700" s="184" t="s">
        <v>3399</v>
      </c>
      <c r="G700" s="185" t="s">
        <v>1123</v>
      </c>
      <c r="H700" s="186">
        <v>2</v>
      </c>
      <c r="I700" s="187"/>
      <c r="J700" s="188">
        <f>ROUND(I700*H700,2)</f>
        <v>0</v>
      </c>
      <c r="K700" s="189"/>
      <c r="L700" s="42"/>
      <c r="M700" s="190" t="s">
        <v>21</v>
      </c>
      <c r="N700" s="191" t="s">
        <v>45</v>
      </c>
      <c r="O700" s="67"/>
      <c r="P700" s="192">
        <f>O700*H700</f>
        <v>0</v>
      </c>
      <c r="Q700" s="192">
        <v>0</v>
      </c>
      <c r="R700" s="192">
        <f>Q700*H700</f>
        <v>0</v>
      </c>
      <c r="S700" s="192">
        <v>0</v>
      </c>
      <c r="T700" s="193">
        <f>S700*H700</f>
        <v>0</v>
      </c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R700" s="194" t="s">
        <v>149</v>
      </c>
      <c r="AT700" s="194" t="s">
        <v>208</v>
      </c>
      <c r="AU700" s="194" t="s">
        <v>83</v>
      </c>
      <c r="AY700" s="20" t="s">
        <v>206</v>
      </c>
      <c r="BE700" s="195">
        <f>IF(N700="základní",J700,0)</f>
        <v>0</v>
      </c>
      <c r="BF700" s="195">
        <f>IF(N700="snížená",J700,0)</f>
        <v>0</v>
      </c>
      <c r="BG700" s="195">
        <f>IF(N700="zákl. přenesená",J700,0)</f>
        <v>0</v>
      </c>
      <c r="BH700" s="195">
        <f>IF(N700="sníž. přenesená",J700,0)</f>
        <v>0</v>
      </c>
      <c r="BI700" s="195">
        <f>IF(N700="nulová",J700,0)</f>
        <v>0</v>
      </c>
      <c r="BJ700" s="20" t="s">
        <v>81</v>
      </c>
      <c r="BK700" s="195">
        <f>ROUND(I700*H700,2)</f>
        <v>0</v>
      </c>
      <c r="BL700" s="20" t="s">
        <v>149</v>
      </c>
      <c r="BM700" s="194" t="s">
        <v>3400</v>
      </c>
    </row>
    <row r="701" spans="1:65" s="2" customFormat="1">
      <c r="A701" s="37"/>
      <c r="B701" s="38"/>
      <c r="C701" s="39"/>
      <c r="D701" s="196" t="s">
        <v>213</v>
      </c>
      <c r="E701" s="39"/>
      <c r="F701" s="197" t="s">
        <v>3399</v>
      </c>
      <c r="G701" s="39"/>
      <c r="H701" s="39"/>
      <c r="I701" s="198"/>
      <c r="J701" s="39"/>
      <c r="K701" s="39"/>
      <c r="L701" s="42"/>
      <c r="M701" s="199"/>
      <c r="N701" s="200"/>
      <c r="O701" s="67"/>
      <c r="P701" s="67"/>
      <c r="Q701" s="67"/>
      <c r="R701" s="67"/>
      <c r="S701" s="67"/>
      <c r="T701" s="68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T701" s="20" t="s">
        <v>213</v>
      </c>
      <c r="AU701" s="20" t="s">
        <v>83</v>
      </c>
    </row>
    <row r="702" spans="1:65" s="2" customFormat="1" ht="18">
      <c r="A702" s="37"/>
      <c r="B702" s="38"/>
      <c r="C702" s="39"/>
      <c r="D702" s="196" t="s">
        <v>275</v>
      </c>
      <c r="E702" s="39"/>
      <c r="F702" s="233" t="s">
        <v>3401</v>
      </c>
      <c r="G702" s="39"/>
      <c r="H702" s="39"/>
      <c r="I702" s="198"/>
      <c r="J702" s="39"/>
      <c r="K702" s="39"/>
      <c r="L702" s="42"/>
      <c r="M702" s="199"/>
      <c r="N702" s="200"/>
      <c r="O702" s="67"/>
      <c r="P702" s="67"/>
      <c r="Q702" s="67"/>
      <c r="R702" s="67"/>
      <c r="S702" s="67"/>
      <c r="T702" s="68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T702" s="20" t="s">
        <v>275</v>
      </c>
      <c r="AU702" s="20" t="s">
        <v>83</v>
      </c>
    </row>
    <row r="703" spans="1:65" s="2" customFormat="1" ht="16.5" customHeight="1">
      <c r="A703" s="37"/>
      <c r="B703" s="38"/>
      <c r="C703" s="182" t="s">
        <v>3402</v>
      </c>
      <c r="D703" s="182" t="s">
        <v>208</v>
      </c>
      <c r="E703" s="183" t="s">
        <v>3403</v>
      </c>
      <c r="F703" s="184" t="s">
        <v>3404</v>
      </c>
      <c r="G703" s="185" t="s">
        <v>1123</v>
      </c>
      <c r="H703" s="186">
        <v>2</v>
      </c>
      <c r="I703" s="187"/>
      <c r="J703" s="188">
        <f>ROUND(I703*H703,2)</f>
        <v>0</v>
      </c>
      <c r="K703" s="189"/>
      <c r="L703" s="42"/>
      <c r="M703" s="190" t="s">
        <v>21</v>
      </c>
      <c r="N703" s="191" t="s">
        <v>45</v>
      </c>
      <c r="O703" s="67"/>
      <c r="P703" s="192">
        <f>O703*H703</f>
        <v>0</v>
      </c>
      <c r="Q703" s="192">
        <v>0</v>
      </c>
      <c r="R703" s="192">
        <f>Q703*H703</f>
        <v>0</v>
      </c>
      <c r="S703" s="192">
        <v>0</v>
      </c>
      <c r="T703" s="193">
        <f>S703*H703</f>
        <v>0</v>
      </c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R703" s="194" t="s">
        <v>149</v>
      </c>
      <c r="AT703" s="194" t="s">
        <v>208</v>
      </c>
      <c r="AU703" s="194" t="s">
        <v>83</v>
      </c>
      <c r="AY703" s="20" t="s">
        <v>206</v>
      </c>
      <c r="BE703" s="195">
        <f>IF(N703="základní",J703,0)</f>
        <v>0</v>
      </c>
      <c r="BF703" s="195">
        <f>IF(N703="snížená",J703,0)</f>
        <v>0</v>
      </c>
      <c r="BG703" s="195">
        <f>IF(N703="zákl. přenesená",J703,0)</f>
        <v>0</v>
      </c>
      <c r="BH703" s="195">
        <f>IF(N703="sníž. přenesená",J703,0)</f>
        <v>0</v>
      </c>
      <c r="BI703" s="195">
        <f>IF(N703="nulová",J703,0)</f>
        <v>0</v>
      </c>
      <c r="BJ703" s="20" t="s">
        <v>81</v>
      </c>
      <c r="BK703" s="195">
        <f>ROUND(I703*H703,2)</f>
        <v>0</v>
      </c>
      <c r="BL703" s="20" t="s">
        <v>149</v>
      </c>
      <c r="BM703" s="194" t="s">
        <v>3405</v>
      </c>
    </row>
    <row r="704" spans="1:65" s="2" customFormat="1">
      <c r="A704" s="37"/>
      <c r="B704" s="38"/>
      <c r="C704" s="39"/>
      <c r="D704" s="196" t="s">
        <v>213</v>
      </c>
      <c r="E704" s="39"/>
      <c r="F704" s="197" t="s">
        <v>3404</v>
      </c>
      <c r="G704" s="39"/>
      <c r="H704" s="39"/>
      <c r="I704" s="198"/>
      <c r="J704" s="39"/>
      <c r="K704" s="39"/>
      <c r="L704" s="42"/>
      <c r="M704" s="199"/>
      <c r="N704" s="200"/>
      <c r="O704" s="67"/>
      <c r="P704" s="67"/>
      <c r="Q704" s="67"/>
      <c r="R704" s="67"/>
      <c r="S704" s="67"/>
      <c r="T704" s="68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T704" s="20" t="s">
        <v>213</v>
      </c>
      <c r="AU704" s="20" t="s">
        <v>83</v>
      </c>
    </row>
    <row r="705" spans="1:65" s="2" customFormat="1" ht="18">
      <c r="A705" s="37"/>
      <c r="B705" s="38"/>
      <c r="C705" s="39"/>
      <c r="D705" s="196" t="s">
        <v>275</v>
      </c>
      <c r="E705" s="39"/>
      <c r="F705" s="233" t="s">
        <v>3406</v>
      </c>
      <c r="G705" s="39"/>
      <c r="H705" s="39"/>
      <c r="I705" s="198"/>
      <c r="J705" s="39"/>
      <c r="K705" s="39"/>
      <c r="L705" s="42"/>
      <c r="M705" s="199"/>
      <c r="N705" s="200"/>
      <c r="O705" s="67"/>
      <c r="P705" s="67"/>
      <c r="Q705" s="67"/>
      <c r="R705" s="67"/>
      <c r="S705" s="67"/>
      <c r="T705" s="68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T705" s="20" t="s">
        <v>275</v>
      </c>
      <c r="AU705" s="20" t="s">
        <v>83</v>
      </c>
    </row>
    <row r="706" spans="1:65" s="2" customFormat="1" ht="24.15" customHeight="1">
      <c r="A706" s="37"/>
      <c r="B706" s="38"/>
      <c r="C706" s="182" t="s">
        <v>3407</v>
      </c>
      <c r="D706" s="182" t="s">
        <v>208</v>
      </c>
      <c r="E706" s="183" t="s">
        <v>3408</v>
      </c>
      <c r="F706" s="184" t="s">
        <v>3409</v>
      </c>
      <c r="G706" s="185" t="s">
        <v>1123</v>
      </c>
      <c r="H706" s="186">
        <v>3</v>
      </c>
      <c r="I706" s="187"/>
      <c r="J706" s="188">
        <f>ROUND(I706*H706,2)</f>
        <v>0</v>
      </c>
      <c r="K706" s="189"/>
      <c r="L706" s="42"/>
      <c r="M706" s="190" t="s">
        <v>21</v>
      </c>
      <c r="N706" s="191" t="s">
        <v>45</v>
      </c>
      <c r="O706" s="67"/>
      <c r="P706" s="192">
        <f>O706*H706</f>
        <v>0</v>
      </c>
      <c r="Q706" s="192">
        <v>0</v>
      </c>
      <c r="R706" s="192">
        <f>Q706*H706</f>
        <v>0</v>
      </c>
      <c r="S706" s="192">
        <v>0</v>
      </c>
      <c r="T706" s="193">
        <f>S706*H706</f>
        <v>0</v>
      </c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R706" s="194" t="s">
        <v>149</v>
      </c>
      <c r="AT706" s="194" t="s">
        <v>208</v>
      </c>
      <c r="AU706" s="194" t="s">
        <v>83</v>
      </c>
      <c r="AY706" s="20" t="s">
        <v>206</v>
      </c>
      <c r="BE706" s="195">
        <f>IF(N706="základní",J706,0)</f>
        <v>0</v>
      </c>
      <c r="BF706" s="195">
        <f>IF(N706="snížená",J706,0)</f>
        <v>0</v>
      </c>
      <c r="BG706" s="195">
        <f>IF(N706="zákl. přenesená",J706,0)</f>
        <v>0</v>
      </c>
      <c r="BH706" s="195">
        <f>IF(N706="sníž. přenesená",J706,0)</f>
        <v>0</v>
      </c>
      <c r="BI706" s="195">
        <f>IF(N706="nulová",J706,0)</f>
        <v>0</v>
      </c>
      <c r="BJ706" s="20" t="s">
        <v>81</v>
      </c>
      <c r="BK706" s="195">
        <f>ROUND(I706*H706,2)</f>
        <v>0</v>
      </c>
      <c r="BL706" s="20" t="s">
        <v>149</v>
      </c>
      <c r="BM706" s="194" t="s">
        <v>3410</v>
      </c>
    </row>
    <row r="707" spans="1:65" s="2" customFormat="1" ht="18">
      <c r="A707" s="37"/>
      <c r="B707" s="38"/>
      <c r="C707" s="39"/>
      <c r="D707" s="196" t="s">
        <v>213</v>
      </c>
      <c r="E707" s="39"/>
      <c r="F707" s="197" t="s">
        <v>3409</v>
      </c>
      <c r="G707" s="39"/>
      <c r="H707" s="39"/>
      <c r="I707" s="198"/>
      <c r="J707" s="39"/>
      <c r="K707" s="39"/>
      <c r="L707" s="42"/>
      <c r="M707" s="199"/>
      <c r="N707" s="200"/>
      <c r="O707" s="67"/>
      <c r="P707" s="67"/>
      <c r="Q707" s="67"/>
      <c r="R707" s="67"/>
      <c r="S707" s="67"/>
      <c r="T707" s="68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T707" s="20" t="s">
        <v>213</v>
      </c>
      <c r="AU707" s="20" t="s">
        <v>83</v>
      </c>
    </row>
    <row r="708" spans="1:65" s="2" customFormat="1" ht="18">
      <c r="A708" s="37"/>
      <c r="B708" s="38"/>
      <c r="C708" s="39"/>
      <c r="D708" s="196" t="s">
        <v>275</v>
      </c>
      <c r="E708" s="39"/>
      <c r="F708" s="233" t="s">
        <v>3411</v>
      </c>
      <c r="G708" s="39"/>
      <c r="H708" s="39"/>
      <c r="I708" s="198"/>
      <c r="J708" s="39"/>
      <c r="K708" s="39"/>
      <c r="L708" s="42"/>
      <c r="M708" s="199"/>
      <c r="N708" s="200"/>
      <c r="O708" s="67"/>
      <c r="P708" s="67"/>
      <c r="Q708" s="67"/>
      <c r="R708" s="67"/>
      <c r="S708" s="67"/>
      <c r="T708" s="68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T708" s="20" t="s">
        <v>275</v>
      </c>
      <c r="AU708" s="20" t="s">
        <v>83</v>
      </c>
    </row>
    <row r="709" spans="1:65" s="2" customFormat="1" ht="16.5" customHeight="1">
      <c r="A709" s="37"/>
      <c r="B709" s="38"/>
      <c r="C709" s="182" t="s">
        <v>3412</v>
      </c>
      <c r="D709" s="182" t="s">
        <v>208</v>
      </c>
      <c r="E709" s="183" t="s">
        <v>3413</v>
      </c>
      <c r="F709" s="184" t="s">
        <v>3414</v>
      </c>
      <c r="G709" s="185" t="s">
        <v>1123</v>
      </c>
      <c r="H709" s="186">
        <v>2</v>
      </c>
      <c r="I709" s="187"/>
      <c r="J709" s="188">
        <f>ROUND(I709*H709,2)</f>
        <v>0</v>
      </c>
      <c r="K709" s="189"/>
      <c r="L709" s="42"/>
      <c r="M709" s="190" t="s">
        <v>21</v>
      </c>
      <c r="N709" s="191" t="s">
        <v>45</v>
      </c>
      <c r="O709" s="67"/>
      <c r="P709" s="192">
        <f>O709*H709</f>
        <v>0</v>
      </c>
      <c r="Q709" s="192">
        <v>0</v>
      </c>
      <c r="R709" s="192">
        <f>Q709*H709</f>
        <v>0</v>
      </c>
      <c r="S709" s="192">
        <v>0</v>
      </c>
      <c r="T709" s="193">
        <f>S709*H709</f>
        <v>0</v>
      </c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R709" s="194" t="s">
        <v>149</v>
      </c>
      <c r="AT709" s="194" t="s">
        <v>208</v>
      </c>
      <c r="AU709" s="194" t="s">
        <v>83</v>
      </c>
      <c r="AY709" s="20" t="s">
        <v>206</v>
      </c>
      <c r="BE709" s="195">
        <f>IF(N709="základní",J709,0)</f>
        <v>0</v>
      </c>
      <c r="BF709" s="195">
        <f>IF(N709="snížená",J709,0)</f>
        <v>0</v>
      </c>
      <c r="BG709" s="195">
        <f>IF(N709="zákl. přenesená",J709,0)</f>
        <v>0</v>
      </c>
      <c r="BH709" s="195">
        <f>IF(N709="sníž. přenesená",J709,0)</f>
        <v>0</v>
      </c>
      <c r="BI709" s="195">
        <f>IF(N709="nulová",J709,0)</f>
        <v>0</v>
      </c>
      <c r="BJ709" s="20" t="s">
        <v>81</v>
      </c>
      <c r="BK709" s="195">
        <f>ROUND(I709*H709,2)</f>
        <v>0</v>
      </c>
      <c r="BL709" s="20" t="s">
        <v>149</v>
      </c>
      <c r="BM709" s="194" t="s">
        <v>3415</v>
      </c>
    </row>
    <row r="710" spans="1:65" s="2" customFormat="1">
      <c r="A710" s="37"/>
      <c r="B710" s="38"/>
      <c r="C710" s="39"/>
      <c r="D710" s="196" t="s">
        <v>213</v>
      </c>
      <c r="E710" s="39"/>
      <c r="F710" s="197" t="s">
        <v>3414</v>
      </c>
      <c r="G710" s="39"/>
      <c r="H710" s="39"/>
      <c r="I710" s="198"/>
      <c r="J710" s="39"/>
      <c r="K710" s="39"/>
      <c r="L710" s="42"/>
      <c r="M710" s="199"/>
      <c r="N710" s="200"/>
      <c r="O710" s="67"/>
      <c r="P710" s="67"/>
      <c r="Q710" s="67"/>
      <c r="R710" s="67"/>
      <c r="S710" s="67"/>
      <c r="T710" s="68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T710" s="20" t="s">
        <v>213</v>
      </c>
      <c r="AU710" s="20" t="s">
        <v>83</v>
      </c>
    </row>
    <row r="711" spans="1:65" s="2" customFormat="1" ht="18">
      <c r="A711" s="37"/>
      <c r="B711" s="38"/>
      <c r="C711" s="39"/>
      <c r="D711" s="196" t="s">
        <v>275</v>
      </c>
      <c r="E711" s="39"/>
      <c r="F711" s="233" t="s">
        <v>3416</v>
      </c>
      <c r="G711" s="39"/>
      <c r="H711" s="39"/>
      <c r="I711" s="198"/>
      <c r="J711" s="39"/>
      <c r="K711" s="39"/>
      <c r="L711" s="42"/>
      <c r="M711" s="199"/>
      <c r="N711" s="200"/>
      <c r="O711" s="67"/>
      <c r="P711" s="67"/>
      <c r="Q711" s="67"/>
      <c r="R711" s="67"/>
      <c r="S711" s="67"/>
      <c r="T711" s="68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T711" s="20" t="s">
        <v>275</v>
      </c>
      <c r="AU711" s="20" t="s">
        <v>83</v>
      </c>
    </row>
    <row r="712" spans="1:65" s="2" customFormat="1" ht="16.5" customHeight="1">
      <c r="A712" s="37"/>
      <c r="B712" s="38"/>
      <c r="C712" s="182" t="s">
        <v>3417</v>
      </c>
      <c r="D712" s="182" t="s">
        <v>208</v>
      </c>
      <c r="E712" s="183" t="s">
        <v>3418</v>
      </c>
      <c r="F712" s="184" t="s">
        <v>3419</v>
      </c>
      <c r="G712" s="185" t="s">
        <v>1123</v>
      </c>
      <c r="H712" s="186">
        <v>3</v>
      </c>
      <c r="I712" s="187"/>
      <c r="J712" s="188">
        <f>ROUND(I712*H712,2)</f>
        <v>0</v>
      </c>
      <c r="K712" s="189"/>
      <c r="L712" s="42"/>
      <c r="M712" s="190" t="s">
        <v>21</v>
      </c>
      <c r="N712" s="191" t="s">
        <v>45</v>
      </c>
      <c r="O712" s="67"/>
      <c r="P712" s="192">
        <f>O712*H712</f>
        <v>0</v>
      </c>
      <c r="Q712" s="192">
        <v>0</v>
      </c>
      <c r="R712" s="192">
        <f>Q712*H712</f>
        <v>0</v>
      </c>
      <c r="S712" s="192">
        <v>0</v>
      </c>
      <c r="T712" s="193">
        <f>S712*H712</f>
        <v>0</v>
      </c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R712" s="194" t="s">
        <v>149</v>
      </c>
      <c r="AT712" s="194" t="s">
        <v>208</v>
      </c>
      <c r="AU712" s="194" t="s">
        <v>83</v>
      </c>
      <c r="AY712" s="20" t="s">
        <v>206</v>
      </c>
      <c r="BE712" s="195">
        <f>IF(N712="základní",J712,0)</f>
        <v>0</v>
      </c>
      <c r="BF712" s="195">
        <f>IF(N712="snížená",J712,0)</f>
        <v>0</v>
      </c>
      <c r="BG712" s="195">
        <f>IF(N712="zákl. přenesená",J712,0)</f>
        <v>0</v>
      </c>
      <c r="BH712" s="195">
        <f>IF(N712="sníž. přenesená",J712,0)</f>
        <v>0</v>
      </c>
      <c r="BI712" s="195">
        <f>IF(N712="nulová",J712,0)</f>
        <v>0</v>
      </c>
      <c r="BJ712" s="20" t="s">
        <v>81</v>
      </c>
      <c r="BK712" s="195">
        <f>ROUND(I712*H712,2)</f>
        <v>0</v>
      </c>
      <c r="BL712" s="20" t="s">
        <v>149</v>
      </c>
      <c r="BM712" s="194" t="s">
        <v>3420</v>
      </c>
    </row>
    <row r="713" spans="1:65" s="2" customFormat="1">
      <c r="A713" s="37"/>
      <c r="B713" s="38"/>
      <c r="C713" s="39"/>
      <c r="D713" s="196" t="s">
        <v>213</v>
      </c>
      <c r="E713" s="39"/>
      <c r="F713" s="197" t="s">
        <v>3419</v>
      </c>
      <c r="G713" s="39"/>
      <c r="H713" s="39"/>
      <c r="I713" s="198"/>
      <c r="J713" s="39"/>
      <c r="K713" s="39"/>
      <c r="L713" s="42"/>
      <c r="M713" s="199"/>
      <c r="N713" s="200"/>
      <c r="O713" s="67"/>
      <c r="P713" s="67"/>
      <c r="Q713" s="67"/>
      <c r="R713" s="67"/>
      <c r="S713" s="67"/>
      <c r="T713" s="68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T713" s="20" t="s">
        <v>213</v>
      </c>
      <c r="AU713" s="20" t="s">
        <v>83</v>
      </c>
    </row>
    <row r="714" spans="1:65" s="2" customFormat="1" ht="18">
      <c r="A714" s="37"/>
      <c r="B714" s="38"/>
      <c r="C714" s="39"/>
      <c r="D714" s="196" t="s">
        <v>275</v>
      </c>
      <c r="E714" s="39"/>
      <c r="F714" s="233" t="s">
        <v>3421</v>
      </c>
      <c r="G714" s="39"/>
      <c r="H714" s="39"/>
      <c r="I714" s="198"/>
      <c r="J714" s="39"/>
      <c r="K714" s="39"/>
      <c r="L714" s="42"/>
      <c r="M714" s="199"/>
      <c r="N714" s="200"/>
      <c r="O714" s="67"/>
      <c r="P714" s="67"/>
      <c r="Q714" s="67"/>
      <c r="R714" s="67"/>
      <c r="S714" s="67"/>
      <c r="T714" s="68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T714" s="20" t="s">
        <v>275</v>
      </c>
      <c r="AU714" s="20" t="s">
        <v>83</v>
      </c>
    </row>
    <row r="715" spans="1:65" s="2" customFormat="1" ht="16.5" customHeight="1">
      <c r="A715" s="37"/>
      <c r="B715" s="38"/>
      <c r="C715" s="182" t="s">
        <v>3422</v>
      </c>
      <c r="D715" s="182" t="s">
        <v>208</v>
      </c>
      <c r="E715" s="183" t="s">
        <v>3423</v>
      </c>
      <c r="F715" s="184" t="s">
        <v>3424</v>
      </c>
      <c r="G715" s="185" t="s">
        <v>1123</v>
      </c>
      <c r="H715" s="186">
        <v>1</v>
      </c>
      <c r="I715" s="187"/>
      <c r="J715" s="188">
        <f>ROUND(I715*H715,2)</f>
        <v>0</v>
      </c>
      <c r="K715" s="189"/>
      <c r="L715" s="42"/>
      <c r="M715" s="190" t="s">
        <v>21</v>
      </c>
      <c r="N715" s="191" t="s">
        <v>45</v>
      </c>
      <c r="O715" s="67"/>
      <c r="P715" s="192">
        <f>O715*H715</f>
        <v>0</v>
      </c>
      <c r="Q715" s="192">
        <v>0</v>
      </c>
      <c r="R715" s="192">
        <f>Q715*H715</f>
        <v>0</v>
      </c>
      <c r="S715" s="192">
        <v>0</v>
      </c>
      <c r="T715" s="193">
        <f>S715*H715</f>
        <v>0</v>
      </c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R715" s="194" t="s">
        <v>149</v>
      </c>
      <c r="AT715" s="194" t="s">
        <v>208</v>
      </c>
      <c r="AU715" s="194" t="s">
        <v>83</v>
      </c>
      <c r="AY715" s="20" t="s">
        <v>206</v>
      </c>
      <c r="BE715" s="195">
        <f>IF(N715="základní",J715,0)</f>
        <v>0</v>
      </c>
      <c r="BF715" s="195">
        <f>IF(N715="snížená",J715,0)</f>
        <v>0</v>
      </c>
      <c r="BG715" s="195">
        <f>IF(N715="zákl. přenesená",J715,0)</f>
        <v>0</v>
      </c>
      <c r="BH715" s="195">
        <f>IF(N715="sníž. přenesená",J715,0)</f>
        <v>0</v>
      </c>
      <c r="BI715" s="195">
        <f>IF(N715="nulová",J715,0)</f>
        <v>0</v>
      </c>
      <c r="BJ715" s="20" t="s">
        <v>81</v>
      </c>
      <c r="BK715" s="195">
        <f>ROUND(I715*H715,2)</f>
        <v>0</v>
      </c>
      <c r="BL715" s="20" t="s">
        <v>149</v>
      </c>
      <c r="BM715" s="194" t="s">
        <v>3425</v>
      </c>
    </row>
    <row r="716" spans="1:65" s="2" customFormat="1">
      <c r="A716" s="37"/>
      <c r="B716" s="38"/>
      <c r="C716" s="39"/>
      <c r="D716" s="196" t="s">
        <v>213</v>
      </c>
      <c r="E716" s="39"/>
      <c r="F716" s="197" t="s">
        <v>3424</v>
      </c>
      <c r="G716" s="39"/>
      <c r="H716" s="39"/>
      <c r="I716" s="198"/>
      <c r="J716" s="39"/>
      <c r="K716" s="39"/>
      <c r="L716" s="42"/>
      <c r="M716" s="199"/>
      <c r="N716" s="200"/>
      <c r="O716" s="67"/>
      <c r="P716" s="67"/>
      <c r="Q716" s="67"/>
      <c r="R716" s="67"/>
      <c r="S716" s="67"/>
      <c r="T716" s="68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T716" s="20" t="s">
        <v>213</v>
      </c>
      <c r="AU716" s="20" t="s">
        <v>83</v>
      </c>
    </row>
    <row r="717" spans="1:65" s="2" customFormat="1" ht="18">
      <c r="A717" s="37"/>
      <c r="B717" s="38"/>
      <c r="C717" s="39"/>
      <c r="D717" s="196" t="s">
        <v>275</v>
      </c>
      <c r="E717" s="39"/>
      <c r="F717" s="233" t="s">
        <v>3426</v>
      </c>
      <c r="G717" s="39"/>
      <c r="H717" s="39"/>
      <c r="I717" s="198"/>
      <c r="J717" s="39"/>
      <c r="K717" s="39"/>
      <c r="L717" s="42"/>
      <c r="M717" s="199"/>
      <c r="N717" s="200"/>
      <c r="O717" s="67"/>
      <c r="P717" s="67"/>
      <c r="Q717" s="67"/>
      <c r="R717" s="67"/>
      <c r="S717" s="67"/>
      <c r="T717" s="68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T717" s="20" t="s">
        <v>275</v>
      </c>
      <c r="AU717" s="20" t="s">
        <v>83</v>
      </c>
    </row>
    <row r="718" spans="1:65" s="2" customFormat="1" ht="16.5" customHeight="1">
      <c r="A718" s="37"/>
      <c r="B718" s="38"/>
      <c r="C718" s="182" t="s">
        <v>3427</v>
      </c>
      <c r="D718" s="182" t="s">
        <v>208</v>
      </c>
      <c r="E718" s="183" t="s">
        <v>3428</v>
      </c>
      <c r="F718" s="184" t="s">
        <v>3429</v>
      </c>
      <c r="G718" s="185" t="s">
        <v>1123</v>
      </c>
      <c r="H718" s="186">
        <v>2</v>
      </c>
      <c r="I718" s="187"/>
      <c r="J718" s="188">
        <f>ROUND(I718*H718,2)</f>
        <v>0</v>
      </c>
      <c r="K718" s="189"/>
      <c r="L718" s="42"/>
      <c r="M718" s="190" t="s">
        <v>21</v>
      </c>
      <c r="N718" s="191" t="s">
        <v>45</v>
      </c>
      <c r="O718" s="67"/>
      <c r="P718" s="192">
        <f>O718*H718</f>
        <v>0</v>
      </c>
      <c r="Q718" s="192">
        <v>0</v>
      </c>
      <c r="R718" s="192">
        <f>Q718*H718</f>
        <v>0</v>
      </c>
      <c r="S718" s="192">
        <v>0</v>
      </c>
      <c r="T718" s="193">
        <f>S718*H718</f>
        <v>0</v>
      </c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R718" s="194" t="s">
        <v>149</v>
      </c>
      <c r="AT718" s="194" t="s">
        <v>208</v>
      </c>
      <c r="AU718" s="194" t="s">
        <v>83</v>
      </c>
      <c r="AY718" s="20" t="s">
        <v>206</v>
      </c>
      <c r="BE718" s="195">
        <f>IF(N718="základní",J718,0)</f>
        <v>0</v>
      </c>
      <c r="BF718" s="195">
        <f>IF(N718="snížená",J718,0)</f>
        <v>0</v>
      </c>
      <c r="BG718" s="195">
        <f>IF(N718="zákl. přenesená",J718,0)</f>
        <v>0</v>
      </c>
      <c r="BH718" s="195">
        <f>IF(N718="sníž. přenesená",J718,0)</f>
        <v>0</v>
      </c>
      <c r="BI718" s="195">
        <f>IF(N718="nulová",J718,0)</f>
        <v>0</v>
      </c>
      <c r="BJ718" s="20" t="s">
        <v>81</v>
      </c>
      <c r="BK718" s="195">
        <f>ROUND(I718*H718,2)</f>
        <v>0</v>
      </c>
      <c r="BL718" s="20" t="s">
        <v>149</v>
      </c>
      <c r="BM718" s="194" t="s">
        <v>3430</v>
      </c>
    </row>
    <row r="719" spans="1:65" s="2" customFormat="1">
      <c r="A719" s="37"/>
      <c r="B719" s="38"/>
      <c r="C719" s="39"/>
      <c r="D719" s="196" t="s">
        <v>213</v>
      </c>
      <c r="E719" s="39"/>
      <c r="F719" s="197" t="s">
        <v>3429</v>
      </c>
      <c r="G719" s="39"/>
      <c r="H719" s="39"/>
      <c r="I719" s="198"/>
      <c r="J719" s="39"/>
      <c r="K719" s="39"/>
      <c r="L719" s="42"/>
      <c r="M719" s="199"/>
      <c r="N719" s="200"/>
      <c r="O719" s="67"/>
      <c r="P719" s="67"/>
      <c r="Q719" s="67"/>
      <c r="R719" s="67"/>
      <c r="S719" s="67"/>
      <c r="T719" s="68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T719" s="20" t="s">
        <v>213</v>
      </c>
      <c r="AU719" s="20" t="s">
        <v>83</v>
      </c>
    </row>
    <row r="720" spans="1:65" s="2" customFormat="1" ht="18">
      <c r="A720" s="37"/>
      <c r="B720" s="38"/>
      <c r="C720" s="39"/>
      <c r="D720" s="196" t="s">
        <v>275</v>
      </c>
      <c r="E720" s="39"/>
      <c r="F720" s="233" t="s">
        <v>3431</v>
      </c>
      <c r="G720" s="39"/>
      <c r="H720" s="39"/>
      <c r="I720" s="198"/>
      <c r="J720" s="39"/>
      <c r="K720" s="39"/>
      <c r="L720" s="42"/>
      <c r="M720" s="199"/>
      <c r="N720" s="200"/>
      <c r="O720" s="67"/>
      <c r="P720" s="67"/>
      <c r="Q720" s="67"/>
      <c r="R720" s="67"/>
      <c r="S720" s="67"/>
      <c r="T720" s="68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T720" s="20" t="s">
        <v>275</v>
      </c>
      <c r="AU720" s="20" t="s">
        <v>83</v>
      </c>
    </row>
    <row r="721" spans="1:65" s="2" customFormat="1" ht="16.5" customHeight="1">
      <c r="A721" s="37"/>
      <c r="B721" s="38"/>
      <c r="C721" s="182" t="s">
        <v>3432</v>
      </c>
      <c r="D721" s="182" t="s">
        <v>208</v>
      </c>
      <c r="E721" s="183" t="s">
        <v>3433</v>
      </c>
      <c r="F721" s="184" t="s">
        <v>3434</v>
      </c>
      <c r="G721" s="185" t="s">
        <v>1123</v>
      </c>
      <c r="H721" s="186">
        <v>1</v>
      </c>
      <c r="I721" s="187"/>
      <c r="J721" s="188">
        <f>ROUND(I721*H721,2)</f>
        <v>0</v>
      </c>
      <c r="K721" s="189"/>
      <c r="L721" s="42"/>
      <c r="M721" s="190" t="s">
        <v>21</v>
      </c>
      <c r="N721" s="191" t="s">
        <v>45</v>
      </c>
      <c r="O721" s="67"/>
      <c r="P721" s="192">
        <f>O721*H721</f>
        <v>0</v>
      </c>
      <c r="Q721" s="192">
        <v>0</v>
      </c>
      <c r="R721" s="192">
        <f>Q721*H721</f>
        <v>0</v>
      </c>
      <c r="S721" s="192">
        <v>0</v>
      </c>
      <c r="T721" s="193">
        <f>S721*H721</f>
        <v>0</v>
      </c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R721" s="194" t="s">
        <v>149</v>
      </c>
      <c r="AT721" s="194" t="s">
        <v>208</v>
      </c>
      <c r="AU721" s="194" t="s">
        <v>83</v>
      </c>
      <c r="AY721" s="20" t="s">
        <v>206</v>
      </c>
      <c r="BE721" s="195">
        <f>IF(N721="základní",J721,0)</f>
        <v>0</v>
      </c>
      <c r="BF721" s="195">
        <f>IF(N721="snížená",J721,0)</f>
        <v>0</v>
      </c>
      <c r="BG721" s="195">
        <f>IF(N721="zákl. přenesená",J721,0)</f>
        <v>0</v>
      </c>
      <c r="BH721" s="195">
        <f>IF(N721="sníž. přenesená",J721,0)</f>
        <v>0</v>
      </c>
      <c r="BI721" s="195">
        <f>IF(N721="nulová",J721,0)</f>
        <v>0</v>
      </c>
      <c r="BJ721" s="20" t="s">
        <v>81</v>
      </c>
      <c r="BK721" s="195">
        <f>ROUND(I721*H721,2)</f>
        <v>0</v>
      </c>
      <c r="BL721" s="20" t="s">
        <v>149</v>
      </c>
      <c r="BM721" s="194" t="s">
        <v>3435</v>
      </c>
    </row>
    <row r="722" spans="1:65" s="2" customFormat="1">
      <c r="A722" s="37"/>
      <c r="B722" s="38"/>
      <c r="C722" s="39"/>
      <c r="D722" s="196" t="s">
        <v>213</v>
      </c>
      <c r="E722" s="39"/>
      <c r="F722" s="197" t="s">
        <v>3434</v>
      </c>
      <c r="G722" s="39"/>
      <c r="H722" s="39"/>
      <c r="I722" s="198"/>
      <c r="J722" s="39"/>
      <c r="K722" s="39"/>
      <c r="L722" s="42"/>
      <c r="M722" s="199"/>
      <c r="N722" s="200"/>
      <c r="O722" s="67"/>
      <c r="P722" s="67"/>
      <c r="Q722" s="67"/>
      <c r="R722" s="67"/>
      <c r="S722" s="67"/>
      <c r="T722" s="68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T722" s="20" t="s">
        <v>213</v>
      </c>
      <c r="AU722" s="20" t="s">
        <v>83</v>
      </c>
    </row>
    <row r="723" spans="1:65" s="2" customFormat="1" ht="18">
      <c r="A723" s="37"/>
      <c r="B723" s="38"/>
      <c r="C723" s="39"/>
      <c r="D723" s="196" t="s">
        <v>275</v>
      </c>
      <c r="E723" s="39"/>
      <c r="F723" s="233" t="s">
        <v>3436</v>
      </c>
      <c r="G723" s="39"/>
      <c r="H723" s="39"/>
      <c r="I723" s="198"/>
      <c r="J723" s="39"/>
      <c r="K723" s="39"/>
      <c r="L723" s="42"/>
      <c r="M723" s="199"/>
      <c r="N723" s="200"/>
      <c r="O723" s="67"/>
      <c r="P723" s="67"/>
      <c r="Q723" s="67"/>
      <c r="R723" s="67"/>
      <c r="S723" s="67"/>
      <c r="T723" s="68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T723" s="20" t="s">
        <v>275</v>
      </c>
      <c r="AU723" s="20" t="s">
        <v>83</v>
      </c>
    </row>
    <row r="724" spans="1:65" s="2" customFormat="1" ht="16.5" customHeight="1">
      <c r="A724" s="37"/>
      <c r="B724" s="38"/>
      <c r="C724" s="182" t="s">
        <v>3437</v>
      </c>
      <c r="D724" s="182" t="s">
        <v>208</v>
      </c>
      <c r="E724" s="183" t="s">
        <v>3438</v>
      </c>
      <c r="F724" s="184" t="s">
        <v>3439</v>
      </c>
      <c r="G724" s="185" t="s">
        <v>1123</v>
      </c>
      <c r="H724" s="186">
        <v>1</v>
      </c>
      <c r="I724" s="187"/>
      <c r="J724" s="188">
        <f>ROUND(I724*H724,2)</f>
        <v>0</v>
      </c>
      <c r="K724" s="189"/>
      <c r="L724" s="42"/>
      <c r="M724" s="190" t="s">
        <v>21</v>
      </c>
      <c r="N724" s="191" t="s">
        <v>45</v>
      </c>
      <c r="O724" s="67"/>
      <c r="P724" s="192">
        <f>O724*H724</f>
        <v>0</v>
      </c>
      <c r="Q724" s="192">
        <v>0</v>
      </c>
      <c r="R724" s="192">
        <f>Q724*H724</f>
        <v>0</v>
      </c>
      <c r="S724" s="192">
        <v>0</v>
      </c>
      <c r="T724" s="193">
        <f>S724*H724</f>
        <v>0</v>
      </c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R724" s="194" t="s">
        <v>149</v>
      </c>
      <c r="AT724" s="194" t="s">
        <v>208</v>
      </c>
      <c r="AU724" s="194" t="s">
        <v>83</v>
      </c>
      <c r="AY724" s="20" t="s">
        <v>206</v>
      </c>
      <c r="BE724" s="195">
        <f>IF(N724="základní",J724,0)</f>
        <v>0</v>
      </c>
      <c r="BF724" s="195">
        <f>IF(N724="snížená",J724,0)</f>
        <v>0</v>
      </c>
      <c r="BG724" s="195">
        <f>IF(N724="zákl. přenesená",J724,0)</f>
        <v>0</v>
      </c>
      <c r="BH724" s="195">
        <f>IF(N724="sníž. přenesená",J724,0)</f>
        <v>0</v>
      </c>
      <c r="BI724" s="195">
        <f>IF(N724="nulová",J724,0)</f>
        <v>0</v>
      </c>
      <c r="BJ724" s="20" t="s">
        <v>81</v>
      </c>
      <c r="BK724" s="195">
        <f>ROUND(I724*H724,2)</f>
        <v>0</v>
      </c>
      <c r="BL724" s="20" t="s">
        <v>149</v>
      </c>
      <c r="BM724" s="194" t="s">
        <v>3440</v>
      </c>
    </row>
    <row r="725" spans="1:65" s="2" customFormat="1">
      <c r="A725" s="37"/>
      <c r="B725" s="38"/>
      <c r="C725" s="39"/>
      <c r="D725" s="196" t="s">
        <v>213</v>
      </c>
      <c r="E725" s="39"/>
      <c r="F725" s="197" t="s">
        <v>3439</v>
      </c>
      <c r="G725" s="39"/>
      <c r="H725" s="39"/>
      <c r="I725" s="198"/>
      <c r="J725" s="39"/>
      <c r="K725" s="39"/>
      <c r="L725" s="42"/>
      <c r="M725" s="199"/>
      <c r="N725" s="200"/>
      <c r="O725" s="67"/>
      <c r="P725" s="67"/>
      <c r="Q725" s="67"/>
      <c r="R725" s="67"/>
      <c r="S725" s="67"/>
      <c r="T725" s="68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T725" s="20" t="s">
        <v>213</v>
      </c>
      <c r="AU725" s="20" t="s">
        <v>83</v>
      </c>
    </row>
    <row r="726" spans="1:65" s="2" customFormat="1" ht="18">
      <c r="A726" s="37"/>
      <c r="B726" s="38"/>
      <c r="C726" s="39"/>
      <c r="D726" s="196" t="s">
        <v>275</v>
      </c>
      <c r="E726" s="39"/>
      <c r="F726" s="233" t="s">
        <v>3441</v>
      </c>
      <c r="G726" s="39"/>
      <c r="H726" s="39"/>
      <c r="I726" s="198"/>
      <c r="J726" s="39"/>
      <c r="K726" s="39"/>
      <c r="L726" s="42"/>
      <c r="M726" s="199"/>
      <c r="N726" s="200"/>
      <c r="O726" s="67"/>
      <c r="P726" s="67"/>
      <c r="Q726" s="67"/>
      <c r="R726" s="67"/>
      <c r="S726" s="67"/>
      <c r="T726" s="68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T726" s="20" t="s">
        <v>275</v>
      </c>
      <c r="AU726" s="20" t="s">
        <v>83</v>
      </c>
    </row>
    <row r="727" spans="1:65" s="2" customFormat="1" ht="16.5" customHeight="1">
      <c r="A727" s="37"/>
      <c r="B727" s="38"/>
      <c r="C727" s="182" t="s">
        <v>3442</v>
      </c>
      <c r="D727" s="182" t="s">
        <v>208</v>
      </c>
      <c r="E727" s="183" t="s">
        <v>3443</v>
      </c>
      <c r="F727" s="184" t="s">
        <v>3444</v>
      </c>
      <c r="G727" s="185" t="s">
        <v>1123</v>
      </c>
      <c r="H727" s="186">
        <v>2</v>
      </c>
      <c r="I727" s="187"/>
      <c r="J727" s="188">
        <f>ROUND(I727*H727,2)</f>
        <v>0</v>
      </c>
      <c r="K727" s="189"/>
      <c r="L727" s="42"/>
      <c r="M727" s="190" t="s">
        <v>21</v>
      </c>
      <c r="N727" s="191" t="s">
        <v>45</v>
      </c>
      <c r="O727" s="67"/>
      <c r="P727" s="192">
        <f>O727*H727</f>
        <v>0</v>
      </c>
      <c r="Q727" s="192">
        <v>0</v>
      </c>
      <c r="R727" s="192">
        <f>Q727*H727</f>
        <v>0</v>
      </c>
      <c r="S727" s="192">
        <v>0</v>
      </c>
      <c r="T727" s="193">
        <f>S727*H727</f>
        <v>0</v>
      </c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R727" s="194" t="s">
        <v>149</v>
      </c>
      <c r="AT727" s="194" t="s">
        <v>208</v>
      </c>
      <c r="AU727" s="194" t="s">
        <v>83</v>
      </c>
      <c r="AY727" s="20" t="s">
        <v>206</v>
      </c>
      <c r="BE727" s="195">
        <f>IF(N727="základní",J727,0)</f>
        <v>0</v>
      </c>
      <c r="BF727" s="195">
        <f>IF(N727="snížená",J727,0)</f>
        <v>0</v>
      </c>
      <c r="BG727" s="195">
        <f>IF(N727="zákl. přenesená",J727,0)</f>
        <v>0</v>
      </c>
      <c r="BH727" s="195">
        <f>IF(N727="sníž. přenesená",J727,0)</f>
        <v>0</v>
      </c>
      <c r="BI727" s="195">
        <f>IF(N727="nulová",J727,0)</f>
        <v>0</v>
      </c>
      <c r="BJ727" s="20" t="s">
        <v>81</v>
      </c>
      <c r="BK727" s="195">
        <f>ROUND(I727*H727,2)</f>
        <v>0</v>
      </c>
      <c r="BL727" s="20" t="s">
        <v>149</v>
      </c>
      <c r="BM727" s="194" t="s">
        <v>3445</v>
      </c>
    </row>
    <row r="728" spans="1:65" s="2" customFormat="1">
      <c r="A728" s="37"/>
      <c r="B728" s="38"/>
      <c r="C728" s="39"/>
      <c r="D728" s="196" t="s">
        <v>213</v>
      </c>
      <c r="E728" s="39"/>
      <c r="F728" s="197" t="s">
        <v>3444</v>
      </c>
      <c r="G728" s="39"/>
      <c r="H728" s="39"/>
      <c r="I728" s="198"/>
      <c r="J728" s="39"/>
      <c r="K728" s="39"/>
      <c r="L728" s="42"/>
      <c r="M728" s="199"/>
      <c r="N728" s="200"/>
      <c r="O728" s="67"/>
      <c r="P728" s="67"/>
      <c r="Q728" s="67"/>
      <c r="R728" s="67"/>
      <c r="S728" s="67"/>
      <c r="T728" s="68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T728" s="20" t="s">
        <v>213</v>
      </c>
      <c r="AU728" s="20" t="s">
        <v>83</v>
      </c>
    </row>
    <row r="729" spans="1:65" s="2" customFormat="1" ht="18">
      <c r="A729" s="37"/>
      <c r="B729" s="38"/>
      <c r="C729" s="39"/>
      <c r="D729" s="196" t="s">
        <v>275</v>
      </c>
      <c r="E729" s="39"/>
      <c r="F729" s="233" t="s">
        <v>3446</v>
      </c>
      <c r="G729" s="39"/>
      <c r="H729" s="39"/>
      <c r="I729" s="198"/>
      <c r="J729" s="39"/>
      <c r="K729" s="39"/>
      <c r="L729" s="42"/>
      <c r="M729" s="199"/>
      <c r="N729" s="200"/>
      <c r="O729" s="67"/>
      <c r="P729" s="67"/>
      <c r="Q729" s="67"/>
      <c r="R729" s="67"/>
      <c r="S729" s="67"/>
      <c r="T729" s="68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T729" s="20" t="s">
        <v>275</v>
      </c>
      <c r="AU729" s="20" t="s">
        <v>83</v>
      </c>
    </row>
    <row r="730" spans="1:65" s="2" customFormat="1" ht="16.5" customHeight="1">
      <c r="A730" s="37"/>
      <c r="B730" s="38"/>
      <c r="C730" s="182" t="s">
        <v>3447</v>
      </c>
      <c r="D730" s="182" t="s">
        <v>208</v>
      </c>
      <c r="E730" s="183" t="s">
        <v>3448</v>
      </c>
      <c r="F730" s="184" t="s">
        <v>3449</v>
      </c>
      <c r="G730" s="185" t="s">
        <v>1123</v>
      </c>
      <c r="H730" s="186">
        <v>2</v>
      </c>
      <c r="I730" s="187"/>
      <c r="J730" s="188">
        <f>ROUND(I730*H730,2)</f>
        <v>0</v>
      </c>
      <c r="K730" s="189"/>
      <c r="L730" s="42"/>
      <c r="M730" s="190" t="s">
        <v>21</v>
      </c>
      <c r="N730" s="191" t="s">
        <v>45</v>
      </c>
      <c r="O730" s="67"/>
      <c r="P730" s="192">
        <f>O730*H730</f>
        <v>0</v>
      </c>
      <c r="Q730" s="192">
        <v>0</v>
      </c>
      <c r="R730" s="192">
        <f>Q730*H730</f>
        <v>0</v>
      </c>
      <c r="S730" s="192">
        <v>0</v>
      </c>
      <c r="T730" s="193">
        <f>S730*H730</f>
        <v>0</v>
      </c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R730" s="194" t="s">
        <v>149</v>
      </c>
      <c r="AT730" s="194" t="s">
        <v>208</v>
      </c>
      <c r="AU730" s="194" t="s">
        <v>83</v>
      </c>
      <c r="AY730" s="20" t="s">
        <v>206</v>
      </c>
      <c r="BE730" s="195">
        <f>IF(N730="základní",J730,0)</f>
        <v>0</v>
      </c>
      <c r="BF730" s="195">
        <f>IF(N730="snížená",J730,0)</f>
        <v>0</v>
      </c>
      <c r="BG730" s="195">
        <f>IF(N730="zákl. přenesená",J730,0)</f>
        <v>0</v>
      </c>
      <c r="BH730" s="195">
        <f>IF(N730="sníž. přenesená",J730,0)</f>
        <v>0</v>
      </c>
      <c r="BI730" s="195">
        <f>IF(N730="nulová",J730,0)</f>
        <v>0</v>
      </c>
      <c r="BJ730" s="20" t="s">
        <v>81</v>
      </c>
      <c r="BK730" s="195">
        <f>ROUND(I730*H730,2)</f>
        <v>0</v>
      </c>
      <c r="BL730" s="20" t="s">
        <v>149</v>
      </c>
      <c r="BM730" s="194" t="s">
        <v>3450</v>
      </c>
    </row>
    <row r="731" spans="1:65" s="2" customFormat="1">
      <c r="A731" s="37"/>
      <c r="B731" s="38"/>
      <c r="C731" s="39"/>
      <c r="D731" s="196" t="s">
        <v>213</v>
      </c>
      <c r="E731" s="39"/>
      <c r="F731" s="197" t="s">
        <v>3449</v>
      </c>
      <c r="G731" s="39"/>
      <c r="H731" s="39"/>
      <c r="I731" s="198"/>
      <c r="J731" s="39"/>
      <c r="K731" s="39"/>
      <c r="L731" s="42"/>
      <c r="M731" s="199"/>
      <c r="N731" s="200"/>
      <c r="O731" s="67"/>
      <c r="P731" s="67"/>
      <c r="Q731" s="67"/>
      <c r="R731" s="67"/>
      <c r="S731" s="67"/>
      <c r="T731" s="68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T731" s="20" t="s">
        <v>213</v>
      </c>
      <c r="AU731" s="20" t="s">
        <v>83</v>
      </c>
    </row>
    <row r="732" spans="1:65" s="2" customFormat="1" ht="18">
      <c r="A732" s="37"/>
      <c r="B732" s="38"/>
      <c r="C732" s="39"/>
      <c r="D732" s="196" t="s">
        <v>275</v>
      </c>
      <c r="E732" s="39"/>
      <c r="F732" s="233" t="s">
        <v>3451</v>
      </c>
      <c r="G732" s="39"/>
      <c r="H732" s="39"/>
      <c r="I732" s="198"/>
      <c r="J732" s="39"/>
      <c r="K732" s="39"/>
      <c r="L732" s="42"/>
      <c r="M732" s="199"/>
      <c r="N732" s="200"/>
      <c r="O732" s="67"/>
      <c r="P732" s="67"/>
      <c r="Q732" s="67"/>
      <c r="R732" s="67"/>
      <c r="S732" s="67"/>
      <c r="T732" s="68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T732" s="20" t="s">
        <v>275</v>
      </c>
      <c r="AU732" s="20" t="s">
        <v>83</v>
      </c>
    </row>
    <row r="733" spans="1:65" s="2" customFormat="1" ht="16.5" customHeight="1">
      <c r="A733" s="37"/>
      <c r="B733" s="38"/>
      <c r="C733" s="182" t="s">
        <v>3452</v>
      </c>
      <c r="D733" s="182" t="s">
        <v>208</v>
      </c>
      <c r="E733" s="183" t="s">
        <v>3453</v>
      </c>
      <c r="F733" s="184" t="s">
        <v>3454</v>
      </c>
      <c r="G733" s="185" t="s">
        <v>1123</v>
      </c>
      <c r="H733" s="186">
        <v>1</v>
      </c>
      <c r="I733" s="187"/>
      <c r="J733" s="188">
        <f>ROUND(I733*H733,2)</f>
        <v>0</v>
      </c>
      <c r="K733" s="189"/>
      <c r="L733" s="42"/>
      <c r="M733" s="190" t="s">
        <v>21</v>
      </c>
      <c r="N733" s="191" t="s">
        <v>45</v>
      </c>
      <c r="O733" s="67"/>
      <c r="P733" s="192">
        <f>O733*H733</f>
        <v>0</v>
      </c>
      <c r="Q733" s="192">
        <v>0</v>
      </c>
      <c r="R733" s="192">
        <f>Q733*H733</f>
        <v>0</v>
      </c>
      <c r="S733" s="192">
        <v>0</v>
      </c>
      <c r="T733" s="193">
        <f>S733*H733</f>
        <v>0</v>
      </c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R733" s="194" t="s">
        <v>149</v>
      </c>
      <c r="AT733" s="194" t="s">
        <v>208</v>
      </c>
      <c r="AU733" s="194" t="s">
        <v>83</v>
      </c>
      <c r="AY733" s="20" t="s">
        <v>206</v>
      </c>
      <c r="BE733" s="195">
        <f>IF(N733="základní",J733,0)</f>
        <v>0</v>
      </c>
      <c r="BF733" s="195">
        <f>IF(N733="snížená",J733,0)</f>
        <v>0</v>
      </c>
      <c r="BG733" s="195">
        <f>IF(N733="zákl. přenesená",J733,0)</f>
        <v>0</v>
      </c>
      <c r="BH733" s="195">
        <f>IF(N733="sníž. přenesená",J733,0)</f>
        <v>0</v>
      </c>
      <c r="BI733" s="195">
        <f>IF(N733="nulová",J733,0)</f>
        <v>0</v>
      </c>
      <c r="BJ733" s="20" t="s">
        <v>81</v>
      </c>
      <c r="BK733" s="195">
        <f>ROUND(I733*H733,2)</f>
        <v>0</v>
      </c>
      <c r="BL733" s="20" t="s">
        <v>149</v>
      </c>
      <c r="BM733" s="194" t="s">
        <v>3455</v>
      </c>
    </row>
    <row r="734" spans="1:65" s="2" customFormat="1">
      <c r="A734" s="37"/>
      <c r="B734" s="38"/>
      <c r="C734" s="39"/>
      <c r="D734" s="196" t="s">
        <v>213</v>
      </c>
      <c r="E734" s="39"/>
      <c r="F734" s="197" t="s">
        <v>3454</v>
      </c>
      <c r="G734" s="39"/>
      <c r="H734" s="39"/>
      <c r="I734" s="198"/>
      <c r="J734" s="39"/>
      <c r="K734" s="39"/>
      <c r="L734" s="42"/>
      <c r="M734" s="199"/>
      <c r="N734" s="200"/>
      <c r="O734" s="67"/>
      <c r="P734" s="67"/>
      <c r="Q734" s="67"/>
      <c r="R734" s="67"/>
      <c r="S734" s="67"/>
      <c r="T734" s="68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T734" s="20" t="s">
        <v>213</v>
      </c>
      <c r="AU734" s="20" t="s">
        <v>83</v>
      </c>
    </row>
    <row r="735" spans="1:65" s="2" customFormat="1" ht="18">
      <c r="A735" s="37"/>
      <c r="B735" s="38"/>
      <c r="C735" s="39"/>
      <c r="D735" s="196" t="s">
        <v>275</v>
      </c>
      <c r="E735" s="39"/>
      <c r="F735" s="233" t="s">
        <v>3456</v>
      </c>
      <c r="G735" s="39"/>
      <c r="H735" s="39"/>
      <c r="I735" s="198"/>
      <c r="J735" s="39"/>
      <c r="K735" s="39"/>
      <c r="L735" s="42"/>
      <c r="M735" s="199"/>
      <c r="N735" s="200"/>
      <c r="O735" s="67"/>
      <c r="P735" s="67"/>
      <c r="Q735" s="67"/>
      <c r="R735" s="67"/>
      <c r="S735" s="67"/>
      <c r="T735" s="68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T735" s="20" t="s">
        <v>275</v>
      </c>
      <c r="AU735" s="20" t="s">
        <v>83</v>
      </c>
    </row>
    <row r="736" spans="1:65" s="2" customFormat="1" ht="16.5" customHeight="1">
      <c r="A736" s="37"/>
      <c r="B736" s="38"/>
      <c r="C736" s="182" t="s">
        <v>3457</v>
      </c>
      <c r="D736" s="182" t="s">
        <v>208</v>
      </c>
      <c r="E736" s="183" t="s">
        <v>3458</v>
      </c>
      <c r="F736" s="184" t="s">
        <v>3459</v>
      </c>
      <c r="G736" s="185" t="s">
        <v>1123</v>
      </c>
      <c r="H736" s="186">
        <v>1</v>
      </c>
      <c r="I736" s="187"/>
      <c r="J736" s="188">
        <f>ROUND(I736*H736,2)</f>
        <v>0</v>
      </c>
      <c r="K736" s="189"/>
      <c r="L736" s="42"/>
      <c r="M736" s="190" t="s">
        <v>21</v>
      </c>
      <c r="N736" s="191" t="s">
        <v>45</v>
      </c>
      <c r="O736" s="67"/>
      <c r="P736" s="192">
        <f>O736*H736</f>
        <v>0</v>
      </c>
      <c r="Q736" s="192">
        <v>0</v>
      </c>
      <c r="R736" s="192">
        <f>Q736*H736</f>
        <v>0</v>
      </c>
      <c r="S736" s="192">
        <v>0</v>
      </c>
      <c r="T736" s="193">
        <f>S736*H736</f>
        <v>0</v>
      </c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R736" s="194" t="s">
        <v>149</v>
      </c>
      <c r="AT736" s="194" t="s">
        <v>208</v>
      </c>
      <c r="AU736" s="194" t="s">
        <v>83</v>
      </c>
      <c r="AY736" s="20" t="s">
        <v>206</v>
      </c>
      <c r="BE736" s="195">
        <f>IF(N736="základní",J736,0)</f>
        <v>0</v>
      </c>
      <c r="BF736" s="195">
        <f>IF(N736="snížená",J736,0)</f>
        <v>0</v>
      </c>
      <c r="BG736" s="195">
        <f>IF(N736="zákl. přenesená",J736,0)</f>
        <v>0</v>
      </c>
      <c r="BH736" s="195">
        <f>IF(N736="sníž. přenesená",J736,0)</f>
        <v>0</v>
      </c>
      <c r="BI736" s="195">
        <f>IF(N736="nulová",J736,0)</f>
        <v>0</v>
      </c>
      <c r="BJ736" s="20" t="s">
        <v>81</v>
      </c>
      <c r="BK736" s="195">
        <f>ROUND(I736*H736,2)</f>
        <v>0</v>
      </c>
      <c r="BL736" s="20" t="s">
        <v>149</v>
      </c>
      <c r="BM736" s="194" t="s">
        <v>3460</v>
      </c>
    </row>
    <row r="737" spans="1:65" s="2" customFormat="1">
      <c r="A737" s="37"/>
      <c r="B737" s="38"/>
      <c r="C737" s="39"/>
      <c r="D737" s="196" t="s">
        <v>213</v>
      </c>
      <c r="E737" s="39"/>
      <c r="F737" s="197" t="s">
        <v>3459</v>
      </c>
      <c r="G737" s="39"/>
      <c r="H737" s="39"/>
      <c r="I737" s="198"/>
      <c r="J737" s="39"/>
      <c r="K737" s="39"/>
      <c r="L737" s="42"/>
      <c r="M737" s="199"/>
      <c r="N737" s="200"/>
      <c r="O737" s="67"/>
      <c r="P737" s="67"/>
      <c r="Q737" s="67"/>
      <c r="R737" s="67"/>
      <c r="S737" s="67"/>
      <c r="T737" s="68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T737" s="20" t="s">
        <v>213</v>
      </c>
      <c r="AU737" s="20" t="s">
        <v>83</v>
      </c>
    </row>
    <row r="738" spans="1:65" s="2" customFormat="1" ht="18">
      <c r="A738" s="37"/>
      <c r="B738" s="38"/>
      <c r="C738" s="39"/>
      <c r="D738" s="196" t="s">
        <v>275</v>
      </c>
      <c r="E738" s="39"/>
      <c r="F738" s="233" t="s">
        <v>3461</v>
      </c>
      <c r="G738" s="39"/>
      <c r="H738" s="39"/>
      <c r="I738" s="198"/>
      <c r="J738" s="39"/>
      <c r="K738" s="39"/>
      <c r="L738" s="42"/>
      <c r="M738" s="199"/>
      <c r="N738" s="200"/>
      <c r="O738" s="67"/>
      <c r="P738" s="67"/>
      <c r="Q738" s="67"/>
      <c r="R738" s="67"/>
      <c r="S738" s="67"/>
      <c r="T738" s="68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T738" s="20" t="s">
        <v>275</v>
      </c>
      <c r="AU738" s="20" t="s">
        <v>83</v>
      </c>
    </row>
    <row r="739" spans="1:65" s="2" customFormat="1" ht="16.5" customHeight="1">
      <c r="A739" s="37"/>
      <c r="B739" s="38"/>
      <c r="C739" s="182" t="s">
        <v>3462</v>
      </c>
      <c r="D739" s="182" t="s">
        <v>208</v>
      </c>
      <c r="E739" s="183" t="s">
        <v>3463</v>
      </c>
      <c r="F739" s="184" t="s">
        <v>3464</v>
      </c>
      <c r="G739" s="185" t="s">
        <v>1123</v>
      </c>
      <c r="H739" s="186">
        <v>2</v>
      </c>
      <c r="I739" s="187"/>
      <c r="J739" s="188">
        <f>ROUND(I739*H739,2)</f>
        <v>0</v>
      </c>
      <c r="K739" s="189"/>
      <c r="L739" s="42"/>
      <c r="M739" s="190" t="s">
        <v>21</v>
      </c>
      <c r="N739" s="191" t="s">
        <v>45</v>
      </c>
      <c r="O739" s="67"/>
      <c r="P739" s="192">
        <f>O739*H739</f>
        <v>0</v>
      </c>
      <c r="Q739" s="192">
        <v>0</v>
      </c>
      <c r="R739" s="192">
        <f>Q739*H739</f>
        <v>0</v>
      </c>
      <c r="S739" s="192">
        <v>0</v>
      </c>
      <c r="T739" s="193">
        <f>S739*H739</f>
        <v>0</v>
      </c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R739" s="194" t="s">
        <v>149</v>
      </c>
      <c r="AT739" s="194" t="s">
        <v>208</v>
      </c>
      <c r="AU739" s="194" t="s">
        <v>83</v>
      </c>
      <c r="AY739" s="20" t="s">
        <v>206</v>
      </c>
      <c r="BE739" s="195">
        <f>IF(N739="základní",J739,0)</f>
        <v>0</v>
      </c>
      <c r="BF739" s="195">
        <f>IF(N739="snížená",J739,0)</f>
        <v>0</v>
      </c>
      <c r="BG739" s="195">
        <f>IF(N739="zákl. přenesená",J739,0)</f>
        <v>0</v>
      </c>
      <c r="BH739" s="195">
        <f>IF(N739="sníž. přenesená",J739,0)</f>
        <v>0</v>
      </c>
      <c r="BI739" s="195">
        <f>IF(N739="nulová",J739,0)</f>
        <v>0</v>
      </c>
      <c r="BJ739" s="20" t="s">
        <v>81</v>
      </c>
      <c r="BK739" s="195">
        <f>ROUND(I739*H739,2)</f>
        <v>0</v>
      </c>
      <c r="BL739" s="20" t="s">
        <v>149</v>
      </c>
      <c r="BM739" s="194" t="s">
        <v>3465</v>
      </c>
    </row>
    <row r="740" spans="1:65" s="2" customFormat="1">
      <c r="A740" s="37"/>
      <c r="B740" s="38"/>
      <c r="C740" s="39"/>
      <c r="D740" s="196" t="s">
        <v>213</v>
      </c>
      <c r="E740" s="39"/>
      <c r="F740" s="197" t="s">
        <v>3464</v>
      </c>
      <c r="G740" s="39"/>
      <c r="H740" s="39"/>
      <c r="I740" s="198"/>
      <c r="J740" s="39"/>
      <c r="K740" s="39"/>
      <c r="L740" s="42"/>
      <c r="M740" s="199"/>
      <c r="N740" s="200"/>
      <c r="O740" s="67"/>
      <c r="P740" s="67"/>
      <c r="Q740" s="67"/>
      <c r="R740" s="67"/>
      <c r="S740" s="67"/>
      <c r="T740" s="68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T740" s="20" t="s">
        <v>213</v>
      </c>
      <c r="AU740" s="20" t="s">
        <v>83</v>
      </c>
    </row>
    <row r="741" spans="1:65" s="2" customFormat="1" ht="18">
      <c r="A741" s="37"/>
      <c r="B741" s="38"/>
      <c r="C741" s="39"/>
      <c r="D741" s="196" t="s">
        <v>275</v>
      </c>
      <c r="E741" s="39"/>
      <c r="F741" s="233" t="s">
        <v>3466</v>
      </c>
      <c r="G741" s="39"/>
      <c r="H741" s="39"/>
      <c r="I741" s="198"/>
      <c r="J741" s="39"/>
      <c r="K741" s="39"/>
      <c r="L741" s="42"/>
      <c r="M741" s="199"/>
      <c r="N741" s="200"/>
      <c r="O741" s="67"/>
      <c r="P741" s="67"/>
      <c r="Q741" s="67"/>
      <c r="R741" s="67"/>
      <c r="S741" s="67"/>
      <c r="T741" s="68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T741" s="20" t="s">
        <v>275</v>
      </c>
      <c r="AU741" s="20" t="s">
        <v>83</v>
      </c>
    </row>
    <row r="742" spans="1:65" s="2" customFormat="1" ht="16.5" customHeight="1">
      <c r="A742" s="37"/>
      <c r="B742" s="38"/>
      <c r="C742" s="182" t="s">
        <v>3467</v>
      </c>
      <c r="D742" s="182" t="s">
        <v>208</v>
      </c>
      <c r="E742" s="183" t="s">
        <v>3468</v>
      </c>
      <c r="F742" s="184" t="s">
        <v>3469</v>
      </c>
      <c r="G742" s="185" t="s">
        <v>1123</v>
      </c>
      <c r="H742" s="186">
        <v>1</v>
      </c>
      <c r="I742" s="187"/>
      <c r="J742" s="188">
        <f>ROUND(I742*H742,2)</f>
        <v>0</v>
      </c>
      <c r="K742" s="189"/>
      <c r="L742" s="42"/>
      <c r="M742" s="190" t="s">
        <v>21</v>
      </c>
      <c r="N742" s="191" t="s">
        <v>45</v>
      </c>
      <c r="O742" s="67"/>
      <c r="P742" s="192">
        <f>O742*H742</f>
        <v>0</v>
      </c>
      <c r="Q742" s="192">
        <v>0</v>
      </c>
      <c r="R742" s="192">
        <f>Q742*H742</f>
        <v>0</v>
      </c>
      <c r="S742" s="192">
        <v>0</v>
      </c>
      <c r="T742" s="193">
        <f>S742*H742</f>
        <v>0</v>
      </c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R742" s="194" t="s">
        <v>149</v>
      </c>
      <c r="AT742" s="194" t="s">
        <v>208</v>
      </c>
      <c r="AU742" s="194" t="s">
        <v>83</v>
      </c>
      <c r="AY742" s="20" t="s">
        <v>206</v>
      </c>
      <c r="BE742" s="195">
        <f>IF(N742="základní",J742,0)</f>
        <v>0</v>
      </c>
      <c r="BF742" s="195">
        <f>IF(N742="snížená",J742,0)</f>
        <v>0</v>
      </c>
      <c r="BG742" s="195">
        <f>IF(N742="zákl. přenesená",J742,0)</f>
        <v>0</v>
      </c>
      <c r="BH742" s="195">
        <f>IF(N742="sníž. přenesená",J742,0)</f>
        <v>0</v>
      </c>
      <c r="BI742" s="195">
        <f>IF(N742="nulová",J742,0)</f>
        <v>0</v>
      </c>
      <c r="BJ742" s="20" t="s">
        <v>81</v>
      </c>
      <c r="BK742" s="195">
        <f>ROUND(I742*H742,2)</f>
        <v>0</v>
      </c>
      <c r="BL742" s="20" t="s">
        <v>149</v>
      </c>
      <c r="BM742" s="194" t="s">
        <v>3470</v>
      </c>
    </row>
    <row r="743" spans="1:65" s="2" customFormat="1">
      <c r="A743" s="37"/>
      <c r="B743" s="38"/>
      <c r="C743" s="39"/>
      <c r="D743" s="196" t="s">
        <v>213</v>
      </c>
      <c r="E743" s="39"/>
      <c r="F743" s="197" t="s">
        <v>3469</v>
      </c>
      <c r="G743" s="39"/>
      <c r="H743" s="39"/>
      <c r="I743" s="198"/>
      <c r="J743" s="39"/>
      <c r="K743" s="39"/>
      <c r="L743" s="42"/>
      <c r="M743" s="199"/>
      <c r="N743" s="200"/>
      <c r="O743" s="67"/>
      <c r="P743" s="67"/>
      <c r="Q743" s="67"/>
      <c r="R743" s="67"/>
      <c r="S743" s="67"/>
      <c r="T743" s="68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T743" s="20" t="s">
        <v>213</v>
      </c>
      <c r="AU743" s="20" t="s">
        <v>83</v>
      </c>
    </row>
    <row r="744" spans="1:65" s="2" customFormat="1" ht="18">
      <c r="A744" s="37"/>
      <c r="B744" s="38"/>
      <c r="C744" s="39"/>
      <c r="D744" s="196" t="s">
        <v>275</v>
      </c>
      <c r="E744" s="39"/>
      <c r="F744" s="233" t="s">
        <v>3471</v>
      </c>
      <c r="G744" s="39"/>
      <c r="H744" s="39"/>
      <c r="I744" s="198"/>
      <c r="J744" s="39"/>
      <c r="K744" s="39"/>
      <c r="L744" s="42"/>
      <c r="M744" s="199"/>
      <c r="N744" s="200"/>
      <c r="O744" s="67"/>
      <c r="P744" s="67"/>
      <c r="Q744" s="67"/>
      <c r="R744" s="67"/>
      <c r="S744" s="67"/>
      <c r="T744" s="68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T744" s="20" t="s">
        <v>275</v>
      </c>
      <c r="AU744" s="20" t="s">
        <v>83</v>
      </c>
    </row>
    <row r="745" spans="1:65" s="2" customFormat="1" ht="16.5" customHeight="1">
      <c r="A745" s="37"/>
      <c r="B745" s="38"/>
      <c r="C745" s="182" t="s">
        <v>3472</v>
      </c>
      <c r="D745" s="182" t="s">
        <v>208</v>
      </c>
      <c r="E745" s="183" t="s">
        <v>3473</v>
      </c>
      <c r="F745" s="184" t="s">
        <v>3474</v>
      </c>
      <c r="G745" s="185" t="s">
        <v>1123</v>
      </c>
      <c r="H745" s="186">
        <v>1</v>
      </c>
      <c r="I745" s="187"/>
      <c r="J745" s="188">
        <f>ROUND(I745*H745,2)</f>
        <v>0</v>
      </c>
      <c r="K745" s="189"/>
      <c r="L745" s="42"/>
      <c r="M745" s="190" t="s">
        <v>21</v>
      </c>
      <c r="N745" s="191" t="s">
        <v>45</v>
      </c>
      <c r="O745" s="67"/>
      <c r="P745" s="192">
        <f>O745*H745</f>
        <v>0</v>
      </c>
      <c r="Q745" s="192">
        <v>0</v>
      </c>
      <c r="R745" s="192">
        <f>Q745*H745</f>
        <v>0</v>
      </c>
      <c r="S745" s="192">
        <v>0</v>
      </c>
      <c r="T745" s="193">
        <f>S745*H745</f>
        <v>0</v>
      </c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R745" s="194" t="s">
        <v>149</v>
      </c>
      <c r="AT745" s="194" t="s">
        <v>208</v>
      </c>
      <c r="AU745" s="194" t="s">
        <v>83</v>
      </c>
      <c r="AY745" s="20" t="s">
        <v>206</v>
      </c>
      <c r="BE745" s="195">
        <f>IF(N745="základní",J745,0)</f>
        <v>0</v>
      </c>
      <c r="BF745" s="195">
        <f>IF(N745="snížená",J745,0)</f>
        <v>0</v>
      </c>
      <c r="BG745" s="195">
        <f>IF(N745="zákl. přenesená",J745,0)</f>
        <v>0</v>
      </c>
      <c r="BH745" s="195">
        <f>IF(N745="sníž. přenesená",J745,0)</f>
        <v>0</v>
      </c>
      <c r="BI745" s="195">
        <f>IF(N745="nulová",J745,0)</f>
        <v>0</v>
      </c>
      <c r="BJ745" s="20" t="s">
        <v>81</v>
      </c>
      <c r="BK745" s="195">
        <f>ROUND(I745*H745,2)</f>
        <v>0</v>
      </c>
      <c r="BL745" s="20" t="s">
        <v>149</v>
      </c>
      <c r="BM745" s="194" t="s">
        <v>3475</v>
      </c>
    </row>
    <row r="746" spans="1:65" s="2" customFormat="1">
      <c r="A746" s="37"/>
      <c r="B746" s="38"/>
      <c r="C746" s="39"/>
      <c r="D746" s="196" t="s">
        <v>213</v>
      </c>
      <c r="E746" s="39"/>
      <c r="F746" s="197" t="s">
        <v>3474</v>
      </c>
      <c r="G746" s="39"/>
      <c r="H746" s="39"/>
      <c r="I746" s="198"/>
      <c r="J746" s="39"/>
      <c r="K746" s="39"/>
      <c r="L746" s="42"/>
      <c r="M746" s="199"/>
      <c r="N746" s="200"/>
      <c r="O746" s="67"/>
      <c r="P746" s="67"/>
      <c r="Q746" s="67"/>
      <c r="R746" s="67"/>
      <c r="S746" s="67"/>
      <c r="T746" s="68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T746" s="20" t="s">
        <v>213</v>
      </c>
      <c r="AU746" s="20" t="s">
        <v>83</v>
      </c>
    </row>
    <row r="747" spans="1:65" s="2" customFormat="1" ht="18">
      <c r="A747" s="37"/>
      <c r="B747" s="38"/>
      <c r="C747" s="39"/>
      <c r="D747" s="196" t="s">
        <v>275</v>
      </c>
      <c r="E747" s="39"/>
      <c r="F747" s="233" t="s">
        <v>3476</v>
      </c>
      <c r="G747" s="39"/>
      <c r="H747" s="39"/>
      <c r="I747" s="198"/>
      <c r="J747" s="39"/>
      <c r="K747" s="39"/>
      <c r="L747" s="42"/>
      <c r="M747" s="199"/>
      <c r="N747" s="200"/>
      <c r="O747" s="67"/>
      <c r="P747" s="67"/>
      <c r="Q747" s="67"/>
      <c r="R747" s="67"/>
      <c r="S747" s="67"/>
      <c r="T747" s="68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T747" s="20" t="s">
        <v>275</v>
      </c>
      <c r="AU747" s="20" t="s">
        <v>83</v>
      </c>
    </row>
    <row r="748" spans="1:65" s="2" customFormat="1" ht="16.5" customHeight="1">
      <c r="A748" s="37"/>
      <c r="B748" s="38"/>
      <c r="C748" s="182" t="s">
        <v>3477</v>
      </c>
      <c r="D748" s="182" t="s">
        <v>208</v>
      </c>
      <c r="E748" s="183" t="s">
        <v>3478</v>
      </c>
      <c r="F748" s="184" t="s">
        <v>3479</v>
      </c>
      <c r="G748" s="185" t="s">
        <v>1123</v>
      </c>
      <c r="H748" s="186">
        <v>1</v>
      </c>
      <c r="I748" s="187"/>
      <c r="J748" s="188">
        <f>ROUND(I748*H748,2)</f>
        <v>0</v>
      </c>
      <c r="K748" s="189"/>
      <c r="L748" s="42"/>
      <c r="M748" s="190" t="s">
        <v>21</v>
      </c>
      <c r="N748" s="191" t="s">
        <v>45</v>
      </c>
      <c r="O748" s="67"/>
      <c r="P748" s="192">
        <f>O748*H748</f>
        <v>0</v>
      </c>
      <c r="Q748" s="192">
        <v>0</v>
      </c>
      <c r="R748" s="192">
        <f>Q748*H748</f>
        <v>0</v>
      </c>
      <c r="S748" s="192">
        <v>0</v>
      </c>
      <c r="T748" s="193">
        <f>S748*H748</f>
        <v>0</v>
      </c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R748" s="194" t="s">
        <v>149</v>
      </c>
      <c r="AT748" s="194" t="s">
        <v>208</v>
      </c>
      <c r="AU748" s="194" t="s">
        <v>83</v>
      </c>
      <c r="AY748" s="20" t="s">
        <v>206</v>
      </c>
      <c r="BE748" s="195">
        <f>IF(N748="základní",J748,0)</f>
        <v>0</v>
      </c>
      <c r="BF748" s="195">
        <f>IF(N748="snížená",J748,0)</f>
        <v>0</v>
      </c>
      <c r="BG748" s="195">
        <f>IF(N748="zákl. přenesená",J748,0)</f>
        <v>0</v>
      </c>
      <c r="BH748" s="195">
        <f>IF(N748="sníž. přenesená",J748,0)</f>
        <v>0</v>
      </c>
      <c r="BI748" s="195">
        <f>IF(N748="nulová",J748,0)</f>
        <v>0</v>
      </c>
      <c r="BJ748" s="20" t="s">
        <v>81</v>
      </c>
      <c r="BK748" s="195">
        <f>ROUND(I748*H748,2)</f>
        <v>0</v>
      </c>
      <c r="BL748" s="20" t="s">
        <v>149</v>
      </c>
      <c r="BM748" s="194" t="s">
        <v>3480</v>
      </c>
    </row>
    <row r="749" spans="1:65" s="2" customFormat="1">
      <c r="A749" s="37"/>
      <c r="B749" s="38"/>
      <c r="C749" s="39"/>
      <c r="D749" s="196" t="s">
        <v>213</v>
      </c>
      <c r="E749" s="39"/>
      <c r="F749" s="197" t="s">
        <v>3479</v>
      </c>
      <c r="G749" s="39"/>
      <c r="H749" s="39"/>
      <c r="I749" s="198"/>
      <c r="J749" s="39"/>
      <c r="K749" s="39"/>
      <c r="L749" s="42"/>
      <c r="M749" s="199"/>
      <c r="N749" s="200"/>
      <c r="O749" s="67"/>
      <c r="P749" s="67"/>
      <c r="Q749" s="67"/>
      <c r="R749" s="67"/>
      <c r="S749" s="67"/>
      <c r="T749" s="68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T749" s="20" t="s">
        <v>213</v>
      </c>
      <c r="AU749" s="20" t="s">
        <v>83</v>
      </c>
    </row>
    <row r="750" spans="1:65" s="2" customFormat="1" ht="18">
      <c r="A750" s="37"/>
      <c r="B750" s="38"/>
      <c r="C750" s="39"/>
      <c r="D750" s="196" t="s">
        <v>275</v>
      </c>
      <c r="E750" s="39"/>
      <c r="F750" s="233" t="s">
        <v>3481</v>
      </c>
      <c r="G750" s="39"/>
      <c r="H750" s="39"/>
      <c r="I750" s="198"/>
      <c r="J750" s="39"/>
      <c r="K750" s="39"/>
      <c r="L750" s="42"/>
      <c r="M750" s="199"/>
      <c r="N750" s="200"/>
      <c r="O750" s="67"/>
      <c r="P750" s="67"/>
      <c r="Q750" s="67"/>
      <c r="R750" s="67"/>
      <c r="S750" s="67"/>
      <c r="T750" s="68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T750" s="20" t="s">
        <v>275</v>
      </c>
      <c r="AU750" s="20" t="s">
        <v>83</v>
      </c>
    </row>
    <row r="751" spans="1:65" s="2" customFormat="1" ht="16.5" customHeight="1">
      <c r="A751" s="37"/>
      <c r="B751" s="38"/>
      <c r="C751" s="182" t="s">
        <v>3482</v>
      </c>
      <c r="D751" s="182" t="s">
        <v>208</v>
      </c>
      <c r="E751" s="183" t="s">
        <v>3483</v>
      </c>
      <c r="F751" s="184" t="s">
        <v>3484</v>
      </c>
      <c r="G751" s="185" t="s">
        <v>1123</v>
      </c>
      <c r="H751" s="186">
        <v>1</v>
      </c>
      <c r="I751" s="187"/>
      <c r="J751" s="188">
        <f>ROUND(I751*H751,2)</f>
        <v>0</v>
      </c>
      <c r="K751" s="189"/>
      <c r="L751" s="42"/>
      <c r="M751" s="190" t="s">
        <v>21</v>
      </c>
      <c r="N751" s="191" t="s">
        <v>45</v>
      </c>
      <c r="O751" s="67"/>
      <c r="P751" s="192">
        <f>O751*H751</f>
        <v>0</v>
      </c>
      <c r="Q751" s="192">
        <v>0</v>
      </c>
      <c r="R751" s="192">
        <f>Q751*H751</f>
        <v>0</v>
      </c>
      <c r="S751" s="192">
        <v>0</v>
      </c>
      <c r="T751" s="193">
        <f>S751*H751</f>
        <v>0</v>
      </c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R751" s="194" t="s">
        <v>149</v>
      </c>
      <c r="AT751" s="194" t="s">
        <v>208</v>
      </c>
      <c r="AU751" s="194" t="s">
        <v>83</v>
      </c>
      <c r="AY751" s="20" t="s">
        <v>206</v>
      </c>
      <c r="BE751" s="195">
        <f>IF(N751="základní",J751,0)</f>
        <v>0</v>
      </c>
      <c r="BF751" s="195">
        <f>IF(N751="snížená",J751,0)</f>
        <v>0</v>
      </c>
      <c r="BG751" s="195">
        <f>IF(N751="zákl. přenesená",J751,0)</f>
        <v>0</v>
      </c>
      <c r="BH751" s="195">
        <f>IF(N751="sníž. přenesená",J751,0)</f>
        <v>0</v>
      </c>
      <c r="BI751" s="195">
        <f>IF(N751="nulová",J751,0)</f>
        <v>0</v>
      </c>
      <c r="BJ751" s="20" t="s">
        <v>81</v>
      </c>
      <c r="BK751" s="195">
        <f>ROUND(I751*H751,2)</f>
        <v>0</v>
      </c>
      <c r="BL751" s="20" t="s">
        <v>149</v>
      </c>
      <c r="BM751" s="194" t="s">
        <v>3485</v>
      </c>
    </row>
    <row r="752" spans="1:65" s="2" customFormat="1">
      <c r="A752" s="37"/>
      <c r="B752" s="38"/>
      <c r="C752" s="39"/>
      <c r="D752" s="196" t="s">
        <v>213</v>
      </c>
      <c r="E752" s="39"/>
      <c r="F752" s="197" t="s">
        <v>3484</v>
      </c>
      <c r="G752" s="39"/>
      <c r="H752" s="39"/>
      <c r="I752" s="198"/>
      <c r="J752" s="39"/>
      <c r="K752" s="39"/>
      <c r="L752" s="42"/>
      <c r="M752" s="199"/>
      <c r="N752" s="200"/>
      <c r="O752" s="67"/>
      <c r="P752" s="67"/>
      <c r="Q752" s="67"/>
      <c r="R752" s="67"/>
      <c r="S752" s="67"/>
      <c r="T752" s="68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T752" s="20" t="s">
        <v>213</v>
      </c>
      <c r="AU752" s="20" t="s">
        <v>83</v>
      </c>
    </row>
    <row r="753" spans="1:65" s="2" customFormat="1" ht="18">
      <c r="A753" s="37"/>
      <c r="B753" s="38"/>
      <c r="C753" s="39"/>
      <c r="D753" s="196" t="s">
        <v>275</v>
      </c>
      <c r="E753" s="39"/>
      <c r="F753" s="233" t="s">
        <v>3486</v>
      </c>
      <c r="G753" s="39"/>
      <c r="H753" s="39"/>
      <c r="I753" s="198"/>
      <c r="J753" s="39"/>
      <c r="K753" s="39"/>
      <c r="L753" s="42"/>
      <c r="M753" s="199"/>
      <c r="N753" s="200"/>
      <c r="O753" s="67"/>
      <c r="P753" s="67"/>
      <c r="Q753" s="67"/>
      <c r="R753" s="67"/>
      <c r="S753" s="67"/>
      <c r="T753" s="68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T753" s="20" t="s">
        <v>275</v>
      </c>
      <c r="AU753" s="20" t="s">
        <v>83</v>
      </c>
    </row>
    <row r="754" spans="1:65" s="2" customFormat="1" ht="16.5" customHeight="1">
      <c r="A754" s="37"/>
      <c r="B754" s="38"/>
      <c r="C754" s="182" t="s">
        <v>3487</v>
      </c>
      <c r="D754" s="182" t="s">
        <v>208</v>
      </c>
      <c r="E754" s="183" t="s">
        <v>3488</v>
      </c>
      <c r="F754" s="184" t="s">
        <v>3484</v>
      </c>
      <c r="G754" s="185" t="s">
        <v>1123</v>
      </c>
      <c r="H754" s="186">
        <v>1</v>
      </c>
      <c r="I754" s="187"/>
      <c r="J754" s="188">
        <f>ROUND(I754*H754,2)</f>
        <v>0</v>
      </c>
      <c r="K754" s="189"/>
      <c r="L754" s="42"/>
      <c r="M754" s="190" t="s">
        <v>21</v>
      </c>
      <c r="N754" s="191" t="s">
        <v>45</v>
      </c>
      <c r="O754" s="67"/>
      <c r="P754" s="192">
        <f>O754*H754</f>
        <v>0</v>
      </c>
      <c r="Q754" s="192">
        <v>0</v>
      </c>
      <c r="R754" s="192">
        <f>Q754*H754</f>
        <v>0</v>
      </c>
      <c r="S754" s="192">
        <v>0</v>
      </c>
      <c r="T754" s="193">
        <f>S754*H754</f>
        <v>0</v>
      </c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R754" s="194" t="s">
        <v>149</v>
      </c>
      <c r="AT754" s="194" t="s">
        <v>208</v>
      </c>
      <c r="AU754" s="194" t="s">
        <v>83</v>
      </c>
      <c r="AY754" s="20" t="s">
        <v>206</v>
      </c>
      <c r="BE754" s="195">
        <f>IF(N754="základní",J754,0)</f>
        <v>0</v>
      </c>
      <c r="BF754" s="195">
        <f>IF(N754="snížená",J754,0)</f>
        <v>0</v>
      </c>
      <c r="BG754" s="195">
        <f>IF(N754="zákl. přenesená",J754,0)</f>
        <v>0</v>
      </c>
      <c r="BH754" s="195">
        <f>IF(N754="sníž. přenesená",J754,0)</f>
        <v>0</v>
      </c>
      <c r="BI754" s="195">
        <f>IF(N754="nulová",J754,0)</f>
        <v>0</v>
      </c>
      <c r="BJ754" s="20" t="s">
        <v>81</v>
      </c>
      <c r="BK754" s="195">
        <f>ROUND(I754*H754,2)</f>
        <v>0</v>
      </c>
      <c r="BL754" s="20" t="s">
        <v>149</v>
      </c>
      <c r="BM754" s="194" t="s">
        <v>3489</v>
      </c>
    </row>
    <row r="755" spans="1:65" s="2" customFormat="1">
      <c r="A755" s="37"/>
      <c r="B755" s="38"/>
      <c r="C755" s="39"/>
      <c r="D755" s="196" t="s">
        <v>213</v>
      </c>
      <c r="E755" s="39"/>
      <c r="F755" s="197" t="s">
        <v>3484</v>
      </c>
      <c r="G755" s="39"/>
      <c r="H755" s="39"/>
      <c r="I755" s="198"/>
      <c r="J755" s="39"/>
      <c r="K755" s="39"/>
      <c r="L755" s="42"/>
      <c r="M755" s="199"/>
      <c r="N755" s="200"/>
      <c r="O755" s="67"/>
      <c r="P755" s="67"/>
      <c r="Q755" s="67"/>
      <c r="R755" s="67"/>
      <c r="S755" s="67"/>
      <c r="T755" s="68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T755" s="20" t="s">
        <v>213</v>
      </c>
      <c r="AU755" s="20" t="s">
        <v>83</v>
      </c>
    </row>
    <row r="756" spans="1:65" s="2" customFormat="1" ht="18">
      <c r="A756" s="37"/>
      <c r="B756" s="38"/>
      <c r="C756" s="39"/>
      <c r="D756" s="196" t="s">
        <v>275</v>
      </c>
      <c r="E756" s="39"/>
      <c r="F756" s="233" t="s">
        <v>3490</v>
      </c>
      <c r="G756" s="39"/>
      <c r="H756" s="39"/>
      <c r="I756" s="198"/>
      <c r="J756" s="39"/>
      <c r="K756" s="39"/>
      <c r="L756" s="42"/>
      <c r="M756" s="199"/>
      <c r="N756" s="200"/>
      <c r="O756" s="67"/>
      <c r="P756" s="67"/>
      <c r="Q756" s="67"/>
      <c r="R756" s="67"/>
      <c r="S756" s="67"/>
      <c r="T756" s="68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T756" s="20" t="s">
        <v>275</v>
      </c>
      <c r="AU756" s="20" t="s">
        <v>83</v>
      </c>
    </row>
    <row r="757" spans="1:65" s="12" customFormat="1" ht="22.75" customHeight="1">
      <c r="B757" s="166"/>
      <c r="C757" s="167"/>
      <c r="D757" s="168" t="s">
        <v>73</v>
      </c>
      <c r="E757" s="180" t="s">
        <v>3491</v>
      </c>
      <c r="F757" s="180" t="s">
        <v>3492</v>
      </c>
      <c r="G757" s="167"/>
      <c r="H757" s="167"/>
      <c r="I757" s="170"/>
      <c r="J757" s="181">
        <f>BK757</f>
        <v>0</v>
      </c>
      <c r="K757" s="167"/>
      <c r="L757" s="172"/>
      <c r="M757" s="173"/>
      <c r="N757" s="174"/>
      <c r="O757" s="174"/>
      <c r="P757" s="175">
        <f>SUM(P758:P766)</f>
        <v>0</v>
      </c>
      <c r="Q757" s="174"/>
      <c r="R757" s="175">
        <f>SUM(R758:R766)</f>
        <v>0</v>
      </c>
      <c r="S757" s="174"/>
      <c r="T757" s="176">
        <f>SUM(T758:T766)</f>
        <v>0</v>
      </c>
      <c r="AR757" s="177" t="s">
        <v>81</v>
      </c>
      <c r="AT757" s="178" t="s">
        <v>73</v>
      </c>
      <c r="AU757" s="178" t="s">
        <v>81</v>
      </c>
      <c r="AY757" s="177" t="s">
        <v>206</v>
      </c>
      <c r="BK757" s="179">
        <f>SUM(BK758:BK766)</f>
        <v>0</v>
      </c>
    </row>
    <row r="758" spans="1:65" s="2" customFormat="1" ht="16.5" customHeight="1">
      <c r="A758" s="37"/>
      <c r="B758" s="38"/>
      <c r="C758" s="182" t="s">
        <v>3493</v>
      </c>
      <c r="D758" s="182" t="s">
        <v>208</v>
      </c>
      <c r="E758" s="183" t="s">
        <v>3494</v>
      </c>
      <c r="F758" s="184" t="s">
        <v>3495</v>
      </c>
      <c r="G758" s="185" t="s">
        <v>809</v>
      </c>
      <c r="H758" s="186">
        <v>1</v>
      </c>
      <c r="I758" s="187"/>
      <c r="J758" s="188">
        <f>ROUND(I758*H758,2)</f>
        <v>0</v>
      </c>
      <c r="K758" s="189"/>
      <c r="L758" s="42"/>
      <c r="M758" s="190" t="s">
        <v>21</v>
      </c>
      <c r="N758" s="191" t="s">
        <v>45</v>
      </c>
      <c r="O758" s="67"/>
      <c r="P758" s="192">
        <f>O758*H758</f>
        <v>0</v>
      </c>
      <c r="Q758" s="192">
        <v>0</v>
      </c>
      <c r="R758" s="192">
        <f>Q758*H758</f>
        <v>0</v>
      </c>
      <c r="S758" s="192">
        <v>0</v>
      </c>
      <c r="T758" s="193">
        <f>S758*H758</f>
        <v>0</v>
      </c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R758" s="194" t="s">
        <v>149</v>
      </c>
      <c r="AT758" s="194" t="s">
        <v>208</v>
      </c>
      <c r="AU758" s="194" t="s">
        <v>83</v>
      </c>
      <c r="AY758" s="20" t="s">
        <v>206</v>
      </c>
      <c r="BE758" s="195">
        <f>IF(N758="základní",J758,0)</f>
        <v>0</v>
      </c>
      <c r="BF758" s="195">
        <f>IF(N758="snížená",J758,0)</f>
        <v>0</v>
      </c>
      <c r="BG758" s="195">
        <f>IF(N758="zákl. přenesená",J758,0)</f>
        <v>0</v>
      </c>
      <c r="BH758" s="195">
        <f>IF(N758="sníž. přenesená",J758,0)</f>
        <v>0</v>
      </c>
      <c r="BI758" s="195">
        <f>IF(N758="nulová",J758,0)</f>
        <v>0</v>
      </c>
      <c r="BJ758" s="20" t="s">
        <v>81</v>
      </c>
      <c r="BK758" s="195">
        <f>ROUND(I758*H758,2)</f>
        <v>0</v>
      </c>
      <c r="BL758" s="20" t="s">
        <v>149</v>
      </c>
      <c r="BM758" s="194" t="s">
        <v>3496</v>
      </c>
    </row>
    <row r="759" spans="1:65" s="2" customFormat="1">
      <c r="A759" s="37"/>
      <c r="B759" s="38"/>
      <c r="C759" s="39"/>
      <c r="D759" s="196" t="s">
        <v>213</v>
      </c>
      <c r="E759" s="39"/>
      <c r="F759" s="197" t="s">
        <v>3495</v>
      </c>
      <c r="G759" s="39"/>
      <c r="H759" s="39"/>
      <c r="I759" s="198"/>
      <c r="J759" s="39"/>
      <c r="K759" s="39"/>
      <c r="L759" s="42"/>
      <c r="M759" s="199"/>
      <c r="N759" s="200"/>
      <c r="O759" s="67"/>
      <c r="P759" s="67"/>
      <c r="Q759" s="67"/>
      <c r="R759" s="67"/>
      <c r="S759" s="67"/>
      <c r="T759" s="68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T759" s="20" t="s">
        <v>213</v>
      </c>
      <c r="AU759" s="20" t="s">
        <v>83</v>
      </c>
    </row>
    <row r="760" spans="1:65" s="2" customFormat="1" ht="18">
      <c r="A760" s="37"/>
      <c r="B760" s="38"/>
      <c r="C760" s="39"/>
      <c r="D760" s="196" t="s">
        <v>275</v>
      </c>
      <c r="E760" s="39"/>
      <c r="F760" s="233" t="s">
        <v>3497</v>
      </c>
      <c r="G760" s="39"/>
      <c r="H760" s="39"/>
      <c r="I760" s="198"/>
      <c r="J760" s="39"/>
      <c r="K760" s="39"/>
      <c r="L760" s="42"/>
      <c r="M760" s="199"/>
      <c r="N760" s="200"/>
      <c r="O760" s="67"/>
      <c r="P760" s="67"/>
      <c r="Q760" s="67"/>
      <c r="R760" s="67"/>
      <c r="S760" s="67"/>
      <c r="T760" s="68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T760" s="20" t="s">
        <v>275</v>
      </c>
      <c r="AU760" s="20" t="s">
        <v>83</v>
      </c>
    </row>
    <row r="761" spans="1:65" s="2" customFormat="1" ht="16.5" customHeight="1">
      <c r="A761" s="37"/>
      <c r="B761" s="38"/>
      <c r="C761" s="182" t="s">
        <v>3498</v>
      </c>
      <c r="D761" s="182" t="s">
        <v>208</v>
      </c>
      <c r="E761" s="183" t="s">
        <v>3499</v>
      </c>
      <c r="F761" s="184" t="s">
        <v>3500</v>
      </c>
      <c r="G761" s="185" t="s">
        <v>809</v>
      </c>
      <c r="H761" s="186">
        <v>1</v>
      </c>
      <c r="I761" s="187"/>
      <c r="J761" s="188">
        <f>ROUND(I761*H761,2)</f>
        <v>0</v>
      </c>
      <c r="K761" s="189"/>
      <c r="L761" s="42"/>
      <c r="M761" s="190" t="s">
        <v>21</v>
      </c>
      <c r="N761" s="191" t="s">
        <v>45</v>
      </c>
      <c r="O761" s="67"/>
      <c r="P761" s="192">
        <f>O761*H761</f>
        <v>0</v>
      </c>
      <c r="Q761" s="192">
        <v>0</v>
      </c>
      <c r="R761" s="192">
        <f>Q761*H761</f>
        <v>0</v>
      </c>
      <c r="S761" s="192">
        <v>0</v>
      </c>
      <c r="T761" s="193">
        <f>S761*H761</f>
        <v>0</v>
      </c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R761" s="194" t="s">
        <v>149</v>
      </c>
      <c r="AT761" s="194" t="s">
        <v>208</v>
      </c>
      <c r="AU761" s="194" t="s">
        <v>83</v>
      </c>
      <c r="AY761" s="20" t="s">
        <v>206</v>
      </c>
      <c r="BE761" s="195">
        <f>IF(N761="základní",J761,0)</f>
        <v>0</v>
      </c>
      <c r="BF761" s="195">
        <f>IF(N761="snížená",J761,0)</f>
        <v>0</v>
      </c>
      <c r="BG761" s="195">
        <f>IF(N761="zákl. přenesená",J761,0)</f>
        <v>0</v>
      </c>
      <c r="BH761" s="195">
        <f>IF(N761="sníž. přenesená",J761,0)</f>
        <v>0</v>
      </c>
      <c r="BI761" s="195">
        <f>IF(N761="nulová",J761,0)</f>
        <v>0</v>
      </c>
      <c r="BJ761" s="20" t="s">
        <v>81</v>
      </c>
      <c r="BK761" s="195">
        <f>ROUND(I761*H761,2)</f>
        <v>0</v>
      </c>
      <c r="BL761" s="20" t="s">
        <v>149</v>
      </c>
      <c r="BM761" s="194" t="s">
        <v>3501</v>
      </c>
    </row>
    <row r="762" spans="1:65" s="2" customFormat="1">
      <c r="A762" s="37"/>
      <c r="B762" s="38"/>
      <c r="C762" s="39"/>
      <c r="D762" s="196" t="s">
        <v>213</v>
      </c>
      <c r="E762" s="39"/>
      <c r="F762" s="197" t="s">
        <v>3500</v>
      </c>
      <c r="G762" s="39"/>
      <c r="H762" s="39"/>
      <c r="I762" s="198"/>
      <c r="J762" s="39"/>
      <c r="K762" s="39"/>
      <c r="L762" s="42"/>
      <c r="M762" s="199"/>
      <c r="N762" s="200"/>
      <c r="O762" s="67"/>
      <c r="P762" s="67"/>
      <c r="Q762" s="67"/>
      <c r="R762" s="67"/>
      <c r="S762" s="67"/>
      <c r="T762" s="68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T762" s="20" t="s">
        <v>213</v>
      </c>
      <c r="AU762" s="20" t="s">
        <v>83</v>
      </c>
    </row>
    <row r="763" spans="1:65" s="2" customFormat="1" ht="16.5" customHeight="1">
      <c r="A763" s="37"/>
      <c r="B763" s="38"/>
      <c r="C763" s="182" t="s">
        <v>3502</v>
      </c>
      <c r="D763" s="182" t="s">
        <v>208</v>
      </c>
      <c r="E763" s="183" t="s">
        <v>3503</v>
      </c>
      <c r="F763" s="184" t="s">
        <v>3504</v>
      </c>
      <c r="G763" s="185" t="s">
        <v>809</v>
      </c>
      <c r="H763" s="186">
        <v>1</v>
      </c>
      <c r="I763" s="187"/>
      <c r="J763" s="188">
        <f>ROUND(I763*H763,2)</f>
        <v>0</v>
      </c>
      <c r="K763" s="189"/>
      <c r="L763" s="42"/>
      <c r="M763" s="190" t="s">
        <v>21</v>
      </c>
      <c r="N763" s="191" t="s">
        <v>45</v>
      </c>
      <c r="O763" s="67"/>
      <c r="P763" s="192">
        <f>O763*H763</f>
        <v>0</v>
      </c>
      <c r="Q763" s="192">
        <v>0</v>
      </c>
      <c r="R763" s="192">
        <f>Q763*H763</f>
        <v>0</v>
      </c>
      <c r="S763" s="192">
        <v>0</v>
      </c>
      <c r="T763" s="193">
        <f>S763*H763</f>
        <v>0</v>
      </c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R763" s="194" t="s">
        <v>149</v>
      </c>
      <c r="AT763" s="194" t="s">
        <v>208</v>
      </c>
      <c r="AU763" s="194" t="s">
        <v>83</v>
      </c>
      <c r="AY763" s="20" t="s">
        <v>206</v>
      </c>
      <c r="BE763" s="195">
        <f>IF(N763="základní",J763,0)</f>
        <v>0</v>
      </c>
      <c r="BF763" s="195">
        <f>IF(N763="snížená",J763,0)</f>
        <v>0</v>
      </c>
      <c r="BG763" s="195">
        <f>IF(N763="zákl. přenesená",J763,0)</f>
        <v>0</v>
      </c>
      <c r="BH763" s="195">
        <f>IF(N763="sníž. přenesená",J763,0)</f>
        <v>0</v>
      </c>
      <c r="BI763" s="195">
        <f>IF(N763="nulová",J763,0)</f>
        <v>0</v>
      </c>
      <c r="BJ763" s="20" t="s">
        <v>81</v>
      </c>
      <c r="BK763" s="195">
        <f>ROUND(I763*H763,2)</f>
        <v>0</v>
      </c>
      <c r="BL763" s="20" t="s">
        <v>149</v>
      </c>
      <c r="BM763" s="194" t="s">
        <v>3505</v>
      </c>
    </row>
    <row r="764" spans="1:65" s="2" customFormat="1">
      <c r="A764" s="37"/>
      <c r="B764" s="38"/>
      <c r="C764" s="39"/>
      <c r="D764" s="196" t="s">
        <v>213</v>
      </c>
      <c r="E764" s="39"/>
      <c r="F764" s="197" t="s">
        <v>3504</v>
      </c>
      <c r="G764" s="39"/>
      <c r="H764" s="39"/>
      <c r="I764" s="198"/>
      <c r="J764" s="39"/>
      <c r="K764" s="39"/>
      <c r="L764" s="42"/>
      <c r="M764" s="199"/>
      <c r="N764" s="200"/>
      <c r="O764" s="67"/>
      <c r="P764" s="67"/>
      <c r="Q764" s="67"/>
      <c r="R764" s="67"/>
      <c r="S764" s="67"/>
      <c r="T764" s="68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T764" s="20" t="s">
        <v>213</v>
      </c>
      <c r="AU764" s="20" t="s">
        <v>83</v>
      </c>
    </row>
    <row r="765" spans="1:65" s="2" customFormat="1" ht="16.5" customHeight="1">
      <c r="A765" s="37"/>
      <c r="B765" s="38"/>
      <c r="C765" s="182" t="s">
        <v>3506</v>
      </c>
      <c r="D765" s="182" t="s">
        <v>208</v>
      </c>
      <c r="E765" s="183" t="s">
        <v>3507</v>
      </c>
      <c r="F765" s="184" t="s">
        <v>3508</v>
      </c>
      <c r="G765" s="185" t="s">
        <v>809</v>
      </c>
      <c r="H765" s="186">
        <v>1</v>
      </c>
      <c r="I765" s="187"/>
      <c r="J765" s="188">
        <f>ROUND(I765*H765,2)</f>
        <v>0</v>
      </c>
      <c r="K765" s="189"/>
      <c r="L765" s="42"/>
      <c r="M765" s="190" t="s">
        <v>21</v>
      </c>
      <c r="N765" s="191" t="s">
        <v>45</v>
      </c>
      <c r="O765" s="67"/>
      <c r="P765" s="192">
        <f>O765*H765</f>
        <v>0</v>
      </c>
      <c r="Q765" s="192">
        <v>0</v>
      </c>
      <c r="R765" s="192">
        <f>Q765*H765</f>
        <v>0</v>
      </c>
      <c r="S765" s="192">
        <v>0</v>
      </c>
      <c r="T765" s="193">
        <f>S765*H765</f>
        <v>0</v>
      </c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R765" s="194" t="s">
        <v>149</v>
      </c>
      <c r="AT765" s="194" t="s">
        <v>208</v>
      </c>
      <c r="AU765" s="194" t="s">
        <v>83</v>
      </c>
      <c r="AY765" s="20" t="s">
        <v>206</v>
      </c>
      <c r="BE765" s="195">
        <f>IF(N765="základní",J765,0)</f>
        <v>0</v>
      </c>
      <c r="BF765" s="195">
        <f>IF(N765="snížená",J765,0)</f>
        <v>0</v>
      </c>
      <c r="BG765" s="195">
        <f>IF(N765="zákl. přenesená",J765,0)</f>
        <v>0</v>
      </c>
      <c r="BH765" s="195">
        <f>IF(N765="sníž. přenesená",J765,0)</f>
        <v>0</v>
      </c>
      <c r="BI765" s="195">
        <f>IF(N765="nulová",J765,0)</f>
        <v>0</v>
      </c>
      <c r="BJ765" s="20" t="s">
        <v>81</v>
      </c>
      <c r="BK765" s="195">
        <f>ROUND(I765*H765,2)</f>
        <v>0</v>
      </c>
      <c r="BL765" s="20" t="s">
        <v>149</v>
      </c>
      <c r="BM765" s="194" t="s">
        <v>3509</v>
      </c>
    </row>
    <row r="766" spans="1:65" s="2" customFormat="1">
      <c r="A766" s="37"/>
      <c r="B766" s="38"/>
      <c r="C766" s="39"/>
      <c r="D766" s="196" t="s">
        <v>213</v>
      </c>
      <c r="E766" s="39"/>
      <c r="F766" s="197" t="s">
        <v>3508</v>
      </c>
      <c r="G766" s="39"/>
      <c r="H766" s="39"/>
      <c r="I766" s="198"/>
      <c r="J766" s="39"/>
      <c r="K766" s="39"/>
      <c r="L766" s="42"/>
      <c r="M766" s="199"/>
      <c r="N766" s="200"/>
      <c r="O766" s="67"/>
      <c r="P766" s="67"/>
      <c r="Q766" s="67"/>
      <c r="R766" s="67"/>
      <c r="S766" s="67"/>
      <c r="T766" s="68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T766" s="20" t="s">
        <v>213</v>
      </c>
      <c r="AU766" s="20" t="s">
        <v>83</v>
      </c>
    </row>
    <row r="767" spans="1:65" s="12" customFormat="1" ht="22.75" customHeight="1">
      <c r="B767" s="166"/>
      <c r="C767" s="167"/>
      <c r="D767" s="168" t="s">
        <v>73</v>
      </c>
      <c r="E767" s="180" t="s">
        <v>979</v>
      </c>
      <c r="F767" s="180" t="s">
        <v>3510</v>
      </c>
      <c r="G767" s="167"/>
      <c r="H767" s="167"/>
      <c r="I767" s="170"/>
      <c r="J767" s="181">
        <f>BK767</f>
        <v>0</v>
      </c>
      <c r="K767" s="167"/>
      <c r="L767" s="172"/>
      <c r="M767" s="173"/>
      <c r="N767" s="174"/>
      <c r="O767" s="174"/>
      <c r="P767" s="175">
        <f>SUM(P768:P808)</f>
        <v>0</v>
      </c>
      <c r="Q767" s="174"/>
      <c r="R767" s="175">
        <f>SUM(R768:R808)</f>
        <v>0</v>
      </c>
      <c r="S767" s="174"/>
      <c r="T767" s="176">
        <f>SUM(T768:T808)</f>
        <v>0</v>
      </c>
      <c r="AR767" s="177" t="s">
        <v>83</v>
      </c>
      <c r="AT767" s="178" t="s">
        <v>73</v>
      </c>
      <c r="AU767" s="178" t="s">
        <v>81</v>
      </c>
      <c r="AY767" s="177" t="s">
        <v>206</v>
      </c>
      <c r="BK767" s="179">
        <f>SUM(BK768:BK808)</f>
        <v>0</v>
      </c>
    </row>
    <row r="768" spans="1:65" s="2" customFormat="1" ht="16.5" customHeight="1">
      <c r="A768" s="37"/>
      <c r="B768" s="38"/>
      <c r="C768" s="182" t="s">
        <v>3511</v>
      </c>
      <c r="D768" s="182" t="s">
        <v>208</v>
      </c>
      <c r="E768" s="183" t="s">
        <v>3512</v>
      </c>
      <c r="F768" s="184" t="s">
        <v>3513</v>
      </c>
      <c r="G768" s="185" t="s">
        <v>308</v>
      </c>
      <c r="H768" s="186">
        <v>0.5</v>
      </c>
      <c r="I768" s="187"/>
      <c r="J768" s="188">
        <f>ROUND(I768*H768,2)</f>
        <v>0</v>
      </c>
      <c r="K768" s="189"/>
      <c r="L768" s="42"/>
      <c r="M768" s="190" t="s">
        <v>21</v>
      </c>
      <c r="N768" s="191" t="s">
        <v>45</v>
      </c>
      <c r="O768" s="67"/>
      <c r="P768" s="192">
        <f>O768*H768</f>
        <v>0</v>
      </c>
      <c r="Q768" s="192">
        <v>0</v>
      </c>
      <c r="R768" s="192">
        <f>Q768*H768</f>
        <v>0</v>
      </c>
      <c r="S768" s="192">
        <v>0</v>
      </c>
      <c r="T768" s="193">
        <f>S768*H768</f>
        <v>0</v>
      </c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R768" s="194" t="s">
        <v>356</v>
      </c>
      <c r="AT768" s="194" t="s">
        <v>208</v>
      </c>
      <c r="AU768" s="194" t="s">
        <v>83</v>
      </c>
      <c r="AY768" s="20" t="s">
        <v>206</v>
      </c>
      <c r="BE768" s="195">
        <f>IF(N768="základní",J768,0)</f>
        <v>0</v>
      </c>
      <c r="BF768" s="195">
        <f>IF(N768="snížená",J768,0)</f>
        <v>0</v>
      </c>
      <c r="BG768" s="195">
        <f>IF(N768="zákl. přenesená",J768,0)</f>
        <v>0</v>
      </c>
      <c r="BH768" s="195">
        <f>IF(N768="sníž. přenesená",J768,0)</f>
        <v>0</v>
      </c>
      <c r="BI768" s="195">
        <f>IF(N768="nulová",J768,0)</f>
        <v>0</v>
      </c>
      <c r="BJ768" s="20" t="s">
        <v>81</v>
      </c>
      <c r="BK768" s="195">
        <f>ROUND(I768*H768,2)</f>
        <v>0</v>
      </c>
      <c r="BL768" s="20" t="s">
        <v>356</v>
      </c>
      <c r="BM768" s="194" t="s">
        <v>3514</v>
      </c>
    </row>
    <row r="769" spans="1:65" s="2" customFormat="1">
      <c r="A769" s="37"/>
      <c r="B769" s="38"/>
      <c r="C769" s="39"/>
      <c r="D769" s="196" t="s">
        <v>213</v>
      </c>
      <c r="E769" s="39"/>
      <c r="F769" s="197" t="s">
        <v>3513</v>
      </c>
      <c r="G769" s="39"/>
      <c r="H769" s="39"/>
      <c r="I769" s="198"/>
      <c r="J769" s="39"/>
      <c r="K769" s="39"/>
      <c r="L769" s="42"/>
      <c r="M769" s="199"/>
      <c r="N769" s="200"/>
      <c r="O769" s="67"/>
      <c r="P769" s="67"/>
      <c r="Q769" s="67"/>
      <c r="R769" s="67"/>
      <c r="S769" s="67"/>
      <c r="T769" s="68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T769" s="20" t="s">
        <v>213</v>
      </c>
      <c r="AU769" s="20" t="s">
        <v>83</v>
      </c>
    </row>
    <row r="770" spans="1:65" s="14" customFormat="1">
      <c r="B770" s="211"/>
      <c r="C770" s="212"/>
      <c r="D770" s="196" t="s">
        <v>215</v>
      </c>
      <c r="E770" s="213" t="s">
        <v>21</v>
      </c>
      <c r="F770" s="214" t="s">
        <v>3515</v>
      </c>
      <c r="G770" s="212"/>
      <c r="H770" s="215">
        <v>0.5</v>
      </c>
      <c r="I770" s="216"/>
      <c r="J770" s="212"/>
      <c r="K770" s="212"/>
      <c r="L770" s="217"/>
      <c r="M770" s="218"/>
      <c r="N770" s="219"/>
      <c r="O770" s="219"/>
      <c r="P770" s="219"/>
      <c r="Q770" s="219"/>
      <c r="R770" s="219"/>
      <c r="S770" s="219"/>
      <c r="T770" s="220"/>
      <c r="AT770" s="221" t="s">
        <v>215</v>
      </c>
      <c r="AU770" s="221" t="s">
        <v>83</v>
      </c>
      <c r="AV770" s="14" t="s">
        <v>83</v>
      </c>
      <c r="AW770" s="14" t="s">
        <v>34</v>
      </c>
      <c r="AX770" s="14" t="s">
        <v>74</v>
      </c>
      <c r="AY770" s="221" t="s">
        <v>206</v>
      </c>
    </row>
    <row r="771" spans="1:65" s="15" customFormat="1">
      <c r="B771" s="222"/>
      <c r="C771" s="223"/>
      <c r="D771" s="196" t="s">
        <v>215</v>
      </c>
      <c r="E771" s="224" t="s">
        <v>21</v>
      </c>
      <c r="F771" s="225" t="s">
        <v>219</v>
      </c>
      <c r="G771" s="223"/>
      <c r="H771" s="226">
        <v>0.5</v>
      </c>
      <c r="I771" s="227"/>
      <c r="J771" s="223"/>
      <c r="K771" s="223"/>
      <c r="L771" s="228"/>
      <c r="M771" s="229"/>
      <c r="N771" s="230"/>
      <c r="O771" s="230"/>
      <c r="P771" s="230"/>
      <c r="Q771" s="230"/>
      <c r="R771" s="230"/>
      <c r="S771" s="230"/>
      <c r="T771" s="231"/>
      <c r="AT771" s="232" t="s">
        <v>215</v>
      </c>
      <c r="AU771" s="232" t="s">
        <v>83</v>
      </c>
      <c r="AV771" s="15" t="s">
        <v>149</v>
      </c>
      <c r="AW771" s="15" t="s">
        <v>34</v>
      </c>
      <c r="AX771" s="15" t="s">
        <v>81</v>
      </c>
      <c r="AY771" s="232" t="s">
        <v>206</v>
      </c>
    </row>
    <row r="772" spans="1:65" s="2" customFormat="1" ht="24.15" customHeight="1">
      <c r="A772" s="37"/>
      <c r="B772" s="38"/>
      <c r="C772" s="182" t="s">
        <v>3516</v>
      </c>
      <c r="D772" s="182" t="s">
        <v>208</v>
      </c>
      <c r="E772" s="183" t="s">
        <v>3517</v>
      </c>
      <c r="F772" s="184" t="s">
        <v>3518</v>
      </c>
      <c r="G772" s="185" t="s">
        <v>308</v>
      </c>
      <c r="H772" s="186">
        <v>4.6420000000000003</v>
      </c>
      <c r="I772" s="187"/>
      <c r="J772" s="188">
        <f>ROUND(I772*H772,2)</f>
        <v>0</v>
      </c>
      <c r="K772" s="189"/>
      <c r="L772" s="42"/>
      <c r="M772" s="190" t="s">
        <v>21</v>
      </c>
      <c r="N772" s="191" t="s">
        <v>45</v>
      </c>
      <c r="O772" s="67"/>
      <c r="P772" s="192">
        <f>O772*H772</f>
        <v>0</v>
      </c>
      <c r="Q772" s="192">
        <v>0</v>
      </c>
      <c r="R772" s="192">
        <f>Q772*H772</f>
        <v>0</v>
      </c>
      <c r="S772" s="192">
        <v>0</v>
      </c>
      <c r="T772" s="193">
        <f>S772*H772</f>
        <v>0</v>
      </c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R772" s="194" t="s">
        <v>356</v>
      </c>
      <c r="AT772" s="194" t="s">
        <v>208</v>
      </c>
      <c r="AU772" s="194" t="s">
        <v>83</v>
      </c>
      <c r="AY772" s="20" t="s">
        <v>206</v>
      </c>
      <c r="BE772" s="195">
        <f>IF(N772="základní",J772,0)</f>
        <v>0</v>
      </c>
      <c r="BF772" s="195">
        <f>IF(N772="snížená",J772,0)</f>
        <v>0</v>
      </c>
      <c r="BG772" s="195">
        <f>IF(N772="zákl. přenesená",J772,0)</f>
        <v>0</v>
      </c>
      <c r="BH772" s="195">
        <f>IF(N772="sníž. přenesená",J772,0)</f>
        <v>0</v>
      </c>
      <c r="BI772" s="195">
        <f>IF(N772="nulová",J772,0)</f>
        <v>0</v>
      </c>
      <c r="BJ772" s="20" t="s">
        <v>81</v>
      </c>
      <c r="BK772" s="195">
        <f>ROUND(I772*H772,2)</f>
        <v>0</v>
      </c>
      <c r="BL772" s="20" t="s">
        <v>356</v>
      </c>
      <c r="BM772" s="194" t="s">
        <v>3519</v>
      </c>
    </row>
    <row r="773" spans="1:65" s="2" customFormat="1">
      <c r="A773" s="37"/>
      <c r="B773" s="38"/>
      <c r="C773" s="39"/>
      <c r="D773" s="196" t="s">
        <v>213</v>
      </c>
      <c r="E773" s="39"/>
      <c r="F773" s="197" t="s">
        <v>3518</v>
      </c>
      <c r="G773" s="39"/>
      <c r="H773" s="39"/>
      <c r="I773" s="198"/>
      <c r="J773" s="39"/>
      <c r="K773" s="39"/>
      <c r="L773" s="42"/>
      <c r="M773" s="199"/>
      <c r="N773" s="200"/>
      <c r="O773" s="67"/>
      <c r="P773" s="67"/>
      <c r="Q773" s="67"/>
      <c r="R773" s="67"/>
      <c r="S773" s="67"/>
      <c r="T773" s="68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T773" s="20" t="s">
        <v>213</v>
      </c>
      <c r="AU773" s="20" t="s">
        <v>83</v>
      </c>
    </row>
    <row r="774" spans="1:65" s="2" customFormat="1" ht="18">
      <c r="A774" s="37"/>
      <c r="B774" s="38"/>
      <c r="C774" s="39"/>
      <c r="D774" s="196" t="s">
        <v>275</v>
      </c>
      <c r="E774" s="39"/>
      <c r="F774" s="233" t="s">
        <v>3520</v>
      </c>
      <c r="G774" s="39"/>
      <c r="H774" s="39"/>
      <c r="I774" s="198"/>
      <c r="J774" s="39"/>
      <c r="K774" s="39"/>
      <c r="L774" s="42"/>
      <c r="M774" s="199"/>
      <c r="N774" s="200"/>
      <c r="O774" s="67"/>
      <c r="P774" s="67"/>
      <c r="Q774" s="67"/>
      <c r="R774" s="67"/>
      <c r="S774" s="67"/>
      <c r="T774" s="68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T774" s="20" t="s">
        <v>275</v>
      </c>
      <c r="AU774" s="20" t="s">
        <v>83</v>
      </c>
    </row>
    <row r="775" spans="1:65" s="13" customFormat="1">
      <c r="B775" s="201"/>
      <c r="C775" s="202"/>
      <c r="D775" s="196" t="s">
        <v>215</v>
      </c>
      <c r="E775" s="203" t="s">
        <v>21</v>
      </c>
      <c r="F775" s="204" t="s">
        <v>3521</v>
      </c>
      <c r="G775" s="202"/>
      <c r="H775" s="203" t="s">
        <v>21</v>
      </c>
      <c r="I775" s="205"/>
      <c r="J775" s="202"/>
      <c r="K775" s="202"/>
      <c r="L775" s="206"/>
      <c r="M775" s="207"/>
      <c r="N775" s="208"/>
      <c r="O775" s="208"/>
      <c r="P775" s="208"/>
      <c r="Q775" s="208"/>
      <c r="R775" s="208"/>
      <c r="S775" s="208"/>
      <c r="T775" s="209"/>
      <c r="AT775" s="210" t="s">
        <v>215</v>
      </c>
      <c r="AU775" s="210" t="s">
        <v>83</v>
      </c>
      <c r="AV775" s="13" t="s">
        <v>81</v>
      </c>
      <c r="AW775" s="13" t="s">
        <v>34</v>
      </c>
      <c r="AX775" s="13" t="s">
        <v>74</v>
      </c>
      <c r="AY775" s="210" t="s">
        <v>206</v>
      </c>
    </row>
    <row r="776" spans="1:65" s="14" customFormat="1">
      <c r="B776" s="211"/>
      <c r="C776" s="212"/>
      <c r="D776" s="196" t="s">
        <v>215</v>
      </c>
      <c r="E776" s="213" t="s">
        <v>21</v>
      </c>
      <c r="F776" s="214" t="s">
        <v>3522</v>
      </c>
      <c r="G776" s="212"/>
      <c r="H776" s="215">
        <v>4.6420000000000003</v>
      </c>
      <c r="I776" s="216"/>
      <c r="J776" s="212"/>
      <c r="K776" s="212"/>
      <c r="L776" s="217"/>
      <c r="M776" s="218"/>
      <c r="N776" s="219"/>
      <c r="O776" s="219"/>
      <c r="P776" s="219"/>
      <c r="Q776" s="219"/>
      <c r="R776" s="219"/>
      <c r="S776" s="219"/>
      <c r="T776" s="220"/>
      <c r="AT776" s="221" t="s">
        <v>215</v>
      </c>
      <c r="AU776" s="221" t="s">
        <v>83</v>
      </c>
      <c r="AV776" s="14" t="s">
        <v>83</v>
      </c>
      <c r="AW776" s="14" t="s">
        <v>34</v>
      </c>
      <c r="AX776" s="14" t="s">
        <v>74</v>
      </c>
      <c r="AY776" s="221" t="s">
        <v>206</v>
      </c>
    </row>
    <row r="777" spans="1:65" s="15" customFormat="1">
      <c r="B777" s="222"/>
      <c r="C777" s="223"/>
      <c r="D777" s="196" t="s">
        <v>215</v>
      </c>
      <c r="E777" s="224" t="s">
        <v>21</v>
      </c>
      <c r="F777" s="225" t="s">
        <v>219</v>
      </c>
      <c r="G777" s="223"/>
      <c r="H777" s="226">
        <v>4.6420000000000003</v>
      </c>
      <c r="I777" s="227"/>
      <c r="J777" s="223"/>
      <c r="K777" s="223"/>
      <c r="L777" s="228"/>
      <c r="M777" s="229"/>
      <c r="N777" s="230"/>
      <c r="O777" s="230"/>
      <c r="P777" s="230"/>
      <c r="Q777" s="230"/>
      <c r="R777" s="230"/>
      <c r="S777" s="230"/>
      <c r="T777" s="231"/>
      <c r="AT777" s="232" t="s">
        <v>215</v>
      </c>
      <c r="AU777" s="232" t="s">
        <v>83</v>
      </c>
      <c r="AV777" s="15" t="s">
        <v>149</v>
      </c>
      <c r="AW777" s="15" t="s">
        <v>34</v>
      </c>
      <c r="AX777" s="15" t="s">
        <v>81</v>
      </c>
      <c r="AY777" s="232" t="s">
        <v>206</v>
      </c>
    </row>
    <row r="778" spans="1:65" s="2" customFormat="1" ht="16.5" customHeight="1">
      <c r="A778" s="37"/>
      <c r="B778" s="38"/>
      <c r="C778" s="182" t="s">
        <v>3523</v>
      </c>
      <c r="D778" s="182" t="s">
        <v>208</v>
      </c>
      <c r="E778" s="183" t="s">
        <v>3524</v>
      </c>
      <c r="F778" s="184" t="s">
        <v>3525</v>
      </c>
      <c r="G778" s="185" t="s">
        <v>226</v>
      </c>
      <c r="H778" s="186">
        <v>175.52199999999999</v>
      </c>
      <c r="I778" s="187"/>
      <c r="J778" s="188">
        <f>ROUND(I778*H778,2)</f>
        <v>0</v>
      </c>
      <c r="K778" s="189"/>
      <c r="L778" s="42"/>
      <c r="M778" s="190" t="s">
        <v>21</v>
      </c>
      <c r="N778" s="191" t="s">
        <v>45</v>
      </c>
      <c r="O778" s="67"/>
      <c r="P778" s="192">
        <f>O778*H778</f>
        <v>0</v>
      </c>
      <c r="Q778" s="192">
        <v>0</v>
      </c>
      <c r="R778" s="192">
        <f>Q778*H778</f>
        <v>0</v>
      </c>
      <c r="S778" s="192">
        <v>0</v>
      </c>
      <c r="T778" s="193">
        <f>S778*H778</f>
        <v>0</v>
      </c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R778" s="194" t="s">
        <v>356</v>
      </c>
      <c r="AT778" s="194" t="s">
        <v>208</v>
      </c>
      <c r="AU778" s="194" t="s">
        <v>83</v>
      </c>
      <c r="AY778" s="20" t="s">
        <v>206</v>
      </c>
      <c r="BE778" s="195">
        <f>IF(N778="základní",J778,0)</f>
        <v>0</v>
      </c>
      <c r="BF778" s="195">
        <f>IF(N778="snížená",J778,0)</f>
        <v>0</v>
      </c>
      <c r="BG778" s="195">
        <f>IF(N778="zákl. přenesená",J778,0)</f>
        <v>0</v>
      </c>
      <c r="BH778" s="195">
        <f>IF(N778="sníž. přenesená",J778,0)</f>
        <v>0</v>
      </c>
      <c r="BI778" s="195">
        <f>IF(N778="nulová",J778,0)</f>
        <v>0</v>
      </c>
      <c r="BJ778" s="20" t="s">
        <v>81</v>
      </c>
      <c r="BK778" s="195">
        <f>ROUND(I778*H778,2)</f>
        <v>0</v>
      </c>
      <c r="BL778" s="20" t="s">
        <v>356</v>
      </c>
      <c r="BM778" s="194" t="s">
        <v>3526</v>
      </c>
    </row>
    <row r="779" spans="1:65" s="2" customFormat="1">
      <c r="A779" s="37"/>
      <c r="B779" s="38"/>
      <c r="C779" s="39"/>
      <c r="D779" s="196" t="s">
        <v>213</v>
      </c>
      <c r="E779" s="39"/>
      <c r="F779" s="197" t="s">
        <v>3525</v>
      </c>
      <c r="G779" s="39"/>
      <c r="H779" s="39"/>
      <c r="I779" s="198"/>
      <c r="J779" s="39"/>
      <c r="K779" s="39"/>
      <c r="L779" s="42"/>
      <c r="M779" s="199"/>
      <c r="N779" s="200"/>
      <c r="O779" s="67"/>
      <c r="P779" s="67"/>
      <c r="Q779" s="67"/>
      <c r="R779" s="67"/>
      <c r="S779" s="67"/>
      <c r="T779" s="68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T779" s="20" t="s">
        <v>213</v>
      </c>
      <c r="AU779" s="20" t="s">
        <v>83</v>
      </c>
    </row>
    <row r="780" spans="1:65" s="14" customFormat="1">
      <c r="B780" s="211"/>
      <c r="C780" s="212"/>
      <c r="D780" s="196" t="s">
        <v>215</v>
      </c>
      <c r="E780" s="213" t="s">
        <v>21</v>
      </c>
      <c r="F780" s="214" t="s">
        <v>3527</v>
      </c>
      <c r="G780" s="212"/>
      <c r="H780" s="215">
        <v>129.19999999999999</v>
      </c>
      <c r="I780" s="216"/>
      <c r="J780" s="212"/>
      <c r="K780" s="212"/>
      <c r="L780" s="217"/>
      <c r="M780" s="218"/>
      <c r="N780" s="219"/>
      <c r="O780" s="219"/>
      <c r="P780" s="219"/>
      <c r="Q780" s="219"/>
      <c r="R780" s="219"/>
      <c r="S780" s="219"/>
      <c r="T780" s="220"/>
      <c r="AT780" s="221" t="s">
        <v>215</v>
      </c>
      <c r="AU780" s="221" t="s">
        <v>83</v>
      </c>
      <c r="AV780" s="14" t="s">
        <v>83</v>
      </c>
      <c r="AW780" s="14" t="s">
        <v>34</v>
      </c>
      <c r="AX780" s="14" t="s">
        <v>74</v>
      </c>
      <c r="AY780" s="221" t="s">
        <v>206</v>
      </c>
    </row>
    <row r="781" spans="1:65" s="13" customFormat="1">
      <c r="B781" s="201"/>
      <c r="C781" s="202"/>
      <c r="D781" s="196" t="s">
        <v>215</v>
      </c>
      <c r="E781" s="203" t="s">
        <v>21</v>
      </c>
      <c r="F781" s="204" t="s">
        <v>3528</v>
      </c>
      <c r="G781" s="202"/>
      <c r="H781" s="203" t="s">
        <v>21</v>
      </c>
      <c r="I781" s="205"/>
      <c r="J781" s="202"/>
      <c r="K781" s="202"/>
      <c r="L781" s="206"/>
      <c r="M781" s="207"/>
      <c r="N781" s="208"/>
      <c r="O781" s="208"/>
      <c r="P781" s="208"/>
      <c r="Q781" s="208"/>
      <c r="R781" s="208"/>
      <c r="S781" s="208"/>
      <c r="T781" s="209"/>
      <c r="AT781" s="210" t="s">
        <v>215</v>
      </c>
      <c r="AU781" s="210" t="s">
        <v>83</v>
      </c>
      <c r="AV781" s="13" t="s">
        <v>81</v>
      </c>
      <c r="AW781" s="13" t="s">
        <v>34</v>
      </c>
      <c r="AX781" s="13" t="s">
        <v>74</v>
      </c>
      <c r="AY781" s="210" t="s">
        <v>206</v>
      </c>
    </row>
    <row r="782" spans="1:65" s="14" customFormat="1">
      <c r="B782" s="211"/>
      <c r="C782" s="212"/>
      <c r="D782" s="196" t="s">
        <v>215</v>
      </c>
      <c r="E782" s="213" t="s">
        <v>21</v>
      </c>
      <c r="F782" s="214" t="s">
        <v>3529</v>
      </c>
      <c r="G782" s="212"/>
      <c r="H782" s="215">
        <v>46.322000000000003</v>
      </c>
      <c r="I782" s="216"/>
      <c r="J782" s="212"/>
      <c r="K782" s="212"/>
      <c r="L782" s="217"/>
      <c r="M782" s="218"/>
      <c r="N782" s="219"/>
      <c r="O782" s="219"/>
      <c r="P782" s="219"/>
      <c r="Q782" s="219"/>
      <c r="R782" s="219"/>
      <c r="S782" s="219"/>
      <c r="T782" s="220"/>
      <c r="AT782" s="221" t="s">
        <v>215</v>
      </c>
      <c r="AU782" s="221" t="s">
        <v>83</v>
      </c>
      <c r="AV782" s="14" t="s">
        <v>83</v>
      </c>
      <c r="AW782" s="14" t="s">
        <v>34</v>
      </c>
      <c r="AX782" s="14" t="s">
        <v>74</v>
      </c>
      <c r="AY782" s="221" t="s">
        <v>206</v>
      </c>
    </row>
    <row r="783" spans="1:65" s="15" customFormat="1">
      <c r="B783" s="222"/>
      <c r="C783" s="223"/>
      <c r="D783" s="196" t="s">
        <v>215</v>
      </c>
      <c r="E783" s="224" t="s">
        <v>21</v>
      </c>
      <c r="F783" s="225" t="s">
        <v>219</v>
      </c>
      <c r="G783" s="223"/>
      <c r="H783" s="226">
        <v>175.52199999999999</v>
      </c>
      <c r="I783" s="227"/>
      <c r="J783" s="223"/>
      <c r="K783" s="223"/>
      <c r="L783" s="228"/>
      <c r="M783" s="229"/>
      <c r="N783" s="230"/>
      <c r="O783" s="230"/>
      <c r="P783" s="230"/>
      <c r="Q783" s="230"/>
      <c r="R783" s="230"/>
      <c r="S783" s="230"/>
      <c r="T783" s="231"/>
      <c r="AT783" s="232" t="s">
        <v>215</v>
      </c>
      <c r="AU783" s="232" t="s">
        <v>83</v>
      </c>
      <c r="AV783" s="15" t="s">
        <v>149</v>
      </c>
      <c r="AW783" s="15" t="s">
        <v>34</v>
      </c>
      <c r="AX783" s="15" t="s">
        <v>81</v>
      </c>
      <c r="AY783" s="232" t="s">
        <v>206</v>
      </c>
    </row>
    <row r="784" spans="1:65" s="2" customFormat="1" ht="24.15" customHeight="1">
      <c r="A784" s="37"/>
      <c r="B784" s="38"/>
      <c r="C784" s="182" t="s">
        <v>3530</v>
      </c>
      <c r="D784" s="182" t="s">
        <v>208</v>
      </c>
      <c r="E784" s="183" t="s">
        <v>3531</v>
      </c>
      <c r="F784" s="184" t="s">
        <v>3532</v>
      </c>
      <c r="G784" s="185" t="s">
        <v>809</v>
      </c>
      <c r="H784" s="186">
        <v>1</v>
      </c>
      <c r="I784" s="187"/>
      <c r="J784" s="188">
        <f>ROUND(I784*H784,2)</f>
        <v>0</v>
      </c>
      <c r="K784" s="189"/>
      <c r="L784" s="42"/>
      <c r="M784" s="190" t="s">
        <v>21</v>
      </c>
      <c r="N784" s="191" t="s">
        <v>45</v>
      </c>
      <c r="O784" s="67"/>
      <c r="P784" s="192">
        <f>O784*H784</f>
        <v>0</v>
      </c>
      <c r="Q784" s="192">
        <v>0</v>
      </c>
      <c r="R784" s="192">
        <f>Q784*H784</f>
        <v>0</v>
      </c>
      <c r="S784" s="192">
        <v>0</v>
      </c>
      <c r="T784" s="193">
        <f>S784*H784</f>
        <v>0</v>
      </c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R784" s="194" t="s">
        <v>356</v>
      </c>
      <c r="AT784" s="194" t="s">
        <v>208</v>
      </c>
      <c r="AU784" s="194" t="s">
        <v>83</v>
      </c>
      <c r="AY784" s="20" t="s">
        <v>206</v>
      </c>
      <c r="BE784" s="195">
        <f>IF(N784="základní",J784,0)</f>
        <v>0</v>
      </c>
      <c r="BF784" s="195">
        <f>IF(N784="snížená",J784,0)</f>
        <v>0</v>
      </c>
      <c r="BG784" s="195">
        <f>IF(N784="zákl. přenesená",J784,0)</f>
        <v>0</v>
      </c>
      <c r="BH784" s="195">
        <f>IF(N784="sníž. přenesená",J784,0)</f>
        <v>0</v>
      </c>
      <c r="BI784" s="195">
        <f>IF(N784="nulová",J784,0)</f>
        <v>0</v>
      </c>
      <c r="BJ784" s="20" t="s">
        <v>81</v>
      </c>
      <c r="BK784" s="195">
        <f>ROUND(I784*H784,2)</f>
        <v>0</v>
      </c>
      <c r="BL784" s="20" t="s">
        <v>356</v>
      </c>
      <c r="BM784" s="194" t="s">
        <v>3533</v>
      </c>
    </row>
    <row r="785" spans="1:65" s="2" customFormat="1" ht="18">
      <c r="A785" s="37"/>
      <c r="B785" s="38"/>
      <c r="C785" s="39"/>
      <c r="D785" s="196" t="s">
        <v>213</v>
      </c>
      <c r="E785" s="39"/>
      <c r="F785" s="197" t="s">
        <v>3532</v>
      </c>
      <c r="G785" s="39"/>
      <c r="H785" s="39"/>
      <c r="I785" s="198"/>
      <c r="J785" s="39"/>
      <c r="K785" s="39"/>
      <c r="L785" s="42"/>
      <c r="M785" s="199"/>
      <c r="N785" s="200"/>
      <c r="O785" s="67"/>
      <c r="P785" s="67"/>
      <c r="Q785" s="67"/>
      <c r="R785" s="67"/>
      <c r="S785" s="67"/>
      <c r="T785" s="68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T785" s="20" t="s">
        <v>213</v>
      </c>
      <c r="AU785" s="20" t="s">
        <v>83</v>
      </c>
    </row>
    <row r="786" spans="1:65" s="2" customFormat="1" ht="18">
      <c r="A786" s="37"/>
      <c r="B786" s="38"/>
      <c r="C786" s="39"/>
      <c r="D786" s="196" t="s">
        <v>275</v>
      </c>
      <c r="E786" s="39"/>
      <c r="F786" s="233" t="s">
        <v>3534</v>
      </c>
      <c r="G786" s="39"/>
      <c r="H786" s="39"/>
      <c r="I786" s="198"/>
      <c r="J786" s="39"/>
      <c r="K786" s="39"/>
      <c r="L786" s="42"/>
      <c r="M786" s="199"/>
      <c r="N786" s="200"/>
      <c r="O786" s="67"/>
      <c r="P786" s="67"/>
      <c r="Q786" s="67"/>
      <c r="R786" s="67"/>
      <c r="S786" s="67"/>
      <c r="T786" s="68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T786" s="20" t="s">
        <v>275</v>
      </c>
      <c r="AU786" s="20" t="s">
        <v>83</v>
      </c>
    </row>
    <row r="787" spans="1:65" s="14" customFormat="1">
      <c r="B787" s="211"/>
      <c r="C787" s="212"/>
      <c r="D787" s="196" t="s">
        <v>215</v>
      </c>
      <c r="E787" s="213" t="s">
        <v>21</v>
      </c>
      <c r="F787" s="214" t="s">
        <v>81</v>
      </c>
      <c r="G787" s="212"/>
      <c r="H787" s="215">
        <v>1</v>
      </c>
      <c r="I787" s="216"/>
      <c r="J787" s="212"/>
      <c r="K787" s="212"/>
      <c r="L787" s="217"/>
      <c r="M787" s="218"/>
      <c r="N787" s="219"/>
      <c r="O787" s="219"/>
      <c r="P787" s="219"/>
      <c r="Q787" s="219"/>
      <c r="R787" s="219"/>
      <c r="S787" s="219"/>
      <c r="T787" s="220"/>
      <c r="AT787" s="221" t="s">
        <v>215</v>
      </c>
      <c r="AU787" s="221" t="s">
        <v>83</v>
      </c>
      <c r="AV787" s="14" t="s">
        <v>83</v>
      </c>
      <c r="AW787" s="14" t="s">
        <v>34</v>
      </c>
      <c r="AX787" s="14" t="s">
        <v>74</v>
      </c>
      <c r="AY787" s="221" t="s">
        <v>206</v>
      </c>
    </row>
    <row r="788" spans="1:65" s="15" customFormat="1">
      <c r="B788" s="222"/>
      <c r="C788" s="223"/>
      <c r="D788" s="196" t="s">
        <v>215</v>
      </c>
      <c r="E788" s="224" t="s">
        <v>21</v>
      </c>
      <c r="F788" s="225" t="s">
        <v>219</v>
      </c>
      <c r="G788" s="223"/>
      <c r="H788" s="226">
        <v>1</v>
      </c>
      <c r="I788" s="227"/>
      <c r="J788" s="223"/>
      <c r="K788" s="223"/>
      <c r="L788" s="228"/>
      <c r="M788" s="229"/>
      <c r="N788" s="230"/>
      <c r="O788" s="230"/>
      <c r="P788" s="230"/>
      <c r="Q788" s="230"/>
      <c r="R788" s="230"/>
      <c r="S788" s="230"/>
      <c r="T788" s="231"/>
      <c r="AT788" s="232" t="s">
        <v>215</v>
      </c>
      <c r="AU788" s="232" t="s">
        <v>83</v>
      </c>
      <c r="AV788" s="15" t="s">
        <v>149</v>
      </c>
      <c r="AW788" s="15" t="s">
        <v>34</v>
      </c>
      <c r="AX788" s="15" t="s">
        <v>81</v>
      </c>
      <c r="AY788" s="232" t="s">
        <v>206</v>
      </c>
    </row>
    <row r="789" spans="1:65" s="2" customFormat="1" ht="24.15" customHeight="1">
      <c r="A789" s="37"/>
      <c r="B789" s="38"/>
      <c r="C789" s="182" t="s">
        <v>3535</v>
      </c>
      <c r="D789" s="182" t="s">
        <v>208</v>
      </c>
      <c r="E789" s="183" t="s">
        <v>3536</v>
      </c>
      <c r="F789" s="184" t="s">
        <v>3537</v>
      </c>
      <c r="G789" s="185" t="s">
        <v>226</v>
      </c>
      <c r="H789" s="186">
        <v>40.615000000000002</v>
      </c>
      <c r="I789" s="187"/>
      <c r="J789" s="188">
        <f>ROUND(I789*H789,2)</f>
        <v>0</v>
      </c>
      <c r="K789" s="189"/>
      <c r="L789" s="42"/>
      <c r="M789" s="190" t="s">
        <v>21</v>
      </c>
      <c r="N789" s="191" t="s">
        <v>45</v>
      </c>
      <c r="O789" s="67"/>
      <c r="P789" s="192">
        <f>O789*H789</f>
        <v>0</v>
      </c>
      <c r="Q789" s="192">
        <v>0</v>
      </c>
      <c r="R789" s="192">
        <f>Q789*H789</f>
        <v>0</v>
      </c>
      <c r="S789" s="192">
        <v>0</v>
      </c>
      <c r="T789" s="193">
        <f>S789*H789</f>
        <v>0</v>
      </c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R789" s="194" t="s">
        <v>356</v>
      </c>
      <c r="AT789" s="194" t="s">
        <v>208</v>
      </c>
      <c r="AU789" s="194" t="s">
        <v>83</v>
      </c>
      <c r="AY789" s="20" t="s">
        <v>206</v>
      </c>
      <c r="BE789" s="195">
        <f>IF(N789="základní",J789,0)</f>
        <v>0</v>
      </c>
      <c r="BF789" s="195">
        <f>IF(N789="snížená",J789,0)</f>
        <v>0</v>
      </c>
      <c r="BG789" s="195">
        <f>IF(N789="zákl. přenesená",J789,0)</f>
        <v>0</v>
      </c>
      <c r="BH789" s="195">
        <f>IF(N789="sníž. přenesená",J789,0)</f>
        <v>0</v>
      </c>
      <c r="BI789" s="195">
        <f>IF(N789="nulová",J789,0)</f>
        <v>0</v>
      </c>
      <c r="BJ789" s="20" t="s">
        <v>81</v>
      </c>
      <c r="BK789" s="195">
        <f>ROUND(I789*H789,2)</f>
        <v>0</v>
      </c>
      <c r="BL789" s="20" t="s">
        <v>356</v>
      </c>
      <c r="BM789" s="194" t="s">
        <v>3538</v>
      </c>
    </row>
    <row r="790" spans="1:65" s="2" customFormat="1">
      <c r="A790" s="37"/>
      <c r="B790" s="38"/>
      <c r="C790" s="39"/>
      <c r="D790" s="196" t="s">
        <v>213</v>
      </c>
      <c r="E790" s="39"/>
      <c r="F790" s="197" t="s">
        <v>3537</v>
      </c>
      <c r="G790" s="39"/>
      <c r="H790" s="39"/>
      <c r="I790" s="198"/>
      <c r="J790" s="39"/>
      <c r="K790" s="39"/>
      <c r="L790" s="42"/>
      <c r="M790" s="199"/>
      <c r="N790" s="200"/>
      <c r="O790" s="67"/>
      <c r="P790" s="67"/>
      <c r="Q790" s="67"/>
      <c r="R790" s="67"/>
      <c r="S790" s="67"/>
      <c r="T790" s="68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T790" s="20" t="s">
        <v>213</v>
      </c>
      <c r="AU790" s="20" t="s">
        <v>83</v>
      </c>
    </row>
    <row r="791" spans="1:65" s="2" customFormat="1" ht="18">
      <c r="A791" s="37"/>
      <c r="B791" s="38"/>
      <c r="C791" s="39"/>
      <c r="D791" s="196" t="s">
        <v>275</v>
      </c>
      <c r="E791" s="39"/>
      <c r="F791" s="233" t="s">
        <v>3539</v>
      </c>
      <c r="G791" s="39"/>
      <c r="H791" s="39"/>
      <c r="I791" s="198"/>
      <c r="J791" s="39"/>
      <c r="K791" s="39"/>
      <c r="L791" s="42"/>
      <c r="M791" s="199"/>
      <c r="N791" s="200"/>
      <c r="O791" s="67"/>
      <c r="P791" s="67"/>
      <c r="Q791" s="67"/>
      <c r="R791" s="67"/>
      <c r="S791" s="67"/>
      <c r="T791" s="68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T791" s="20" t="s">
        <v>275</v>
      </c>
      <c r="AU791" s="20" t="s">
        <v>83</v>
      </c>
    </row>
    <row r="792" spans="1:65" s="14" customFormat="1">
      <c r="B792" s="211"/>
      <c r="C792" s="212"/>
      <c r="D792" s="196" t="s">
        <v>215</v>
      </c>
      <c r="E792" s="213" t="s">
        <v>21</v>
      </c>
      <c r="F792" s="214" t="s">
        <v>3540</v>
      </c>
      <c r="G792" s="212"/>
      <c r="H792" s="215">
        <v>40.615000000000002</v>
      </c>
      <c r="I792" s="216"/>
      <c r="J792" s="212"/>
      <c r="K792" s="212"/>
      <c r="L792" s="217"/>
      <c r="M792" s="218"/>
      <c r="N792" s="219"/>
      <c r="O792" s="219"/>
      <c r="P792" s="219"/>
      <c r="Q792" s="219"/>
      <c r="R792" s="219"/>
      <c r="S792" s="219"/>
      <c r="T792" s="220"/>
      <c r="AT792" s="221" t="s">
        <v>215</v>
      </c>
      <c r="AU792" s="221" t="s">
        <v>83</v>
      </c>
      <c r="AV792" s="14" t="s">
        <v>83</v>
      </c>
      <c r="AW792" s="14" t="s">
        <v>34</v>
      </c>
      <c r="AX792" s="14" t="s">
        <v>74</v>
      </c>
      <c r="AY792" s="221" t="s">
        <v>206</v>
      </c>
    </row>
    <row r="793" spans="1:65" s="15" customFormat="1">
      <c r="B793" s="222"/>
      <c r="C793" s="223"/>
      <c r="D793" s="196" t="s">
        <v>215</v>
      </c>
      <c r="E793" s="224" t="s">
        <v>21</v>
      </c>
      <c r="F793" s="225" t="s">
        <v>219</v>
      </c>
      <c r="G793" s="223"/>
      <c r="H793" s="226">
        <v>40.615000000000002</v>
      </c>
      <c r="I793" s="227"/>
      <c r="J793" s="223"/>
      <c r="K793" s="223"/>
      <c r="L793" s="228"/>
      <c r="M793" s="229"/>
      <c r="N793" s="230"/>
      <c r="O793" s="230"/>
      <c r="P793" s="230"/>
      <c r="Q793" s="230"/>
      <c r="R793" s="230"/>
      <c r="S793" s="230"/>
      <c r="T793" s="231"/>
      <c r="AT793" s="232" t="s">
        <v>215</v>
      </c>
      <c r="AU793" s="232" t="s">
        <v>83</v>
      </c>
      <c r="AV793" s="15" t="s">
        <v>149</v>
      </c>
      <c r="AW793" s="15" t="s">
        <v>34</v>
      </c>
      <c r="AX793" s="15" t="s">
        <v>81</v>
      </c>
      <c r="AY793" s="232" t="s">
        <v>206</v>
      </c>
    </row>
    <row r="794" spans="1:65" s="2" customFormat="1" ht="16.5" customHeight="1">
      <c r="A794" s="37"/>
      <c r="B794" s="38"/>
      <c r="C794" s="182" t="s">
        <v>3541</v>
      </c>
      <c r="D794" s="182" t="s">
        <v>208</v>
      </c>
      <c r="E794" s="183" t="s">
        <v>3542</v>
      </c>
      <c r="F794" s="184" t="s">
        <v>3543</v>
      </c>
      <c r="G794" s="185" t="s">
        <v>1123</v>
      </c>
      <c r="H794" s="186">
        <v>1</v>
      </c>
      <c r="I794" s="187"/>
      <c r="J794" s="188">
        <f>ROUND(I794*H794,2)</f>
        <v>0</v>
      </c>
      <c r="K794" s="189"/>
      <c r="L794" s="42"/>
      <c r="M794" s="190" t="s">
        <v>21</v>
      </c>
      <c r="N794" s="191" t="s">
        <v>45</v>
      </c>
      <c r="O794" s="67"/>
      <c r="P794" s="192">
        <f>O794*H794</f>
        <v>0</v>
      </c>
      <c r="Q794" s="192">
        <v>0</v>
      </c>
      <c r="R794" s="192">
        <f>Q794*H794</f>
        <v>0</v>
      </c>
      <c r="S794" s="192">
        <v>0</v>
      </c>
      <c r="T794" s="193">
        <f>S794*H794</f>
        <v>0</v>
      </c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R794" s="194" t="s">
        <v>356</v>
      </c>
      <c r="AT794" s="194" t="s">
        <v>208</v>
      </c>
      <c r="AU794" s="194" t="s">
        <v>83</v>
      </c>
      <c r="AY794" s="20" t="s">
        <v>206</v>
      </c>
      <c r="BE794" s="195">
        <f>IF(N794="základní",J794,0)</f>
        <v>0</v>
      </c>
      <c r="BF794" s="195">
        <f>IF(N794="snížená",J794,0)</f>
        <v>0</v>
      </c>
      <c r="BG794" s="195">
        <f>IF(N794="zákl. přenesená",J794,0)</f>
        <v>0</v>
      </c>
      <c r="BH794" s="195">
        <f>IF(N794="sníž. přenesená",J794,0)</f>
        <v>0</v>
      </c>
      <c r="BI794" s="195">
        <f>IF(N794="nulová",J794,0)</f>
        <v>0</v>
      </c>
      <c r="BJ794" s="20" t="s">
        <v>81</v>
      </c>
      <c r="BK794" s="195">
        <f>ROUND(I794*H794,2)</f>
        <v>0</v>
      </c>
      <c r="BL794" s="20" t="s">
        <v>356</v>
      </c>
      <c r="BM794" s="194" t="s">
        <v>3544</v>
      </c>
    </row>
    <row r="795" spans="1:65" s="2" customFormat="1">
      <c r="A795" s="37"/>
      <c r="B795" s="38"/>
      <c r="C795" s="39"/>
      <c r="D795" s="196" t="s">
        <v>213</v>
      </c>
      <c r="E795" s="39"/>
      <c r="F795" s="197" t="s">
        <v>3543</v>
      </c>
      <c r="G795" s="39"/>
      <c r="H795" s="39"/>
      <c r="I795" s="198"/>
      <c r="J795" s="39"/>
      <c r="K795" s="39"/>
      <c r="L795" s="42"/>
      <c r="M795" s="199"/>
      <c r="N795" s="200"/>
      <c r="O795" s="67"/>
      <c r="P795" s="67"/>
      <c r="Q795" s="67"/>
      <c r="R795" s="67"/>
      <c r="S795" s="67"/>
      <c r="T795" s="68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T795" s="20" t="s">
        <v>213</v>
      </c>
      <c r="AU795" s="20" t="s">
        <v>83</v>
      </c>
    </row>
    <row r="796" spans="1:65" s="2" customFormat="1" ht="18">
      <c r="A796" s="37"/>
      <c r="B796" s="38"/>
      <c r="C796" s="39"/>
      <c r="D796" s="196" t="s">
        <v>275</v>
      </c>
      <c r="E796" s="39"/>
      <c r="F796" s="233" t="s">
        <v>3545</v>
      </c>
      <c r="G796" s="39"/>
      <c r="H796" s="39"/>
      <c r="I796" s="198"/>
      <c r="J796" s="39"/>
      <c r="K796" s="39"/>
      <c r="L796" s="42"/>
      <c r="M796" s="199"/>
      <c r="N796" s="200"/>
      <c r="O796" s="67"/>
      <c r="P796" s="67"/>
      <c r="Q796" s="67"/>
      <c r="R796" s="67"/>
      <c r="S796" s="67"/>
      <c r="T796" s="68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T796" s="20" t="s">
        <v>275</v>
      </c>
      <c r="AU796" s="20" t="s">
        <v>83</v>
      </c>
    </row>
    <row r="797" spans="1:65" s="14" customFormat="1">
      <c r="B797" s="211"/>
      <c r="C797" s="212"/>
      <c r="D797" s="196" t="s">
        <v>215</v>
      </c>
      <c r="E797" s="213" t="s">
        <v>21</v>
      </c>
      <c r="F797" s="214" t="s">
        <v>81</v>
      </c>
      <c r="G797" s="212"/>
      <c r="H797" s="215">
        <v>1</v>
      </c>
      <c r="I797" s="216"/>
      <c r="J797" s="212"/>
      <c r="K797" s="212"/>
      <c r="L797" s="217"/>
      <c r="M797" s="218"/>
      <c r="N797" s="219"/>
      <c r="O797" s="219"/>
      <c r="P797" s="219"/>
      <c r="Q797" s="219"/>
      <c r="R797" s="219"/>
      <c r="S797" s="219"/>
      <c r="T797" s="220"/>
      <c r="AT797" s="221" t="s">
        <v>215</v>
      </c>
      <c r="AU797" s="221" t="s">
        <v>83</v>
      </c>
      <c r="AV797" s="14" t="s">
        <v>83</v>
      </c>
      <c r="AW797" s="14" t="s">
        <v>34</v>
      </c>
      <c r="AX797" s="14" t="s">
        <v>74</v>
      </c>
      <c r="AY797" s="221" t="s">
        <v>206</v>
      </c>
    </row>
    <row r="798" spans="1:65" s="15" customFormat="1">
      <c r="B798" s="222"/>
      <c r="C798" s="223"/>
      <c r="D798" s="196" t="s">
        <v>215</v>
      </c>
      <c r="E798" s="224" t="s">
        <v>21</v>
      </c>
      <c r="F798" s="225" t="s">
        <v>219</v>
      </c>
      <c r="G798" s="223"/>
      <c r="H798" s="226">
        <v>1</v>
      </c>
      <c r="I798" s="227"/>
      <c r="J798" s="223"/>
      <c r="K798" s="223"/>
      <c r="L798" s="228"/>
      <c r="M798" s="229"/>
      <c r="N798" s="230"/>
      <c r="O798" s="230"/>
      <c r="P798" s="230"/>
      <c r="Q798" s="230"/>
      <c r="R798" s="230"/>
      <c r="S798" s="230"/>
      <c r="T798" s="231"/>
      <c r="AT798" s="232" t="s">
        <v>215</v>
      </c>
      <c r="AU798" s="232" t="s">
        <v>83</v>
      </c>
      <c r="AV798" s="15" t="s">
        <v>149</v>
      </c>
      <c r="AW798" s="15" t="s">
        <v>34</v>
      </c>
      <c r="AX798" s="15" t="s">
        <v>81</v>
      </c>
      <c r="AY798" s="232" t="s">
        <v>206</v>
      </c>
    </row>
    <row r="799" spans="1:65" s="2" customFormat="1" ht="16.5" customHeight="1">
      <c r="A799" s="37"/>
      <c r="B799" s="38"/>
      <c r="C799" s="182" t="s">
        <v>3546</v>
      </c>
      <c r="D799" s="182" t="s">
        <v>208</v>
      </c>
      <c r="E799" s="183" t="s">
        <v>3547</v>
      </c>
      <c r="F799" s="184" t="s">
        <v>3548</v>
      </c>
      <c r="G799" s="185" t="s">
        <v>1123</v>
      </c>
      <c r="H799" s="186">
        <v>16</v>
      </c>
      <c r="I799" s="187"/>
      <c r="J799" s="188">
        <f>ROUND(I799*H799,2)</f>
        <v>0</v>
      </c>
      <c r="K799" s="189"/>
      <c r="L799" s="42"/>
      <c r="M799" s="190" t="s">
        <v>21</v>
      </c>
      <c r="N799" s="191" t="s">
        <v>45</v>
      </c>
      <c r="O799" s="67"/>
      <c r="P799" s="192">
        <f>O799*H799</f>
        <v>0</v>
      </c>
      <c r="Q799" s="192">
        <v>0</v>
      </c>
      <c r="R799" s="192">
        <f>Q799*H799</f>
        <v>0</v>
      </c>
      <c r="S799" s="192">
        <v>0</v>
      </c>
      <c r="T799" s="193">
        <f>S799*H799</f>
        <v>0</v>
      </c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R799" s="194" t="s">
        <v>356</v>
      </c>
      <c r="AT799" s="194" t="s">
        <v>208</v>
      </c>
      <c r="AU799" s="194" t="s">
        <v>83</v>
      </c>
      <c r="AY799" s="20" t="s">
        <v>206</v>
      </c>
      <c r="BE799" s="195">
        <f>IF(N799="základní",J799,0)</f>
        <v>0</v>
      </c>
      <c r="BF799" s="195">
        <f>IF(N799="snížená",J799,0)</f>
        <v>0</v>
      </c>
      <c r="BG799" s="195">
        <f>IF(N799="zákl. přenesená",J799,0)</f>
        <v>0</v>
      </c>
      <c r="BH799" s="195">
        <f>IF(N799="sníž. přenesená",J799,0)</f>
        <v>0</v>
      </c>
      <c r="BI799" s="195">
        <f>IF(N799="nulová",J799,0)</f>
        <v>0</v>
      </c>
      <c r="BJ799" s="20" t="s">
        <v>81</v>
      </c>
      <c r="BK799" s="195">
        <f>ROUND(I799*H799,2)</f>
        <v>0</v>
      </c>
      <c r="BL799" s="20" t="s">
        <v>356</v>
      </c>
      <c r="BM799" s="194" t="s">
        <v>3549</v>
      </c>
    </row>
    <row r="800" spans="1:65" s="2" customFormat="1">
      <c r="A800" s="37"/>
      <c r="B800" s="38"/>
      <c r="C800" s="39"/>
      <c r="D800" s="196" t="s">
        <v>213</v>
      </c>
      <c r="E800" s="39"/>
      <c r="F800" s="197" t="s">
        <v>3548</v>
      </c>
      <c r="G800" s="39"/>
      <c r="H800" s="39"/>
      <c r="I800" s="198"/>
      <c r="J800" s="39"/>
      <c r="K800" s="39"/>
      <c r="L800" s="42"/>
      <c r="M800" s="199"/>
      <c r="N800" s="200"/>
      <c r="O800" s="67"/>
      <c r="P800" s="67"/>
      <c r="Q800" s="67"/>
      <c r="R800" s="67"/>
      <c r="S800" s="67"/>
      <c r="T800" s="68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T800" s="20" t="s">
        <v>213</v>
      </c>
      <c r="AU800" s="20" t="s">
        <v>83</v>
      </c>
    </row>
    <row r="801" spans="1:65" s="2" customFormat="1" ht="18">
      <c r="A801" s="37"/>
      <c r="B801" s="38"/>
      <c r="C801" s="39"/>
      <c r="D801" s="196" t="s">
        <v>275</v>
      </c>
      <c r="E801" s="39"/>
      <c r="F801" s="233" t="s">
        <v>3550</v>
      </c>
      <c r="G801" s="39"/>
      <c r="H801" s="39"/>
      <c r="I801" s="198"/>
      <c r="J801" s="39"/>
      <c r="K801" s="39"/>
      <c r="L801" s="42"/>
      <c r="M801" s="199"/>
      <c r="N801" s="200"/>
      <c r="O801" s="67"/>
      <c r="P801" s="67"/>
      <c r="Q801" s="67"/>
      <c r="R801" s="67"/>
      <c r="S801" s="67"/>
      <c r="T801" s="68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T801" s="20" t="s">
        <v>275</v>
      </c>
      <c r="AU801" s="20" t="s">
        <v>83</v>
      </c>
    </row>
    <row r="802" spans="1:65" s="14" customFormat="1">
      <c r="B802" s="211"/>
      <c r="C802" s="212"/>
      <c r="D802" s="196" t="s">
        <v>215</v>
      </c>
      <c r="E802" s="213" t="s">
        <v>21</v>
      </c>
      <c r="F802" s="214" t="s">
        <v>356</v>
      </c>
      <c r="G802" s="212"/>
      <c r="H802" s="215">
        <v>16</v>
      </c>
      <c r="I802" s="216"/>
      <c r="J802" s="212"/>
      <c r="K802" s="212"/>
      <c r="L802" s="217"/>
      <c r="M802" s="218"/>
      <c r="N802" s="219"/>
      <c r="O802" s="219"/>
      <c r="P802" s="219"/>
      <c r="Q802" s="219"/>
      <c r="R802" s="219"/>
      <c r="S802" s="219"/>
      <c r="T802" s="220"/>
      <c r="AT802" s="221" t="s">
        <v>215</v>
      </c>
      <c r="AU802" s="221" t="s">
        <v>83</v>
      </c>
      <c r="AV802" s="14" t="s">
        <v>83</v>
      </c>
      <c r="AW802" s="14" t="s">
        <v>34</v>
      </c>
      <c r="AX802" s="14" t="s">
        <v>74</v>
      </c>
      <c r="AY802" s="221" t="s">
        <v>206</v>
      </c>
    </row>
    <row r="803" spans="1:65" s="15" customFormat="1">
      <c r="B803" s="222"/>
      <c r="C803" s="223"/>
      <c r="D803" s="196" t="s">
        <v>215</v>
      </c>
      <c r="E803" s="224" t="s">
        <v>21</v>
      </c>
      <c r="F803" s="225" t="s">
        <v>219</v>
      </c>
      <c r="G803" s="223"/>
      <c r="H803" s="226">
        <v>16</v>
      </c>
      <c r="I803" s="227"/>
      <c r="J803" s="223"/>
      <c r="K803" s="223"/>
      <c r="L803" s="228"/>
      <c r="M803" s="229"/>
      <c r="N803" s="230"/>
      <c r="O803" s="230"/>
      <c r="P803" s="230"/>
      <c r="Q803" s="230"/>
      <c r="R803" s="230"/>
      <c r="S803" s="230"/>
      <c r="T803" s="231"/>
      <c r="AT803" s="232" t="s">
        <v>215</v>
      </c>
      <c r="AU803" s="232" t="s">
        <v>83</v>
      </c>
      <c r="AV803" s="15" t="s">
        <v>149</v>
      </c>
      <c r="AW803" s="15" t="s">
        <v>34</v>
      </c>
      <c r="AX803" s="15" t="s">
        <v>81</v>
      </c>
      <c r="AY803" s="232" t="s">
        <v>206</v>
      </c>
    </row>
    <row r="804" spans="1:65" s="2" customFormat="1" ht="21.75" customHeight="1">
      <c r="A804" s="37"/>
      <c r="B804" s="38"/>
      <c r="C804" s="182" t="s">
        <v>3551</v>
      </c>
      <c r="D804" s="182" t="s">
        <v>208</v>
      </c>
      <c r="E804" s="183" t="s">
        <v>3552</v>
      </c>
      <c r="F804" s="184" t="s">
        <v>3553</v>
      </c>
      <c r="G804" s="185" t="s">
        <v>226</v>
      </c>
      <c r="H804" s="186">
        <v>64.8</v>
      </c>
      <c r="I804" s="187"/>
      <c r="J804" s="188">
        <f>ROUND(I804*H804,2)</f>
        <v>0</v>
      </c>
      <c r="K804" s="189"/>
      <c r="L804" s="42"/>
      <c r="M804" s="190" t="s">
        <v>21</v>
      </c>
      <c r="N804" s="191" t="s">
        <v>45</v>
      </c>
      <c r="O804" s="67"/>
      <c r="P804" s="192">
        <f>O804*H804</f>
        <v>0</v>
      </c>
      <c r="Q804" s="192">
        <v>0</v>
      </c>
      <c r="R804" s="192">
        <f>Q804*H804</f>
        <v>0</v>
      </c>
      <c r="S804" s="192">
        <v>0</v>
      </c>
      <c r="T804" s="193">
        <f>S804*H804</f>
        <v>0</v>
      </c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R804" s="194" t="s">
        <v>356</v>
      </c>
      <c r="AT804" s="194" t="s">
        <v>208</v>
      </c>
      <c r="AU804" s="194" t="s">
        <v>83</v>
      </c>
      <c r="AY804" s="20" t="s">
        <v>206</v>
      </c>
      <c r="BE804" s="195">
        <f>IF(N804="základní",J804,0)</f>
        <v>0</v>
      </c>
      <c r="BF804" s="195">
        <f>IF(N804="snížená",J804,0)</f>
        <v>0</v>
      </c>
      <c r="BG804" s="195">
        <f>IF(N804="zákl. přenesená",J804,0)</f>
        <v>0</v>
      </c>
      <c r="BH804" s="195">
        <f>IF(N804="sníž. přenesená",J804,0)</f>
        <v>0</v>
      </c>
      <c r="BI804" s="195">
        <f>IF(N804="nulová",J804,0)</f>
        <v>0</v>
      </c>
      <c r="BJ804" s="20" t="s">
        <v>81</v>
      </c>
      <c r="BK804" s="195">
        <f>ROUND(I804*H804,2)</f>
        <v>0</v>
      </c>
      <c r="BL804" s="20" t="s">
        <v>356</v>
      </c>
      <c r="BM804" s="194" t="s">
        <v>3554</v>
      </c>
    </row>
    <row r="805" spans="1:65" s="2" customFormat="1">
      <c r="A805" s="37"/>
      <c r="B805" s="38"/>
      <c r="C805" s="39"/>
      <c r="D805" s="196" t="s">
        <v>213</v>
      </c>
      <c r="E805" s="39"/>
      <c r="F805" s="197" t="s">
        <v>3553</v>
      </c>
      <c r="G805" s="39"/>
      <c r="H805" s="39"/>
      <c r="I805" s="198"/>
      <c r="J805" s="39"/>
      <c r="K805" s="39"/>
      <c r="L805" s="42"/>
      <c r="M805" s="199"/>
      <c r="N805" s="200"/>
      <c r="O805" s="67"/>
      <c r="P805" s="67"/>
      <c r="Q805" s="67"/>
      <c r="R805" s="67"/>
      <c r="S805" s="67"/>
      <c r="T805" s="68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T805" s="20" t="s">
        <v>213</v>
      </c>
      <c r="AU805" s="20" t="s">
        <v>83</v>
      </c>
    </row>
    <row r="806" spans="1:65" s="2" customFormat="1" ht="18">
      <c r="A806" s="37"/>
      <c r="B806" s="38"/>
      <c r="C806" s="39"/>
      <c r="D806" s="196" t="s">
        <v>275</v>
      </c>
      <c r="E806" s="39"/>
      <c r="F806" s="233" t="s">
        <v>3555</v>
      </c>
      <c r="G806" s="39"/>
      <c r="H806" s="39"/>
      <c r="I806" s="198"/>
      <c r="J806" s="39"/>
      <c r="K806" s="39"/>
      <c r="L806" s="42"/>
      <c r="M806" s="199"/>
      <c r="N806" s="200"/>
      <c r="O806" s="67"/>
      <c r="P806" s="67"/>
      <c r="Q806" s="67"/>
      <c r="R806" s="67"/>
      <c r="S806" s="67"/>
      <c r="T806" s="68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T806" s="20" t="s">
        <v>275</v>
      </c>
      <c r="AU806" s="20" t="s">
        <v>83</v>
      </c>
    </row>
    <row r="807" spans="1:65" s="14" customFormat="1">
      <c r="B807" s="211"/>
      <c r="C807" s="212"/>
      <c r="D807" s="196" t="s">
        <v>215</v>
      </c>
      <c r="E807" s="213" t="s">
        <v>21</v>
      </c>
      <c r="F807" s="214" t="s">
        <v>3556</v>
      </c>
      <c r="G807" s="212"/>
      <c r="H807" s="215">
        <v>64.8</v>
      </c>
      <c r="I807" s="216"/>
      <c r="J807" s="212"/>
      <c r="K807" s="212"/>
      <c r="L807" s="217"/>
      <c r="M807" s="218"/>
      <c r="N807" s="219"/>
      <c r="O807" s="219"/>
      <c r="P807" s="219"/>
      <c r="Q807" s="219"/>
      <c r="R807" s="219"/>
      <c r="S807" s="219"/>
      <c r="T807" s="220"/>
      <c r="AT807" s="221" t="s">
        <v>215</v>
      </c>
      <c r="AU807" s="221" t="s">
        <v>83</v>
      </c>
      <c r="AV807" s="14" t="s">
        <v>83</v>
      </c>
      <c r="AW807" s="14" t="s">
        <v>34</v>
      </c>
      <c r="AX807" s="14" t="s">
        <v>74</v>
      </c>
      <c r="AY807" s="221" t="s">
        <v>206</v>
      </c>
    </row>
    <row r="808" spans="1:65" s="15" customFormat="1">
      <c r="B808" s="222"/>
      <c r="C808" s="223"/>
      <c r="D808" s="196" t="s">
        <v>215</v>
      </c>
      <c r="E808" s="224" t="s">
        <v>21</v>
      </c>
      <c r="F808" s="225" t="s">
        <v>219</v>
      </c>
      <c r="G808" s="223"/>
      <c r="H808" s="226">
        <v>64.8</v>
      </c>
      <c r="I808" s="227"/>
      <c r="J808" s="223"/>
      <c r="K808" s="223"/>
      <c r="L808" s="228"/>
      <c r="M808" s="229"/>
      <c r="N808" s="230"/>
      <c r="O808" s="230"/>
      <c r="P808" s="230"/>
      <c r="Q808" s="230"/>
      <c r="R808" s="230"/>
      <c r="S808" s="230"/>
      <c r="T808" s="231"/>
      <c r="AT808" s="232" t="s">
        <v>215</v>
      </c>
      <c r="AU808" s="232" t="s">
        <v>83</v>
      </c>
      <c r="AV808" s="15" t="s">
        <v>149</v>
      </c>
      <c r="AW808" s="15" t="s">
        <v>34</v>
      </c>
      <c r="AX808" s="15" t="s">
        <v>81</v>
      </c>
      <c r="AY808" s="232" t="s">
        <v>206</v>
      </c>
    </row>
    <row r="809" spans="1:65" s="12" customFormat="1" ht="22.75" customHeight="1">
      <c r="B809" s="166"/>
      <c r="C809" s="167"/>
      <c r="D809" s="168" t="s">
        <v>73</v>
      </c>
      <c r="E809" s="180" t="s">
        <v>3557</v>
      </c>
      <c r="F809" s="180" t="s">
        <v>3558</v>
      </c>
      <c r="G809" s="167"/>
      <c r="H809" s="167"/>
      <c r="I809" s="170"/>
      <c r="J809" s="181">
        <f>BK809</f>
        <v>0</v>
      </c>
      <c r="K809" s="167"/>
      <c r="L809" s="172"/>
      <c r="M809" s="173"/>
      <c r="N809" s="174"/>
      <c r="O809" s="174"/>
      <c r="P809" s="175">
        <f>SUM(P810:P849)</f>
        <v>0</v>
      </c>
      <c r="Q809" s="174"/>
      <c r="R809" s="175">
        <f>SUM(R810:R849)</f>
        <v>0</v>
      </c>
      <c r="S809" s="174"/>
      <c r="T809" s="176">
        <f>SUM(T810:T849)</f>
        <v>0</v>
      </c>
      <c r="AR809" s="177" t="s">
        <v>83</v>
      </c>
      <c r="AT809" s="178" t="s">
        <v>73</v>
      </c>
      <c r="AU809" s="178" t="s">
        <v>81</v>
      </c>
      <c r="AY809" s="177" t="s">
        <v>206</v>
      </c>
      <c r="BK809" s="179">
        <f>SUM(BK810:BK849)</f>
        <v>0</v>
      </c>
    </row>
    <row r="810" spans="1:65" s="2" customFormat="1" ht="16.5" customHeight="1">
      <c r="A810" s="37"/>
      <c r="B810" s="38"/>
      <c r="C810" s="182" t="s">
        <v>3559</v>
      </c>
      <c r="D810" s="182" t="s">
        <v>208</v>
      </c>
      <c r="E810" s="183" t="s">
        <v>3560</v>
      </c>
      <c r="F810" s="184" t="s">
        <v>3561</v>
      </c>
      <c r="G810" s="185" t="s">
        <v>238</v>
      </c>
      <c r="H810" s="186">
        <v>37.4</v>
      </c>
      <c r="I810" s="187"/>
      <c r="J810" s="188">
        <f>ROUND(I810*H810,2)</f>
        <v>0</v>
      </c>
      <c r="K810" s="189"/>
      <c r="L810" s="42"/>
      <c r="M810" s="190" t="s">
        <v>21</v>
      </c>
      <c r="N810" s="191" t="s">
        <v>45</v>
      </c>
      <c r="O810" s="67"/>
      <c r="P810" s="192">
        <f>O810*H810</f>
        <v>0</v>
      </c>
      <c r="Q810" s="192">
        <v>0</v>
      </c>
      <c r="R810" s="192">
        <f>Q810*H810</f>
        <v>0</v>
      </c>
      <c r="S810" s="192">
        <v>0</v>
      </c>
      <c r="T810" s="193">
        <f>S810*H810</f>
        <v>0</v>
      </c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R810" s="194" t="s">
        <v>356</v>
      </c>
      <c r="AT810" s="194" t="s">
        <v>208</v>
      </c>
      <c r="AU810" s="194" t="s">
        <v>83</v>
      </c>
      <c r="AY810" s="20" t="s">
        <v>206</v>
      </c>
      <c r="BE810" s="195">
        <f>IF(N810="základní",J810,0)</f>
        <v>0</v>
      </c>
      <c r="BF810" s="195">
        <f>IF(N810="snížená",J810,0)</f>
        <v>0</v>
      </c>
      <c r="BG810" s="195">
        <f>IF(N810="zákl. přenesená",J810,0)</f>
        <v>0</v>
      </c>
      <c r="BH810" s="195">
        <f>IF(N810="sníž. přenesená",J810,0)</f>
        <v>0</v>
      </c>
      <c r="BI810" s="195">
        <f>IF(N810="nulová",J810,0)</f>
        <v>0</v>
      </c>
      <c r="BJ810" s="20" t="s">
        <v>81</v>
      </c>
      <c r="BK810" s="195">
        <f>ROUND(I810*H810,2)</f>
        <v>0</v>
      </c>
      <c r="BL810" s="20" t="s">
        <v>356</v>
      </c>
      <c r="BM810" s="194" t="s">
        <v>3562</v>
      </c>
    </row>
    <row r="811" spans="1:65" s="2" customFormat="1">
      <c r="A811" s="37"/>
      <c r="B811" s="38"/>
      <c r="C811" s="39"/>
      <c r="D811" s="196" t="s">
        <v>213</v>
      </c>
      <c r="E811" s="39"/>
      <c r="F811" s="197" t="s">
        <v>3561</v>
      </c>
      <c r="G811" s="39"/>
      <c r="H811" s="39"/>
      <c r="I811" s="198"/>
      <c r="J811" s="39"/>
      <c r="K811" s="39"/>
      <c r="L811" s="42"/>
      <c r="M811" s="199"/>
      <c r="N811" s="200"/>
      <c r="O811" s="67"/>
      <c r="P811" s="67"/>
      <c r="Q811" s="67"/>
      <c r="R811" s="67"/>
      <c r="S811" s="67"/>
      <c r="T811" s="68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T811" s="20" t="s">
        <v>213</v>
      </c>
      <c r="AU811" s="20" t="s">
        <v>83</v>
      </c>
    </row>
    <row r="812" spans="1:65" s="2" customFormat="1" ht="16.5" customHeight="1">
      <c r="A812" s="37"/>
      <c r="B812" s="38"/>
      <c r="C812" s="182" t="s">
        <v>3563</v>
      </c>
      <c r="D812" s="182" t="s">
        <v>208</v>
      </c>
      <c r="E812" s="183" t="s">
        <v>3564</v>
      </c>
      <c r="F812" s="184" t="s">
        <v>3565</v>
      </c>
      <c r="G812" s="185" t="s">
        <v>238</v>
      </c>
      <c r="H812" s="186">
        <v>37.4</v>
      </c>
      <c r="I812" s="187"/>
      <c r="J812" s="188">
        <f>ROUND(I812*H812,2)</f>
        <v>0</v>
      </c>
      <c r="K812" s="189"/>
      <c r="L812" s="42"/>
      <c r="M812" s="190" t="s">
        <v>21</v>
      </c>
      <c r="N812" s="191" t="s">
        <v>45</v>
      </c>
      <c r="O812" s="67"/>
      <c r="P812" s="192">
        <f>O812*H812</f>
        <v>0</v>
      </c>
      <c r="Q812" s="192">
        <v>0</v>
      </c>
      <c r="R812" s="192">
        <f>Q812*H812</f>
        <v>0</v>
      </c>
      <c r="S812" s="192">
        <v>0</v>
      </c>
      <c r="T812" s="193">
        <f>S812*H812</f>
        <v>0</v>
      </c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R812" s="194" t="s">
        <v>356</v>
      </c>
      <c r="AT812" s="194" t="s">
        <v>208</v>
      </c>
      <c r="AU812" s="194" t="s">
        <v>83</v>
      </c>
      <c r="AY812" s="20" t="s">
        <v>206</v>
      </c>
      <c r="BE812" s="195">
        <f>IF(N812="základní",J812,0)</f>
        <v>0</v>
      </c>
      <c r="BF812" s="195">
        <f>IF(N812="snížená",J812,0)</f>
        <v>0</v>
      </c>
      <c r="BG812" s="195">
        <f>IF(N812="zákl. přenesená",J812,0)</f>
        <v>0</v>
      </c>
      <c r="BH812" s="195">
        <f>IF(N812="sníž. přenesená",J812,0)</f>
        <v>0</v>
      </c>
      <c r="BI812" s="195">
        <f>IF(N812="nulová",J812,0)</f>
        <v>0</v>
      </c>
      <c r="BJ812" s="20" t="s">
        <v>81</v>
      </c>
      <c r="BK812" s="195">
        <f>ROUND(I812*H812,2)</f>
        <v>0</v>
      </c>
      <c r="BL812" s="20" t="s">
        <v>356</v>
      </c>
      <c r="BM812" s="194" t="s">
        <v>3566</v>
      </c>
    </row>
    <row r="813" spans="1:65" s="2" customFormat="1">
      <c r="A813" s="37"/>
      <c r="B813" s="38"/>
      <c r="C813" s="39"/>
      <c r="D813" s="196" t="s">
        <v>213</v>
      </c>
      <c r="E813" s="39"/>
      <c r="F813" s="197" t="s">
        <v>3565</v>
      </c>
      <c r="G813" s="39"/>
      <c r="H813" s="39"/>
      <c r="I813" s="198"/>
      <c r="J813" s="39"/>
      <c r="K813" s="39"/>
      <c r="L813" s="42"/>
      <c r="M813" s="199"/>
      <c r="N813" s="200"/>
      <c r="O813" s="67"/>
      <c r="P813" s="67"/>
      <c r="Q813" s="67"/>
      <c r="R813" s="67"/>
      <c r="S813" s="67"/>
      <c r="T813" s="68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T813" s="20" t="s">
        <v>213</v>
      </c>
      <c r="AU813" s="20" t="s">
        <v>83</v>
      </c>
    </row>
    <row r="814" spans="1:65" s="2" customFormat="1" ht="21.75" customHeight="1">
      <c r="A814" s="37"/>
      <c r="B814" s="38"/>
      <c r="C814" s="182" t="s">
        <v>3567</v>
      </c>
      <c r="D814" s="182" t="s">
        <v>208</v>
      </c>
      <c r="E814" s="183" t="s">
        <v>3568</v>
      </c>
      <c r="F814" s="184" t="s">
        <v>3569</v>
      </c>
      <c r="G814" s="185" t="s">
        <v>238</v>
      </c>
      <c r="H814" s="186">
        <v>37.4</v>
      </c>
      <c r="I814" s="187"/>
      <c r="J814" s="188">
        <f>ROUND(I814*H814,2)</f>
        <v>0</v>
      </c>
      <c r="K814" s="189"/>
      <c r="L814" s="42"/>
      <c r="M814" s="190" t="s">
        <v>21</v>
      </c>
      <c r="N814" s="191" t="s">
        <v>45</v>
      </c>
      <c r="O814" s="67"/>
      <c r="P814" s="192">
        <f>O814*H814</f>
        <v>0</v>
      </c>
      <c r="Q814" s="192">
        <v>0</v>
      </c>
      <c r="R814" s="192">
        <f>Q814*H814</f>
        <v>0</v>
      </c>
      <c r="S814" s="192">
        <v>0</v>
      </c>
      <c r="T814" s="193">
        <f>S814*H814</f>
        <v>0</v>
      </c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R814" s="194" t="s">
        <v>356</v>
      </c>
      <c r="AT814" s="194" t="s">
        <v>208</v>
      </c>
      <c r="AU814" s="194" t="s">
        <v>83</v>
      </c>
      <c r="AY814" s="20" t="s">
        <v>206</v>
      </c>
      <c r="BE814" s="195">
        <f>IF(N814="základní",J814,0)</f>
        <v>0</v>
      </c>
      <c r="BF814" s="195">
        <f>IF(N814="snížená",J814,0)</f>
        <v>0</v>
      </c>
      <c r="BG814" s="195">
        <f>IF(N814="zákl. přenesená",J814,0)</f>
        <v>0</v>
      </c>
      <c r="BH814" s="195">
        <f>IF(N814="sníž. přenesená",J814,0)</f>
        <v>0</v>
      </c>
      <c r="BI814" s="195">
        <f>IF(N814="nulová",J814,0)</f>
        <v>0</v>
      </c>
      <c r="BJ814" s="20" t="s">
        <v>81</v>
      </c>
      <c r="BK814" s="195">
        <f>ROUND(I814*H814,2)</f>
        <v>0</v>
      </c>
      <c r="BL814" s="20" t="s">
        <v>356</v>
      </c>
      <c r="BM814" s="194" t="s">
        <v>3570</v>
      </c>
    </row>
    <row r="815" spans="1:65" s="2" customFormat="1">
      <c r="A815" s="37"/>
      <c r="B815" s="38"/>
      <c r="C815" s="39"/>
      <c r="D815" s="196" t="s">
        <v>213</v>
      </c>
      <c r="E815" s="39"/>
      <c r="F815" s="197" t="s">
        <v>3569</v>
      </c>
      <c r="G815" s="39"/>
      <c r="H815" s="39"/>
      <c r="I815" s="198"/>
      <c r="J815" s="39"/>
      <c r="K815" s="39"/>
      <c r="L815" s="42"/>
      <c r="M815" s="199"/>
      <c r="N815" s="200"/>
      <c r="O815" s="67"/>
      <c r="P815" s="67"/>
      <c r="Q815" s="67"/>
      <c r="R815" s="67"/>
      <c r="S815" s="67"/>
      <c r="T815" s="68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T815" s="20" t="s">
        <v>213</v>
      </c>
      <c r="AU815" s="20" t="s">
        <v>83</v>
      </c>
    </row>
    <row r="816" spans="1:65" s="2" customFormat="1" ht="24.15" customHeight="1">
      <c r="A816" s="37"/>
      <c r="B816" s="38"/>
      <c r="C816" s="182" t="s">
        <v>3571</v>
      </c>
      <c r="D816" s="182" t="s">
        <v>208</v>
      </c>
      <c r="E816" s="183" t="s">
        <v>3572</v>
      </c>
      <c r="F816" s="184" t="s">
        <v>3573</v>
      </c>
      <c r="G816" s="185" t="s">
        <v>238</v>
      </c>
      <c r="H816" s="186">
        <v>29.7</v>
      </c>
      <c r="I816" s="187"/>
      <c r="J816" s="188">
        <f>ROUND(I816*H816,2)</f>
        <v>0</v>
      </c>
      <c r="K816" s="189"/>
      <c r="L816" s="42"/>
      <c r="M816" s="190" t="s">
        <v>21</v>
      </c>
      <c r="N816" s="191" t="s">
        <v>45</v>
      </c>
      <c r="O816" s="67"/>
      <c r="P816" s="192">
        <f>O816*H816</f>
        <v>0</v>
      </c>
      <c r="Q816" s="192">
        <v>0</v>
      </c>
      <c r="R816" s="192">
        <f>Q816*H816</f>
        <v>0</v>
      </c>
      <c r="S816" s="192">
        <v>0</v>
      </c>
      <c r="T816" s="193">
        <f>S816*H816</f>
        <v>0</v>
      </c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R816" s="194" t="s">
        <v>356</v>
      </c>
      <c r="AT816" s="194" t="s">
        <v>208</v>
      </c>
      <c r="AU816" s="194" t="s">
        <v>83</v>
      </c>
      <c r="AY816" s="20" t="s">
        <v>206</v>
      </c>
      <c r="BE816" s="195">
        <f>IF(N816="základní",J816,0)</f>
        <v>0</v>
      </c>
      <c r="BF816" s="195">
        <f>IF(N816="snížená",J816,0)</f>
        <v>0</v>
      </c>
      <c r="BG816" s="195">
        <f>IF(N816="zákl. přenesená",J816,0)</f>
        <v>0</v>
      </c>
      <c r="BH816" s="195">
        <f>IF(N816="sníž. přenesená",J816,0)</f>
        <v>0</v>
      </c>
      <c r="BI816" s="195">
        <f>IF(N816="nulová",J816,0)</f>
        <v>0</v>
      </c>
      <c r="BJ816" s="20" t="s">
        <v>81</v>
      </c>
      <c r="BK816" s="195">
        <f>ROUND(I816*H816,2)</f>
        <v>0</v>
      </c>
      <c r="BL816" s="20" t="s">
        <v>356</v>
      </c>
      <c r="BM816" s="194" t="s">
        <v>3574</v>
      </c>
    </row>
    <row r="817" spans="1:65" s="2" customFormat="1">
      <c r="A817" s="37"/>
      <c r="B817" s="38"/>
      <c r="C817" s="39"/>
      <c r="D817" s="196" t="s">
        <v>213</v>
      </c>
      <c r="E817" s="39"/>
      <c r="F817" s="197" t="s">
        <v>3573</v>
      </c>
      <c r="G817" s="39"/>
      <c r="H817" s="39"/>
      <c r="I817" s="198"/>
      <c r="J817" s="39"/>
      <c r="K817" s="39"/>
      <c r="L817" s="42"/>
      <c r="M817" s="199"/>
      <c r="N817" s="200"/>
      <c r="O817" s="67"/>
      <c r="P817" s="67"/>
      <c r="Q817" s="67"/>
      <c r="R817" s="67"/>
      <c r="S817" s="67"/>
      <c r="T817" s="68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T817" s="20" t="s">
        <v>213</v>
      </c>
      <c r="AU817" s="20" t="s">
        <v>83</v>
      </c>
    </row>
    <row r="818" spans="1:65" s="13" customFormat="1">
      <c r="B818" s="201"/>
      <c r="C818" s="202"/>
      <c r="D818" s="196" t="s">
        <v>215</v>
      </c>
      <c r="E818" s="203" t="s">
        <v>21</v>
      </c>
      <c r="F818" s="204" t="s">
        <v>3575</v>
      </c>
      <c r="G818" s="202"/>
      <c r="H818" s="203" t="s">
        <v>21</v>
      </c>
      <c r="I818" s="205"/>
      <c r="J818" s="202"/>
      <c r="K818" s="202"/>
      <c r="L818" s="206"/>
      <c r="M818" s="207"/>
      <c r="N818" s="208"/>
      <c r="O818" s="208"/>
      <c r="P818" s="208"/>
      <c r="Q818" s="208"/>
      <c r="R818" s="208"/>
      <c r="S818" s="208"/>
      <c r="T818" s="209"/>
      <c r="AT818" s="210" t="s">
        <v>215</v>
      </c>
      <c r="AU818" s="210" t="s">
        <v>83</v>
      </c>
      <c r="AV818" s="13" t="s">
        <v>81</v>
      </c>
      <c r="AW818" s="13" t="s">
        <v>34</v>
      </c>
      <c r="AX818" s="13" t="s">
        <v>74</v>
      </c>
      <c r="AY818" s="210" t="s">
        <v>206</v>
      </c>
    </row>
    <row r="819" spans="1:65" s="14" customFormat="1">
      <c r="B819" s="211"/>
      <c r="C819" s="212"/>
      <c r="D819" s="196" t="s">
        <v>215</v>
      </c>
      <c r="E819" s="213" t="s">
        <v>21</v>
      </c>
      <c r="F819" s="214" t="s">
        <v>2972</v>
      </c>
      <c r="G819" s="212"/>
      <c r="H819" s="215">
        <v>29.7</v>
      </c>
      <c r="I819" s="216"/>
      <c r="J819" s="212"/>
      <c r="K819" s="212"/>
      <c r="L819" s="217"/>
      <c r="M819" s="218"/>
      <c r="N819" s="219"/>
      <c r="O819" s="219"/>
      <c r="P819" s="219"/>
      <c r="Q819" s="219"/>
      <c r="R819" s="219"/>
      <c r="S819" s="219"/>
      <c r="T819" s="220"/>
      <c r="AT819" s="221" t="s">
        <v>215</v>
      </c>
      <c r="AU819" s="221" t="s">
        <v>83</v>
      </c>
      <c r="AV819" s="14" t="s">
        <v>83</v>
      </c>
      <c r="AW819" s="14" t="s">
        <v>34</v>
      </c>
      <c r="AX819" s="14" t="s">
        <v>74</v>
      </c>
      <c r="AY819" s="221" t="s">
        <v>206</v>
      </c>
    </row>
    <row r="820" spans="1:65" s="16" customFormat="1">
      <c r="B820" s="253"/>
      <c r="C820" s="254"/>
      <c r="D820" s="196" t="s">
        <v>215</v>
      </c>
      <c r="E820" s="255" t="s">
        <v>21</v>
      </c>
      <c r="F820" s="256" t="s">
        <v>2184</v>
      </c>
      <c r="G820" s="254"/>
      <c r="H820" s="257">
        <v>29.7</v>
      </c>
      <c r="I820" s="258"/>
      <c r="J820" s="254"/>
      <c r="K820" s="254"/>
      <c r="L820" s="259"/>
      <c r="M820" s="260"/>
      <c r="N820" s="261"/>
      <c r="O820" s="261"/>
      <c r="P820" s="261"/>
      <c r="Q820" s="261"/>
      <c r="R820" s="261"/>
      <c r="S820" s="261"/>
      <c r="T820" s="262"/>
      <c r="AT820" s="263" t="s">
        <v>215</v>
      </c>
      <c r="AU820" s="263" t="s">
        <v>83</v>
      </c>
      <c r="AV820" s="16" t="s">
        <v>106</v>
      </c>
      <c r="AW820" s="16" t="s">
        <v>34</v>
      </c>
      <c r="AX820" s="16" t="s">
        <v>74</v>
      </c>
      <c r="AY820" s="263" t="s">
        <v>206</v>
      </c>
    </row>
    <row r="821" spans="1:65" s="15" customFormat="1">
      <c r="B821" s="222"/>
      <c r="C821" s="223"/>
      <c r="D821" s="196" t="s">
        <v>215</v>
      </c>
      <c r="E821" s="224" t="s">
        <v>21</v>
      </c>
      <c r="F821" s="225" t="s">
        <v>219</v>
      </c>
      <c r="G821" s="223"/>
      <c r="H821" s="226">
        <v>29.7</v>
      </c>
      <c r="I821" s="227"/>
      <c r="J821" s="223"/>
      <c r="K821" s="223"/>
      <c r="L821" s="228"/>
      <c r="M821" s="229"/>
      <c r="N821" s="230"/>
      <c r="O821" s="230"/>
      <c r="P821" s="230"/>
      <c r="Q821" s="230"/>
      <c r="R821" s="230"/>
      <c r="S821" s="230"/>
      <c r="T821" s="231"/>
      <c r="AT821" s="232" t="s">
        <v>215</v>
      </c>
      <c r="AU821" s="232" t="s">
        <v>83</v>
      </c>
      <c r="AV821" s="15" t="s">
        <v>149</v>
      </c>
      <c r="AW821" s="15" t="s">
        <v>34</v>
      </c>
      <c r="AX821" s="15" t="s">
        <v>81</v>
      </c>
      <c r="AY821" s="232" t="s">
        <v>206</v>
      </c>
    </row>
    <row r="822" spans="1:65" s="2" customFormat="1" ht="21.75" customHeight="1">
      <c r="A822" s="37"/>
      <c r="B822" s="38"/>
      <c r="C822" s="234" t="s">
        <v>3576</v>
      </c>
      <c r="D822" s="234" t="s">
        <v>305</v>
      </c>
      <c r="E822" s="235" t="s">
        <v>3577</v>
      </c>
      <c r="F822" s="236" t="s">
        <v>3578</v>
      </c>
      <c r="G822" s="237" t="s">
        <v>238</v>
      </c>
      <c r="H822" s="238">
        <v>34.155000000000001</v>
      </c>
      <c r="I822" s="239"/>
      <c r="J822" s="240">
        <f>ROUND(I822*H822,2)</f>
        <v>0</v>
      </c>
      <c r="K822" s="241"/>
      <c r="L822" s="242"/>
      <c r="M822" s="243" t="s">
        <v>21</v>
      </c>
      <c r="N822" s="244" t="s">
        <v>45</v>
      </c>
      <c r="O822" s="67"/>
      <c r="P822" s="192">
        <f>O822*H822</f>
        <v>0</v>
      </c>
      <c r="Q822" s="192">
        <v>0</v>
      </c>
      <c r="R822" s="192">
        <f>Q822*H822</f>
        <v>0</v>
      </c>
      <c r="S822" s="192">
        <v>0</v>
      </c>
      <c r="T822" s="193">
        <f>S822*H822</f>
        <v>0</v>
      </c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R822" s="194" t="s">
        <v>487</v>
      </c>
      <c r="AT822" s="194" t="s">
        <v>305</v>
      </c>
      <c r="AU822" s="194" t="s">
        <v>83</v>
      </c>
      <c r="AY822" s="20" t="s">
        <v>206</v>
      </c>
      <c r="BE822" s="195">
        <f>IF(N822="základní",J822,0)</f>
        <v>0</v>
      </c>
      <c r="BF822" s="195">
        <f>IF(N822="snížená",J822,0)</f>
        <v>0</v>
      </c>
      <c r="BG822" s="195">
        <f>IF(N822="zákl. přenesená",J822,0)</f>
        <v>0</v>
      </c>
      <c r="BH822" s="195">
        <f>IF(N822="sníž. přenesená",J822,0)</f>
        <v>0</v>
      </c>
      <c r="BI822" s="195">
        <f>IF(N822="nulová",J822,0)</f>
        <v>0</v>
      </c>
      <c r="BJ822" s="20" t="s">
        <v>81</v>
      </c>
      <c r="BK822" s="195">
        <f>ROUND(I822*H822,2)</f>
        <v>0</v>
      </c>
      <c r="BL822" s="20" t="s">
        <v>356</v>
      </c>
      <c r="BM822" s="194" t="s">
        <v>3579</v>
      </c>
    </row>
    <row r="823" spans="1:65" s="2" customFormat="1">
      <c r="A823" s="37"/>
      <c r="B823" s="38"/>
      <c r="C823" s="39"/>
      <c r="D823" s="196" t="s">
        <v>213</v>
      </c>
      <c r="E823" s="39"/>
      <c r="F823" s="197" t="s">
        <v>3578</v>
      </c>
      <c r="G823" s="39"/>
      <c r="H823" s="39"/>
      <c r="I823" s="198"/>
      <c r="J823" s="39"/>
      <c r="K823" s="39"/>
      <c r="L823" s="42"/>
      <c r="M823" s="199"/>
      <c r="N823" s="200"/>
      <c r="O823" s="67"/>
      <c r="P823" s="67"/>
      <c r="Q823" s="67"/>
      <c r="R823" s="67"/>
      <c r="S823" s="67"/>
      <c r="T823" s="68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T823" s="20" t="s">
        <v>213</v>
      </c>
      <c r="AU823" s="20" t="s">
        <v>83</v>
      </c>
    </row>
    <row r="824" spans="1:65" s="2" customFormat="1" ht="24.15" customHeight="1">
      <c r="A824" s="37"/>
      <c r="B824" s="38"/>
      <c r="C824" s="182" t="s">
        <v>3580</v>
      </c>
      <c r="D824" s="182" t="s">
        <v>208</v>
      </c>
      <c r="E824" s="183" t="s">
        <v>3581</v>
      </c>
      <c r="F824" s="184" t="s">
        <v>3582</v>
      </c>
      <c r="G824" s="185" t="s">
        <v>238</v>
      </c>
      <c r="H824" s="186">
        <v>7.7</v>
      </c>
      <c r="I824" s="187"/>
      <c r="J824" s="188">
        <f>ROUND(I824*H824,2)</f>
        <v>0</v>
      </c>
      <c r="K824" s="189"/>
      <c r="L824" s="42"/>
      <c r="M824" s="190" t="s">
        <v>21</v>
      </c>
      <c r="N824" s="191" t="s">
        <v>45</v>
      </c>
      <c r="O824" s="67"/>
      <c r="P824" s="192">
        <f>O824*H824</f>
        <v>0</v>
      </c>
      <c r="Q824" s="192">
        <v>0</v>
      </c>
      <c r="R824" s="192">
        <f>Q824*H824</f>
        <v>0</v>
      </c>
      <c r="S824" s="192">
        <v>0</v>
      </c>
      <c r="T824" s="193">
        <f>S824*H824</f>
        <v>0</v>
      </c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R824" s="194" t="s">
        <v>356</v>
      </c>
      <c r="AT824" s="194" t="s">
        <v>208</v>
      </c>
      <c r="AU824" s="194" t="s">
        <v>83</v>
      </c>
      <c r="AY824" s="20" t="s">
        <v>206</v>
      </c>
      <c r="BE824" s="195">
        <f>IF(N824="základní",J824,0)</f>
        <v>0</v>
      </c>
      <c r="BF824" s="195">
        <f>IF(N824="snížená",J824,0)</f>
        <v>0</v>
      </c>
      <c r="BG824" s="195">
        <f>IF(N824="zákl. přenesená",J824,0)</f>
        <v>0</v>
      </c>
      <c r="BH824" s="195">
        <f>IF(N824="sníž. přenesená",J824,0)</f>
        <v>0</v>
      </c>
      <c r="BI824" s="195">
        <f>IF(N824="nulová",J824,0)</f>
        <v>0</v>
      </c>
      <c r="BJ824" s="20" t="s">
        <v>81</v>
      </c>
      <c r="BK824" s="195">
        <f>ROUND(I824*H824,2)</f>
        <v>0</v>
      </c>
      <c r="BL824" s="20" t="s">
        <v>356</v>
      </c>
      <c r="BM824" s="194" t="s">
        <v>3583</v>
      </c>
    </row>
    <row r="825" spans="1:65" s="2" customFormat="1">
      <c r="A825" s="37"/>
      <c r="B825" s="38"/>
      <c r="C825" s="39"/>
      <c r="D825" s="196" t="s">
        <v>213</v>
      </c>
      <c r="E825" s="39"/>
      <c r="F825" s="197" t="s">
        <v>3582</v>
      </c>
      <c r="G825" s="39"/>
      <c r="H825" s="39"/>
      <c r="I825" s="198"/>
      <c r="J825" s="39"/>
      <c r="K825" s="39"/>
      <c r="L825" s="42"/>
      <c r="M825" s="199"/>
      <c r="N825" s="200"/>
      <c r="O825" s="67"/>
      <c r="P825" s="67"/>
      <c r="Q825" s="67"/>
      <c r="R825" s="67"/>
      <c r="S825" s="67"/>
      <c r="T825" s="68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T825" s="20" t="s">
        <v>213</v>
      </c>
      <c r="AU825" s="20" t="s">
        <v>83</v>
      </c>
    </row>
    <row r="826" spans="1:65" s="13" customFormat="1">
      <c r="B826" s="201"/>
      <c r="C826" s="202"/>
      <c r="D826" s="196" t="s">
        <v>215</v>
      </c>
      <c r="E826" s="203" t="s">
        <v>21</v>
      </c>
      <c r="F826" s="204" t="s">
        <v>3584</v>
      </c>
      <c r="G826" s="202"/>
      <c r="H826" s="203" t="s">
        <v>21</v>
      </c>
      <c r="I826" s="205"/>
      <c r="J826" s="202"/>
      <c r="K826" s="202"/>
      <c r="L826" s="206"/>
      <c r="M826" s="207"/>
      <c r="N826" s="208"/>
      <c r="O826" s="208"/>
      <c r="P826" s="208"/>
      <c r="Q826" s="208"/>
      <c r="R826" s="208"/>
      <c r="S826" s="208"/>
      <c r="T826" s="209"/>
      <c r="AT826" s="210" t="s">
        <v>215</v>
      </c>
      <c r="AU826" s="210" t="s">
        <v>83</v>
      </c>
      <c r="AV826" s="13" t="s">
        <v>81</v>
      </c>
      <c r="AW826" s="13" t="s">
        <v>34</v>
      </c>
      <c r="AX826" s="13" t="s">
        <v>74</v>
      </c>
      <c r="AY826" s="210" t="s">
        <v>206</v>
      </c>
    </row>
    <row r="827" spans="1:65" s="14" customFormat="1">
      <c r="B827" s="211"/>
      <c r="C827" s="212"/>
      <c r="D827" s="196" t="s">
        <v>215</v>
      </c>
      <c r="E827" s="213" t="s">
        <v>21</v>
      </c>
      <c r="F827" s="214" t="s">
        <v>3585</v>
      </c>
      <c r="G827" s="212"/>
      <c r="H827" s="215">
        <v>3.5</v>
      </c>
      <c r="I827" s="216"/>
      <c r="J827" s="212"/>
      <c r="K827" s="212"/>
      <c r="L827" s="217"/>
      <c r="M827" s="218"/>
      <c r="N827" s="219"/>
      <c r="O827" s="219"/>
      <c r="P827" s="219"/>
      <c r="Q827" s="219"/>
      <c r="R827" s="219"/>
      <c r="S827" s="219"/>
      <c r="T827" s="220"/>
      <c r="AT827" s="221" t="s">
        <v>215</v>
      </c>
      <c r="AU827" s="221" t="s">
        <v>83</v>
      </c>
      <c r="AV827" s="14" t="s">
        <v>83</v>
      </c>
      <c r="AW827" s="14" t="s">
        <v>34</v>
      </c>
      <c r="AX827" s="14" t="s">
        <v>74</v>
      </c>
      <c r="AY827" s="221" t="s">
        <v>206</v>
      </c>
    </row>
    <row r="828" spans="1:65" s="16" customFormat="1">
      <c r="B828" s="253"/>
      <c r="C828" s="254"/>
      <c r="D828" s="196" t="s">
        <v>215</v>
      </c>
      <c r="E828" s="255" t="s">
        <v>21</v>
      </c>
      <c r="F828" s="256" t="s">
        <v>2184</v>
      </c>
      <c r="G828" s="254"/>
      <c r="H828" s="257">
        <v>3.5</v>
      </c>
      <c r="I828" s="258"/>
      <c r="J828" s="254"/>
      <c r="K828" s="254"/>
      <c r="L828" s="259"/>
      <c r="M828" s="260"/>
      <c r="N828" s="261"/>
      <c r="O828" s="261"/>
      <c r="P828" s="261"/>
      <c r="Q828" s="261"/>
      <c r="R828" s="261"/>
      <c r="S828" s="261"/>
      <c r="T828" s="262"/>
      <c r="AT828" s="263" t="s">
        <v>215</v>
      </c>
      <c r="AU828" s="263" t="s">
        <v>83</v>
      </c>
      <c r="AV828" s="16" t="s">
        <v>106</v>
      </c>
      <c r="AW828" s="16" t="s">
        <v>34</v>
      </c>
      <c r="AX828" s="16" t="s">
        <v>74</v>
      </c>
      <c r="AY828" s="263" t="s">
        <v>206</v>
      </c>
    </row>
    <row r="829" spans="1:65" s="13" customFormat="1">
      <c r="B829" s="201"/>
      <c r="C829" s="202"/>
      <c r="D829" s="196" t="s">
        <v>215</v>
      </c>
      <c r="E829" s="203" t="s">
        <v>21</v>
      </c>
      <c r="F829" s="204" t="s">
        <v>3586</v>
      </c>
      <c r="G829" s="202"/>
      <c r="H829" s="203" t="s">
        <v>21</v>
      </c>
      <c r="I829" s="205"/>
      <c r="J829" s="202"/>
      <c r="K829" s="202"/>
      <c r="L829" s="206"/>
      <c r="M829" s="207"/>
      <c r="N829" s="208"/>
      <c r="O829" s="208"/>
      <c r="P829" s="208"/>
      <c r="Q829" s="208"/>
      <c r="R829" s="208"/>
      <c r="S829" s="208"/>
      <c r="T829" s="209"/>
      <c r="AT829" s="210" t="s">
        <v>215</v>
      </c>
      <c r="AU829" s="210" t="s">
        <v>83</v>
      </c>
      <c r="AV829" s="13" t="s">
        <v>81</v>
      </c>
      <c r="AW829" s="13" t="s">
        <v>34</v>
      </c>
      <c r="AX829" s="13" t="s">
        <v>74</v>
      </c>
      <c r="AY829" s="210" t="s">
        <v>206</v>
      </c>
    </row>
    <row r="830" spans="1:65" s="14" customFormat="1">
      <c r="B830" s="211"/>
      <c r="C830" s="212"/>
      <c r="D830" s="196" t="s">
        <v>215</v>
      </c>
      <c r="E830" s="213" t="s">
        <v>21</v>
      </c>
      <c r="F830" s="214" t="s">
        <v>3587</v>
      </c>
      <c r="G830" s="212"/>
      <c r="H830" s="215">
        <v>4.2</v>
      </c>
      <c r="I830" s="216"/>
      <c r="J830" s="212"/>
      <c r="K830" s="212"/>
      <c r="L830" s="217"/>
      <c r="M830" s="218"/>
      <c r="N830" s="219"/>
      <c r="O830" s="219"/>
      <c r="P830" s="219"/>
      <c r="Q830" s="219"/>
      <c r="R830" s="219"/>
      <c r="S830" s="219"/>
      <c r="T830" s="220"/>
      <c r="AT830" s="221" t="s">
        <v>215</v>
      </c>
      <c r="AU830" s="221" t="s">
        <v>83</v>
      </c>
      <c r="AV830" s="14" t="s">
        <v>83</v>
      </c>
      <c r="AW830" s="14" t="s">
        <v>34</v>
      </c>
      <c r="AX830" s="14" t="s">
        <v>74</v>
      </c>
      <c r="AY830" s="221" t="s">
        <v>206</v>
      </c>
    </row>
    <row r="831" spans="1:65" s="16" customFormat="1">
      <c r="B831" s="253"/>
      <c r="C831" s="254"/>
      <c r="D831" s="196" t="s">
        <v>215</v>
      </c>
      <c r="E831" s="255" t="s">
        <v>21</v>
      </c>
      <c r="F831" s="256" t="s">
        <v>2184</v>
      </c>
      <c r="G831" s="254"/>
      <c r="H831" s="257">
        <v>4.2</v>
      </c>
      <c r="I831" s="258"/>
      <c r="J831" s="254"/>
      <c r="K831" s="254"/>
      <c r="L831" s="259"/>
      <c r="M831" s="260"/>
      <c r="N831" s="261"/>
      <c r="O831" s="261"/>
      <c r="P831" s="261"/>
      <c r="Q831" s="261"/>
      <c r="R831" s="261"/>
      <c r="S831" s="261"/>
      <c r="T831" s="262"/>
      <c r="AT831" s="263" t="s">
        <v>215</v>
      </c>
      <c r="AU831" s="263" t="s">
        <v>83</v>
      </c>
      <c r="AV831" s="16" t="s">
        <v>106</v>
      </c>
      <c r="AW831" s="16" t="s">
        <v>34</v>
      </c>
      <c r="AX831" s="16" t="s">
        <v>74</v>
      </c>
      <c r="AY831" s="263" t="s">
        <v>206</v>
      </c>
    </row>
    <row r="832" spans="1:65" s="15" customFormat="1">
      <c r="B832" s="222"/>
      <c r="C832" s="223"/>
      <c r="D832" s="196" t="s">
        <v>215</v>
      </c>
      <c r="E832" s="224" t="s">
        <v>21</v>
      </c>
      <c r="F832" s="225" t="s">
        <v>219</v>
      </c>
      <c r="G832" s="223"/>
      <c r="H832" s="226">
        <v>7.7</v>
      </c>
      <c r="I832" s="227"/>
      <c r="J832" s="223"/>
      <c r="K832" s="223"/>
      <c r="L832" s="228"/>
      <c r="M832" s="229"/>
      <c r="N832" s="230"/>
      <c r="O832" s="230"/>
      <c r="P832" s="230"/>
      <c r="Q832" s="230"/>
      <c r="R832" s="230"/>
      <c r="S832" s="230"/>
      <c r="T832" s="231"/>
      <c r="AT832" s="232" t="s">
        <v>215</v>
      </c>
      <c r="AU832" s="232" t="s">
        <v>83</v>
      </c>
      <c r="AV832" s="15" t="s">
        <v>149</v>
      </c>
      <c r="AW832" s="15" t="s">
        <v>34</v>
      </c>
      <c r="AX832" s="15" t="s">
        <v>81</v>
      </c>
      <c r="AY832" s="232" t="s">
        <v>206</v>
      </c>
    </row>
    <row r="833" spans="1:65" s="2" customFormat="1" ht="21.75" customHeight="1">
      <c r="A833" s="37"/>
      <c r="B833" s="38"/>
      <c r="C833" s="234" t="s">
        <v>3588</v>
      </c>
      <c r="D833" s="234" t="s">
        <v>305</v>
      </c>
      <c r="E833" s="235" t="s">
        <v>3589</v>
      </c>
      <c r="F833" s="236" t="s">
        <v>3590</v>
      </c>
      <c r="G833" s="237" t="s">
        <v>238</v>
      </c>
      <c r="H833" s="238">
        <v>3.85</v>
      </c>
      <c r="I833" s="239"/>
      <c r="J833" s="240">
        <f>ROUND(I833*H833,2)</f>
        <v>0</v>
      </c>
      <c r="K833" s="241"/>
      <c r="L833" s="242"/>
      <c r="M833" s="243" t="s">
        <v>21</v>
      </c>
      <c r="N833" s="244" t="s">
        <v>45</v>
      </c>
      <c r="O833" s="67"/>
      <c r="P833" s="192">
        <f>O833*H833</f>
        <v>0</v>
      </c>
      <c r="Q833" s="192">
        <v>0</v>
      </c>
      <c r="R833" s="192">
        <f>Q833*H833</f>
        <v>0</v>
      </c>
      <c r="S833" s="192">
        <v>0</v>
      </c>
      <c r="T833" s="193">
        <f>S833*H833</f>
        <v>0</v>
      </c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R833" s="194" t="s">
        <v>487</v>
      </c>
      <c r="AT833" s="194" t="s">
        <v>305</v>
      </c>
      <c r="AU833" s="194" t="s">
        <v>83</v>
      </c>
      <c r="AY833" s="20" t="s">
        <v>206</v>
      </c>
      <c r="BE833" s="195">
        <f>IF(N833="základní",J833,0)</f>
        <v>0</v>
      </c>
      <c r="BF833" s="195">
        <f>IF(N833="snížená",J833,0)</f>
        <v>0</v>
      </c>
      <c r="BG833" s="195">
        <f>IF(N833="zákl. přenesená",J833,0)</f>
        <v>0</v>
      </c>
      <c r="BH833" s="195">
        <f>IF(N833="sníž. přenesená",J833,0)</f>
        <v>0</v>
      </c>
      <c r="BI833" s="195">
        <f>IF(N833="nulová",J833,0)</f>
        <v>0</v>
      </c>
      <c r="BJ833" s="20" t="s">
        <v>81</v>
      </c>
      <c r="BK833" s="195">
        <f>ROUND(I833*H833,2)</f>
        <v>0</v>
      </c>
      <c r="BL833" s="20" t="s">
        <v>356</v>
      </c>
      <c r="BM833" s="194" t="s">
        <v>3591</v>
      </c>
    </row>
    <row r="834" spans="1:65" s="2" customFormat="1">
      <c r="A834" s="37"/>
      <c r="B834" s="38"/>
      <c r="C834" s="39"/>
      <c r="D834" s="196" t="s">
        <v>213</v>
      </c>
      <c r="E834" s="39"/>
      <c r="F834" s="197" t="s">
        <v>3590</v>
      </c>
      <c r="G834" s="39"/>
      <c r="H834" s="39"/>
      <c r="I834" s="198"/>
      <c r="J834" s="39"/>
      <c r="K834" s="39"/>
      <c r="L834" s="42"/>
      <c r="M834" s="199"/>
      <c r="N834" s="200"/>
      <c r="O834" s="67"/>
      <c r="P834" s="67"/>
      <c r="Q834" s="67"/>
      <c r="R834" s="67"/>
      <c r="S834" s="67"/>
      <c r="T834" s="68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T834" s="20" t="s">
        <v>213</v>
      </c>
      <c r="AU834" s="20" t="s">
        <v>83</v>
      </c>
    </row>
    <row r="835" spans="1:65" s="2" customFormat="1" ht="21.75" customHeight="1">
      <c r="A835" s="37"/>
      <c r="B835" s="38"/>
      <c r="C835" s="234" t="s">
        <v>3592</v>
      </c>
      <c r="D835" s="234" t="s">
        <v>305</v>
      </c>
      <c r="E835" s="235" t="s">
        <v>3593</v>
      </c>
      <c r="F835" s="236" t="s">
        <v>3594</v>
      </c>
      <c r="G835" s="237" t="s">
        <v>238</v>
      </c>
      <c r="H835" s="238">
        <v>5.0819999999999999</v>
      </c>
      <c r="I835" s="239"/>
      <c r="J835" s="240">
        <f>ROUND(I835*H835,2)</f>
        <v>0</v>
      </c>
      <c r="K835" s="241"/>
      <c r="L835" s="242"/>
      <c r="M835" s="243" t="s">
        <v>21</v>
      </c>
      <c r="N835" s="244" t="s">
        <v>45</v>
      </c>
      <c r="O835" s="67"/>
      <c r="P835" s="192">
        <f>O835*H835</f>
        <v>0</v>
      </c>
      <c r="Q835" s="192">
        <v>0</v>
      </c>
      <c r="R835" s="192">
        <f>Q835*H835</f>
        <v>0</v>
      </c>
      <c r="S835" s="192">
        <v>0</v>
      </c>
      <c r="T835" s="193">
        <f>S835*H835</f>
        <v>0</v>
      </c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R835" s="194" t="s">
        <v>487</v>
      </c>
      <c r="AT835" s="194" t="s">
        <v>305</v>
      </c>
      <c r="AU835" s="194" t="s">
        <v>83</v>
      </c>
      <c r="AY835" s="20" t="s">
        <v>206</v>
      </c>
      <c r="BE835" s="195">
        <f>IF(N835="základní",J835,0)</f>
        <v>0</v>
      </c>
      <c r="BF835" s="195">
        <f>IF(N835="snížená",J835,0)</f>
        <v>0</v>
      </c>
      <c r="BG835" s="195">
        <f>IF(N835="zákl. přenesená",J835,0)</f>
        <v>0</v>
      </c>
      <c r="BH835" s="195">
        <f>IF(N835="sníž. přenesená",J835,0)</f>
        <v>0</v>
      </c>
      <c r="BI835" s="195">
        <f>IF(N835="nulová",J835,0)</f>
        <v>0</v>
      </c>
      <c r="BJ835" s="20" t="s">
        <v>81</v>
      </c>
      <c r="BK835" s="195">
        <f>ROUND(I835*H835,2)</f>
        <v>0</v>
      </c>
      <c r="BL835" s="20" t="s">
        <v>356</v>
      </c>
      <c r="BM835" s="194" t="s">
        <v>3595</v>
      </c>
    </row>
    <row r="836" spans="1:65" s="2" customFormat="1">
      <c r="A836" s="37"/>
      <c r="B836" s="38"/>
      <c r="C836" s="39"/>
      <c r="D836" s="196" t="s">
        <v>213</v>
      </c>
      <c r="E836" s="39"/>
      <c r="F836" s="197" t="s">
        <v>3594</v>
      </c>
      <c r="G836" s="39"/>
      <c r="H836" s="39"/>
      <c r="I836" s="198"/>
      <c r="J836" s="39"/>
      <c r="K836" s="39"/>
      <c r="L836" s="42"/>
      <c r="M836" s="199"/>
      <c r="N836" s="200"/>
      <c r="O836" s="67"/>
      <c r="P836" s="67"/>
      <c r="Q836" s="67"/>
      <c r="R836" s="67"/>
      <c r="S836" s="67"/>
      <c r="T836" s="68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T836" s="20" t="s">
        <v>213</v>
      </c>
      <c r="AU836" s="20" t="s">
        <v>83</v>
      </c>
    </row>
    <row r="837" spans="1:65" s="13" customFormat="1">
      <c r="B837" s="201"/>
      <c r="C837" s="202"/>
      <c r="D837" s="196" t="s">
        <v>215</v>
      </c>
      <c r="E837" s="203" t="s">
        <v>21</v>
      </c>
      <c r="F837" s="204" t="s">
        <v>3596</v>
      </c>
      <c r="G837" s="202"/>
      <c r="H837" s="203" t="s">
        <v>21</v>
      </c>
      <c r="I837" s="205"/>
      <c r="J837" s="202"/>
      <c r="K837" s="202"/>
      <c r="L837" s="206"/>
      <c r="M837" s="207"/>
      <c r="N837" s="208"/>
      <c r="O837" s="208"/>
      <c r="P837" s="208"/>
      <c r="Q837" s="208"/>
      <c r="R837" s="208"/>
      <c r="S837" s="208"/>
      <c r="T837" s="209"/>
      <c r="AT837" s="210" t="s">
        <v>215</v>
      </c>
      <c r="AU837" s="210" t="s">
        <v>83</v>
      </c>
      <c r="AV837" s="13" t="s">
        <v>81</v>
      </c>
      <c r="AW837" s="13" t="s">
        <v>34</v>
      </c>
      <c r="AX837" s="13" t="s">
        <v>74</v>
      </c>
      <c r="AY837" s="210" t="s">
        <v>206</v>
      </c>
    </row>
    <row r="838" spans="1:65" s="15" customFormat="1">
      <c r="B838" s="222"/>
      <c r="C838" s="223"/>
      <c r="D838" s="196" t="s">
        <v>215</v>
      </c>
      <c r="E838" s="224" t="s">
        <v>21</v>
      </c>
      <c r="F838" s="225" t="s">
        <v>219</v>
      </c>
      <c r="G838" s="223"/>
      <c r="H838" s="226">
        <v>0</v>
      </c>
      <c r="I838" s="227"/>
      <c r="J838" s="223"/>
      <c r="K838" s="223"/>
      <c r="L838" s="228"/>
      <c r="M838" s="229"/>
      <c r="N838" s="230"/>
      <c r="O838" s="230"/>
      <c r="P838" s="230"/>
      <c r="Q838" s="230"/>
      <c r="R838" s="230"/>
      <c r="S838" s="230"/>
      <c r="T838" s="231"/>
      <c r="AT838" s="232" t="s">
        <v>215</v>
      </c>
      <c r="AU838" s="232" t="s">
        <v>83</v>
      </c>
      <c r="AV838" s="15" t="s">
        <v>149</v>
      </c>
      <c r="AW838" s="15" t="s">
        <v>34</v>
      </c>
      <c r="AX838" s="15" t="s">
        <v>74</v>
      </c>
      <c r="AY838" s="232" t="s">
        <v>206</v>
      </c>
    </row>
    <row r="839" spans="1:65" s="14" customFormat="1">
      <c r="B839" s="211"/>
      <c r="C839" s="212"/>
      <c r="D839" s="196" t="s">
        <v>215</v>
      </c>
      <c r="E839" s="213" t="s">
        <v>21</v>
      </c>
      <c r="F839" s="214" t="s">
        <v>3597</v>
      </c>
      <c r="G839" s="212"/>
      <c r="H839" s="215">
        <v>5.0819999999999999</v>
      </c>
      <c r="I839" s="216"/>
      <c r="J839" s="212"/>
      <c r="K839" s="212"/>
      <c r="L839" s="217"/>
      <c r="M839" s="218"/>
      <c r="N839" s="219"/>
      <c r="O839" s="219"/>
      <c r="P839" s="219"/>
      <c r="Q839" s="219"/>
      <c r="R839" s="219"/>
      <c r="S839" s="219"/>
      <c r="T839" s="220"/>
      <c r="AT839" s="221" t="s">
        <v>215</v>
      </c>
      <c r="AU839" s="221" t="s">
        <v>83</v>
      </c>
      <c r="AV839" s="14" t="s">
        <v>83</v>
      </c>
      <c r="AW839" s="14" t="s">
        <v>34</v>
      </c>
      <c r="AX839" s="14" t="s">
        <v>74</v>
      </c>
      <c r="AY839" s="221" t="s">
        <v>206</v>
      </c>
    </row>
    <row r="840" spans="1:65" s="15" customFormat="1">
      <c r="B840" s="222"/>
      <c r="C840" s="223"/>
      <c r="D840" s="196" t="s">
        <v>215</v>
      </c>
      <c r="E840" s="224" t="s">
        <v>21</v>
      </c>
      <c r="F840" s="225" t="s">
        <v>219</v>
      </c>
      <c r="G840" s="223"/>
      <c r="H840" s="226">
        <v>5.0819999999999999</v>
      </c>
      <c r="I840" s="227"/>
      <c r="J840" s="223"/>
      <c r="K840" s="223"/>
      <c r="L840" s="228"/>
      <c r="M840" s="229"/>
      <c r="N840" s="230"/>
      <c r="O840" s="230"/>
      <c r="P840" s="230"/>
      <c r="Q840" s="230"/>
      <c r="R840" s="230"/>
      <c r="S840" s="230"/>
      <c r="T840" s="231"/>
      <c r="AT840" s="232" t="s">
        <v>215</v>
      </c>
      <c r="AU840" s="232" t="s">
        <v>83</v>
      </c>
      <c r="AV840" s="15" t="s">
        <v>149</v>
      </c>
      <c r="AW840" s="15" t="s">
        <v>34</v>
      </c>
      <c r="AX840" s="15" t="s">
        <v>81</v>
      </c>
      <c r="AY840" s="232" t="s">
        <v>206</v>
      </c>
    </row>
    <row r="841" spans="1:65" s="2" customFormat="1" ht="16.5" customHeight="1">
      <c r="A841" s="37"/>
      <c r="B841" s="38"/>
      <c r="C841" s="182" t="s">
        <v>3598</v>
      </c>
      <c r="D841" s="182" t="s">
        <v>208</v>
      </c>
      <c r="E841" s="183" t="s">
        <v>3599</v>
      </c>
      <c r="F841" s="184" t="s">
        <v>3600</v>
      </c>
      <c r="G841" s="185" t="s">
        <v>238</v>
      </c>
      <c r="H841" s="186">
        <v>37.4</v>
      </c>
      <c r="I841" s="187"/>
      <c r="J841" s="188">
        <f>ROUND(I841*H841,2)</f>
        <v>0</v>
      </c>
      <c r="K841" s="189"/>
      <c r="L841" s="42"/>
      <c r="M841" s="190" t="s">
        <v>21</v>
      </c>
      <c r="N841" s="191" t="s">
        <v>45</v>
      </c>
      <c r="O841" s="67"/>
      <c r="P841" s="192">
        <f>O841*H841</f>
        <v>0</v>
      </c>
      <c r="Q841" s="192">
        <v>0</v>
      </c>
      <c r="R841" s="192">
        <f>Q841*H841</f>
        <v>0</v>
      </c>
      <c r="S841" s="192">
        <v>0</v>
      </c>
      <c r="T841" s="193">
        <f>S841*H841</f>
        <v>0</v>
      </c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R841" s="194" t="s">
        <v>356</v>
      </c>
      <c r="AT841" s="194" t="s">
        <v>208</v>
      </c>
      <c r="AU841" s="194" t="s">
        <v>83</v>
      </c>
      <c r="AY841" s="20" t="s">
        <v>206</v>
      </c>
      <c r="BE841" s="195">
        <f>IF(N841="základní",J841,0)</f>
        <v>0</v>
      </c>
      <c r="BF841" s="195">
        <f>IF(N841="snížená",J841,0)</f>
        <v>0</v>
      </c>
      <c r="BG841" s="195">
        <f>IF(N841="zákl. přenesená",J841,0)</f>
        <v>0</v>
      </c>
      <c r="BH841" s="195">
        <f>IF(N841="sníž. přenesená",J841,0)</f>
        <v>0</v>
      </c>
      <c r="BI841" s="195">
        <f>IF(N841="nulová",J841,0)</f>
        <v>0</v>
      </c>
      <c r="BJ841" s="20" t="s">
        <v>81</v>
      </c>
      <c r="BK841" s="195">
        <f>ROUND(I841*H841,2)</f>
        <v>0</v>
      </c>
      <c r="BL841" s="20" t="s">
        <v>356</v>
      </c>
      <c r="BM841" s="194" t="s">
        <v>3601</v>
      </c>
    </row>
    <row r="842" spans="1:65" s="2" customFormat="1">
      <c r="A842" s="37"/>
      <c r="B842" s="38"/>
      <c r="C842" s="39"/>
      <c r="D842" s="196" t="s">
        <v>213</v>
      </c>
      <c r="E842" s="39"/>
      <c r="F842" s="197" t="s">
        <v>3600</v>
      </c>
      <c r="G842" s="39"/>
      <c r="H842" s="39"/>
      <c r="I842" s="198"/>
      <c r="J842" s="39"/>
      <c r="K842" s="39"/>
      <c r="L842" s="42"/>
      <c r="M842" s="199"/>
      <c r="N842" s="200"/>
      <c r="O842" s="67"/>
      <c r="P842" s="67"/>
      <c r="Q842" s="67"/>
      <c r="R842" s="67"/>
      <c r="S842" s="67"/>
      <c r="T842" s="68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T842" s="20" t="s">
        <v>213</v>
      </c>
      <c r="AU842" s="20" t="s">
        <v>83</v>
      </c>
    </row>
    <row r="843" spans="1:65" s="2" customFormat="1" ht="33" customHeight="1">
      <c r="A843" s="37"/>
      <c r="B843" s="38"/>
      <c r="C843" s="182" t="s">
        <v>3602</v>
      </c>
      <c r="D843" s="182" t="s">
        <v>208</v>
      </c>
      <c r="E843" s="183" t="s">
        <v>3603</v>
      </c>
      <c r="F843" s="184" t="s">
        <v>3604</v>
      </c>
      <c r="G843" s="185" t="s">
        <v>226</v>
      </c>
      <c r="H843" s="186">
        <v>7.3150000000000004</v>
      </c>
      <c r="I843" s="187"/>
      <c r="J843" s="188">
        <f>ROUND(I843*H843,2)</f>
        <v>0</v>
      </c>
      <c r="K843" s="189"/>
      <c r="L843" s="42"/>
      <c r="M843" s="190" t="s">
        <v>21</v>
      </c>
      <c r="N843" s="191" t="s">
        <v>45</v>
      </c>
      <c r="O843" s="67"/>
      <c r="P843" s="192">
        <f>O843*H843</f>
        <v>0</v>
      </c>
      <c r="Q843" s="192">
        <v>0</v>
      </c>
      <c r="R843" s="192">
        <f>Q843*H843</f>
        <v>0</v>
      </c>
      <c r="S843" s="192">
        <v>0</v>
      </c>
      <c r="T843" s="193">
        <f>S843*H843</f>
        <v>0</v>
      </c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R843" s="194" t="s">
        <v>356</v>
      </c>
      <c r="AT843" s="194" t="s">
        <v>208</v>
      </c>
      <c r="AU843" s="194" t="s">
        <v>83</v>
      </c>
      <c r="AY843" s="20" t="s">
        <v>206</v>
      </c>
      <c r="BE843" s="195">
        <f>IF(N843="základní",J843,0)</f>
        <v>0</v>
      </c>
      <c r="BF843" s="195">
        <f>IF(N843="snížená",J843,0)</f>
        <v>0</v>
      </c>
      <c r="BG843" s="195">
        <f>IF(N843="zákl. přenesená",J843,0)</f>
        <v>0</v>
      </c>
      <c r="BH843" s="195">
        <f>IF(N843="sníž. přenesená",J843,0)</f>
        <v>0</v>
      </c>
      <c r="BI843" s="195">
        <f>IF(N843="nulová",J843,0)</f>
        <v>0</v>
      </c>
      <c r="BJ843" s="20" t="s">
        <v>81</v>
      </c>
      <c r="BK843" s="195">
        <f>ROUND(I843*H843,2)</f>
        <v>0</v>
      </c>
      <c r="BL843" s="20" t="s">
        <v>356</v>
      </c>
      <c r="BM843" s="194" t="s">
        <v>3605</v>
      </c>
    </row>
    <row r="844" spans="1:65" s="2" customFormat="1" ht="18">
      <c r="A844" s="37"/>
      <c r="B844" s="38"/>
      <c r="C844" s="39"/>
      <c r="D844" s="196" t="s">
        <v>213</v>
      </c>
      <c r="E844" s="39"/>
      <c r="F844" s="197" t="s">
        <v>3604</v>
      </c>
      <c r="G844" s="39"/>
      <c r="H844" s="39"/>
      <c r="I844" s="198"/>
      <c r="J844" s="39"/>
      <c r="K844" s="39"/>
      <c r="L844" s="42"/>
      <c r="M844" s="199"/>
      <c r="N844" s="200"/>
      <c r="O844" s="67"/>
      <c r="P844" s="67"/>
      <c r="Q844" s="67"/>
      <c r="R844" s="67"/>
      <c r="S844" s="67"/>
      <c r="T844" s="68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T844" s="20" t="s">
        <v>213</v>
      </c>
      <c r="AU844" s="20" t="s">
        <v>83</v>
      </c>
    </row>
    <row r="845" spans="1:65" s="13" customFormat="1">
      <c r="B845" s="201"/>
      <c r="C845" s="202"/>
      <c r="D845" s="196" t="s">
        <v>215</v>
      </c>
      <c r="E845" s="203" t="s">
        <v>21</v>
      </c>
      <c r="F845" s="204" t="s">
        <v>3606</v>
      </c>
      <c r="G845" s="202"/>
      <c r="H845" s="203" t="s">
        <v>21</v>
      </c>
      <c r="I845" s="205"/>
      <c r="J845" s="202"/>
      <c r="K845" s="202"/>
      <c r="L845" s="206"/>
      <c r="M845" s="207"/>
      <c r="N845" s="208"/>
      <c r="O845" s="208"/>
      <c r="P845" s="208"/>
      <c r="Q845" s="208"/>
      <c r="R845" s="208"/>
      <c r="S845" s="208"/>
      <c r="T845" s="209"/>
      <c r="AT845" s="210" t="s">
        <v>215</v>
      </c>
      <c r="AU845" s="210" t="s">
        <v>83</v>
      </c>
      <c r="AV845" s="13" t="s">
        <v>81</v>
      </c>
      <c r="AW845" s="13" t="s">
        <v>34</v>
      </c>
      <c r="AX845" s="13" t="s">
        <v>74</v>
      </c>
      <c r="AY845" s="210" t="s">
        <v>206</v>
      </c>
    </row>
    <row r="846" spans="1:65" s="14" customFormat="1">
      <c r="B846" s="211"/>
      <c r="C846" s="212"/>
      <c r="D846" s="196" t="s">
        <v>215</v>
      </c>
      <c r="E846" s="213" t="s">
        <v>21</v>
      </c>
      <c r="F846" s="214" t="s">
        <v>3607</v>
      </c>
      <c r="G846" s="212"/>
      <c r="H846" s="215">
        <v>7.3150000000000004</v>
      </c>
      <c r="I846" s="216"/>
      <c r="J846" s="212"/>
      <c r="K846" s="212"/>
      <c r="L846" s="217"/>
      <c r="M846" s="218"/>
      <c r="N846" s="219"/>
      <c r="O846" s="219"/>
      <c r="P846" s="219"/>
      <c r="Q846" s="219"/>
      <c r="R846" s="219"/>
      <c r="S846" s="219"/>
      <c r="T846" s="220"/>
      <c r="AT846" s="221" t="s">
        <v>215</v>
      </c>
      <c r="AU846" s="221" t="s">
        <v>83</v>
      </c>
      <c r="AV846" s="14" t="s">
        <v>83</v>
      </c>
      <c r="AW846" s="14" t="s">
        <v>34</v>
      </c>
      <c r="AX846" s="14" t="s">
        <v>74</v>
      </c>
      <c r="AY846" s="221" t="s">
        <v>206</v>
      </c>
    </row>
    <row r="847" spans="1:65" s="15" customFormat="1">
      <c r="B847" s="222"/>
      <c r="C847" s="223"/>
      <c r="D847" s="196" t="s">
        <v>215</v>
      </c>
      <c r="E847" s="224" t="s">
        <v>21</v>
      </c>
      <c r="F847" s="225" t="s">
        <v>219</v>
      </c>
      <c r="G847" s="223"/>
      <c r="H847" s="226">
        <v>7.3150000000000004</v>
      </c>
      <c r="I847" s="227"/>
      <c r="J847" s="223"/>
      <c r="K847" s="223"/>
      <c r="L847" s="228"/>
      <c r="M847" s="229"/>
      <c r="N847" s="230"/>
      <c r="O847" s="230"/>
      <c r="P847" s="230"/>
      <c r="Q847" s="230"/>
      <c r="R847" s="230"/>
      <c r="S847" s="230"/>
      <c r="T847" s="231"/>
      <c r="AT847" s="232" t="s">
        <v>215</v>
      </c>
      <c r="AU847" s="232" t="s">
        <v>83</v>
      </c>
      <c r="AV847" s="15" t="s">
        <v>149</v>
      </c>
      <c r="AW847" s="15" t="s">
        <v>34</v>
      </c>
      <c r="AX847" s="15" t="s">
        <v>81</v>
      </c>
      <c r="AY847" s="232" t="s">
        <v>206</v>
      </c>
    </row>
    <row r="848" spans="1:65" s="2" customFormat="1" ht="24.15" customHeight="1">
      <c r="A848" s="37"/>
      <c r="B848" s="38"/>
      <c r="C848" s="182" t="s">
        <v>3608</v>
      </c>
      <c r="D848" s="182" t="s">
        <v>208</v>
      </c>
      <c r="E848" s="183" t="s">
        <v>3609</v>
      </c>
      <c r="F848" s="184" t="s">
        <v>3610</v>
      </c>
      <c r="G848" s="185" t="s">
        <v>308</v>
      </c>
      <c r="H848" s="186">
        <v>1.4990000000000001</v>
      </c>
      <c r="I848" s="187"/>
      <c r="J848" s="188">
        <f>ROUND(I848*H848,2)</f>
        <v>0</v>
      </c>
      <c r="K848" s="189"/>
      <c r="L848" s="42"/>
      <c r="M848" s="190" t="s">
        <v>21</v>
      </c>
      <c r="N848" s="191" t="s">
        <v>45</v>
      </c>
      <c r="O848" s="67"/>
      <c r="P848" s="192">
        <f>O848*H848</f>
        <v>0</v>
      </c>
      <c r="Q848" s="192">
        <v>0</v>
      </c>
      <c r="R848" s="192">
        <f>Q848*H848</f>
        <v>0</v>
      </c>
      <c r="S848" s="192">
        <v>0</v>
      </c>
      <c r="T848" s="193">
        <f>S848*H848</f>
        <v>0</v>
      </c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R848" s="194" t="s">
        <v>356</v>
      </c>
      <c r="AT848" s="194" t="s">
        <v>208</v>
      </c>
      <c r="AU848" s="194" t="s">
        <v>83</v>
      </c>
      <c r="AY848" s="20" t="s">
        <v>206</v>
      </c>
      <c r="BE848" s="195">
        <f>IF(N848="základní",J848,0)</f>
        <v>0</v>
      </c>
      <c r="BF848" s="195">
        <f>IF(N848="snížená",J848,0)</f>
        <v>0</v>
      </c>
      <c r="BG848" s="195">
        <f>IF(N848="zákl. přenesená",J848,0)</f>
        <v>0</v>
      </c>
      <c r="BH848" s="195">
        <f>IF(N848="sníž. přenesená",J848,0)</f>
        <v>0</v>
      </c>
      <c r="BI848" s="195">
        <f>IF(N848="nulová",J848,0)</f>
        <v>0</v>
      </c>
      <c r="BJ848" s="20" t="s">
        <v>81</v>
      </c>
      <c r="BK848" s="195">
        <f>ROUND(I848*H848,2)</f>
        <v>0</v>
      </c>
      <c r="BL848" s="20" t="s">
        <v>356</v>
      </c>
      <c r="BM848" s="194" t="s">
        <v>3611</v>
      </c>
    </row>
    <row r="849" spans="1:65" s="2" customFormat="1" ht="18">
      <c r="A849" s="37"/>
      <c r="B849" s="38"/>
      <c r="C849" s="39"/>
      <c r="D849" s="196" t="s">
        <v>213</v>
      </c>
      <c r="E849" s="39"/>
      <c r="F849" s="197" t="s">
        <v>3610</v>
      </c>
      <c r="G849" s="39"/>
      <c r="H849" s="39"/>
      <c r="I849" s="198"/>
      <c r="J849" s="39"/>
      <c r="K849" s="39"/>
      <c r="L849" s="42"/>
      <c r="M849" s="199"/>
      <c r="N849" s="200"/>
      <c r="O849" s="67"/>
      <c r="P849" s="67"/>
      <c r="Q849" s="67"/>
      <c r="R849" s="67"/>
      <c r="S849" s="67"/>
      <c r="T849" s="68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T849" s="20" t="s">
        <v>213</v>
      </c>
      <c r="AU849" s="20" t="s">
        <v>83</v>
      </c>
    </row>
    <row r="850" spans="1:65" s="12" customFormat="1" ht="22.75" customHeight="1">
      <c r="B850" s="166"/>
      <c r="C850" s="167"/>
      <c r="D850" s="168" t="s">
        <v>73</v>
      </c>
      <c r="E850" s="180" t="s">
        <v>3612</v>
      </c>
      <c r="F850" s="180" t="s">
        <v>3613</v>
      </c>
      <c r="G850" s="167"/>
      <c r="H850" s="167"/>
      <c r="I850" s="170"/>
      <c r="J850" s="181">
        <f>BK850</f>
        <v>0</v>
      </c>
      <c r="K850" s="167"/>
      <c r="L850" s="172"/>
      <c r="M850" s="173"/>
      <c r="N850" s="174"/>
      <c r="O850" s="174"/>
      <c r="P850" s="175">
        <f>SUM(P851:P926)</f>
        <v>0</v>
      </c>
      <c r="Q850" s="174"/>
      <c r="R850" s="175">
        <f>SUM(R851:R926)</f>
        <v>0</v>
      </c>
      <c r="S850" s="174"/>
      <c r="T850" s="176">
        <f>SUM(T851:T926)</f>
        <v>0</v>
      </c>
      <c r="AR850" s="177" t="s">
        <v>83</v>
      </c>
      <c r="AT850" s="178" t="s">
        <v>73</v>
      </c>
      <c r="AU850" s="178" t="s">
        <v>81</v>
      </c>
      <c r="AY850" s="177" t="s">
        <v>206</v>
      </c>
      <c r="BK850" s="179">
        <f>SUM(BK851:BK926)</f>
        <v>0</v>
      </c>
    </row>
    <row r="851" spans="1:65" s="2" customFormat="1" ht="16.5" customHeight="1">
      <c r="A851" s="37"/>
      <c r="B851" s="38"/>
      <c r="C851" s="182" t="s">
        <v>3614</v>
      </c>
      <c r="D851" s="182" t="s">
        <v>208</v>
      </c>
      <c r="E851" s="183" t="s">
        <v>3615</v>
      </c>
      <c r="F851" s="184" t="s">
        <v>3616</v>
      </c>
      <c r="G851" s="185" t="s">
        <v>238</v>
      </c>
      <c r="H851" s="186">
        <v>92.924000000000007</v>
      </c>
      <c r="I851" s="187"/>
      <c r="J851" s="188">
        <f>ROUND(I851*H851,2)</f>
        <v>0</v>
      </c>
      <c r="K851" s="189"/>
      <c r="L851" s="42"/>
      <c r="M851" s="190" t="s">
        <v>21</v>
      </c>
      <c r="N851" s="191" t="s">
        <v>45</v>
      </c>
      <c r="O851" s="67"/>
      <c r="P851" s="192">
        <f>O851*H851</f>
        <v>0</v>
      </c>
      <c r="Q851" s="192">
        <v>0</v>
      </c>
      <c r="R851" s="192">
        <f>Q851*H851</f>
        <v>0</v>
      </c>
      <c r="S851" s="192">
        <v>0</v>
      </c>
      <c r="T851" s="193">
        <f>S851*H851</f>
        <v>0</v>
      </c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R851" s="194" t="s">
        <v>356</v>
      </c>
      <c r="AT851" s="194" t="s">
        <v>208</v>
      </c>
      <c r="AU851" s="194" t="s">
        <v>83</v>
      </c>
      <c r="AY851" s="20" t="s">
        <v>206</v>
      </c>
      <c r="BE851" s="195">
        <f>IF(N851="základní",J851,0)</f>
        <v>0</v>
      </c>
      <c r="BF851" s="195">
        <f>IF(N851="snížená",J851,0)</f>
        <v>0</v>
      </c>
      <c r="BG851" s="195">
        <f>IF(N851="zákl. přenesená",J851,0)</f>
        <v>0</v>
      </c>
      <c r="BH851" s="195">
        <f>IF(N851="sníž. přenesená",J851,0)</f>
        <v>0</v>
      </c>
      <c r="BI851" s="195">
        <f>IF(N851="nulová",J851,0)</f>
        <v>0</v>
      </c>
      <c r="BJ851" s="20" t="s">
        <v>81</v>
      </c>
      <c r="BK851" s="195">
        <f>ROUND(I851*H851,2)</f>
        <v>0</v>
      </c>
      <c r="BL851" s="20" t="s">
        <v>356</v>
      </c>
      <c r="BM851" s="194" t="s">
        <v>3617</v>
      </c>
    </row>
    <row r="852" spans="1:65" s="2" customFormat="1">
      <c r="A852" s="37"/>
      <c r="B852" s="38"/>
      <c r="C852" s="39"/>
      <c r="D852" s="196" t="s">
        <v>213</v>
      </c>
      <c r="E852" s="39"/>
      <c r="F852" s="197" t="s">
        <v>3616</v>
      </c>
      <c r="G852" s="39"/>
      <c r="H852" s="39"/>
      <c r="I852" s="198"/>
      <c r="J852" s="39"/>
      <c r="K852" s="39"/>
      <c r="L852" s="42"/>
      <c r="M852" s="199"/>
      <c r="N852" s="200"/>
      <c r="O852" s="67"/>
      <c r="P852" s="67"/>
      <c r="Q852" s="67"/>
      <c r="R852" s="67"/>
      <c r="S852" s="67"/>
      <c r="T852" s="68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T852" s="20" t="s">
        <v>213</v>
      </c>
      <c r="AU852" s="20" t="s">
        <v>83</v>
      </c>
    </row>
    <row r="853" spans="1:65" s="2" customFormat="1" ht="16.5" customHeight="1">
      <c r="A853" s="37"/>
      <c r="B853" s="38"/>
      <c r="C853" s="182" t="s">
        <v>3618</v>
      </c>
      <c r="D853" s="182" t="s">
        <v>208</v>
      </c>
      <c r="E853" s="183" t="s">
        <v>3619</v>
      </c>
      <c r="F853" s="184" t="s">
        <v>3620</v>
      </c>
      <c r="G853" s="185" t="s">
        <v>238</v>
      </c>
      <c r="H853" s="186">
        <v>92.924000000000007</v>
      </c>
      <c r="I853" s="187"/>
      <c r="J853" s="188">
        <f>ROUND(I853*H853,2)</f>
        <v>0</v>
      </c>
      <c r="K853" s="189"/>
      <c r="L853" s="42"/>
      <c r="M853" s="190" t="s">
        <v>21</v>
      </c>
      <c r="N853" s="191" t="s">
        <v>45</v>
      </c>
      <c r="O853" s="67"/>
      <c r="P853" s="192">
        <f>O853*H853</f>
        <v>0</v>
      </c>
      <c r="Q853" s="192">
        <v>0</v>
      </c>
      <c r="R853" s="192">
        <f>Q853*H853</f>
        <v>0</v>
      </c>
      <c r="S853" s="192">
        <v>0</v>
      </c>
      <c r="T853" s="193">
        <f>S853*H853</f>
        <v>0</v>
      </c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R853" s="194" t="s">
        <v>356</v>
      </c>
      <c r="AT853" s="194" t="s">
        <v>208</v>
      </c>
      <c r="AU853" s="194" t="s">
        <v>83</v>
      </c>
      <c r="AY853" s="20" t="s">
        <v>206</v>
      </c>
      <c r="BE853" s="195">
        <f>IF(N853="základní",J853,0)</f>
        <v>0</v>
      </c>
      <c r="BF853" s="195">
        <f>IF(N853="snížená",J853,0)</f>
        <v>0</v>
      </c>
      <c r="BG853" s="195">
        <f>IF(N853="zákl. přenesená",J853,0)</f>
        <v>0</v>
      </c>
      <c r="BH853" s="195">
        <f>IF(N853="sníž. přenesená",J853,0)</f>
        <v>0</v>
      </c>
      <c r="BI853" s="195">
        <f>IF(N853="nulová",J853,0)</f>
        <v>0</v>
      </c>
      <c r="BJ853" s="20" t="s">
        <v>81</v>
      </c>
      <c r="BK853" s="195">
        <f>ROUND(I853*H853,2)</f>
        <v>0</v>
      </c>
      <c r="BL853" s="20" t="s">
        <v>356</v>
      </c>
      <c r="BM853" s="194" t="s">
        <v>3621</v>
      </c>
    </row>
    <row r="854" spans="1:65" s="2" customFormat="1">
      <c r="A854" s="37"/>
      <c r="B854" s="38"/>
      <c r="C854" s="39"/>
      <c r="D854" s="196" t="s">
        <v>213</v>
      </c>
      <c r="E854" s="39"/>
      <c r="F854" s="197" t="s">
        <v>3620</v>
      </c>
      <c r="G854" s="39"/>
      <c r="H854" s="39"/>
      <c r="I854" s="198"/>
      <c r="J854" s="39"/>
      <c r="K854" s="39"/>
      <c r="L854" s="42"/>
      <c r="M854" s="199"/>
      <c r="N854" s="200"/>
      <c r="O854" s="67"/>
      <c r="P854" s="67"/>
      <c r="Q854" s="67"/>
      <c r="R854" s="67"/>
      <c r="S854" s="67"/>
      <c r="T854" s="68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T854" s="20" t="s">
        <v>213</v>
      </c>
      <c r="AU854" s="20" t="s">
        <v>83</v>
      </c>
    </row>
    <row r="855" spans="1:65" s="2" customFormat="1" ht="16.5" customHeight="1">
      <c r="A855" s="37"/>
      <c r="B855" s="38"/>
      <c r="C855" s="182" t="s">
        <v>3622</v>
      </c>
      <c r="D855" s="182" t="s">
        <v>208</v>
      </c>
      <c r="E855" s="183" t="s">
        <v>3623</v>
      </c>
      <c r="F855" s="184" t="s">
        <v>3624</v>
      </c>
      <c r="G855" s="185" t="s">
        <v>238</v>
      </c>
      <c r="H855" s="186">
        <v>8.15</v>
      </c>
      <c r="I855" s="187"/>
      <c r="J855" s="188">
        <f>ROUND(I855*H855,2)</f>
        <v>0</v>
      </c>
      <c r="K855" s="189"/>
      <c r="L855" s="42"/>
      <c r="M855" s="190" t="s">
        <v>21</v>
      </c>
      <c r="N855" s="191" t="s">
        <v>45</v>
      </c>
      <c r="O855" s="67"/>
      <c r="P855" s="192">
        <f>O855*H855</f>
        <v>0</v>
      </c>
      <c r="Q855" s="192">
        <v>0</v>
      </c>
      <c r="R855" s="192">
        <f>Q855*H855</f>
        <v>0</v>
      </c>
      <c r="S855" s="192">
        <v>0</v>
      </c>
      <c r="T855" s="193">
        <f>S855*H855</f>
        <v>0</v>
      </c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R855" s="194" t="s">
        <v>356</v>
      </c>
      <c r="AT855" s="194" t="s">
        <v>208</v>
      </c>
      <c r="AU855" s="194" t="s">
        <v>83</v>
      </c>
      <c r="AY855" s="20" t="s">
        <v>206</v>
      </c>
      <c r="BE855" s="195">
        <f>IF(N855="základní",J855,0)</f>
        <v>0</v>
      </c>
      <c r="BF855" s="195">
        <f>IF(N855="snížená",J855,0)</f>
        <v>0</v>
      </c>
      <c r="BG855" s="195">
        <f>IF(N855="zákl. přenesená",J855,0)</f>
        <v>0</v>
      </c>
      <c r="BH855" s="195">
        <f>IF(N855="sníž. přenesená",J855,0)</f>
        <v>0</v>
      </c>
      <c r="BI855" s="195">
        <f>IF(N855="nulová",J855,0)</f>
        <v>0</v>
      </c>
      <c r="BJ855" s="20" t="s">
        <v>81</v>
      </c>
      <c r="BK855" s="195">
        <f>ROUND(I855*H855,2)</f>
        <v>0</v>
      </c>
      <c r="BL855" s="20" t="s">
        <v>356</v>
      </c>
      <c r="BM855" s="194" t="s">
        <v>3625</v>
      </c>
    </row>
    <row r="856" spans="1:65" s="2" customFormat="1">
      <c r="A856" s="37"/>
      <c r="B856" s="38"/>
      <c r="C856" s="39"/>
      <c r="D856" s="196" t="s">
        <v>213</v>
      </c>
      <c r="E856" s="39"/>
      <c r="F856" s="197" t="s">
        <v>3624</v>
      </c>
      <c r="G856" s="39"/>
      <c r="H856" s="39"/>
      <c r="I856" s="198"/>
      <c r="J856" s="39"/>
      <c r="K856" s="39"/>
      <c r="L856" s="42"/>
      <c r="M856" s="199"/>
      <c r="N856" s="200"/>
      <c r="O856" s="67"/>
      <c r="P856" s="67"/>
      <c r="Q856" s="67"/>
      <c r="R856" s="67"/>
      <c r="S856" s="67"/>
      <c r="T856" s="68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T856" s="20" t="s">
        <v>213</v>
      </c>
      <c r="AU856" s="20" t="s">
        <v>83</v>
      </c>
    </row>
    <row r="857" spans="1:65" s="13" customFormat="1">
      <c r="B857" s="201"/>
      <c r="C857" s="202"/>
      <c r="D857" s="196" t="s">
        <v>215</v>
      </c>
      <c r="E857" s="203" t="s">
        <v>21</v>
      </c>
      <c r="F857" s="204" t="s">
        <v>3626</v>
      </c>
      <c r="G857" s="202"/>
      <c r="H857" s="203" t="s">
        <v>21</v>
      </c>
      <c r="I857" s="205"/>
      <c r="J857" s="202"/>
      <c r="K857" s="202"/>
      <c r="L857" s="206"/>
      <c r="M857" s="207"/>
      <c r="N857" s="208"/>
      <c r="O857" s="208"/>
      <c r="P857" s="208"/>
      <c r="Q857" s="208"/>
      <c r="R857" s="208"/>
      <c r="S857" s="208"/>
      <c r="T857" s="209"/>
      <c r="AT857" s="210" t="s">
        <v>215</v>
      </c>
      <c r="AU857" s="210" t="s">
        <v>83</v>
      </c>
      <c r="AV857" s="13" t="s">
        <v>81</v>
      </c>
      <c r="AW857" s="13" t="s">
        <v>34</v>
      </c>
      <c r="AX857" s="13" t="s">
        <v>74</v>
      </c>
      <c r="AY857" s="210" t="s">
        <v>206</v>
      </c>
    </row>
    <row r="858" spans="1:65" s="13" customFormat="1">
      <c r="B858" s="201"/>
      <c r="C858" s="202"/>
      <c r="D858" s="196" t="s">
        <v>215</v>
      </c>
      <c r="E858" s="203" t="s">
        <v>21</v>
      </c>
      <c r="F858" s="204" t="s">
        <v>3627</v>
      </c>
      <c r="G858" s="202"/>
      <c r="H858" s="203" t="s">
        <v>21</v>
      </c>
      <c r="I858" s="205"/>
      <c r="J858" s="202"/>
      <c r="K858" s="202"/>
      <c r="L858" s="206"/>
      <c r="M858" s="207"/>
      <c r="N858" s="208"/>
      <c r="O858" s="208"/>
      <c r="P858" s="208"/>
      <c r="Q858" s="208"/>
      <c r="R858" s="208"/>
      <c r="S858" s="208"/>
      <c r="T858" s="209"/>
      <c r="AT858" s="210" t="s">
        <v>215</v>
      </c>
      <c r="AU858" s="210" t="s">
        <v>83</v>
      </c>
      <c r="AV858" s="13" t="s">
        <v>81</v>
      </c>
      <c r="AW858" s="13" t="s">
        <v>34</v>
      </c>
      <c r="AX858" s="13" t="s">
        <v>74</v>
      </c>
      <c r="AY858" s="210" t="s">
        <v>206</v>
      </c>
    </row>
    <row r="859" spans="1:65" s="13" customFormat="1">
      <c r="B859" s="201"/>
      <c r="C859" s="202"/>
      <c r="D859" s="196" t="s">
        <v>215</v>
      </c>
      <c r="E859" s="203" t="s">
        <v>21</v>
      </c>
      <c r="F859" s="204" t="s">
        <v>3628</v>
      </c>
      <c r="G859" s="202"/>
      <c r="H859" s="203" t="s">
        <v>21</v>
      </c>
      <c r="I859" s="205"/>
      <c r="J859" s="202"/>
      <c r="K859" s="202"/>
      <c r="L859" s="206"/>
      <c r="M859" s="207"/>
      <c r="N859" s="208"/>
      <c r="O859" s="208"/>
      <c r="P859" s="208"/>
      <c r="Q859" s="208"/>
      <c r="R859" s="208"/>
      <c r="S859" s="208"/>
      <c r="T859" s="209"/>
      <c r="AT859" s="210" t="s">
        <v>215</v>
      </c>
      <c r="AU859" s="210" t="s">
        <v>83</v>
      </c>
      <c r="AV859" s="13" t="s">
        <v>81</v>
      </c>
      <c r="AW859" s="13" t="s">
        <v>34</v>
      </c>
      <c r="AX859" s="13" t="s">
        <v>74</v>
      </c>
      <c r="AY859" s="210" t="s">
        <v>206</v>
      </c>
    </row>
    <row r="860" spans="1:65" s="14" customFormat="1">
      <c r="B860" s="211"/>
      <c r="C860" s="212"/>
      <c r="D860" s="196" t="s">
        <v>215</v>
      </c>
      <c r="E860" s="213" t="s">
        <v>21</v>
      </c>
      <c r="F860" s="214" t="s">
        <v>3629</v>
      </c>
      <c r="G860" s="212"/>
      <c r="H860" s="215">
        <v>1.6</v>
      </c>
      <c r="I860" s="216"/>
      <c r="J860" s="212"/>
      <c r="K860" s="212"/>
      <c r="L860" s="217"/>
      <c r="M860" s="218"/>
      <c r="N860" s="219"/>
      <c r="O860" s="219"/>
      <c r="P860" s="219"/>
      <c r="Q860" s="219"/>
      <c r="R860" s="219"/>
      <c r="S860" s="219"/>
      <c r="T860" s="220"/>
      <c r="AT860" s="221" t="s">
        <v>215</v>
      </c>
      <c r="AU860" s="221" t="s">
        <v>83</v>
      </c>
      <c r="AV860" s="14" t="s">
        <v>83</v>
      </c>
      <c r="AW860" s="14" t="s">
        <v>34</v>
      </c>
      <c r="AX860" s="14" t="s">
        <v>74</v>
      </c>
      <c r="AY860" s="221" t="s">
        <v>206</v>
      </c>
    </row>
    <row r="861" spans="1:65" s="14" customFormat="1">
      <c r="B861" s="211"/>
      <c r="C861" s="212"/>
      <c r="D861" s="196" t="s">
        <v>215</v>
      </c>
      <c r="E861" s="213" t="s">
        <v>21</v>
      </c>
      <c r="F861" s="214" t="s">
        <v>3630</v>
      </c>
      <c r="G861" s="212"/>
      <c r="H861" s="215">
        <v>-0.44</v>
      </c>
      <c r="I861" s="216"/>
      <c r="J861" s="212"/>
      <c r="K861" s="212"/>
      <c r="L861" s="217"/>
      <c r="M861" s="218"/>
      <c r="N861" s="219"/>
      <c r="O861" s="219"/>
      <c r="P861" s="219"/>
      <c r="Q861" s="219"/>
      <c r="R861" s="219"/>
      <c r="S861" s="219"/>
      <c r="T861" s="220"/>
      <c r="AT861" s="221" t="s">
        <v>215</v>
      </c>
      <c r="AU861" s="221" t="s">
        <v>83</v>
      </c>
      <c r="AV861" s="14" t="s">
        <v>83</v>
      </c>
      <c r="AW861" s="14" t="s">
        <v>34</v>
      </c>
      <c r="AX861" s="14" t="s">
        <v>74</v>
      </c>
      <c r="AY861" s="221" t="s">
        <v>206</v>
      </c>
    </row>
    <row r="862" spans="1:65" s="13" customFormat="1">
      <c r="B862" s="201"/>
      <c r="C862" s="202"/>
      <c r="D862" s="196" t="s">
        <v>215</v>
      </c>
      <c r="E862" s="203" t="s">
        <v>21</v>
      </c>
      <c r="F862" s="204" t="s">
        <v>3631</v>
      </c>
      <c r="G862" s="202"/>
      <c r="H862" s="203" t="s">
        <v>21</v>
      </c>
      <c r="I862" s="205"/>
      <c r="J862" s="202"/>
      <c r="K862" s="202"/>
      <c r="L862" s="206"/>
      <c r="M862" s="207"/>
      <c r="N862" s="208"/>
      <c r="O862" s="208"/>
      <c r="P862" s="208"/>
      <c r="Q862" s="208"/>
      <c r="R862" s="208"/>
      <c r="S862" s="208"/>
      <c r="T862" s="209"/>
      <c r="AT862" s="210" t="s">
        <v>215</v>
      </c>
      <c r="AU862" s="210" t="s">
        <v>83</v>
      </c>
      <c r="AV862" s="13" t="s">
        <v>81</v>
      </c>
      <c r="AW862" s="13" t="s">
        <v>34</v>
      </c>
      <c r="AX862" s="13" t="s">
        <v>74</v>
      </c>
      <c r="AY862" s="210" t="s">
        <v>206</v>
      </c>
    </row>
    <row r="863" spans="1:65" s="14" customFormat="1">
      <c r="B863" s="211"/>
      <c r="C863" s="212"/>
      <c r="D863" s="196" t="s">
        <v>215</v>
      </c>
      <c r="E863" s="213" t="s">
        <v>21</v>
      </c>
      <c r="F863" s="214" t="s">
        <v>3632</v>
      </c>
      <c r="G863" s="212"/>
      <c r="H863" s="215">
        <v>1.1399999999999999</v>
      </c>
      <c r="I863" s="216"/>
      <c r="J863" s="212"/>
      <c r="K863" s="212"/>
      <c r="L863" s="217"/>
      <c r="M863" s="218"/>
      <c r="N863" s="219"/>
      <c r="O863" s="219"/>
      <c r="P863" s="219"/>
      <c r="Q863" s="219"/>
      <c r="R863" s="219"/>
      <c r="S863" s="219"/>
      <c r="T863" s="220"/>
      <c r="AT863" s="221" t="s">
        <v>215</v>
      </c>
      <c r="AU863" s="221" t="s">
        <v>83</v>
      </c>
      <c r="AV863" s="14" t="s">
        <v>83</v>
      </c>
      <c r="AW863" s="14" t="s">
        <v>34</v>
      </c>
      <c r="AX863" s="14" t="s">
        <v>74</v>
      </c>
      <c r="AY863" s="221" t="s">
        <v>206</v>
      </c>
    </row>
    <row r="864" spans="1:65" s="14" customFormat="1">
      <c r="B864" s="211"/>
      <c r="C864" s="212"/>
      <c r="D864" s="196" t="s">
        <v>215</v>
      </c>
      <c r="E864" s="213" t="s">
        <v>21</v>
      </c>
      <c r="F864" s="214" t="s">
        <v>3633</v>
      </c>
      <c r="G864" s="212"/>
      <c r="H864" s="215">
        <v>-0.14000000000000001</v>
      </c>
      <c r="I864" s="216"/>
      <c r="J864" s="212"/>
      <c r="K864" s="212"/>
      <c r="L864" s="217"/>
      <c r="M864" s="218"/>
      <c r="N864" s="219"/>
      <c r="O864" s="219"/>
      <c r="P864" s="219"/>
      <c r="Q864" s="219"/>
      <c r="R864" s="219"/>
      <c r="S864" s="219"/>
      <c r="T864" s="220"/>
      <c r="AT864" s="221" t="s">
        <v>215</v>
      </c>
      <c r="AU864" s="221" t="s">
        <v>83</v>
      </c>
      <c r="AV864" s="14" t="s">
        <v>83</v>
      </c>
      <c r="AW864" s="14" t="s">
        <v>34</v>
      </c>
      <c r="AX864" s="14" t="s">
        <v>74</v>
      </c>
      <c r="AY864" s="221" t="s">
        <v>206</v>
      </c>
    </row>
    <row r="865" spans="2:51" s="13" customFormat="1">
      <c r="B865" s="201"/>
      <c r="C865" s="202"/>
      <c r="D865" s="196" t="s">
        <v>215</v>
      </c>
      <c r="E865" s="203" t="s">
        <v>21</v>
      </c>
      <c r="F865" s="204" t="s">
        <v>3634</v>
      </c>
      <c r="G865" s="202"/>
      <c r="H865" s="203" t="s">
        <v>21</v>
      </c>
      <c r="I865" s="205"/>
      <c r="J865" s="202"/>
      <c r="K865" s="202"/>
      <c r="L865" s="206"/>
      <c r="M865" s="207"/>
      <c r="N865" s="208"/>
      <c r="O865" s="208"/>
      <c r="P865" s="208"/>
      <c r="Q865" s="208"/>
      <c r="R865" s="208"/>
      <c r="S865" s="208"/>
      <c r="T865" s="209"/>
      <c r="AT865" s="210" t="s">
        <v>215</v>
      </c>
      <c r="AU865" s="210" t="s">
        <v>83</v>
      </c>
      <c r="AV865" s="13" t="s">
        <v>81</v>
      </c>
      <c r="AW865" s="13" t="s">
        <v>34</v>
      </c>
      <c r="AX865" s="13" t="s">
        <v>74</v>
      </c>
      <c r="AY865" s="210" t="s">
        <v>206</v>
      </c>
    </row>
    <row r="866" spans="2:51" s="14" customFormat="1">
      <c r="B866" s="211"/>
      <c r="C866" s="212"/>
      <c r="D866" s="196" t="s">
        <v>215</v>
      </c>
      <c r="E866" s="213" t="s">
        <v>21</v>
      </c>
      <c r="F866" s="214" t="s">
        <v>3635</v>
      </c>
      <c r="G866" s="212"/>
      <c r="H866" s="215">
        <v>1.1200000000000001</v>
      </c>
      <c r="I866" s="216"/>
      <c r="J866" s="212"/>
      <c r="K866" s="212"/>
      <c r="L866" s="217"/>
      <c r="M866" s="218"/>
      <c r="N866" s="219"/>
      <c r="O866" s="219"/>
      <c r="P866" s="219"/>
      <c r="Q866" s="219"/>
      <c r="R866" s="219"/>
      <c r="S866" s="219"/>
      <c r="T866" s="220"/>
      <c r="AT866" s="221" t="s">
        <v>215</v>
      </c>
      <c r="AU866" s="221" t="s">
        <v>83</v>
      </c>
      <c r="AV866" s="14" t="s">
        <v>83</v>
      </c>
      <c r="AW866" s="14" t="s">
        <v>34</v>
      </c>
      <c r="AX866" s="14" t="s">
        <v>74</v>
      </c>
      <c r="AY866" s="221" t="s">
        <v>206</v>
      </c>
    </row>
    <row r="867" spans="2:51" s="14" customFormat="1">
      <c r="B867" s="211"/>
      <c r="C867" s="212"/>
      <c r="D867" s="196" t="s">
        <v>215</v>
      </c>
      <c r="E867" s="213" t="s">
        <v>21</v>
      </c>
      <c r="F867" s="214" t="s">
        <v>3636</v>
      </c>
      <c r="G867" s="212"/>
      <c r="H867" s="215">
        <v>-0.28000000000000003</v>
      </c>
      <c r="I867" s="216"/>
      <c r="J867" s="212"/>
      <c r="K867" s="212"/>
      <c r="L867" s="217"/>
      <c r="M867" s="218"/>
      <c r="N867" s="219"/>
      <c r="O867" s="219"/>
      <c r="P867" s="219"/>
      <c r="Q867" s="219"/>
      <c r="R867" s="219"/>
      <c r="S867" s="219"/>
      <c r="T867" s="220"/>
      <c r="AT867" s="221" t="s">
        <v>215</v>
      </c>
      <c r="AU867" s="221" t="s">
        <v>83</v>
      </c>
      <c r="AV867" s="14" t="s">
        <v>83</v>
      </c>
      <c r="AW867" s="14" t="s">
        <v>34</v>
      </c>
      <c r="AX867" s="14" t="s">
        <v>74</v>
      </c>
      <c r="AY867" s="221" t="s">
        <v>206</v>
      </c>
    </row>
    <row r="868" spans="2:51" s="13" customFormat="1">
      <c r="B868" s="201"/>
      <c r="C868" s="202"/>
      <c r="D868" s="196" t="s">
        <v>215</v>
      </c>
      <c r="E868" s="203" t="s">
        <v>21</v>
      </c>
      <c r="F868" s="204" t="s">
        <v>3637</v>
      </c>
      <c r="G868" s="202"/>
      <c r="H868" s="203" t="s">
        <v>21</v>
      </c>
      <c r="I868" s="205"/>
      <c r="J868" s="202"/>
      <c r="K868" s="202"/>
      <c r="L868" s="206"/>
      <c r="M868" s="207"/>
      <c r="N868" s="208"/>
      <c r="O868" s="208"/>
      <c r="P868" s="208"/>
      <c r="Q868" s="208"/>
      <c r="R868" s="208"/>
      <c r="S868" s="208"/>
      <c r="T868" s="209"/>
      <c r="AT868" s="210" t="s">
        <v>215</v>
      </c>
      <c r="AU868" s="210" t="s">
        <v>83</v>
      </c>
      <c r="AV868" s="13" t="s">
        <v>81</v>
      </c>
      <c r="AW868" s="13" t="s">
        <v>34</v>
      </c>
      <c r="AX868" s="13" t="s">
        <v>74</v>
      </c>
      <c r="AY868" s="210" t="s">
        <v>206</v>
      </c>
    </row>
    <row r="869" spans="2:51" s="14" customFormat="1">
      <c r="B869" s="211"/>
      <c r="C869" s="212"/>
      <c r="D869" s="196" t="s">
        <v>215</v>
      </c>
      <c r="E869" s="213" t="s">
        <v>21</v>
      </c>
      <c r="F869" s="214" t="s">
        <v>3638</v>
      </c>
      <c r="G869" s="212"/>
      <c r="H869" s="215">
        <v>1.08</v>
      </c>
      <c r="I869" s="216"/>
      <c r="J869" s="212"/>
      <c r="K869" s="212"/>
      <c r="L869" s="217"/>
      <c r="M869" s="218"/>
      <c r="N869" s="219"/>
      <c r="O869" s="219"/>
      <c r="P869" s="219"/>
      <c r="Q869" s="219"/>
      <c r="R869" s="219"/>
      <c r="S869" s="219"/>
      <c r="T869" s="220"/>
      <c r="AT869" s="221" t="s">
        <v>215</v>
      </c>
      <c r="AU869" s="221" t="s">
        <v>83</v>
      </c>
      <c r="AV869" s="14" t="s">
        <v>83</v>
      </c>
      <c r="AW869" s="14" t="s">
        <v>34</v>
      </c>
      <c r="AX869" s="14" t="s">
        <v>74</v>
      </c>
      <c r="AY869" s="221" t="s">
        <v>206</v>
      </c>
    </row>
    <row r="870" spans="2:51" s="14" customFormat="1">
      <c r="B870" s="211"/>
      <c r="C870" s="212"/>
      <c r="D870" s="196" t="s">
        <v>215</v>
      </c>
      <c r="E870" s="213" t="s">
        <v>21</v>
      </c>
      <c r="F870" s="214" t="s">
        <v>3633</v>
      </c>
      <c r="G870" s="212"/>
      <c r="H870" s="215">
        <v>-0.14000000000000001</v>
      </c>
      <c r="I870" s="216"/>
      <c r="J870" s="212"/>
      <c r="K870" s="212"/>
      <c r="L870" s="217"/>
      <c r="M870" s="218"/>
      <c r="N870" s="219"/>
      <c r="O870" s="219"/>
      <c r="P870" s="219"/>
      <c r="Q870" s="219"/>
      <c r="R870" s="219"/>
      <c r="S870" s="219"/>
      <c r="T870" s="220"/>
      <c r="AT870" s="221" t="s">
        <v>215</v>
      </c>
      <c r="AU870" s="221" t="s">
        <v>83</v>
      </c>
      <c r="AV870" s="14" t="s">
        <v>83</v>
      </c>
      <c r="AW870" s="14" t="s">
        <v>34</v>
      </c>
      <c r="AX870" s="14" t="s">
        <v>74</v>
      </c>
      <c r="AY870" s="221" t="s">
        <v>206</v>
      </c>
    </row>
    <row r="871" spans="2:51" s="13" customFormat="1">
      <c r="B871" s="201"/>
      <c r="C871" s="202"/>
      <c r="D871" s="196" t="s">
        <v>215</v>
      </c>
      <c r="E871" s="203" t="s">
        <v>21</v>
      </c>
      <c r="F871" s="204" t="s">
        <v>3606</v>
      </c>
      <c r="G871" s="202"/>
      <c r="H871" s="203" t="s">
        <v>21</v>
      </c>
      <c r="I871" s="205"/>
      <c r="J871" s="202"/>
      <c r="K871" s="202"/>
      <c r="L871" s="206"/>
      <c r="M871" s="207"/>
      <c r="N871" s="208"/>
      <c r="O871" s="208"/>
      <c r="P871" s="208"/>
      <c r="Q871" s="208"/>
      <c r="R871" s="208"/>
      <c r="S871" s="208"/>
      <c r="T871" s="209"/>
      <c r="AT871" s="210" t="s">
        <v>215</v>
      </c>
      <c r="AU871" s="210" t="s">
        <v>83</v>
      </c>
      <c r="AV871" s="13" t="s">
        <v>81</v>
      </c>
      <c r="AW871" s="13" t="s">
        <v>34</v>
      </c>
      <c r="AX871" s="13" t="s">
        <v>74</v>
      </c>
      <c r="AY871" s="210" t="s">
        <v>206</v>
      </c>
    </row>
    <row r="872" spans="2:51" s="14" customFormat="1">
      <c r="B872" s="211"/>
      <c r="C872" s="212"/>
      <c r="D872" s="196" t="s">
        <v>215</v>
      </c>
      <c r="E872" s="213" t="s">
        <v>21</v>
      </c>
      <c r="F872" s="214" t="s">
        <v>3639</v>
      </c>
      <c r="G872" s="212"/>
      <c r="H872" s="215">
        <v>0.91</v>
      </c>
      <c r="I872" s="216"/>
      <c r="J872" s="212"/>
      <c r="K872" s="212"/>
      <c r="L872" s="217"/>
      <c r="M872" s="218"/>
      <c r="N872" s="219"/>
      <c r="O872" s="219"/>
      <c r="P872" s="219"/>
      <c r="Q872" s="219"/>
      <c r="R872" s="219"/>
      <c r="S872" s="219"/>
      <c r="T872" s="220"/>
      <c r="AT872" s="221" t="s">
        <v>215</v>
      </c>
      <c r="AU872" s="221" t="s">
        <v>83</v>
      </c>
      <c r="AV872" s="14" t="s">
        <v>83</v>
      </c>
      <c r="AW872" s="14" t="s">
        <v>34</v>
      </c>
      <c r="AX872" s="14" t="s">
        <v>74</v>
      </c>
      <c r="AY872" s="221" t="s">
        <v>206</v>
      </c>
    </row>
    <row r="873" spans="2:51" s="13" customFormat="1">
      <c r="B873" s="201"/>
      <c r="C873" s="202"/>
      <c r="D873" s="196" t="s">
        <v>215</v>
      </c>
      <c r="E873" s="203" t="s">
        <v>21</v>
      </c>
      <c r="F873" s="204" t="s">
        <v>3640</v>
      </c>
      <c r="G873" s="202"/>
      <c r="H873" s="203" t="s">
        <v>21</v>
      </c>
      <c r="I873" s="205"/>
      <c r="J873" s="202"/>
      <c r="K873" s="202"/>
      <c r="L873" s="206"/>
      <c r="M873" s="207"/>
      <c r="N873" s="208"/>
      <c r="O873" s="208"/>
      <c r="P873" s="208"/>
      <c r="Q873" s="208"/>
      <c r="R873" s="208"/>
      <c r="S873" s="208"/>
      <c r="T873" s="209"/>
      <c r="AT873" s="210" t="s">
        <v>215</v>
      </c>
      <c r="AU873" s="210" t="s">
        <v>83</v>
      </c>
      <c r="AV873" s="13" t="s">
        <v>81</v>
      </c>
      <c r="AW873" s="13" t="s">
        <v>34</v>
      </c>
      <c r="AX873" s="13" t="s">
        <v>74</v>
      </c>
      <c r="AY873" s="210" t="s">
        <v>206</v>
      </c>
    </row>
    <row r="874" spans="2:51" s="13" customFormat="1">
      <c r="B874" s="201"/>
      <c r="C874" s="202"/>
      <c r="D874" s="196" t="s">
        <v>215</v>
      </c>
      <c r="E874" s="203" t="s">
        <v>21</v>
      </c>
      <c r="F874" s="204" t="s">
        <v>3641</v>
      </c>
      <c r="G874" s="202"/>
      <c r="H874" s="203" t="s">
        <v>21</v>
      </c>
      <c r="I874" s="205"/>
      <c r="J874" s="202"/>
      <c r="K874" s="202"/>
      <c r="L874" s="206"/>
      <c r="M874" s="207"/>
      <c r="N874" s="208"/>
      <c r="O874" s="208"/>
      <c r="P874" s="208"/>
      <c r="Q874" s="208"/>
      <c r="R874" s="208"/>
      <c r="S874" s="208"/>
      <c r="T874" s="209"/>
      <c r="AT874" s="210" t="s">
        <v>215</v>
      </c>
      <c r="AU874" s="210" t="s">
        <v>83</v>
      </c>
      <c r="AV874" s="13" t="s">
        <v>81</v>
      </c>
      <c r="AW874" s="13" t="s">
        <v>34</v>
      </c>
      <c r="AX874" s="13" t="s">
        <v>74</v>
      </c>
      <c r="AY874" s="210" t="s">
        <v>206</v>
      </c>
    </row>
    <row r="875" spans="2:51" s="14" customFormat="1">
      <c r="B875" s="211"/>
      <c r="C875" s="212"/>
      <c r="D875" s="196" t="s">
        <v>215</v>
      </c>
      <c r="E875" s="213" t="s">
        <v>21</v>
      </c>
      <c r="F875" s="214" t="s">
        <v>3642</v>
      </c>
      <c r="G875" s="212"/>
      <c r="H875" s="215">
        <v>2.27</v>
      </c>
      <c r="I875" s="216"/>
      <c r="J875" s="212"/>
      <c r="K875" s="212"/>
      <c r="L875" s="217"/>
      <c r="M875" s="218"/>
      <c r="N875" s="219"/>
      <c r="O875" s="219"/>
      <c r="P875" s="219"/>
      <c r="Q875" s="219"/>
      <c r="R875" s="219"/>
      <c r="S875" s="219"/>
      <c r="T875" s="220"/>
      <c r="AT875" s="221" t="s">
        <v>215</v>
      </c>
      <c r="AU875" s="221" t="s">
        <v>83</v>
      </c>
      <c r="AV875" s="14" t="s">
        <v>83</v>
      </c>
      <c r="AW875" s="14" t="s">
        <v>34</v>
      </c>
      <c r="AX875" s="14" t="s">
        <v>74</v>
      </c>
      <c r="AY875" s="221" t="s">
        <v>206</v>
      </c>
    </row>
    <row r="876" spans="2:51" s="14" customFormat="1">
      <c r="B876" s="211"/>
      <c r="C876" s="212"/>
      <c r="D876" s="196" t="s">
        <v>215</v>
      </c>
      <c r="E876" s="213" t="s">
        <v>21</v>
      </c>
      <c r="F876" s="214" t="s">
        <v>3643</v>
      </c>
      <c r="G876" s="212"/>
      <c r="H876" s="215">
        <v>-0.46</v>
      </c>
      <c r="I876" s="216"/>
      <c r="J876" s="212"/>
      <c r="K876" s="212"/>
      <c r="L876" s="217"/>
      <c r="M876" s="218"/>
      <c r="N876" s="219"/>
      <c r="O876" s="219"/>
      <c r="P876" s="219"/>
      <c r="Q876" s="219"/>
      <c r="R876" s="219"/>
      <c r="S876" s="219"/>
      <c r="T876" s="220"/>
      <c r="AT876" s="221" t="s">
        <v>215</v>
      </c>
      <c r="AU876" s="221" t="s">
        <v>83</v>
      </c>
      <c r="AV876" s="14" t="s">
        <v>83</v>
      </c>
      <c r="AW876" s="14" t="s">
        <v>34</v>
      </c>
      <c r="AX876" s="14" t="s">
        <v>74</v>
      </c>
      <c r="AY876" s="221" t="s">
        <v>206</v>
      </c>
    </row>
    <row r="877" spans="2:51" s="13" customFormat="1">
      <c r="B877" s="201"/>
      <c r="C877" s="202"/>
      <c r="D877" s="196" t="s">
        <v>215</v>
      </c>
      <c r="E877" s="203" t="s">
        <v>21</v>
      </c>
      <c r="F877" s="204" t="s">
        <v>3644</v>
      </c>
      <c r="G877" s="202"/>
      <c r="H877" s="203" t="s">
        <v>21</v>
      </c>
      <c r="I877" s="205"/>
      <c r="J877" s="202"/>
      <c r="K877" s="202"/>
      <c r="L877" s="206"/>
      <c r="M877" s="207"/>
      <c r="N877" s="208"/>
      <c r="O877" s="208"/>
      <c r="P877" s="208"/>
      <c r="Q877" s="208"/>
      <c r="R877" s="208"/>
      <c r="S877" s="208"/>
      <c r="T877" s="209"/>
      <c r="AT877" s="210" t="s">
        <v>215</v>
      </c>
      <c r="AU877" s="210" t="s">
        <v>83</v>
      </c>
      <c r="AV877" s="13" t="s">
        <v>81</v>
      </c>
      <c r="AW877" s="13" t="s">
        <v>34</v>
      </c>
      <c r="AX877" s="13" t="s">
        <v>74</v>
      </c>
      <c r="AY877" s="210" t="s">
        <v>206</v>
      </c>
    </row>
    <row r="878" spans="2:51" s="13" customFormat="1">
      <c r="B878" s="201"/>
      <c r="C878" s="202"/>
      <c r="D878" s="196" t="s">
        <v>215</v>
      </c>
      <c r="E878" s="203" t="s">
        <v>21</v>
      </c>
      <c r="F878" s="204" t="s">
        <v>3645</v>
      </c>
      <c r="G878" s="202"/>
      <c r="H878" s="203" t="s">
        <v>21</v>
      </c>
      <c r="I878" s="205"/>
      <c r="J878" s="202"/>
      <c r="K878" s="202"/>
      <c r="L878" s="206"/>
      <c r="M878" s="207"/>
      <c r="N878" s="208"/>
      <c r="O878" s="208"/>
      <c r="P878" s="208"/>
      <c r="Q878" s="208"/>
      <c r="R878" s="208"/>
      <c r="S878" s="208"/>
      <c r="T878" s="209"/>
      <c r="AT878" s="210" t="s">
        <v>215</v>
      </c>
      <c r="AU878" s="210" t="s">
        <v>83</v>
      </c>
      <c r="AV878" s="13" t="s">
        <v>81</v>
      </c>
      <c r="AW878" s="13" t="s">
        <v>34</v>
      </c>
      <c r="AX878" s="13" t="s">
        <v>74</v>
      </c>
      <c r="AY878" s="210" t="s">
        <v>206</v>
      </c>
    </row>
    <row r="879" spans="2:51" s="14" customFormat="1">
      <c r="B879" s="211"/>
      <c r="C879" s="212"/>
      <c r="D879" s="196" t="s">
        <v>215</v>
      </c>
      <c r="E879" s="213" t="s">
        <v>21</v>
      </c>
      <c r="F879" s="214" t="s">
        <v>3646</v>
      </c>
      <c r="G879" s="212"/>
      <c r="H879" s="215">
        <v>1.67</v>
      </c>
      <c r="I879" s="216"/>
      <c r="J879" s="212"/>
      <c r="K879" s="212"/>
      <c r="L879" s="217"/>
      <c r="M879" s="218"/>
      <c r="N879" s="219"/>
      <c r="O879" s="219"/>
      <c r="P879" s="219"/>
      <c r="Q879" s="219"/>
      <c r="R879" s="219"/>
      <c r="S879" s="219"/>
      <c r="T879" s="220"/>
      <c r="AT879" s="221" t="s">
        <v>215</v>
      </c>
      <c r="AU879" s="221" t="s">
        <v>83</v>
      </c>
      <c r="AV879" s="14" t="s">
        <v>83</v>
      </c>
      <c r="AW879" s="14" t="s">
        <v>34</v>
      </c>
      <c r="AX879" s="14" t="s">
        <v>74</v>
      </c>
      <c r="AY879" s="221" t="s">
        <v>206</v>
      </c>
    </row>
    <row r="880" spans="2:51" s="14" customFormat="1">
      <c r="B880" s="211"/>
      <c r="C880" s="212"/>
      <c r="D880" s="196" t="s">
        <v>215</v>
      </c>
      <c r="E880" s="213" t="s">
        <v>21</v>
      </c>
      <c r="F880" s="214" t="s">
        <v>3647</v>
      </c>
      <c r="G880" s="212"/>
      <c r="H880" s="215">
        <v>-0.18</v>
      </c>
      <c r="I880" s="216"/>
      <c r="J880" s="212"/>
      <c r="K880" s="212"/>
      <c r="L880" s="217"/>
      <c r="M880" s="218"/>
      <c r="N880" s="219"/>
      <c r="O880" s="219"/>
      <c r="P880" s="219"/>
      <c r="Q880" s="219"/>
      <c r="R880" s="219"/>
      <c r="S880" s="219"/>
      <c r="T880" s="220"/>
      <c r="AT880" s="221" t="s">
        <v>215</v>
      </c>
      <c r="AU880" s="221" t="s">
        <v>83</v>
      </c>
      <c r="AV880" s="14" t="s">
        <v>83</v>
      </c>
      <c r="AW880" s="14" t="s">
        <v>34</v>
      </c>
      <c r="AX880" s="14" t="s">
        <v>74</v>
      </c>
      <c r="AY880" s="221" t="s">
        <v>206</v>
      </c>
    </row>
    <row r="881" spans="1:65" s="15" customFormat="1">
      <c r="B881" s="222"/>
      <c r="C881" s="223"/>
      <c r="D881" s="196" t="s">
        <v>215</v>
      </c>
      <c r="E881" s="224" t="s">
        <v>21</v>
      </c>
      <c r="F881" s="225" t="s">
        <v>219</v>
      </c>
      <c r="G881" s="223"/>
      <c r="H881" s="226">
        <v>8.15</v>
      </c>
      <c r="I881" s="227"/>
      <c r="J881" s="223"/>
      <c r="K881" s="223"/>
      <c r="L881" s="228"/>
      <c r="M881" s="229"/>
      <c r="N881" s="230"/>
      <c r="O881" s="230"/>
      <c r="P881" s="230"/>
      <c r="Q881" s="230"/>
      <c r="R881" s="230"/>
      <c r="S881" s="230"/>
      <c r="T881" s="231"/>
      <c r="AT881" s="232" t="s">
        <v>215</v>
      </c>
      <c r="AU881" s="232" t="s">
        <v>83</v>
      </c>
      <c r="AV881" s="15" t="s">
        <v>149</v>
      </c>
      <c r="AW881" s="15" t="s">
        <v>34</v>
      </c>
      <c r="AX881" s="15" t="s">
        <v>81</v>
      </c>
      <c r="AY881" s="232" t="s">
        <v>206</v>
      </c>
    </row>
    <row r="882" spans="1:65" s="2" customFormat="1" ht="21.75" customHeight="1">
      <c r="A882" s="37"/>
      <c r="B882" s="38"/>
      <c r="C882" s="182" t="s">
        <v>3648</v>
      </c>
      <c r="D882" s="182" t="s">
        <v>208</v>
      </c>
      <c r="E882" s="183" t="s">
        <v>3649</v>
      </c>
      <c r="F882" s="184" t="s">
        <v>3650</v>
      </c>
      <c r="G882" s="185" t="s">
        <v>238</v>
      </c>
      <c r="H882" s="186">
        <v>92.924000000000007</v>
      </c>
      <c r="I882" s="187"/>
      <c r="J882" s="188">
        <f>ROUND(I882*H882,2)</f>
        <v>0</v>
      </c>
      <c r="K882" s="189"/>
      <c r="L882" s="42"/>
      <c r="M882" s="190" t="s">
        <v>21</v>
      </c>
      <c r="N882" s="191" t="s">
        <v>45</v>
      </c>
      <c r="O882" s="67"/>
      <c r="P882" s="192">
        <f>O882*H882</f>
        <v>0</v>
      </c>
      <c r="Q882" s="192">
        <v>0</v>
      </c>
      <c r="R882" s="192">
        <f>Q882*H882</f>
        <v>0</v>
      </c>
      <c r="S882" s="192">
        <v>0</v>
      </c>
      <c r="T882" s="193">
        <f>S882*H882</f>
        <v>0</v>
      </c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R882" s="194" t="s">
        <v>356</v>
      </c>
      <c r="AT882" s="194" t="s">
        <v>208</v>
      </c>
      <c r="AU882" s="194" t="s">
        <v>83</v>
      </c>
      <c r="AY882" s="20" t="s">
        <v>206</v>
      </c>
      <c r="BE882" s="195">
        <f>IF(N882="základní",J882,0)</f>
        <v>0</v>
      </c>
      <c r="BF882" s="195">
        <f>IF(N882="snížená",J882,0)</f>
        <v>0</v>
      </c>
      <c r="BG882" s="195">
        <f>IF(N882="zákl. přenesená",J882,0)</f>
        <v>0</v>
      </c>
      <c r="BH882" s="195">
        <f>IF(N882="sníž. přenesená",J882,0)</f>
        <v>0</v>
      </c>
      <c r="BI882" s="195">
        <f>IF(N882="nulová",J882,0)</f>
        <v>0</v>
      </c>
      <c r="BJ882" s="20" t="s">
        <v>81</v>
      </c>
      <c r="BK882" s="195">
        <f>ROUND(I882*H882,2)</f>
        <v>0</v>
      </c>
      <c r="BL882" s="20" t="s">
        <v>356</v>
      </c>
      <c r="BM882" s="194" t="s">
        <v>3651</v>
      </c>
    </row>
    <row r="883" spans="1:65" s="2" customFormat="1">
      <c r="A883" s="37"/>
      <c r="B883" s="38"/>
      <c r="C883" s="39"/>
      <c r="D883" s="196" t="s">
        <v>213</v>
      </c>
      <c r="E883" s="39"/>
      <c r="F883" s="197" t="s">
        <v>3650</v>
      </c>
      <c r="G883" s="39"/>
      <c r="H883" s="39"/>
      <c r="I883" s="198"/>
      <c r="J883" s="39"/>
      <c r="K883" s="39"/>
      <c r="L883" s="42"/>
      <c r="M883" s="199"/>
      <c r="N883" s="200"/>
      <c r="O883" s="67"/>
      <c r="P883" s="67"/>
      <c r="Q883" s="67"/>
      <c r="R883" s="67"/>
      <c r="S883" s="67"/>
      <c r="T883" s="68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T883" s="20" t="s">
        <v>213</v>
      </c>
      <c r="AU883" s="20" t="s">
        <v>83</v>
      </c>
    </row>
    <row r="884" spans="1:65" s="13" customFormat="1">
      <c r="B884" s="201"/>
      <c r="C884" s="202"/>
      <c r="D884" s="196" t="s">
        <v>215</v>
      </c>
      <c r="E884" s="203" t="s">
        <v>21</v>
      </c>
      <c r="F884" s="204" t="s">
        <v>3627</v>
      </c>
      <c r="G884" s="202"/>
      <c r="H884" s="203" t="s">
        <v>21</v>
      </c>
      <c r="I884" s="205"/>
      <c r="J884" s="202"/>
      <c r="K884" s="202"/>
      <c r="L884" s="206"/>
      <c r="M884" s="207"/>
      <c r="N884" s="208"/>
      <c r="O884" s="208"/>
      <c r="P884" s="208"/>
      <c r="Q884" s="208"/>
      <c r="R884" s="208"/>
      <c r="S884" s="208"/>
      <c r="T884" s="209"/>
      <c r="AT884" s="210" t="s">
        <v>215</v>
      </c>
      <c r="AU884" s="210" t="s">
        <v>83</v>
      </c>
      <c r="AV884" s="13" t="s">
        <v>81</v>
      </c>
      <c r="AW884" s="13" t="s">
        <v>34</v>
      </c>
      <c r="AX884" s="13" t="s">
        <v>74</v>
      </c>
      <c r="AY884" s="210" t="s">
        <v>206</v>
      </c>
    </row>
    <row r="885" spans="1:65" s="13" customFormat="1">
      <c r="B885" s="201"/>
      <c r="C885" s="202"/>
      <c r="D885" s="196" t="s">
        <v>215</v>
      </c>
      <c r="E885" s="203" t="s">
        <v>21</v>
      </c>
      <c r="F885" s="204" t="s">
        <v>3628</v>
      </c>
      <c r="G885" s="202"/>
      <c r="H885" s="203" t="s">
        <v>21</v>
      </c>
      <c r="I885" s="205"/>
      <c r="J885" s="202"/>
      <c r="K885" s="202"/>
      <c r="L885" s="206"/>
      <c r="M885" s="207"/>
      <c r="N885" s="208"/>
      <c r="O885" s="208"/>
      <c r="P885" s="208"/>
      <c r="Q885" s="208"/>
      <c r="R885" s="208"/>
      <c r="S885" s="208"/>
      <c r="T885" s="209"/>
      <c r="AT885" s="210" t="s">
        <v>215</v>
      </c>
      <c r="AU885" s="210" t="s">
        <v>83</v>
      </c>
      <c r="AV885" s="13" t="s">
        <v>81</v>
      </c>
      <c r="AW885" s="13" t="s">
        <v>34</v>
      </c>
      <c r="AX885" s="13" t="s">
        <v>74</v>
      </c>
      <c r="AY885" s="210" t="s">
        <v>206</v>
      </c>
    </row>
    <row r="886" spans="1:65" s="14" customFormat="1">
      <c r="B886" s="211"/>
      <c r="C886" s="212"/>
      <c r="D886" s="196" t="s">
        <v>215</v>
      </c>
      <c r="E886" s="213" t="s">
        <v>21</v>
      </c>
      <c r="F886" s="214" t="s">
        <v>3652</v>
      </c>
      <c r="G886" s="212"/>
      <c r="H886" s="215">
        <v>16</v>
      </c>
      <c r="I886" s="216"/>
      <c r="J886" s="212"/>
      <c r="K886" s="212"/>
      <c r="L886" s="217"/>
      <c r="M886" s="218"/>
      <c r="N886" s="219"/>
      <c r="O886" s="219"/>
      <c r="P886" s="219"/>
      <c r="Q886" s="219"/>
      <c r="R886" s="219"/>
      <c r="S886" s="219"/>
      <c r="T886" s="220"/>
      <c r="AT886" s="221" t="s">
        <v>215</v>
      </c>
      <c r="AU886" s="221" t="s">
        <v>83</v>
      </c>
      <c r="AV886" s="14" t="s">
        <v>83</v>
      </c>
      <c r="AW886" s="14" t="s">
        <v>34</v>
      </c>
      <c r="AX886" s="14" t="s">
        <v>74</v>
      </c>
      <c r="AY886" s="221" t="s">
        <v>206</v>
      </c>
    </row>
    <row r="887" spans="1:65" s="14" customFormat="1">
      <c r="B887" s="211"/>
      <c r="C887" s="212"/>
      <c r="D887" s="196" t="s">
        <v>215</v>
      </c>
      <c r="E887" s="213" t="s">
        <v>21</v>
      </c>
      <c r="F887" s="214" t="s">
        <v>3653</v>
      </c>
      <c r="G887" s="212"/>
      <c r="H887" s="215">
        <v>-4.4000000000000004</v>
      </c>
      <c r="I887" s="216"/>
      <c r="J887" s="212"/>
      <c r="K887" s="212"/>
      <c r="L887" s="217"/>
      <c r="M887" s="218"/>
      <c r="N887" s="219"/>
      <c r="O887" s="219"/>
      <c r="P887" s="219"/>
      <c r="Q887" s="219"/>
      <c r="R887" s="219"/>
      <c r="S887" s="219"/>
      <c r="T887" s="220"/>
      <c r="AT887" s="221" t="s">
        <v>215</v>
      </c>
      <c r="AU887" s="221" t="s">
        <v>83</v>
      </c>
      <c r="AV887" s="14" t="s">
        <v>83</v>
      </c>
      <c r="AW887" s="14" t="s">
        <v>34</v>
      </c>
      <c r="AX887" s="14" t="s">
        <v>74</v>
      </c>
      <c r="AY887" s="221" t="s">
        <v>206</v>
      </c>
    </row>
    <row r="888" spans="1:65" s="13" customFormat="1">
      <c r="B888" s="201"/>
      <c r="C888" s="202"/>
      <c r="D888" s="196" t="s">
        <v>215</v>
      </c>
      <c r="E888" s="203" t="s">
        <v>21</v>
      </c>
      <c r="F888" s="204" t="s">
        <v>3631</v>
      </c>
      <c r="G888" s="202"/>
      <c r="H888" s="203" t="s">
        <v>21</v>
      </c>
      <c r="I888" s="205"/>
      <c r="J888" s="202"/>
      <c r="K888" s="202"/>
      <c r="L888" s="206"/>
      <c r="M888" s="207"/>
      <c r="N888" s="208"/>
      <c r="O888" s="208"/>
      <c r="P888" s="208"/>
      <c r="Q888" s="208"/>
      <c r="R888" s="208"/>
      <c r="S888" s="208"/>
      <c r="T888" s="209"/>
      <c r="AT888" s="210" t="s">
        <v>215</v>
      </c>
      <c r="AU888" s="210" t="s">
        <v>83</v>
      </c>
      <c r="AV888" s="13" t="s">
        <v>81</v>
      </c>
      <c r="AW888" s="13" t="s">
        <v>34</v>
      </c>
      <c r="AX888" s="13" t="s">
        <v>74</v>
      </c>
      <c r="AY888" s="210" t="s">
        <v>206</v>
      </c>
    </row>
    <row r="889" spans="1:65" s="14" customFormat="1">
      <c r="B889" s="211"/>
      <c r="C889" s="212"/>
      <c r="D889" s="196" t="s">
        <v>215</v>
      </c>
      <c r="E889" s="213" t="s">
        <v>21</v>
      </c>
      <c r="F889" s="214" t="s">
        <v>3654</v>
      </c>
      <c r="G889" s="212"/>
      <c r="H889" s="215">
        <v>11.4</v>
      </c>
      <c r="I889" s="216"/>
      <c r="J889" s="212"/>
      <c r="K889" s="212"/>
      <c r="L889" s="217"/>
      <c r="M889" s="218"/>
      <c r="N889" s="219"/>
      <c r="O889" s="219"/>
      <c r="P889" s="219"/>
      <c r="Q889" s="219"/>
      <c r="R889" s="219"/>
      <c r="S889" s="219"/>
      <c r="T889" s="220"/>
      <c r="AT889" s="221" t="s">
        <v>215</v>
      </c>
      <c r="AU889" s="221" t="s">
        <v>83</v>
      </c>
      <c r="AV889" s="14" t="s">
        <v>83</v>
      </c>
      <c r="AW889" s="14" t="s">
        <v>34</v>
      </c>
      <c r="AX889" s="14" t="s">
        <v>74</v>
      </c>
      <c r="AY889" s="221" t="s">
        <v>206</v>
      </c>
    </row>
    <row r="890" spans="1:65" s="14" customFormat="1">
      <c r="B890" s="211"/>
      <c r="C890" s="212"/>
      <c r="D890" s="196" t="s">
        <v>215</v>
      </c>
      <c r="E890" s="213" t="s">
        <v>21</v>
      </c>
      <c r="F890" s="214" t="s">
        <v>3655</v>
      </c>
      <c r="G890" s="212"/>
      <c r="H890" s="215">
        <v>-1.4</v>
      </c>
      <c r="I890" s="216"/>
      <c r="J890" s="212"/>
      <c r="K890" s="212"/>
      <c r="L890" s="217"/>
      <c r="M890" s="218"/>
      <c r="N890" s="219"/>
      <c r="O890" s="219"/>
      <c r="P890" s="219"/>
      <c r="Q890" s="219"/>
      <c r="R890" s="219"/>
      <c r="S890" s="219"/>
      <c r="T890" s="220"/>
      <c r="AT890" s="221" t="s">
        <v>215</v>
      </c>
      <c r="AU890" s="221" t="s">
        <v>83</v>
      </c>
      <c r="AV890" s="14" t="s">
        <v>83</v>
      </c>
      <c r="AW890" s="14" t="s">
        <v>34</v>
      </c>
      <c r="AX890" s="14" t="s">
        <v>74</v>
      </c>
      <c r="AY890" s="221" t="s">
        <v>206</v>
      </c>
    </row>
    <row r="891" spans="1:65" s="13" customFormat="1">
      <c r="B891" s="201"/>
      <c r="C891" s="202"/>
      <c r="D891" s="196" t="s">
        <v>215</v>
      </c>
      <c r="E891" s="203" t="s">
        <v>21</v>
      </c>
      <c r="F891" s="204" t="s">
        <v>3634</v>
      </c>
      <c r="G891" s="202"/>
      <c r="H891" s="203" t="s">
        <v>21</v>
      </c>
      <c r="I891" s="205"/>
      <c r="J891" s="202"/>
      <c r="K891" s="202"/>
      <c r="L891" s="206"/>
      <c r="M891" s="207"/>
      <c r="N891" s="208"/>
      <c r="O891" s="208"/>
      <c r="P891" s="208"/>
      <c r="Q891" s="208"/>
      <c r="R891" s="208"/>
      <c r="S891" s="208"/>
      <c r="T891" s="209"/>
      <c r="AT891" s="210" t="s">
        <v>215</v>
      </c>
      <c r="AU891" s="210" t="s">
        <v>83</v>
      </c>
      <c r="AV891" s="13" t="s">
        <v>81</v>
      </c>
      <c r="AW891" s="13" t="s">
        <v>34</v>
      </c>
      <c r="AX891" s="13" t="s">
        <v>74</v>
      </c>
      <c r="AY891" s="210" t="s">
        <v>206</v>
      </c>
    </row>
    <row r="892" spans="1:65" s="14" customFormat="1">
      <c r="B892" s="211"/>
      <c r="C892" s="212"/>
      <c r="D892" s="196" t="s">
        <v>215</v>
      </c>
      <c r="E892" s="213" t="s">
        <v>21</v>
      </c>
      <c r="F892" s="214" t="s">
        <v>3656</v>
      </c>
      <c r="G892" s="212"/>
      <c r="H892" s="215">
        <v>11.2</v>
      </c>
      <c r="I892" s="216"/>
      <c r="J892" s="212"/>
      <c r="K892" s="212"/>
      <c r="L892" s="217"/>
      <c r="M892" s="218"/>
      <c r="N892" s="219"/>
      <c r="O892" s="219"/>
      <c r="P892" s="219"/>
      <c r="Q892" s="219"/>
      <c r="R892" s="219"/>
      <c r="S892" s="219"/>
      <c r="T892" s="220"/>
      <c r="AT892" s="221" t="s">
        <v>215</v>
      </c>
      <c r="AU892" s="221" t="s">
        <v>83</v>
      </c>
      <c r="AV892" s="14" t="s">
        <v>83</v>
      </c>
      <c r="AW892" s="14" t="s">
        <v>34</v>
      </c>
      <c r="AX892" s="14" t="s">
        <v>74</v>
      </c>
      <c r="AY892" s="221" t="s">
        <v>206</v>
      </c>
    </row>
    <row r="893" spans="1:65" s="14" customFormat="1">
      <c r="B893" s="211"/>
      <c r="C893" s="212"/>
      <c r="D893" s="196" t="s">
        <v>215</v>
      </c>
      <c r="E893" s="213" t="s">
        <v>21</v>
      </c>
      <c r="F893" s="214" t="s">
        <v>3657</v>
      </c>
      <c r="G893" s="212"/>
      <c r="H893" s="215">
        <v>-2.8</v>
      </c>
      <c r="I893" s="216"/>
      <c r="J893" s="212"/>
      <c r="K893" s="212"/>
      <c r="L893" s="217"/>
      <c r="M893" s="218"/>
      <c r="N893" s="219"/>
      <c r="O893" s="219"/>
      <c r="P893" s="219"/>
      <c r="Q893" s="219"/>
      <c r="R893" s="219"/>
      <c r="S893" s="219"/>
      <c r="T893" s="220"/>
      <c r="AT893" s="221" t="s">
        <v>215</v>
      </c>
      <c r="AU893" s="221" t="s">
        <v>83</v>
      </c>
      <c r="AV893" s="14" t="s">
        <v>83</v>
      </c>
      <c r="AW893" s="14" t="s">
        <v>34</v>
      </c>
      <c r="AX893" s="14" t="s">
        <v>74</v>
      </c>
      <c r="AY893" s="221" t="s">
        <v>206</v>
      </c>
    </row>
    <row r="894" spans="1:65" s="14" customFormat="1">
      <c r="B894" s="211"/>
      <c r="C894" s="212"/>
      <c r="D894" s="196" t="s">
        <v>215</v>
      </c>
      <c r="E894" s="213" t="s">
        <v>21</v>
      </c>
      <c r="F894" s="214" t="s">
        <v>3658</v>
      </c>
      <c r="G894" s="212"/>
      <c r="H894" s="215">
        <v>-0.4</v>
      </c>
      <c r="I894" s="216"/>
      <c r="J894" s="212"/>
      <c r="K894" s="212"/>
      <c r="L894" s="217"/>
      <c r="M894" s="218"/>
      <c r="N894" s="219"/>
      <c r="O894" s="219"/>
      <c r="P894" s="219"/>
      <c r="Q894" s="219"/>
      <c r="R894" s="219"/>
      <c r="S894" s="219"/>
      <c r="T894" s="220"/>
      <c r="AT894" s="221" t="s">
        <v>215</v>
      </c>
      <c r="AU894" s="221" t="s">
        <v>83</v>
      </c>
      <c r="AV894" s="14" t="s">
        <v>83</v>
      </c>
      <c r="AW894" s="14" t="s">
        <v>34</v>
      </c>
      <c r="AX894" s="14" t="s">
        <v>74</v>
      </c>
      <c r="AY894" s="221" t="s">
        <v>206</v>
      </c>
    </row>
    <row r="895" spans="1:65" s="13" customFormat="1">
      <c r="B895" s="201"/>
      <c r="C895" s="202"/>
      <c r="D895" s="196" t="s">
        <v>215</v>
      </c>
      <c r="E895" s="203" t="s">
        <v>21</v>
      </c>
      <c r="F895" s="204" t="s">
        <v>3637</v>
      </c>
      <c r="G895" s="202"/>
      <c r="H895" s="203" t="s">
        <v>21</v>
      </c>
      <c r="I895" s="205"/>
      <c r="J895" s="202"/>
      <c r="K895" s="202"/>
      <c r="L895" s="206"/>
      <c r="M895" s="207"/>
      <c r="N895" s="208"/>
      <c r="O895" s="208"/>
      <c r="P895" s="208"/>
      <c r="Q895" s="208"/>
      <c r="R895" s="208"/>
      <c r="S895" s="208"/>
      <c r="T895" s="209"/>
      <c r="AT895" s="210" t="s">
        <v>215</v>
      </c>
      <c r="AU895" s="210" t="s">
        <v>83</v>
      </c>
      <c r="AV895" s="13" t="s">
        <v>81</v>
      </c>
      <c r="AW895" s="13" t="s">
        <v>34</v>
      </c>
      <c r="AX895" s="13" t="s">
        <v>74</v>
      </c>
      <c r="AY895" s="210" t="s">
        <v>206</v>
      </c>
    </row>
    <row r="896" spans="1:65" s="14" customFormat="1">
      <c r="B896" s="211"/>
      <c r="C896" s="212"/>
      <c r="D896" s="196" t="s">
        <v>215</v>
      </c>
      <c r="E896" s="213" t="s">
        <v>21</v>
      </c>
      <c r="F896" s="214" t="s">
        <v>3659</v>
      </c>
      <c r="G896" s="212"/>
      <c r="H896" s="215">
        <v>10.8</v>
      </c>
      <c r="I896" s="216"/>
      <c r="J896" s="212"/>
      <c r="K896" s="212"/>
      <c r="L896" s="217"/>
      <c r="M896" s="218"/>
      <c r="N896" s="219"/>
      <c r="O896" s="219"/>
      <c r="P896" s="219"/>
      <c r="Q896" s="219"/>
      <c r="R896" s="219"/>
      <c r="S896" s="219"/>
      <c r="T896" s="220"/>
      <c r="AT896" s="221" t="s">
        <v>215</v>
      </c>
      <c r="AU896" s="221" t="s">
        <v>83</v>
      </c>
      <c r="AV896" s="14" t="s">
        <v>83</v>
      </c>
      <c r="AW896" s="14" t="s">
        <v>34</v>
      </c>
      <c r="AX896" s="14" t="s">
        <v>74</v>
      </c>
      <c r="AY896" s="221" t="s">
        <v>206</v>
      </c>
    </row>
    <row r="897" spans="2:51" s="14" customFormat="1">
      <c r="B897" s="211"/>
      <c r="C897" s="212"/>
      <c r="D897" s="196" t="s">
        <v>215</v>
      </c>
      <c r="E897" s="213" t="s">
        <v>21</v>
      </c>
      <c r="F897" s="214" t="s">
        <v>3655</v>
      </c>
      <c r="G897" s="212"/>
      <c r="H897" s="215">
        <v>-1.4</v>
      </c>
      <c r="I897" s="216"/>
      <c r="J897" s="212"/>
      <c r="K897" s="212"/>
      <c r="L897" s="217"/>
      <c r="M897" s="218"/>
      <c r="N897" s="219"/>
      <c r="O897" s="219"/>
      <c r="P897" s="219"/>
      <c r="Q897" s="219"/>
      <c r="R897" s="219"/>
      <c r="S897" s="219"/>
      <c r="T897" s="220"/>
      <c r="AT897" s="221" t="s">
        <v>215</v>
      </c>
      <c r="AU897" s="221" t="s">
        <v>83</v>
      </c>
      <c r="AV897" s="14" t="s">
        <v>83</v>
      </c>
      <c r="AW897" s="14" t="s">
        <v>34</v>
      </c>
      <c r="AX897" s="14" t="s">
        <v>74</v>
      </c>
      <c r="AY897" s="221" t="s">
        <v>206</v>
      </c>
    </row>
    <row r="898" spans="2:51" s="13" customFormat="1">
      <c r="B898" s="201"/>
      <c r="C898" s="202"/>
      <c r="D898" s="196" t="s">
        <v>215</v>
      </c>
      <c r="E898" s="203" t="s">
        <v>21</v>
      </c>
      <c r="F898" s="204" t="s">
        <v>3606</v>
      </c>
      <c r="G898" s="202"/>
      <c r="H898" s="203" t="s">
        <v>21</v>
      </c>
      <c r="I898" s="205"/>
      <c r="J898" s="202"/>
      <c r="K898" s="202"/>
      <c r="L898" s="206"/>
      <c r="M898" s="207"/>
      <c r="N898" s="208"/>
      <c r="O898" s="208"/>
      <c r="P898" s="208"/>
      <c r="Q898" s="208"/>
      <c r="R898" s="208"/>
      <c r="S898" s="208"/>
      <c r="T898" s="209"/>
      <c r="AT898" s="210" t="s">
        <v>215</v>
      </c>
      <c r="AU898" s="210" t="s">
        <v>83</v>
      </c>
      <c r="AV898" s="13" t="s">
        <v>81</v>
      </c>
      <c r="AW898" s="13" t="s">
        <v>34</v>
      </c>
      <c r="AX898" s="13" t="s">
        <v>74</v>
      </c>
      <c r="AY898" s="210" t="s">
        <v>206</v>
      </c>
    </row>
    <row r="899" spans="2:51" s="14" customFormat="1">
      <c r="B899" s="211"/>
      <c r="C899" s="212"/>
      <c r="D899" s="196" t="s">
        <v>215</v>
      </c>
      <c r="E899" s="213" t="s">
        <v>21</v>
      </c>
      <c r="F899" s="214" t="s">
        <v>3660</v>
      </c>
      <c r="G899" s="212"/>
      <c r="H899" s="215">
        <v>14.105</v>
      </c>
      <c r="I899" s="216"/>
      <c r="J899" s="212"/>
      <c r="K899" s="212"/>
      <c r="L899" s="217"/>
      <c r="M899" s="218"/>
      <c r="N899" s="219"/>
      <c r="O899" s="219"/>
      <c r="P899" s="219"/>
      <c r="Q899" s="219"/>
      <c r="R899" s="219"/>
      <c r="S899" s="219"/>
      <c r="T899" s="220"/>
      <c r="AT899" s="221" t="s">
        <v>215</v>
      </c>
      <c r="AU899" s="221" t="s">
        <v>83</v>
      </c>
      <c r="AV899" s="14" t="s">
        <v>83</v>
      </c>
      <c r="AW899" s="14" t="s">
        <v>34</v>
      </c>
      <c r="AX899" s="14" t="s">
        <v>74</v>
      </c>
      <c r="AY899" s="221" t="s">
        <v>206</v>
      </c>
    </row>
    <row r="900" spans="2:51" s="14" customFormat="1">
      <c r="B900" s="211"/>
      <c r="C900" s="212"/>
      <c r="D900" s="196" t="s">
        <v>215</v>
      </c>
      <c r="E900" s="213" t="s">
        <v>21</v>
      </c>
      <c r="F900" s="214" t="s">
        <v>3661</v>
      </c>
      <c r="G900" s="212"/>
      <c r="H900" s="215">
        <v>-0.86499999999999999</v>
      </c>
      <c r="I900" s="216"/>
      <c r="J900" s="212"/>
      <c r="K900" s="212"/>
      <c r="L900" s="217"/>
      <c r="M900" s="218"/>
      <c r="N900" s="219"/>
      <c r="O900" s="219"/>
      <c r="P900" s="219"/>
      <c r="Q900" s="219"/>
      <c r="R900" s="219"/>
      <c r="S900" s="219"/>
      <c r="T900" s="220"/>
      <c r="AT900" s="221" t="s">
        <v>215</v>
      </c>
      <c r="AU900" s="221" t="s">
        <v>83</v>
      </c>
      <c r="AV900" s="14" t="s">
        <v>83</v>
      </c>
      <c r="AW900" s="14" t="s">
        <v>34</v>
      </c>
      <c r="AX900" s="14" t="s">
        <v>74</v>
      </c>
      <c r="AY900" s="221" t="s">
        <v>206</v>
      </c>
    </row>
    <row r="901" spans="2:51" s="14" customFormat="1">
      <c r="B901" s="211"/>
      <c r="C901" s="212"/>
      <c r="D901" s="196" t="s">
        <v>215</v>
      </c>
      <c r="E901" s="213" t="s">
        <v>21</v>
      </c>
      <c r="F901" s="214" t="s">
        <v>3662</v>
      </c>
      <c r="G901" s="212"/>
      <c r="H901" s="215">
        <v>0.74399999999999999</v>
      </c>
      <c r="I901" s="216"/>
      <c r="J901" s="212"/>
      <c r="K901" s="212"/>
      <c r="L901" s="217"/>
      <c r="M901" s="218"/>
      <c r="N901" s="219"/>
      <c r="O901" s="219"/>
      <c r="P901" s="219"/>
      <c r="Q901" s="219"/>
      <c r="R901" s="219"/>
      <c r="S901" s="219"/>
      <c r="T901" s="220"/>
      <c r="AT901" s="221" t="s">
        <v>215</v>
      </c>
      <c r="AU901" s="221" t="s">
        <v>83</v>
      </c>
      <c r="AV901" s="14" t="s">
        <v>83</v>
      </c>
      <c r="AW901" s="14" t="s">
        <v>34</v>
      </c>
      <c r="AX901" s="14" t="s">
        <v>74</v>
      </c>
      <c r="AY901" s="221" t="s">
        <v>206</v>
      </c>
    </row>
    <row r="902" spans="2:51" s="16" customFormat="1">
      <c r="B902" s="253"/>
      <c r="C902" s="254"/>
      <c r="D902" s="196" t="s">
        <v>215</v>
      </c>
      <c r="E902" s="255" t="s">
        <v>21</v>
      </c>
      <c r="F902" s="256" t="s">
        <v>2184</v>
      </c>
      <c r="G902" s="254"/>
      <c r="H902" s="257">
        <v>52.984000000000002</v>
      </c>
      <c r="I902" s="258"/>
      <c r="J902" s="254"/>
      <c r="K902" s="254"/>
      <c r="L902" s="259"/>
      <c r="M902" s="260"/>
      <c r="N902" s="261"/>
      <c r="O902" s="261"/>
      <c r="P902" s="261"/>
      <c r="Q902" s="261"/>
      <c r="R902" s="261"/>
      <c r="S902" s="261"/>
      <c r="T902" s="262"/>
      <c r="AT902" s="263" t="s">
        <v>215</v>
      </c>
      <c r="AU902" s="263" t="s">
        <v>83</v>
      </c>
      <c r="AV902" s="16" t="s">
        <v>106</v>
      </c>
      <c r="AW902" s="16" t="s">
        <v>34</v>
      </c>
      <c r="AX902" s="16" t="s">
        <v>74</v>
      </c>
      <c r="AY902" s="263" t="s">
        <v>206</v>
      </c>
    </row>
    <row r="903" spans="2:51" s="13" customFormat="1">
      <c r="B903" s="201"/>
      <c r="C903" s="202"/>
      <c r="D903" s="196" t="s">
        <v>215</v>
      </c>
      <c r="E903" s="203" t="s">
        <v>21</v>
      </c>
      <c r="F903" s="204" t="s">
        <v>3640</v>
      </c>
      <c r="G903" s="202"/>
      <c r="H903" s="203" t="s">
        <v>21</v>
      </c>
      <c r="I903" s="205"/>
      <c r="J903" s="202"/>
      <c r="K903" s="202"/>
      <c r="L903" s="206"/>
      <c r="M903" s="207"/>
      <c r="N903" s="208"/>
      <c r="O903" s="208"/>
      <c r="P903" s="208"/>
      <c r="Q903" s="208"/>
      <c r="R903" s="208"/>
      <c r="S903" s="208"/>
      <c r="T903" s="209"/>
      <c r="AT903" s="210" t="s">
        <v>215</v>
      </c>
      <c r="AU903" s="210" t="s">
        <v>83</v>
      </c>
      <c r="AV903" s="13" t="s">
        <v>81</v>
      </c>
      <c r="AW903" s="13" t="s">
        <v>34</v>
      </c>
      <c r="AX903" s="13" t="s">
        <v>74</v>
      </c>
      <c r="AY903" s="210" t="s">
        <v>206</v>
      </c>
    </row>
    <row r="904" spans="2:51" s="13" customFormat="1">
      <c r="B904" s="201"/>
      <c r="C904" s="202"/>
      <c r="D904" s="196" t="s">
        <v>215</v>
      </c>
      <c r="E904" s="203" t="s">
        <v>21</v>
      </c>
      <c r="F904" s="204" t="s">
        <v>3641</v>
      </c>
      <c r="G904" s="202"/>
      <c r="H904" s="203" t="s">
        <v>21</v>
      </c>
      <c r="I904" s="205"/>
      <c r="J904" s="202"/>
      <c r="K904" s="202"/>
      <c r="L904" s="206"/>
      <c r="M904" s="207"/>
      <c r="N904" s="208"/>
      <c r="O904" s="208"/>
      <c r="P904" s="208"/>
      <c r="Q904" s="208"/>
      <c r="R904" s="208"/>
      <c r="S904" s="208"/>
      <c r="T904" s="209"/>
      <c r="AT904" s="210" t="s">
        <v>215</v>
      </c>
      <c r="AU904" s="210" t="s">
        <v>83</v>
      </c>
      <c r="AV904" s="13" t="s">
        <v>81</v>
      </c>
      <c r="AW904" s="13" t="s">
        <v>34</v>
      </c>
      <c r="AX904" s="13" t="s">
        <v>74</v>
      </c>
      <c r="AY904" s="210" t="s">
        <v>206</v>
      </c>
    </row>
    <row r="905" spans="2:51" s="14" customFormat="1">
      <c r="B905" s="211"/>
      <c r="C905" s="212"/>
      <c r="D905" s="196" t="s">
        <v>215</v>
      </c>
      <c r="E905" s="213" t="s">
        <v>21</v>
      </c>
      <c r="F905" s="214" t="s">
        <v>3663</v>
      </c>
      <c r="G905" s="212"/>
      <c r="H905" s="215">
        <v>27.24</v>
      </c>
      <c r="I905" s="216"/>
      <c r="J905" s="212"/>
      <c r="K905" s="212"/>
      <c r="L905" s="217"/>
      <c r="M905" s="218"/>
      <c r="N905" s="219"/>
      <c r="O905" s="219"/>
      <c r="P905" s="219"/>
      <c r="Q905" s="219"/>
      <c r="R905" s="219"/>
      <c r="S905" s="219"/>
      <c r="T905" s="220"/>
      <c r="AT905" s="221" t="s">
        <v>215</v>
      </c>
      <c r="AU905" s="221" t="s">
        <v>83</v>
      </c>
      <c r="AV905" s="14" t="s">
        <v>83</v>
      </c>
      <c r="AW905" s="14" t="s">
        <v>34</v>
      </c>
      <c r="AX905" s="14" t="s">
        <v>74</v>
      </c>
      <c r="AY905" s="221" t="s">
        <v>206</v>
      </c>
    </row>
    <row r="906" spans="2:51" s="14" customFormat="1">
      <c r="B906" s="211"/>
      <c r="C906" s="212"/>
      <c r="D906" s="196" t="s">
        <v>215</v>
      </c>
      <c r="E906" s="213" t="s">
        <v>21</v>
      </c>
      <c r="F906" s="214" t="s">
        <v>3664</v>
      </c>
      <c r="G906" s="212"/>
      <c r="H906" s="215">
        <v>-4.5999999999999996</v>
      </c>
      <c r="I906" s="216"/>
      <c r="J906" s="212"/>
      <c r="K906" s="212"/>
      <c r="L906" s="217"/>
      <c r="M906" s="218"/>
      <c r="N906" s="219"/>
      <c r="O906" s="219"/>
      <c r="P906" s="219"/>
      <c r="Q906" s="219"/>
      <c r="R906" s="219"/>
      <c r="S906" s="219"/>
      <c r="T906" s="220"/>
      <c r="AT906" s="221" t="s">
        <v>215</v>
      </c>
      <c r="AU906" s="221" t="s">
        <v>83</v>
      </c>
      <c r="AV906" s="14" t="s">
        <v>83</v>
      </c>
      <c r="AW906" s="14" t="s">
        <v>34</v>
      </c>
      <c r="AX906" s="14" t="s">
        <v>74</v>
      </c>
      <c r="AY906" s="221" t="s">
        <v>206</v>
      </c>
    </row>
    <row r="907" spans="2:51" s="14" customFormat="1">
      <c r="B907" s="211"/>
      <c r="C907" s="212"/>
      <c r="D907" s="196" t="s">
        <v>215</v>
      </c>
      <c r="E907" s="213" t="s">
        <v>21</v>
      </c>
      <c r="F907" s="214" t="s">
        <v>3658</v>
      </c>
      <c r="G907" s="212"/>
      <c r="H907" s="215">
        <v>-0.4</v>
      </c>
      <c r="I907" s="216"/>
      <c r="J907" s="212"/>
      <c r="K907" s="212"/>
      <c r="L907" s="217"/>
      <c r="M907" s="218"/>
      <c r="N907" s="219"/>
      <c r="O907" s="219"/>
      <c r="P907" s="219"/>
      <c r="Q907" s="219"/>
      <c r="R907" s="219"/>
      <c r="S907" s="219"/>
      <c r="T907" s="220"/>
      <c r="AT907" s="221" t="s">
        <v>215</v>
      </c>
      <c r="AU907" s="221" t="s">
        <v>83</v>
      </c>
      <c r="AV907" s="14" t="s">
        <v>83</v>
      </c>
      <c r="AW907" s="14" t="s">
        <v>34</v>
      </c>
      <c r="AX907" s="14" t="s">
        <v>74</v>
      </c>
      <c r="AY907" s="221" t="s">
        <v>206</v>
      </c>
    </row>
    <row r="908" spans="2:51" s="16" customFormat="1">
      <c r="B908" s="253"/>
      <c r="C908" s="254"/>
      <c r="D908" s="196" t="s">
        <v>215</v>
      </c>
      <c r="E908" s="255" t="s">
        <v>21</v>
      </c>
      <c r="F908" s="256" t="s">
        <v>2184</v>
      </c>
      <c r="G908" s="254"/>
      <c r="H908" s="257">
        <v>22.24</v>
      </c>
      <c r="I908" s="258"/>
      <c r="J908" s="254"/>
      <c r="K908" s="254"/>
      <c r="L908" s="259"/>
      <c r="M908" s="260"/>
      <c r="N908" s="261"/>
      <c r="O908" s="261"/>
      <c r="P908" s="261"/>
      <c r="Q908" s="261"/>
      <c r="R908" s="261"/>
      <c r="S908" s="261"/>
      <c r="T908" s="262"/>
      <c r="AT908" s="263" t="s">
        <v>215</v>
      </c>
      <c r="AU908" s="263" t="s">
        <v>83</v>
      </c>
      <c r="AV908" s="16" t="s">
        <v>106</v>
      </c>
      <c r="AW908" s="16" t="s">
        <v>34</v>
      </c>
      <c r="AX908" s="16" t="s">
        <v>74</v>
      </c>
      <c r="AY908" s="263" t="s">
        <v>206</v>
      </c>
    </row>
    <row r="909" spans="2:51" s="13" customFormat="1">
      <c r="B909" s="201"/>
      <c r="C909" s="202"/>
      <c r="D909" s="196" t="s">
        <v>215</v>
      </c>
      <c r="E909" s="203" t="s">
        <v>21</v>
      </c>
      <c r="F909" s="204" t="s">
        <v>3644</v>
      </c>
      <c r="G909" s="202"/>
      <c r="H909" s="203" t="s">
        <v>21</v>
      </c>
      <c r="I909" s="205"/>
      <c r="J909" s="202"/>
      <c r="K909" s="202"/>
      <c r="L909" s="206"/>
      <c r="M909" s="207"/>
      <c r="N909" s="208"/>
      <c r="O909" s="208"/>
      <c r="P909" s="208"/>
      <c r="Q909" s="208"/>
      <c r="R909" s="208"/>
      <c r="S909" s="208"/>
      <c r="T909" s="209"/>
      <c r="AT909" s="210" t="s">
        <v>215</v>
      </c>
      <c r="AU909" s="210" t="s">
        <v>83</v>
      </c>
      <c r="AV909" s="13" t="s">
        <v>81</v>
      </c>
      <c r="AW909" s="13" t="s">
        <v>34</v>
      </c>
      <c r="AX909" s="13" t="s">
        <v>74</v>
      </c>
      <c r="AY909" s="210" t="s">
        <v>206</v>
      </c>
    </row>
    <row r="910" spans="2:51" s="13" customFormat="1">
      <c r="B910" s="201"/>
      <c r="C910" s="202"/>
      <c r="D910" s="196" t="s">
        <v>215</v>
      </c>
      <c r="E910" s="203" t="s">
        <v>21</v>
      </c>
      <c r="F910" s="204" t="s">
        <v>3645</v>
      </c>
      <c r="G910" s="202"/>
      <c r="H910" s="203" t="s">
        <v>21</v>
      </c>
      <c r="I910" s="205"/>
      <c r="J910" s="202"/>
      <c r="K910" s="202"/>
      <c r="L910" s="206"/>
      <c r="M910" s="207"/>
      <c r="N910" s="208"/>
      <c r="O910" s="208"/>
      <c r="P910" s="208"/>
      <c r="Q910" s="208"/>
      <c r="R910" s="208"/>
      <c r="S910" s="208"/>
      <c r="T910" s="209"/>
      <c r="AT910" s="210" t="s">
        <v>215</v>
      </c>
      <c r="AU910" s="210" t="s">
        <v>83</v>
      </c>
      <c r="AV910" s="13" t="s">
        <v>81</v>
      </c>
      <c r="AW910" s="13" t="s">
        <v>34</v>
      </c>
      <c r="AX910" s="13" t="s">
        <v>74</v>
      </c>
      <c r="AY910" s="210" t="s">
        <v>206</v>
      </c>
    </row>
    <row r="911" spans="2:51" s="14" customFormat="1">
      <c r="B911" s="211"/>
      <c r="C911" s="212"/>
      <c r="D911" s="196" t="s">
        <v>215</v>
      </c>
      <c r="E911" s="213" t="s">
        <v>21</v>
      </c>
      <c r="F911" s="214" t="s">
        <v>3665</v>
      </c>
      <c r="G911" s="212"/>
      <c r="H911" s="215">
        <v>20.04</v>
      </c>
      <c r="I911" s="216"/>
      <c r="J911" s="212"/>
      <c r="K911" s="212"/>
      <c r="L911" s="217"/>
      <c r="M911" s="218"/>
      <c r="N911" s="219"/>
      <c r="O911" s="219"/>
      <c r="P911" s="219"/>
      <c r="Q911" s="219"/>
      <c r="R911" s="219"/>
      <c r="S911" s="219"/>
      <c r="T911" s="220"/>
      <c r="AT911" s="221" t="s">
        <v>215</v>
      </c>
      <c r="AU911" s="221" t="s">
        <v>83</v>
      </c>
      <c r="AV911" s="14" t="s">
        <v>83</v>
      </c>
      <c r="AW911" s="14" t="s">
        <v>34</v>
      </c>
      <c r="AX911" s="14" t="s">
        <v>74</v>
      </c>
      <c r="AY911" s="221" t="s">
        <v>206</v>
      </c>
    </row>
    <row r="912" spans="2:51" s="14" customFormat="1">
      <c r="B912" s="211"/>
      <c r="C912" s="212"/>
      <c r="D912" s="196" t="s">
        <v>215</v>
      </c>
      <c r="E912" s="213" t="s">
        <v>21</v>
      </c>
      <c r="F912" s="214" t="s">
        <v>3666</v>
      </c>
      <c r="G912" s="212"/>
      <c r="H912" s="215">
        <v>-1.8</v>
      </c>
      <c r="I912" s="216"/>
      <c r="J912" s="212"/>
      <c r="K912" s="212"/>
      <c r="L912" s="217"/>
      <c r="M912" s="218"/>
      <c r="N912" s="219"/>
      <c r="O912" s="219"/>
      <c r="P912" s="219"/>
      <c r="Q912" s="219"/>
      <c r="R912" s="219"/>
      <c r="S912" s="219"/>
      <c r="T912" s="220"/>
      <c r="AT912" s="221" t="s">
        <v>215</v>
      </c>
      <c r="AU912" s="221" t="s">
        <v>83</v>
      </c>
      <c r="AV912" s="14" t="s">
        <v>83</v>
      </c>
      <c r="AW912" s="14" t="s">
        <v>34</v>
      </c>
      <c r="AX912" s="14" t="s">
        <v>74</v>
      </c>
      <c r="AY912" s="221" t="s">
        <v>206</v>
      </c>
    </row>
    <row r="913" spans="1:65" s="13" customFormat="1">
      <c r="B913" s="201"/>
      <c r="C913" s="202"/>
      <c r="D913" s="196" t="s">
        <v>215</v>
      </c>
      <c r="E913" s="203" t="s">
        <v>21</v>
      </c>
      <c r="F913" s="204" t="s">
        <v>3667</v>
      </c>
      <c r="G913" s="202"/>
      <c r="H913" s="203" t="s">
        <v>21</v>
      </c>
      <c r="I913" s="205"/>
      <c r="J913" s="202"/>
      <c r="K913" s="202"/>
      <c r="L913" s="206"/>
      <c r="M913" s="207"/>
      <c r="N913" s="208"/>
      <c r="O913" s="208"/>
      <c r="P913" s="208"/>
      <c r="Q913" s="208"/>
      <c r="R913" s="208"/>
      <c r="S913" s="208"/>
      <c r="T913" s="209"/>
      <c r="AT913" s="210" t="s">
        <v>215</v>
      </c>
      <c r="AU913" s="210" t="s">
        <v>83</v>
      </c>
      <c r="AV913" s="13" t="s">
        <v>81</v>
      </c>
      <c r="AW913" s="13" t="s">
        <v>34</v>
      </c>
      <c r="AX913" s="13" t="s">
        <v>74</v>
      </c>
      <c r="AY913" s="210" t="s">
        <v>206</v>
      </c>
    </row>
    <row r="914" spans="1:65" s="14" customFormat="1">
      <c r="B914" s="211"/>
      <c r="C914" s="212"/>
      <c r="D914" s="196" t="s">
        <v>215</v>
      </c>
      <c r="E914" s="213" t="s">
        <v>21</v>
      </c>
      <c r="F914" s="214" t="s">
        <v>3668</v>
      </c>
      <c r="G914" s="212"/>
      <c r="H914" s="215">
        <v>-0.54</v>
      </c>
      <c r="I914" s="216"/>
      <c r="J914" s="212"/>
      <c r="K914" s="212"/>
      <c r="L914" s="217"/>
      <c r="M914" s="218"/>
      <c r="N914" s="219"/>
      <c r="O914" s="219"/>
      <c r="P914" s="219"/>
      <c r="Q914" s="219"/>
      <c r="R914" s="219"/>
      <c r="S914" s="219"/>
      <c r="T914" s="220"/>
      <c r="AT914" s="221" t="s">
        <v>215</v>
      </c>
      <c r="AU914" s="221" t="s">
        <v>83</v>
      </c>
      <c r="AV914" s="14" t="s">
        <v>83</v>
      </c>
      <c r="AW914" s="14" t="s">
        <v>34</v>
      </c>
      <c r="AX914" s="14" t="s">
        <v>74</v>
      </c>
      <c r="AY914" s="221" t="s">
        <v>206</v>
      </c>
    </row>
    <row r="915" spans="1:65" s="16" customFormat="1">
      <c r="B915" s="253"/>
      <c r="C915" s="254"/>
      <c r="D915" s="196" t="s">
        <v>215</v>
      </c>
      <c r="E915" s="255" t="s">
        <v>21</v>
      </c>
      <c r="F915" s="256" t="s">
        <v>2184</v>
      </c>
      <c r="G915" s="254"/>
      <c r="H915" s="257">
        <v>17.7</v>
      </c>
      <c r="I915" s="258"/>
      <c r="J915" s="254"/>
      <c r="K915" s="254"/>
      <c r="L915" s="259"/>
      <c r="M915" s="260"/>
      <c r="N915" s="261"/>
      <c r="O915" s="261"/>
      <c r="P915" s="261"/>
      <c r="Q915" s="261"/>
      <c r="R915" s="261"/>
      <c r="S915" s="261"/>
      <c r="T915" s="262"/>
      <c r="AT915" s="263" t="s">
        <v>215</v>
      </c>
      <c r="AU915" s="263" t="s">
        <v>83</v>
      </c>
      <c r="AV915" s="16" t="s">
        <v>106</v>
      </c>
      <c r="AW915" s="16" t="s">
        <v>34</v>
      </c>
      <c r="AX915" s="16" t="s">
        <v>74</v>
      </c>
      <c r="AY915" s="263" t="s">
        <v>206</v>
      </c>
    </row>
    <row r="916" spans="1:65" s="15" customFormat="1">
      <c r="B916" s="222"/>
      <c r="C916" s="223"/>
      <c r="D916" s="196" t="s">
        <v>215</v>
      </c>
      <c r="E916" s="224" t="s">
        <v>21</v>
      </c>
      <c r="F916" s="225" t="s">
        <v>219</v>
      </c>
      <c r="G916" s="223"/>
      <c r="H916" s="226">
        <v>92.924000000000007</v>
      </c>
      <c r="I916" s="227"/>
      <c r="J916" s="223"/>
      <c r="K916" s="223"/>
      <c r="L916" s="228"/>
      <c r="M916" s="229"/>
      <c r="N916" s="230"/>
      <c r="O916" s="230"/>
      <c r="P916" s="230"/>
      <c r="Q916" s="230"/>
      <c r="R916" s="230"/>
      <c r="S916" s="230"/>
      <c r="T916" s="231"/>
      <c r="AT916" s="232" t="s">
        <v>215</v>
      </c>
      <c r="AU916" s="232" t="s">
        <v>83</v>
      </c>
      <c r="AV916" s="15" t="s">
        <v>149</v>
      </c>
      <c r="AW916" s="15" t="s">
        <v>34</v>
      </c>
      <c r="AX916" s="15" t="s">
        <v>81</v>
      </c>
      <c r="AY916" s="232" t="s">
        <v>206</v>
      </c>
    </row>
    <row r="917" spans="1:65" s="2" customFormat="1" ht="16.5" customHeight="1">
      <c r="A917" s="37"/>
      <c r="B917" s="38"/>
      <c r="C917" s="234" t="s">
        <v>3669</v>
      </c>
      <c r="D917" s="234" t="s">
        <v>305</v>
      </c>
      <c r="E917" s="235" t="s">
        <v>3670</v>
      </c>
      <c r="F917" s="236" t="s">
        <v>3671</v>
      </c>
      <c r="G917" s="237" t="s">
        <v>238</v>
      </c>
      <c r="H917" s="238">
        <v>58.281999999999996</v>
      </c>
      <c r="I917" s="239"/>
      <c r="J917" s="240">
        <f>ROUND(I917*H917,2)</f>
        <v>0</v>
      </c>
      <c r="K917" s="241"/>
      <c r="L917" s="242"/>
      <c r="M917" s="243" t="s">
        <v>21</v>
      </c>
      <c r="N917" s="244" t="s">
        <v>45</v>
      </c>
      <c r="O917" s="67"/>
      <c r="P917" s="192">
        <f>O917*H917</f>
        <v>0</v>
      </c>
      <c r="Q917" s="192">
        <v>0</v>
      </c>
      <c r="R917" s="192">
        <f>Q917*H917</f>
        <v>0</v>
      </c>
      <c r="S917" s="192">
        <v>0</v>
      </c>
      <c r="T917" s="193">
        <f>S917*H917</f>
        <v>0</v>
      </c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R917" s="194" t="s">
        <v>487</v>
      </c>
      <c r="AT917" s="194" t="s">
        <v>305</v>
      </c>
      <c r="AU917" s="194" t="s">
        <v>83</v>
      </c>
      <c r="AY917" s="20" t="s">
        <v>206</v>
      </c>
      <c r="BE917" s="195">
        <f>IF(N917="základní",J917,0)</f>
        <v>0</v>
      </c>
      <c r="BF917" s="195">
        <f>IF(N917="snížená",J917,0)</f>
        <v>0</v>
      </c>
      <c r="BG917" s="195">
        <f>IF(N917="zákl. přenesená",J917,0)</f>
        <v>0</v>
      </c>
      <c r="BH917" s="195">
        <f>IF(N917="sníž. přenesená",J917,0)</f>
        <v>0</v>
      </c>
      <c r="BI917" s="195">
        <f>IF(N917="nulová",J917,0)</f>
        <v>0</v>
      </c>
      <c r="BJ917" s="20" t="s">
        <v>81</v>
      </c>
      <c r="BK917" s="195">
        <f>ROUND(I917*H917,2)</f>
        <v>0</v>
      </c>
      <c r="BL917" s="20" t="s">
        <v>356</v>
      </c>
      <c r="BM917" s="194" t="s">
        <v>3672</v>
      </c>
    </row>
    <row r="918" spans="1:65" s="2" customFormat="1">
      <c r="A918" s="37"/>
      <c r="B918" s="38"/>
      <c r="C918" s="39"/>
      <c r="D918" s="196" t="s">
        <v>213</v>
      </c>
      <c r="E918" s="39"/>
      <c r="F918" s="197" t="s">
        <v>3671</v>
      </c>
      <c r="G918" s="39"/>
      <c r="H918" s="39"/>
      <c r="I918" s="198"/>
      <c r="J918" s="39"/>
      <c r="K918" s="39"/>
      <c r="L918" s="42"/>
      <c r="M918" s="199"/>
      <c r="N918" s="200"/>
      <c r="O918" s="67"/>
      <c r="P918" s="67"/>
      <c r="Q918" s="67"/>
      <c r="R918" s="67"/>
      <c r="S918" s="67"/>
      <c r="T918" s="68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T918" s="20" t="s">
        <v>213</v>
      </c>
      <c r="AU918" s="20" t="s">
        <v>83</v>
      </c>
    </row>
    <row r="919" spans="1:65" s="2" customFormat="1" ht="16.5" customHeight="1">
      <c r="A919" s="37"/>
      <c r="B919" s="38"/>
      <c r="C919" s="234" t="s">
        <v>3673</v>
      </c>
      <c r="D919" s="234" t="s">
        <v>305</v>
      </c>
      <c r="E919" s="235" t="s">
        <v>3674</v>
      </c>
      <c r="F919" s="236" t="s">
        <v>3675</v>
      </c>
      <c r="G919" s="237" t="s">
        <v>238</v>
      </c>
      <c r="H919" s="238">
        <v>24.463999999999999</v>
      </c>
      <c r="I919" s="239"/>
      <c r="J919" s="240">
        <f>ROUND(I919*H919,2)</f>
        <v>0</v>
      </c>
      <c r="K919" s="241"/>
      <c r="L919" s="242"/>
      <c r="M919" s="243" t="s">
        <v>21</v>
      </c>
      <c r="N919" s="244" t="s">
        <v>45</v>
      </c>
      <c r="O919" s="67"/>
      <c r="P919" s="192">
        <f>O919*H919</f>
        <v>0</v>
      </c>
      <c r="Q919" s="192">
        <v>0</v>
      </c>
      <c r="R919" s="192">
        <f>Q919*H919</f>
        <v>0</v>
      </c>
      <c r="S919" s="192">
        <v>0</v>
      </c>
      <c r="T919" s="193">
        <f>S919*H919</f>
        <v>0</v>
      </c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R919" s="194" t="s">
        <v>487</v>
      </c>
      <c r="AT919" s="194" t="s">
        <v>305</v>
      </c>
      <c r="AU919" s="194" t="s">
        <v>83</v>
      </c>
      <c r="AY919" s="20" t="s">
        <v>206</v>
      </c>
      <c r="BE919" s="195">
        <f>IF(N919="základní",J919,0)</f>
        <v>0</v>
      </c>
      <c r="BF919" s="195">
        <f>IF(N919="snížená",J919,0)</f>
        <v>0</v>
      </c>
      <c r="BG919" s="195">
        <f>IF(N919="zákl. přenesená",J919,0)</f>
        <v>0</v>
      </c>
      <c r="BH919" s="195">
        <f>IF(N919="sníž. přenesená",J919,0)</f>
        <v>0</v>
      </c>
      <c r="BI919" s="195">
        <f>IF(N919="nulová",J919,0)</f>
        <v>0</v>
      </c>
      <c r="BJ919" s="20" t="s">
        <v>81</v>
      </c>
      <c r="BK919" s="195">
        <f>ROUND(I919*H919,2)</f>
        <v>0</v>
      </c>
      <c r="BL919" s="20" t="s">
        <v>356</v>
      </c>
      <c r="BM919" s="194" t="s">
        <v>3676</v>
      </c>
    </row>
    <row r="920" spans="1:65" s="2" customFormat="1">
      <c r="A920" s="37"/>
      <c r="B920" s="38"/>
      <c r="C920" s="39"/>
      <c r="D920" s="196" t="s">
        <v>213</v>
      </c>
      <c r="E920" s="39"/>
      <c r="F920" s="197" t="s">
        <v>3675</v>
      </c>
      <c r="G920" s="39"/>
      <c r="H920" s="39"/>
      <c r="I920" s="198"/>
      <c r="J920" s="39"/>
      <c r="K920" s="39"/>
      <c r="L920" s="42"/>
      <c r="M920" s="199"/>
      <c r="N920" s="200"/>
      <c r="O920" s="67"/>
      <c r="P920" s="67"/>
      <c r="Q920" s="67"/>
      <c r="R920" s="67"/>
      <c r="S920" s="67"/>
      <c r="T920" s="68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T920" s="20" t="s">
        <v>213</v>
      </c>
      <c r="AU920" s="20" t="s">
        <v>83</v>
      </c>
    </row>
    <row r="921" spans="1:65" s="2" customFormat="1" ht="16.5" customHeight="1">
      <c r="A921" s="37"/>
      <c r="B921" s="38"/>
      <c r="C921" s="234" t="s">
        <v>3677</v>
      </c>
      <c r="D921" s="234" t="s">
        <v>305</v>
      </c>
      <c r="E921" s="235" t="s">
        <v>3678</v>
      </c>
      <c r="F921" s="236" t="s">
        <v>3679</v>
      </c>
      <c r="G921" s="237" t="s">
        <v>238</v>
      </c>
      <c r="H921" s="238">
        <v>19.47</v>
      </c>
      <c r="I921" s="239"/>
      <c r="J921" s="240">
        <f>ROUND(I921*H921,2)</f>
        <v>0</v>
      </c>
      <c r="K921" s="241"/>
      <c r="L921" s="242"/>
      <c r="M921" s="243" t="s">
        <v>21</v>
      </c>
      <c r="N921" s="244" t="s">
        <v>45</v>
      </c>
      <c r="O921" s="67"/>
      <c r="P921" s="192">
        <f>O921*H921</f>
        <v>0</v>
      </c>
      <c r="Q921" s="192">
        <v>0</v>
      </c>
      <c r="R921" s="192">
        <f>Q921*H921</f>
        <v>0</v>
      </c>
      <c r="S921" s="192">
        <v>0</v>
      </c>
      <c r="T921" s="193">
        <f>S921*H921</f>
        <v>0</v>
      </c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R921" s="194" t="s">
        <v>487</v>
      </c>
      <c r="AT921" s="194" t="s">
        <v>305</v>
      </c>
      <c r="AU921" s="194" t="s">
        <v>83</v>
      </c>
      <c r="AY921" s="20" t="s">
        <v>206</v>
      </c>
      <c r="BE921" s="195">
        <f>IF(N921="základní",J921,0)</f>
        <v>0</v>
      </c>
      <c r="BF921" s="195">
        <f>IF(N921="snížená",J921,0)</f>
        <v>0</v>
      </c>
      <c r="BG921" s="195">
        <f>IF(N921="zákl. přenesená",J921,0)</f>
        <v>0</v>
      </c>
      <c r="BH921" s="195">
        <f>IF(N921="sníž. přenesená",J921,0)</f>
        <v>0</v>
      </c>
      <c r="BI921" s="195">
        <f>IF(N921="nulová",J921,0)</f>
        <v>0</v>
      </c>
      <c r="BJ921" s="20" t="s">
        <v>81</v>
      </c>
      <c r="BK921" s="195">
        <f>ROUND(I921*H921,2)</f>
        <v>0</v>
      </c>
      <c r="BL921" s="20" t="s">
        <v>356</v>
      </c>
      <c r="BM921" s="194" t="s">
        <v>3680</v>
      </c>
    </row>
    <row r="922" spans="1:65" s="2" customFormat="1">
      <c r="A922" s="37"/>
      <c r="B922" s="38"/>
      <c r="C922" s="39"/>
      <c r="D922" s="196" t="s">
        <v>213</v>
      </c>
      <c r="E922" s="39"/>
      <c r="F922" s="197" t="s">
        <v>3679</v>
      </c>
      <c r="G922" s="39"/>
      <c r="H922" s="39"/>
      <c r="I922" s="198"/>
      <c r="J922" s="39"/>
      <c r="K922" s="39"/>
      <c r="L922" s="42"/>
      <c r="M922" s="199"/>
      <c r="N922" s="200"/>
      <c r="O922" s="67"/>
      <c r="P922" s="67"/>
      <c r="Q922" s="67"/>
      <c r="R922" s="67"/>
      <c r="S922" s="67"/>
      <c r="T922" s="68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T922" s="20" t="s">
        <v>213</v>
      </c>
      <c r="AU922" s="20" t="s">
        <v>83</v>
      </c>
    </row>
    <row r="923" spans="1:65" s="2" customFormat="1" ht="16.5" customHeight="1">
      <c r="A923" s="37"/>
      <c r="B923" s="38"/>
      <c r="C923" s="182" t="s">
        <v>3681</v>
      </c>
      <c r="D923" s="182" t="s">
        <v>208</v>
      </c>
      <c r="E923" s="183" t="s">
        <v>3682</v>
      </c>
      <c r="F923" s="184" t="s">
        <v>3683</v>
      </c>
      <c r="G923" s="185" t="s">
        <v>226</v>
      </c>
      <c r="H923" s="186">
        <v>74.338999999999999</v>
      </c>
      <c r="I923" s="187"/>
      <c r="J923" s="188">
        <f>ROUND(I923*H923,2)</f>
        <v>0</v>
      </c>
      <c r="K923" s="189"/>
      <c r="L923" s="42"/>
      <c r="M923" s="190" t="s">
        <v>21</v>
      </c>
      <c r="N923" s="191" t="s">
        <v>45</v>
      </c>
      <c r="O923" s="67"/>
      <c r="P923" s="192">
        <f>O923*H923</f>
        <v>0</v>
      </c>
      <c r="Q923" s="192">
        <v>0</v>
      </c>
      <c r="R923" s="192">
        <f>Q923*H923</f>
        <v>0</v>
      </c>
      <c r="S923" s="192">
        <v>0</v>
      </c>
      <c r="T923" s="193">
        <f>S923*H923</f>
        <v>0</v>
      </c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R923" s="194" t="s">
        <v>356</v>
      </c>
      <c r="AT923" s="194" t="s">
        <v>208</v>
      </c>
      <c r="AU923" s="194" t="s">
        <v>83</v>
      </c>
      <c r="AY923" s="20" t="s">
        <v>206</v>
      </c>
      <c r="BE923" s="195">
        <f>IF(N923="základní",J923,0)</f>
        <v>0</v>
      </c>
      <c r="BF923" s="195">
        <f>IF(N923="snížená",J923,0)</f>
        <v>0</v>
      </c>
      <c r="BG923" s="195">
        <f>IF(N923="zákl. přenesená",J923,0)</f>
        <v>0</v>
      </c>
      <c r="BH923" s="195">
        <f>IF(N923="sníž. přenesená",J923,0)</f>
        <v>0</v>
      </c>
      <c r="BI923" s="195">
        <f>IF(N923="nulová",J923,0)</f>
        <v>0</v>
      </c>
      <c r="BJ923" s="20" t="s">
        <v>81</v>
      </c>
      <c r="BK923" s="195">
        <f>ROUND(I923*H923,2)</f>
        <v>0</v>
      </c>
      <c r="BL923" s="20" t="s">
        <v>356</v>
      </c>
      <c r="BM923" s="194" t="s">
        <v>3684</v>
      </c>
    </row>
    <row r="924" spans="1:65" s="2" customFormat="1">
      <c r="A924" s="37"/>
      <c r="B924" s="38"/>
      <c r="C924" s="39"/>
      <c r="D924" s="196" t="s">
        <v>213</v>
      </c>
      <c r="E924" s="39"/>
      <c r="F924" s="197" t="s">
        <v>3683</v>
      </c>
      <c r="G924" s="39"/>
      <c r="H924" s="39"/>
      <c r="I924" s="198"/>
      <c r="J924" s="39"/>
      <c r="K924" s="39"/>
      <c r="L924" s="42"/>
      <c r="M924" s="199"/>
      <c r="N924" s="200"/>
      <c r="O924" s="67"/>
      <c r="P924" s="67"/>
      <c r="Q924" s="67"/>
      <c r="R924" s="67"/>
      <c r="S924" s="67"/>
      <c r="T924" s="68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T924" s="20" t="s">
        <v>213</v>
      </c>
      <c r="AU924" s="20" t="s">
        <v>83</v>
      </c>
    </row>
    <row r="925" spans="1:65" s="2" customFormat="1" ht="24.15" customHeight="1">
      <c r="A925" s="37"/>
      <c r="B925" s="38"/>
      <c r="C925" s="182" t="s">
        <v>3685</v>
      </c>
      <c r="D925" s="182" t="s">
        <v>208</v>
      </c>
      <c r="E925" s="183" t="s">
        <v>3686</v>
      </c>
      <c r="F925" s="184" t="s">
        <v>3687</v>
      </c>
      <c r="G925" s="185" t="s">
        <v>308</v>
      </c>
      <c r="H925" s="186">
        <v>1.8140000000000001</v>
      </c>
      <c r="I925" s="187"/>
      <c r="J925" s="188">
        <f>ROUND(I925*H925,2)</f>
        <v>0</v>
      </c>
      <c r="K925" s="189"/>
      <c r="L925" s="42"/>
      <c r="M925" s="190" t="s">
        <v>21</v>
      </c>
      <c r="N925" s="191" t="s">
        <v>45</v>
      </c>
      <c r="O925" s="67"/>
      <c r="P925" s="192">
        <f>O925*H925</f>
        <v>0</v>
      </c>
      <c r="Q925" s="192">
        <v>0</v>
      </c>
      <c r="R925" s="192">
        <f>Q925*H925</f>
        <v>0</v>
      </c>
      <c r="S925" s="192">
        <v>0</v>
      </c>
      <c r="T925" s="193">
        <f>S925*H925</f>
        <v>0</v>
      </c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R925" s="194" t="s">
        <v>356</v>
      </c>
      <c r="AT925" s="194" t="s">
        <v>208</v>
      </c>
      <c r="AU925" s="194" t="s">
        <v>83</v>
      </c>
      <c r="AY925" s="20" t="s">
        <v>206</v>
      </c>
      <c r="BE925" s="195">
        <f>IF(N925="základní",J925,0)</f>
        <v>0</v>
      </c>
      <c r="BF925" s="195">
        <f>IF(N925="snížená",J925,0)</f>
        <v>0</v>
      </c>
      <c r="BG925" s="195">
        <f>IF(N925="zákl. přenesená",J925,0)</f>
        <v>0</v>
      </c>
      <c r="BH925" s="195">
        <f>IF(N925="sníž. přenesená",J925,0)</f>
        <v>0</v>
      </c>
      <c r="BI925" s="195">
        <f>IF(N925="nulová",J925,0)</f>
        <v>0</v>
      </c>
      <c r="BJ925" s="20" t="s">
        <v>81</v>
      </c>
      <c r="BK925" s="195">
        <f>ROUND(I925*H925,2)</f>
        <v>0</v>
      </c>
      <c r="BL925" s="20" t="s">
        <v>356</v>
      </c>
      <c r="BM925" s="194" t="s">
        <v>3688</v>
      </c>
    </row>
    <row r="926" spans="1:65" s="2" customFormat="1" ht="18">
      <c r="A926" s="37"/>
      <c r="B926" s="38"/>
      <c r="C926" s="39"/>
      <c r="D926" s="196" t="s">
        <v>213</v>
      </c>
      <c r="E926" s="39"/>
      <c r="F926" s="197" t="s">
        <v>3687</v>
      </c>
      <c r="G926" s="39"/>
      <c r="H926" s="39"/>
      <c r="I926" s="198"/>
      <c r="J926" s="39"/>
      <c r="K926" s="39"/>
      <c r="L926" s="42"/>
      <c r="M926" s="199"/>
      <c r="N926" s="200"/>
      <c r="O926" s="67"/>
      <c r="P926" s="67"/>
      <c r="Q926" s="67"/>
      <c r="R926" s="67"/>
      <c r="S926" s="67"/>
      <c r="T926" s="68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T926" s="20" t="s">
        <v>213</v>
      </c>
      <c r="AU926" s="20" t="s">
        <v>83</v>
      </c>
    </row>
    <row r="927" spans="1:65" s="12" customFormat="1" ht="22.75" customHeight="1">
      <c r="B927" s="166"/>
      <c r="C927" s="167"/>
      <c r="D927" s="168" t="s">
        <v>73</v>
      </c>
      <c r="E927" s="180" t="s">
        <v>2792</v>
      </c>
      <c r="F927" s="180" t="s">
        <v>2793</v>
      </c>
      <c r="G927" s="167"/>
      <c r="H927" s="167"/>
      <c r="I927" s="170"/>
      <c r="J927" s="181">
        <f>BK927</f>
        <v>0</v>
      </c>
      <c r="K927" s="167"/>
      <c r="L927" s="172"/>
      <c r="M927" s="173"/>
      <c r="N927" s="174"/>
      <c r="O927" s="174"/>
      <c r="P927" s="175">
        <f>SUM(P928:P936)</f>
        <v>0</v>
      </c>
      <c r="Q927" s="174"/>
      <c r="R927" s="175">
        <f>SUM(R928:R936)</f>
        <v>0</v>
      </c>
      <c r="S927" s="174"/>
      <c r="T927" s="176">
        <f>SUM(T928:T936)</f>
        <v>0</v>
      </c>
      <c r="AR927" s="177" t="s">
        <v>83</v>
      </c>
      <c r="AT927" s="178" t="s">
        <v>73</v>
      </c>
      <c r="AU927" s="178" t="s">
        <v>81</v>
      </c>
      <c r="AY927" s="177" t="s">
        <v>206</v>
      </c>
      <c r="BK927" s="179">
        <f>SUM(BK928:BK936)</f>
        <v>0</v>
      </c>
    </row>
    <row r="928" spans="1:65" s="2" customFormat="1" ht="16.5" customHeight="1">
      <c r="A928" s="37"/>
      <c r="B928" s="38"/>
      <c r="C928" s="182" t="s">
        <v>3689</v>
      </c>
      <c r="D928" s="182" t="s">
        <v>208</v>
      </c>
      <c r="E928" s="183" t="s">
        <v>3690</v>
      </c>
      <c r="F928" s="184" t="s">
        <v>3691</v>
      </c>
      <c r="G928" s="185" t="s">
        <v>238</v>
      </c>
      <c r="H928" s="186">
        <v>41.399000000000001</v>
      </c>
      <c r="I928" s="187"/>
      <c r="J928" s="188">
        <f>ROUND(I928*H928,2)</f>
        <v>0</v>
      </c>
      <c r="K928" s="189"/>
      <c r="L928" s="42"/>
      <c r="M928" s="190" t="s">
        <v>21</v>
      </c>
      <c r="N928" s="191" t="s">
        <v>45</v>
      </c>
      <c r="O928" s="67"/>
      <c r="P928" s="192">
        <f>O928*H928</f>
        <v>0</v>
      </c>
      <c r="Q928" s="192">
        <v>0</v>
      </c>
      <c r="R928" s="192">
        <f>Q928*H928</f>
        <v>0</v>
      </c>
      <c r="S928" s="192">
        <v>0</v>
      </c>
      <c r="T928" s="193">
        <f>S928*H928</f>
        <v>0</v>
      </c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R928" s="194" t="s">
        <v>356</v>
      </c>
      <c r="AT928" s="194" t="s">
        <v>208</v>
      </c>
      <c r="AU928" s="194" t="s">
        <v>83</v>
      </c>
      <c r="AY928" s="20" t="s">
        <v>206</v>
      </c>
      <c r="BE928" s="195">
        <f>IF(N928="základní",J928,0)</f>
        <v>0</v>
      </c>
      <c r="BF928" s="195">
        <f>IF(N928="snížená",J928,0)</f>
        <v>0</v>
      </c>
      <c r="BG928" s="195">
        <f>IF(N928="zákl. přenesená",J928,0)</f>
        <v>0</v>
      </c>
      <c r="BH928" s="195">
        <f>IF(N928="sníž. přenesená",J928,0)</f>
        <v>0</v>
      </c>
      <c r="BI928" s="195">
        <f>IF(N928="nulová",J928,0)</f>
        <v>0</v>
      </c>
      <c r="BJ928" s="20" t="s">
        <v>81</v>
      </c>
      <c r="BK928" s="195">
        <f>ROUND(I928*H928,2)</f>
        <v>0</v>
      </c>
      <c r="BL928" s="20" t="s">
        <v>356</v>
      </c>
      <c r="BM928" s="194" t="s">
        <v>3692</v>
      </c>
    </row>
    <row r="929" spans="1:65" s="2" customFormat="1">
      <c r="A929" s="37"/>
      <c r="B929" s="38"/>
      <c r="C929" s="39"/>
      <c r="D929" s="196" t="s">
        <v>213</v>
      </c>
      <c r="E929" s="39"/>
      <c r="F929" s="197" t="s">
        <v>3691</v>
      </c>
      <c r="G929" s="39"/>
      <c r="H929" s="39"/>
      <c r="I929" s="198"/>
      <c r="J929" s="39"/>
      <c r="K929" s="39"/>
      <c r="L929" s="42"/>
      <c r="M929" s="199"/>
      <c r="N929" s="200"/>
      <c r="O929" s="67"/>
      <c r="P929" s="67"/>
      <c r="Q929" s="67"/>
      <c r="R929" s="67"/>
      <c r="S929" s="67"/>
      <c r="T929" s="68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T929" s="20" t="s">
        <v>213</v>
      </c>
      <c r="AU929" s="20" t="s">
        <v>83</v>
      </c>
    </row>
    <row r="930" spans="1:65" s="13" customFormat="1">
      <c r="B930" s="201"/>
      <c r="C930" s="202"/>
      <c r="D930" s="196" t="s">
        <v>215</v>
      </c>
      <c r="E930" s="203" t="s">
        <v>21</v>
      </c>
      <c r="F930" s="204" t="s">
        <v>2971</v>
      </c>
      <c r="G930" s="202"/>
      <c r="H930" s="203" t="s">
        <v>21</v>
      </c>
      <c r="I930" s="205"/>
      <c r="J930" s="202"/>
      <c r="K930" s="202"/>
      <c r="L930" s="206"/>
      <c r="M930" s="207"/>
      <c r="N930" s="208"/>
      <c r="O930" s="208"/>
      <c r="P930" s="208"/>
      <c r="Q930" s="208"/>
      <c r="R930" s="208"/>
      <c r="S930" s="208"/>
      <c r="T930" s="209"/>
      <c r="AT930" s="210" t="s">
        <v>215</v>
      </c>
      <c r="AU930" s="210" t="s">
        <v>83</v>
      </c>
      <c r="AV930" s="13" t="s">
        <v>81</v>
      </c>
      <c r="AW930" s="13" t="s">
        <v>34</v>
      </c>
      <c r="AX930" s="13" t="s">
        <v>74</v>
      </c>
      <c r="AY930" s="210" t="s">
        <v>206</v>
      </c>
    </row>
    <row r="931" spans="1:65" s="14" customFormat="1">
      <c r="B931" s="211"/>
      <c r="C931" s="212"/>
      <c r="D931" s="196" t="s">
        <v>215</v>
      </c>
      <c r="E931" s="213" t="s">
        <v>21</v>
      </c>
      <c r="F931" s="214" t="s">
        <v>2972</v>
      </c>
      <c r="G931" s="212"/>
      <c r="H931" s="215">
        <v>29.7</v>
      </c>
      <c r="I931" s="216"/>
      <c r="J931" s="212"/>
      <c r="K931" s="212"/>
      <c r="L931" s="217"/>
      <c r="M931" s="218"/>
      <c r="N931" s="219"/>
      <c r="O931" s="219"/>
      <c r="P931" s="219"/>
      <c r="Q931" s="219"/>
      <c r="R931" s="219"/>
      <c r="S931" s="219"/>
      <c r="T931" s="220"/>
      <c r="AT931" s="221" t="s">
        <v>215</v>
      </c>
      <c r="AU931" s="221" t="s">
        <v>83</v>
      </c>
      <c r="AV931" s="14" t="s">
        <v>83</v>
      </c>
      <c r="AW931" s="14" t="s">
        <v>34</v>
      </c>
      <c r="AX931" s="14" t="s">
        <v>74</v>
      </c>
      <c r="AY931" s="221" t="s">
        <v>206</v>
      </c>
    </row>
    <row r="932" spans="1:65" s="13" customFormat="1">
      <c r="B932" s="201"/>
      <c r="C932" s="202"/>
      <c r="D932" s="196" t="s">
        <v>215</v>
      </c>
      <c r="E932" s="203" t="s">
        <v>21</v>
      </c>
      <c r="F932" s="204" t="s">
        <v>3693</v>
      </c>
      <c r="G932" s="202"/>
      <c r="H932" s="203" t="s">
        <v>21</v>
      </c>
      <c r="I932" s="205"/>
      <c r="J932" s="202"/>
      <c r="K932" s="202"/>
      <c r="L932" s="206"/>
      <c r="M932" s="207"/>
      <c r="N932" s="208"/>
      <c r="O932" s="208"/>
      <c r="P932" s="208"/>
      <c r="Q932" s="208"/>
      <c r="R932" s="208"/>
      <c r="S932" s="208"/>
      <c r="T932" s="209"/>
      <c r="AT932" s="210" t="s">
        <v>215</v>
      </c>
      <c r="AU932" s="210" t="s">
        <v>83</v>
      </c>
      <c r="AV932" s="13" t="s">
        <v>81</v>
      </c>
      <c r="AW932" s="13" t="s">
        <v>34</v>
      </c>
      <c r="AX932" s="13" t="s">
        <v>74</v>
      </c>
      <c r="AY932" s="210" t="s">
        <v>206</v>
      </c>
    </row>
    <row r="933" spans="1:65" s="14" customFormat="1">
      <c r="B933" s="211"/>
      <c r="C933" s="212"/>
      <c r="D933" s="196" t="s">
        <v>215</v>
      </c>
      <c r="E933" s="213" t="s">
        <v>21</v>
      </c>
      <c r="F933" s="214" t="s">
        <v>2933</v>
      </c>
      <c r="G933" s="212"/>
      <c r="H933" s="215">
        <v>29.263999999999999</v>
      </c>
      <c r="I933" s="216"/>
      <c r="J933" s="212"/>
      <c r="K933" s="212"/>
      <c r="L933" s="217"/>
      <c r="M933" s="218"/>
      <c r="N933" s="219"/>
      <c r="O933" s="219"/>
      <c r="P933" s="219"/>
      <c r="Q933" s="219"/>
      <c r="R933" s="219"/>
      <c r="S933" s="219"/>
      <c r="T933" s="220"/>
      <c r="AT933" s="221" t="s">
        <v>215</v>
      </c>
      <c r="AU933" s="221" t="s">
        <v>83</v>
      </c>
      <c r="AV933" s="14" t="s">
        <v>83</v>
      </c>
      <c r="AW933" s="14" t="s">
        <v>34</v>
      </c>
      <c r="AX933" s="14" t="s">
        <v>74</v>
      </c>
      <c r="AY933" s="221" t="s">
        <v>206</v>
      </c>
    </row>
    <row r="934" spans="1:65" s="14" customFormat="1">
      <c r="B934" s="211"/>
      <c r="C934" s="212"/>
      <c r="D934" s="196" t="s">
        <v>215</v>
      </c>
      <c r="E934" s="213" t="s">
        <v>21</v>
      </c>
      <c r="F934" s="214" t="s">
        <v>2934</v>
      </c>
      <c r="G934" s="212"/>
      <c r="H934" s="215">
        <v>-19.440000000000001</v>
      </c>
      <c r="I934" s="216"/>
      <c r="J934" s="212"/>
      <c r="K934" s="212"/>
      <c r="L934" s="217"/>
      <c r="M934" s="218"/>
      <c r="N934" s="219"/>
      <c r="O934" s="219"/>
      <c r="P934" s="219"/>
      <c r="Q934" s="219"/>
      <c r="R934" s="219"/>
      <c r="S934" s="219"/>
      <c r="T934" s="220"/>
      <c r="AT934" s="221" t="s">
        <v>215</v>
      </c>
      <c r="AU934" s="221" t="s">
        <v>83</v>
      </c>
      <c r="AV934" s="14" t="s">
        <v>83</v>
      </c>
      <c r="AW934" s="14" t="s">
        <v>34</v>
      </c>
      <c r="AX934" s="14" t="s">
        <v>74</v>
      </c>
      <c r="AY934" s="221" t="s">
        <v>206</v>
      </c>
    </row>
    <row r="935" spans="1:65" s="14" customFormat="1">
      <c r="B935" s="211"/>
      <c r="C935" s="212"/>
      <c r="D935" s="196" t="s">
        <v>215</v>
      </c>
      <c r="E935" s="213" t="s">
        <v>21</v>
      </c>
      <c r="F935" s="214" t="s">
        <v>2935</v>
      </c>
      <c r="G935" s="212"/>
      <c r="H935" s="215">
        <v>1.875</v>
      </c>
      <c r="I935" s="216"/>
      <c r="J935" s="212"/>
      <c r="K935" s="212"/>
      <c r="L935" s="217"/>
      <c r="M935" s="218"/>
      <c r="N935" s="219"/>
      <c r="O935" s="219"/>
      <c r="P935" s="219"/>
      <c r="Q935" s="219"/>
      <c r="R935" s="219"/>
      <c r="S935" s="219"/>
      <c r="T935" s="220"/>
      <c r="AT935" s="221" t="s">
        <v>215</v>
      </c>
      <c r="AU935" s="221" t="s">
        <v>83</v>
      </c>
      <c r="AV935" s="14" t="s">
        <v>83</v>
      </c>
      <c r="AW935" s="14" t="s">
        <v>34</v>
      </c>
      <c r="AX935" s="14" t="s">
        <v>74</v>
      </c>
      <c r="AY935" s="221" t="s">
        <v>206</v>
      </c>
    </row>
    <row r="936" spans="1:65" s="15" customFormat="1">
      <c r="B936" s="222"/>
      <c r="C936" s="223"/>
      <c r="D936" s="196" t="s">
        <v>215</v>
      </c>
      <c r="E936" s="224" t="s">
        <v>21</v>
      </c>
      <c r="F936" s="225" t="s">
        <v>219</v>
      </c>
      <c r="G936" s="223"/>
      <c r="H936" s="226">
        <v>41.399000000000001</v>
      </c>
      <c r="I936" s="227"/>
      <c r="J936" s="223"/>
      <c r="K936" s="223"/>
      <c r="L936" s="228"/>
      <c r="M936" s="229"/>
      <c r="N936" s="230"/>
      <c r="O936" s="230"/>
      <c r="P936" s="230"/>
      <c r="Q936" s="230"/>
      <c r="R936" s="230"/>
      <c r="S936" s="230"/>
      <c r="T936" s="231"/>
      <c r="AT936" s="232" t="s">
        <v>215</v>
      </c>
      <c r="AU936" s="232" t="s">
        <v>83</v>
      </c>
      <c r="AV936" s="15" t="s">
        <v>149</v>
      </c>
      <c r="AW936" s="15" t="s">
        <v>34</v>
      </c>
      <c r="AX936" s="15" t="s">
        <v>81</v>
      </c>
      <c r="AY936" s="232" t="s">
        <v>206</v>
      </c>
    </row>
    <row r="937" spans="1:65" s="12" customFormat="1" ht="22.75" customHeight="1">
      <c r="B937" s="166"/>
      <c r="C937" s="167"/>
      <c r="D937" s="168" t="s">
        <v>73</v>
      </c>
      <c r="E937" s="180" t="s">
        <v>3694</v>
      </c>
      <c r="F937" s="180" t="s">
        <v>3695</v>
      </c>
      <c r="G937" s="167"/>
      <c r="H937" s="167"/>
      <c r="I937" s="170"/>
      <c r="J937" s="181">
        <f>BK937</f>
        <v>0</v>
      </c>
      <c r="K937" s="167"/>
      <c r="L937" s="172"/>
      <c r="M937" s="173"/>
      <c r="N937" s="174"/>
      <c r="O937" s="174"/>
      <c r="P937" s="175">
        <f>SUM(P938:P955)</f>
        <v>0</v>
      </c>
      <c r="Q937" s="174"/>
      <c r="R937" s="175">
        <f>SUM(R938:R955)</f>
        <v>0</v>
      </c>
      <c r="S937" s="174"/>
      <c r="T937" s="176">
        <f>SUM(T938:T955)</f>
        <v>0</v>
      </c>
      <c r="AR937" s="177" t="s">
        <v>83</v>
      </c>
      <c r="AT937" s="178" t="s">
        <v>73</v>
      </c>
      <c r="AU937" s="178" t="s">
        <v>81</v>
      </c>
      <c r="AY937" s="177" t="s">
        <v>206</v>
      </c>
      <c r="BK937" s="179">
        <f>SUM(BK938:BK955)</f>
        <v>0</v>
      </c>
    </row>
    <row r="938" spans="1:65" s="2" customFormat="1" ht="24.15" customHeight="1">
      <c r="A938" s="37"/>
      <c r="B938" s="38"/>
      <c r="C938" s="182" t="s">
        <v>3696</v>
      </c>
      <c r="D938" s="182" t="s">
        <v>208</v>
      </c>
      <c r="E938" s="183" t="s">
        <v>3697</v>
      </c>
      <c r="F938" s="184" t="s">
        <v>3698</v>
      </c>
      <c r="G938" s="185" t="s">
        <v>238</v>
      </c>
      <c r="H938" s="186">
        <v>52.86</v>
      </c>
      <c r="I938" s="187"/>
      <c r="J938" s="188">
        <f>ROUND(I938*H938,2)</f>
        <v>0</v>
      </c>
      <c r="K938" s="189"/>
      <c r="L938" s="42"/>
      <c r="M938" s="190" t="s">
        <v>21</v>
      </c>
      <c r="N938" s="191" t="s">
        <v>45</v>
      </c>
      <c r="O938" s="67"/>
      <c r="P938" s="192">
        <f>O938*H938</f>
        <v>0</v>
      </c>
      <c r="Q938" s="192">
        <v>0</v>
      </c>
      <c r="R938" s="192">
        <f>Q938*H938</f>
        <v>0</v>
      </c>
      <c r="S938" s="192">
        <v>0</v>
      </c>
      <c r="T938" s="193">
        <f>S938*H938</f>
        <v>0</v>
      </c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R938" s="194" t="s">
        <v>356</v>
      </c>
      <c r="AT938" s="194" t="s">
        <v>208</v>
      </c>
      <c r="AU938" s="194" t="s">
        <v>83</v>
      </c>
      <c r="AY938" s="20" t="s">
        <v>206</v>
      </c>
      <c r="BE938" s="195">
        <f>IF(N938="základní",J938,0)</f>
        <v>0</v>
      </c>
      <c r="BF938" s="195">
        <f>IF(N938="snížená",J938,0)</f>
        <v>0</v>
      </c>
      <c r="BG938" s="195">
        <f>IF(N938="zákl. přenesená",J938,0)</f>
        <v>0</v>
      </c>
      <c r="BH938" s="195">
        <f>IF(N938="sníž. přenesená",J938,0)</f>
        <v>0</v>
      </c>
      <c r="BI938" s="195">
        <f>IF(N938="nulová",J938,0)</f>
        <v>0</v>
      </c>
      <c r="BJ938" s="20" t="s">
        <v>81</v>
      </c>
      <c r="BK938" s="195">
        <f>ROUND(I938*H938,2)</f>
        <v>0</v>
      </c>
      <c r="BL938" s="20" t="s">
        <v>356</v>
      </c>
      <c r="BM938" s="194" t="s">
        <v>3699</v>
      </c>
    </row>
    <row r="939" spans="1:65" s="2" customFormat="1">
      <c r="A939" s="37"/>
      <c r="B939" s="38"/>
      <c r="C939" s="39"/>
      <c r="D939" s="196" t="s">
        <v>213</v>
      </c>
      <c r="E939" s="39"/>
      <c r="F939" s="197" t="s">
        <v>3698</v>
      </c>
      <c r="G939" s="39"/>
      <c r="H939" s="39"/>
      <c r="I939" s="198"/>
      <c r="J939" s="39"/>
      <c r="K939" s="39"/>
      <c r="L939" s="42"/>
      <c r="M939" s="199"/>
      <c r="N939" s="200"/>
      <c r="O939" s="67"/>
      <c r="P939" s="67"/>
      <c r="Q939" s="67"/>
      <c r="R939" s="67"/>
      <c r="S939" s="67"/>
      <c r="T939" s="68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T939" s="20" t="s">
        <v>213</v>
      </c>
      <c r="AU939" s="20" t="s">
        <v>83</v>
      </c>
    </row>
    <row r="940" spans="1:65" s="13" customFormat="1">
      <c r="B940" s="201"/>
      <c r="C940" s="202"/>
      <c r="D940" s="196" t="s">
        <v>215</v>
      </c>
      <c r="E940" s="203" t="s">
        <v>21</v>
      </c>
      <c r="F940" s="204" t="s">
        <v>3700</v>
      </c>
      <c r="G940" s="202"/>
      <c r="H940" s="203" t="s">
        <v>21</v>
      </c>
      <c r="I940" s="205"/>
      <c r="J940" s="202"/>
      <c r="K940" s="202"/>
      <c r="L940" s="206"/>
      <c r="M940" s="207"/>
      <c r="N940" s="208"/>
      <c r="O940" s="208"/>
      <c r="P940" s="208"/>
      <c r="Q940" s="208"/>
      <c r="R940" s="208"/>
      <c r="S940" s="208"/>
      <c r="T940" s="209"/>
      <c r="AT940" s="210" t="s">
        <v>215</v>
      </c>
      <c r="AU940" s="210" t="s">
        <v>83</v>
      </c>
      <c r="AV940" s="13" t="s">
        <v>81</v>
      </c>
      <c r="AW940" s="13" t="s">
        <v>34</v>
      </c>
      <c r="AX940" s="13" t="s">
        <v>74</v>
      </c>
      <c r="AY940" s="210" t="s">
        <v>206</v>
      </c>
    </row>
    <row r="941" spans="1:65" s="14" customFormat="1">
      <c r="B941" s="211"/>
      <c r="C941" s="212"/>
      <c r="D941" s="196" t="s">
        <v>215</v>
      </c>
      <c r="E941" s="213" t="s">
        <v>21</v>
      </c>
      <c r="F941" s="214" t="s">
        <v>3275</v>
      </c>
      <c r="G941" s="212"/>
      <c r="H941" s="215">
        <v>7.7</v>
      </c>
      <c r="I941" s="216"/>
      <c r="J941" s="212"/>
      <c r="K941" s="212"/>
      <c r="L941" s="217"/>
      <c r="M941" s="218"/>
      <c r="N941" s="219"/>
      <c r="O941" s="219"/>
      <c r="P941" s="219"/>
      <c r="Q941" s="219"/>
      <c r="R941" s="219"/>
      <c r="S941" s="219"/>
      <c r="T941" s="220"/>
      <c r="AT941" s="221" t="s">
        <v>215</v>
      </c>
      <c r="AU941" s="221" t="s">
        <v>83</v>
      </c>
      <c r="AV941" s="14" t="s">
        <v>83</v>
      </c>
      <c r="AW941" s="14" t="s">
        <v>34</v>
      </c>
      <c r="AX941" s="14" t="s">
        <v>74</v>
      </c>
      <c r="AY941" s="221" t="s">
        <v>206</v>
      </c>
    </row>
    <row r="942" spans="1:65" s="13" customFormat="1">
      <c r="B942" s="201"/>
      <c r="C942" s="202"/>
      <c r="D942" s="196" t="s">
        <v>215</v>
      </c>
      <c r="E942" s="203" t="s">
        <v>21</v>
      </c>
      <c r="F942" s="204" t="s">
        <v>3627</v>
      </c>
      <c r="G942" s="202"/>
      <c r="H942" s="203" t="s">
        <v>21</v>
      </c>
      <c r="I942" s="205"/>
      <c r="J942" s="202"/>
      <c r="K942" s="202"/>
      <c r="L942" s="206"/>
      <c r="M942" s="207"/>
      <c r="N942" s="208"/>
      <c r="O942" s="208"/>
      <c r="P942" s="208"/>
      <c r="Q942" s="208"/>
      <c r="R942" s="208"/>
      <c r="S942" s="208"/>
      <c r="T942" s="209"/>
      <c r="AT942" s="210" t="s">
        <v>215</v>
      </c>
      <c r="AU942" s="210" t="s">
        <v>83</v>
      </c>
      <c r="AV942" s="13" t="s">
        <v>81</v>
      </c>
      <c r="AW942" s="13" t="s">
        <v>34</v>
      </c>
      <c r="AX942" s="13" t="s">
        <v>74</v>
      </c>
      <c r="AY942" s="210" t="s">
        <v>206</v>
      </c>
    </row>
    <row r="943" spans="1:65" s="13" customFormat="1">
      <c r="B943" s="201"/>
      <c r="C943" s="202"/>
      <c r="D943" s="196" t="s">
        <v>215</v>
      </c>
      <c r="E943" s="203" t="s">
        <v>21</v>
      </c>
      <c r="F943" s="204" t="s">
        <v>3628</v>
      </c>
      <c r="G943" s="202"/>
      <c r="H943" s="203" t="s">
        <v>21</v>
      </c>
      <c r="I943" s="205"/>
      <c r="J943" s="202"/>
      <c r="K943" s="202"/>
      <c r="L943" s="206"/>
      <c r="M943" s="207"/>
      <c r="N943" s="208"/>
      <c r="O943" s="208"/>
      <c r="P943" s="208"/>
      <c r="Q943" s="208"/>
      <c r="R943" s="208"/>
      <c r="S943" s="208"/>
      <c r="T943" s="209"/>
      <c r="AT943" s="210" t="s">
        <v>215</v>
      </c>
      <c r="AU943" s="210" t="s">
        <v>83</v>
      </c>
      <c r="AV943" s="13" t="s">
        <v>81</v>
      </c>
      <c r="AW943" s="13" t="s">
        <v>34</v>
      </c>
      <c r="AX943" s="13" t="s">
        <v>74</v>
      </c>
      <c r="AY943" s="210" t="s">
        <v>206</v>
      </c>
    </row>
    <row r="944" spans="1:65" s="14" customFormat="1">
      <c r="B944" s="211"/>
      <c r="C944" s="212"/>
      <c r="D944" s="196" t="s">
        <v>215</v>
      </c>
      <c r="E944" s="213" t="s">
        <v>21</v>
      </c>
      <c r="F944" s="214" t="s">
        <v>3652</v>
      </c>
      <c r="G944" s="212"/>
      <c r="H944" s="215">
        <v>16</v>
      </c>
      <c r="I944" s="216"/>
      <c r="J944" s="212"/>
      <c r="K944" s="212"/>
      <c r="L944" s="217"/>
      <c r="M944" s="218"/>
      <c r="N944" s="219"/>
      <c r="O944" s="219"/>
      <c r="P944" s="219"/>
      <c r="Q944" s="219"/>
      <c r="R944" s="219"/>
      <c r="S944" s="219"/>
      <c r="T944" s="220"/>
      <c r="AT944" s="221" t="s">
        <v>215</v>
      </c>
      <c r="AU944" s="221" t="s">
        <v>83</v>
      </c>
      <c r="AV944" s="14" t="s">
        <v>83</v>
      </c>
      <c r="AW944" s="14" t="s">
        <v>34</v>
      </c>
      <c r="AX944" s="14" t="s">
        <v>74</v>
      </c>
      <c r="AY944" s="221" t="s">
        <v>206</v>
      </c>
    </row>
    <row r="945" spans="1:65" s="14" customFormat="1">
      <c r="B945" s="211"/>
      <c r="C945" s="212"/>
      <c r="D945" s="196" t="s">
        <v>215</v>
      </c>
      <c r="E945" s="213" t="s">
        <v>21</v>
      </c>
      <c r="F945" s="214" t="s">
        <v>3653</v>
      </c>
      <c r="G945" s="212"/>
      <c r="H945" s="215">
        <v>-4.4000000000000004</v>
      </c>
      <c r="I945" s="216"/>
      <c r="J945" s="212"/>
      <c r="K945" s="212"/>
      <c r="L945" s="217"/>
      <c r="M945" s="218"/>
      <c r="N945" s="219"/>
      <c r="O945" s="219"/>
      <c r="P945" s="219"/>
      <c r="Q945" s="219"/>
      <c r="R945" s="219"/>
      <c r="S945" s="219"/>
      <c r="T945" s="220"/>
      <c r="AT945" s="221" t="s">
        <v>215</v>
      </c>
      <c r="AU945" s="221" t="s">
        <v>83</v>
      </c>
      <c r="AV945" s="14" t="s">
        <v>83</v>
      </c>
      <c r="AW945" s="14" t="s">
        <v>34</v>
      </c>
      <c r="AX945" s="14" t="s">
        <v>74</v>
      </c>
      <c r="AY945" s="221" t="s">
        <v>206</v>
      </c>
    </row>
    <row r="946" spans="1:65" s="13" customFormat="1">
      <c r="B946" s="201"/>
      <c r="C946" s="202"/>
      <c r="D946" s="196" t="s">
        <v>215</v>
      </c>
      <c r="E946" s="203" t="s">
        <v>21</v>
      </c>
      <c r="F946" s="204" t="s">
        <v>3631</v>
      </c>
      <c r="G946" s="202"/>
      <c r="H946" s="203" t="s">
        <v>21</v>
      </c>
      <c r="I946" s="205"/>
      <c r="J946" s="202"/>
      <c r="K946" s="202"/>
      <c r="L946" s="206"/>
      <c r="M946" s="207"/>
      <c r="N946" s="208"/>
      <c r="O946" s="208"/>
      <c r="P946" s="208"/>
      <c r="Q946" s="208"/>
      <c r="R946" s="208"/>
      <c r="S946" s="208"/>
      <c r="T946" s="209"/>
      <c r="AT946" s="210" t="s">
        <v>215</v>
      </c>
      <c r="AU946" s="210" t="s">
        <v>83</v>
      </c>
      <c r="AV946" s="13" t="s">
        <v>81</v>
      </c>
      <c r="AW946" s="13" t="s">
        <v>34</v>
      </c>
      <c r="AX946" s="13" t="s">
        <v>74</v>
      </c>
      <c r="AY946" s="210" t="s">
        <v>206</v>
      </c>
    </row>
    <row r="947" spans="1:65" s="14" customFormat="1">
      <c r="B947" s="211"/>
      <c r="C947" s="212"/>
      <c r="D947" s="196" t="s">
        <v>215</v>
      </c>
      <c r="E947" s="213" t="s">
        <v>21</v>
      </c>
      <c r="F947" s="214" t="s">
        <v>3701</v>
      </c>
      <c r="G947" s="212"/>
      <c r="H947" s="215">
        <v>6.27</v>
      </c>
      <c r="I947" s="216"/>
      <c r="J947" s="212"/>
      <c r="K947" s="212"/>
      <c r="L947" s="217"/>
      <c r="M947" s="218"/>
      <c r="N947" s="219"/>
      <c r="O947" s="219"/>
      <c r="P947" s="219"/>
      <c r="Q947" s="219"/>
      <c r="R947" s="219"/>
      <c r="S947" s="219"/>
      <c r="T947" s="220"/>
      <c r="AT947" s="221" t="s">
        <v>215</v>
      </c>
      <c r="AU947" s="221" t="s">
        <v>83</v>
      </c>
      <c r="AV947" s="14" t="s">
        <v>83</v>
      </c>
      <c r="AW947" s="14" t="s">
        <v>34</v>
      </c>
      <c r="AX947" s="14" t="s">
        <v>74</v>
      </c>
      <c r="AY947" s="221" t="s">
        <v>206</v>
      </c>
    </row>
    <row r="948" spans="1:65" s="13" customFormat="1">
      <c r="B948" s="201"/>
      <c r="C948" s="202"/>
      <c r="D948" s="196" t="s">
        <v>215</v>
      </c>
      <c r="E948" s="203" t="s">
        <v>21</v>
      </c>
      <c r="F948" s="204" t="s">
        <v>3634</v>
      </c>
      <c r="G948" s="202"/>
      <c r="H948" s="203" t="s">
        <v>21</v>
      </c>
      <c r="I948" s="205"/>
      <c r="J948" s="202"/>
      <c r="K948" s="202"/>
      <c r="L948" s="206"/>
      <c r="M948" s="207"/>
      <c r="N948" s="208"/>
      <c r="O948" s="208"/>
      <c r="P948" s="208"/>
      <c r="Q948" s="208"/>
      <c r="R948" s="208"/>
      <c r="S948" s="208"/>
      <c r="T948" s="209"/>
      <c r="AT948" s="210" t="s">
        <v>215</v>
      </c>
      <c r="AU948" s="210" t="s">
        <v>83</v>
      </c>
      <c r="AV948" s="13" t="s">
        <v>81</v>
      </c>
      <c r="AW948" s="13" t="s">
        <v>34</v>
      </c>
      <c r="AX948" s="13" t="s">
        <v>74</v>
      </c>
      <c r="AY948" s="210" t="s">
        <v>206</v>
      </c>
    </row>
    <row r="949" spans="1:65" s="14" customFormat="1">
      <c r="B949" s="211"/>
      <c r="C949" s="212"/>
      <c r="D949" s="196" t="s">
        <v>215</v>
      </c>
      <c r="E949" s="213" t="s">
        <v>21</v>
      </c>
      <c r="F949" s="214" t="s">
        <v>3702</v>
      </c>
      <c r="G949" s="212"/>
      <c r="H949" s="215">
        <v>6.16</v>
      </c>
      <c r="I949" s="216"/>
      <c r="J949" s="212"/>
      <c r="K949" s="212"/>
      <c r="L949" s="217"/>
      <c r="M949" s="218"/>
      <c r="N949" s="219"/>
      <c r="O949" s="219"/>
      <c r="P949" s="219"/>
      <c r="Q949" s="219"/>
      <c r="R949" s="219"/>
      <c r="S949" s="219"/>
      <c r="T949" s="220"/>
      <c r="AT949" s="221" t="s">
        <v>215</v>
      </c>
      <c r="AU949" s="221" t="s">
        <v>83</v>
      </c>
      <c r="AV949" s="14" t="s">
        <v>83</v>
      </c>
      <c r="AW949" s="14" t="s">
        <v>34</v>
      </c>
      <c r="AX949" s="14" t="s">
        <v>74</v>
      </c>
      <c r="AY949" s="221" t="s">
        <v>206</v>
      </c>
    </row>
    <row r="950" spans="1:65" s="13" customFormat="1">
      <c r="B950" s="201"/>
      <c r="C950" s="202"/>
      <c r="D950" s="196" t="s">
        <v>215</v>
      </c>
      <c r="E950" s="203" t="s">
        <v>21</v>
      </c>
      <c r="F950" s="204" t="s">
        <v>3637</v>
      </c>
      <c r="G950" s="202"/>
      <c r="H950" s="203" t="s">
        <v>21</v>
      </c>
      <c r="I950" s="205"/>
      <c r="J950" s="202"/>
      <c r="K950" s="202"/>
      <c r="L950" s="206"/>
      <c r="M950" s="207"/>
      <c r="N950" s="208"/>
      <c r="O950" s="208"/>
      <c r="P950" s="208"/>
      <c r="Q950" s="208"/>
      <c r="R950" s="208"/>
      <c r="S950" s="208"/>
      <c r="T950" s="209"/>
      <c r="AT950" s="210" t="s">
        <v>215</v>
      </c>
      <c r="AU950" s="210" t="s">
        <v>83</v>
      </c>
      <c r="AV950" s="13" t="s">
        <v>81</v>
      </c>
      <c r="AW950" s="13" t="s">
        <v>34</v>
      </c>
      <c r="AX950" s="13" t="s">
        <v>74</v>
      </c>
      <c r="AY950" s="210" t="s">
        <v>206</v>
      </c>
    </row>
    <row r="951" spans="1:65" s="14" customFormat="1">
      <c r="B951" s="211"/>
      <c r="C951" s="212"/>
      <c r="D951" s="196" t="s">
        <v>215</v>
      </c>
      <c r="E951" s="213" t="s">
        <v>21</v>
      </c>
      <c r="F951" s="214" t="s">
        <v>3703</v>
      </c>
      <c r="G951" s="212"/>
      <c r="H951" s="215">
        <v>5.94</v>
      </c>
      <c r="I951" s="216"/>
      <c r="J951" s="212"/>
      <c r="K951" s="212"/>
      <c r="L951" s="217"/>
      <c r="M951" s="218"/>
      <c r="N951" s="219"/>
      <c r="O951" s="219"/>
      <c r="P951" s="219"/>
      <c r="Q951" s="219"/>
      <c r="R951" s="219"/>
      <c r="S951" s="219"/>
      <c r="T951" s="220"/>
      <c r="AT951" s="221" t="s">
        <v>215</v>
      </c>
      <c r="AU951" s="221" t="s">
        <v>83</v>
      </c>
      <c r="AV951" s="14" t="s">
        <v>83</v>
      </c>
      <c r="AW951" s="14" t="s">
        <v>34</v>
      </c>
      <c r="AX951" s="14" t="s">
        <v>74</v>
      </c>
      <c r="AY951" s="221" t="s">
        <v>206</v>
      </c>
    </row>
    <row r="952" spans="1:65" s="13" customFormat="1">
      <c r="B952" s="201"/>
      <c r="C952" s="202"/>
      <c r="D952" s="196" t="s">
        <v>215</v>
      </c>
      <c r="E952" s="203" t="s">
        <v>21</v>
      </c>
      <c r="F952" s="204" t="s">
        <v>3606</v>
      </c>
      <c r="G952" s="202"/>
      <c r="H952" s="203" t="s">
        <v>21</v>
      </c>
      <c r="I952" s="205"/>
      <c r="J952" s="202"/>
      <c r="K952" s="202"/>
      <c r="L952" s="206"/>
      <c r="M952" s="207"/>
      <c r="N952" s="208"/>
      <c r="O952" s="208"/>
      <c r="P952" s="208"/>
      <c r="Q952" s="208"/>
      <c r="R952" s="208"/>
      <c r="S952" s="208"/>
      <c r="T952" s="209"/>
      <c r="AT952" s="210" t="s">
        <v>215</v>
      </c>
      <c r="AU952" s="210" t="s">
        <v>83</v>
      </c>
      <c r="AV952" s="13" t="s">
        <v>81</v>
      </c>
      <c r="AW952" s="13" t="s">
        <v>34</v>
      </c>
      <c r="AX952" s="13" t="s">
        <v>74</v>
      </c>
      <c r="AY952" s="210" t="s">
        <v>206</v>
      </c>
    </row>
    <row r="953" spans="1:65" s="14" customFormat="1">
      <c r="B953" s="211"/>
      <c r="C953" s="212"/>
      <c r="D953" s="196" t="s">
        <v>215</v>
      </c>
      <c r="E953" s="213" t="s">
        <v>21</v>
      </c>
      <c r="F953" s="214" t="s">
        <v>3704</v>
      </c>
      <c r="G953" s="212"/>
      <c r="H953" s="215">
        <v>15.19</v>
      </c>
      <c r="I953" s="216"/>
      <c r="J953" s="212"/>
      <c r="K953" s="212"/>
      <c r="L953" s="217"/>
      <c r="M953" s="218"/>
      <c r="N953" s="219"/>
      <c r="O953" s="219"/>
      <c r="P953" s="219"/>
      <c r="Q953" s="219"/>
      <c r="R953" s="219"/>
      <c r="S953" s="219"/>
      <c r="T953" s="220"/>
      <c r="AT953" s="221" t="s">
        <v>215</v>
      </c>
      <c r="AU953" s="221" t="s">
        <v>83</v>
      </c>
      <c r="AV953" s="14" t="s">
        <v>83</v>
      </c>
      <c r="AW953" s="14" t="s">
        <v>34</v>
      </c>
      <c r="AX953" s="14" t="s">
        <v>74</v>
      </c>
      <c r="AY953" s="221" t="s">
        <v>206</v>
      </c>
    </row>
    <row r="954" spans="1:65" s="16" customFormat="1">
      <c r="B954" s="253"/>
      <c r="C954" s="254"/>
      <c r="D954" s="196" t="s">
        <v>215</v>
      </c>
      <c r="E954" s="255" t="s">
        <v>21</v>
      </c>
      <c r="F954" s="256" t="s">
        <v>2184</v>
      </c>
      <c r="G954" s="254"/>
      <c r="H954" s="257">
        <v>52.86</v>
      </c>
      <c r="I954" s="258"/>
      <c r="J954" s="254"/>
      <c r="K954" s="254"/>
      <c r="L954" s="259"/>
      <c r="M954" s="260"/>
      <c r="N954" s="261"/>
      <c r="O954" s="261"/>
      <c r="P954" s="261"/>
      <c r="Q954" s="261"/>
      <c r="R954" s="261"/>
      <c r="S954" s="261"/>
      <c r="T954" s="262"/>
      <c r="AT954" s="263" t="s">
        <v>215</v>
      </c>
      <c r="AU954" s="263" t="s">
        <v>83</v>
      </c>
      <c r="AV954" s="16" t="s">
        <v>106</v>
      </c>
      <c r="AW954" s="16" t="s">
        <v>34</v>
      </c>
      <c r="AX954" s="16" t="s">
        <v>74</v>
      </c>
      <c r="AY954" s="263" t="s">
        <v>206</v>
      </c>
    </row>
    <row r="955" spans="1:65" s="15" customFormat="1">
      <c r="B955" s="222"/>
      <c r="C955" s="223"/>
      <c r="D955" s="196" t="s">
        <v>215</v>
      </c>
      <c r="E955" s="224" t="s">
        <v>21</v>
      </c>
      <c r="F955" s="225" t="s">
        <v>219</v>
      </c>
      <c r="G955" s="223"/>
      <c r="H955" s="226">
        <v>52.86</v>
      </c>
      <c r="I955" s="227"/>
      <c r="J955" s="223"/>
      <c r="K955" s="223"/>
      <c r="L955" s="228"/>
      <c r="M955" s="229"/>
      <c r="N955" s="230"/>
      <c r="O955" s="230"/>
      <c r="P955" s="230"/>
      <c r="Q955" s="230"/>
      <c r="R955" s="230"/>
      <c r="S955" s="230"/>
      <c r="T955" s="231"/>
      <c r="AT955" s="232" t="s">
        <v>215</v>
      </c>
      <c r="AU955" s="232" t="s">
        <v>83</v>
      </c>
      <c r="AV955" s="15" t="s">
        <v>149</v>
      </c>
      <c r="AW955" s="15" t="s">
        <v>34</v>
      </c>
      <c r="AX955" s="15" t="s">
        <v>81</v>
      </c>
      <c r="AY955" s="232" t="s">
        <v>206</v>
      </c>
    </row>
    <row r="956" spans="1:65" s="12" customFormat="1" ht="22.75" customHeight="1">
      <c r="B956" s="166"/>
      <c r="C956" s="167"/>
      <c r="D956" s="168" t="s">
        <v>73</v>
      </c>
      <c r="E956" s="180" t="s">
        <v>3705</v>
      </c>
      <c r="F956" s="180" t="s">
        <v>3706</v>
      </c>
      <c r="G956" s="167"/>
      <c r="H956" s="167"/>
      <c r="I956" s="170"/>
      <c r="J956" s="181">
        <f>BK956</f>
        <v>0</v>
      </c>
      <c r="K956" s="167"/>
      <c r="L956" s="172"/>
      <c r="M956" s="173"/>
      <c r="N956" s="174"/>
      <c r="O956" s="174"/>
      <c r="P956" s="175">
        <f>SUM(P957:P960)</f>
        <v>0</v>
      </c>
      <c r="Q956" s="174"/>
      <c r="R956" s="175">
        <f>SUM(R957:R960)</f>
        <v>0</v>
      </c>
      <c r="S956" s="174"/>
      <c r="T956" s="176">
        <f>SUM(T957:T960)</f>
        <v>0</v>
      </c>
      <c r="AR956" s="177" t="s">
        <v>83</v>
      </c>
      <c r="AT956" s="178" t="s">
        <v>73</v>
      </c>
      <c r="AU956" s="178" t="s">
        <v>81</v>
      </c>
      <c r="AY956" s="177" t="s">
        <v>206</v>
      </c>
      <c r="BK956" s="179">
        <f>SUM(BK957:BK960)</f>
        <v>0</v>
      </c>
    </row>
    <row r="957" spans="1:65" s="2" customFormat="1" ht="16.5" customHeight="1">
      <c r="A957" s="37"/>
      <c r="B957" s="38"/>
      <c r="C957" s="182" t="s">
        <v>3707</v>
      </c>
      <c r="D957" s="182" t="s">
        <v>208</v>
      </c>
      <c r="E957" s="183" t="s">
        <v>3708</v>
      </c>
      <c r="F957" s="184" t="s">
        <v>3709</v>
      </c>
      <c r="G957" s="185" t="s">
        <v>238</v>
      </c>
      <c r="H957" s="186">
        <v>23.2</v>
      </c>
      <c r="I957" s="187"/>
      <c r="J957" s="188">
        <f>ROUND(I957*H957,2)</f>
        <v>0</v>
      </c>
      <c r="K957" s="189"/>
      <c r="L957" s="42"/>
      <c r="M957" s="190" t="s">
        <v>21</v>
      </c>
      <c r="N957" s="191" t="s">
        <v>45</v>
      </c>
      <c r="O957" s="67"/>
      <c r="P957" s="192">
        <f>O957*H957</f>
        <v>0</v>
      </c>
      <c r="Q957" s="192">
        <v>0</v>
      </c>
      <c r="R957" s="192">
        <f>Q957*H957</f>
        <v>0</v>
      </c>
      <c r="S957" s="192">
        <v>0</v>
      </c>
      <c r="T957" s="193">
        <f>S957*H957</f>
        <v>0</v>
      </c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R957" s="194" t="s">
        <v>356</v>
      </c>
      <c r="AT957" s="194" t="s">
        <v>208</v>
      </c>
      <c r="AU957" s="194" t="s">
        <v>83</v>
      </c>
      <c r="AY957" s="20" t="s">
        <v>206</v>
      </c>
      <c r="BE957" s="195">
        <f>IF(N957="základní",J957,0)</f>
        <v>0</v>
      </c>
      <c r="BF957" s="195">
        <f>IF(N957="snížená",J957,0)</f>
        <v>0</v>
      </c>
      <c r="BG957" s="195">
        <f>IF(N957="zákl. přenesená",J957,0)</f>
        <v>0</v>
      </c>
      <c r="BH957" s="195">
        <f>IF(N957="sníž. přenesená",J957,0)</f>
        <v>0</v>
      </c>
      <c r="BI957" s="195">
        <f>IF(N957="nulová",J957,0)</f>
        <v>0</v>
      </c>
      <c r="BJ957" s="20" t="s">
        <v>81</v>
      </c>
      <c r="BK957" s="195">
        <f>ROUND(I957*H957,2)</f>
        <v>0</v>
      </c>
      <c r="BL957" s="20" t="s">
        <v>356</v>
      </c>
      <c r="BM957" s="194" t="s">
        <v>3710</v>
      </c>
    </row>
    <row r="958" spans="1:65" s="2" customFormat="1">
      <c r="A958" s="37"/>
      <c r="B958" s="38"/>
      <c r="C958" s="39"/>
      <c r="D958" s="196" t="s">
        <v>213</v>
      </c>
      <c r="E958" s="39"/>
      <c r="F958" s="197" t="s">
        <v>3709</v>
      </c>
      <c r="G958" s="39"/>
      <c r="H958" s="39"/>
      <c r="I958" s="198"/>
      <c r="J958" s="39"/>
      <c r="K958" s="39"/>
      <c r="L958" s="42"/>
      <c r="M958" s="199"/>
      <c r="N958" s="200"/>
      <c r="O958" s="67"/>
      <c r="P958" s="67"/>
      <c r="Q958" s="67"/>
      <c r="R958" s="67"/>
      <c r="S958" s="67"/>
      <c r="T958" s="68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T958" s="20" t="s">
        <v>213</v>
      </c>
      <c r="AU958" s="20" t="s">
        <v>83</v>
      </c>
    </row>
    <row r="959" spans="1:65" s="14" customFormat="1">
      <c r="B959" s="211"/>
      <c r="C959" s="212"/>
      <c r="D959" s="196" t="s">
        <v>215</v>
      </c>
      <c r="E959" s="213" t="s">
        <v>21</v>
      </c>
      <c r="F959" s="214" t="s">
        <v>3711</v>
      </c>
      <c r="G959" s="212"/>
      <c r="H959" s="215">
        <v>23.2</v>
      </c>
      <c r="I959" s="216"/>
      <c r="J959" s="212"/>
      <c r="K959" s="212"/>
      <c r="L959" s="217"/>
      <c r="M959" s="218"/>
      <c r="N959" s="219"/>
      <c r="O959" s="219"/>
      <c r="P959" s="219"/>
      <c r="Q959" s="219"/>
      <c r="R959" s="219"/>
      <c r="S959" s="219"/>
      <c r="T959" s="220"/>
      <c r="AT959" s="221" t="s">
        <v>215</v>
      </c>
      <c r="AU959" s="221" t="s">
        <v>83</v>
      </c>
      <c r="AV959" s="14" t="s">
        <v>83</v>
      </c>
      <c r="AW959" s="14" t="s">
        <v>34</v>
      </c>
      <c r="AX959" s="14" t="s">
        <v>74</v>
      </c>
      <c r="AY959" s="221" t="s">
        <v>206</v>
      </c>
    </row>
    <row r="960" spans="1:65" s="15" customFormat="1">
      <c r="B960" s="222"/>
      <c r="C960" s="223"/>
      <c r="D960" s="196" t="s">
        <v>215</v>
      </c>
      <c r="E960" s="224" t="s">
        <v>21</v>
      </c>
      <c r="F960" s="225" t="s">
        <v>219</v>
      </c>
      <c r="G960" s="223"/>
      <c r="H960" s="226">
        <v>23.2</v>
      </c>
      <c r="I960" s="227"/>
      <c r="J960" s="223"/>
      <c r="K960" s="223"/>
      <c r="L960" s="228"/>
      <c r="M960" s="264"/>
      <c r="N960" s="265"/>
      <c r="O960" s="265"/>
      <c r="P960" s="265"/>
      <c r="Q960" s="265"/>
      <c r="R960" s="265"/>
      <c r="S960" s="265"/>
      <c r="T960" s="266"/>
      <c r="AT960" s="232" t="s">
        <v>215</v>
      </c>
      <c r="AU960" s="232" t="s">
        <v>83</v>
      </c>
      <c r="AV960" s="15" t="s">
        <v>149</v>
      </c>
      <c r="AW960" s="15" t="s">
        <v>34</v>
      </c>
      <c r="AX960" s="15" t="s">
        <v>81</v>
      </c>
      <c r="AY960" s="232" t="s">
        <v>206</v>
      </c>
    </row>
    <row r="961" spans="1:31" s="2" customFormat="1" ht="7" customHeight="1">
      <c r="A961" s="37"/>
      <c r="B961" s="50"/>
      <c r="C961" s="51"/>
      <c r="D961" s="51"/>
      <c r="E961" s="51"/>
      <c r="F961" s="51"/>
      <c r="G961" s="51"/>
      <c r="H961" s="51"/>
      <c r="I961" s="51"/>
      <c r="J961" s="51"/>
      <c r="K961" s="51"/>
      <c r="L961" s="42"/>
      <c r="M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</row>
  </sheetData>
  <sheetProtection algorithmName="SHA-512" hashValue="+m7r1RU6xxkcJRUfgWDPj4w+YsdfeG0cCf1sSidUzWdgh0iepyDZlwvEm5NpNQ8VwhVmInAC6fUQikcqZcP6lg==" saltValue="1l+mArj1ocNtL2fXX26DN49KkylSnuDIeOozO0EQA5MHoS4D9X8nx73XWFfugqHiw34d8H3bHnJTVXQV0jqe0g==" spinCount="100000" sheet="1" objects="1" scenarios="1" formatColumns="0" formatRows="0" autoFilter="0"/>
  <autoFilter ref="C116:K960" xr:uid="{00000000-0009-0000-0000-00000F000000}"/>
  <mergeCells count="15">
    <mergeCell ref="E103:H103"/>
    <mergeCell ref="E107:H107"/>
    <mergeCell ref="E105:H105"/>
    <mergeCell ref="E109:H109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2:BM114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144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2673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2800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1425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3712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21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28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ROUND(J93,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ROUND((SUM(BE93:BE113)),  2)</f>
        <v>0</v>
      </c>
      <c r="G37" s="37"/>
      <c r="H37" s="37"/>
      <c r="I37" s="127">
        <v>0.21</v>
      </c>
      <c r="J37" s="126">
        <f>ROUND(((SUM(BE93:BE113))*I37),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ROUND((SUM(BF93:BF113)),  2)</f>
        <v>0</v>
      </c>
      <c r="G38" s="37"/>
      <c r="H38" s="37"/>
      <c r="I38" s="127">
        <v>0.12</v>
      </c>
      <c r="J38" s="126">
        <f>ROUND(((SUM(BF93:BF113))*I38),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ROUND((SUM(BG93:BG113)),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ROUND((SUM(BH93:BH113)),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ROUND((SUM(BI93:BI113)),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2673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2800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1425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02 - Volný mobiliář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 xml:space="preserve"> 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J93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857</v>
      </c>
      <c r="E68" s="146"/>
      <c r="F68" s="146"/>
      <c r="G68" s="146"/>
      <c r="H68" s="146"/>
      <c r="I68" s="146"/>
      <c r="J68" s="147">
        <f>J94</f>
        <v>0</v>
      </c>
      <c r="K68" s="144"/>
      <c r="L68" s="148"/>
    </row>
    <row r="69" spans="1:47" s="10" customFormat="1" ht="19.899999999999999" customHeight="1">
      <c r="B69" s="149"/>
      <c r="C69" s="100"/>
      <c r="D69" s="150" t="s">
        <v>2811</v>
      </c>
      <c r="E69" s="151"/>
      <c r="F69" s="151"/>
      <c r="G69" s="151"/>
      <c r="H69" s="151"/>
      <c r="I69" s="151"/>
      <c r="J69" s="152">
        <f>J95</f>
        <v>0</v>
      </c>
      <c r="K69" s="100"/>
      <c r="L69" s="153"/>
    </row>
    <row r="70" spans="1:47" s="2" customFormat="1" ht="21.75" customHeight="1">
      <c r="A70" s="37"/>
      <c r="B70" s="38"/>
      <c r="C70" s="39"/>
      <c r="D70" s="39"/>
      <c r="E70" s="39"/>
      <c r="F70" s="39"/>
      <c r="G70" s="39"/>
      <c r="H70" s="39"/>
      <c r="I70" s="39"/>
      <c r="J70" s="39"/>
      <c r="K70" s="39"/>
      <c r="L70" s="116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</row>
    <row r="71" spans="1:47" s="2" customFormat="1" ht="7" customHeight="1">
      <c r="A71" s="37"/>
      <c r="B71" s="50"/>
      <c r="C71" s="51"/>
      <c r="D71" s="51"/>
      <c r="E71" s="51"/>
      <c r="F71" s="51"/>
      <c r="G71" s="51"/>
      <c r="H71" s="51"/>
      <c r="I71" s="51"/>
      <c r="J71" s="51"/>
      <c r="K71" s="51"/>
      <c r="L71" s="116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</row>
    <row r="75" spans="1:47" s="2" customFormat="1" ht="7" customHeight="1">
      <c r="A75" s="37"/>
      <c r="B75" s="52"/>
      <c r="C75" s="53"/>
      <c r="D75" s="53"/>
      <c r="E75" s="53"/>
      <c r="F75" s="53"/>
      <c r="G75" s="53"/>
      <c r="H75" s="53"/>
      <c r="I75" s="53"/>
      <c r="J75" s="53"/>
      <c r="K75" s="53"/>
      <c r="L75" s="116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</row>
    <row r="76" spans="1:47" s="2" customFormat="1" ht="25" customHeight="1">
      <c r="A76" s="37"/>
      <c r="B76" s="38"/>
      <c r="C76" s="26" t="s">
        <v>191</v>
      </c>
      <c r="D76" s="39"/>
      <c r="E76" s="39"/>
      <c r="F76" s="39"/>
      <c r="G76" s="39"/>
      <c r="H76" s="39"/>
      <c r="I76" s="39"/>
      <c r="J76" s="39"/>
      <c r="K76" s="39"/>
      <c r="L76" s="116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pans="1:47" s="2" customFormat="1" ht="7" customHeight="1">
      <c r="A77" s="37"/>
      <c r="B77" s="38"/>
      <c r="C77" s="39"/>
      <c r="D77" s="39"/>
      <c r="E77" s="39"/>
      <c r="F77" s="39"/>
      <c r="G77" s="39"/>
      <c r="H77" s="39"/>
      <c r="I77" s="39"/>
      <c r="J77" s="39"/>
      <c r="K77" s="39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47" s="2" customFormat="1" ht="12" customHeight="1">
      <c r="A78" s="37"/>
      <c r="B78" s="38"/>
      <c r="C78" s="32" t="s">
        <v>16</v>
      </c>
      <c r="D78" s="39"/>
      <c r="E78" s="39"/>
      <c r="F78" s="39"/>
      <c r="G78" s="39"/>
      <c r="H78" s="39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47" s="2" customFormat="1" ht="16.5" customHeight="1">
      <c r="A79" s="37"/>
      <c r="B79" s="38"/>
      <c r="C79" s="39"/>
      <c r="D79" s="39"/>
      <c r="E79" s="400" t="str">
        <f>E7</f>
        <v>Lesopark Na Kolečku-DPS - revize</v>
      </c>
      <c r="F79" s="401"/>
      <c r="G79" s="401"/>
      <c r="H79" s="401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47" s="1" customFormat="1" ht="12" customHeight="1">
      <c r="B80" s="24"/>
      <c r="C80" s="32" t="s">
        <v>169</v>
      </c>
      <c r="D80" s="25"/>
      <c r="E80" s="25"/>
      <c r="F80" s="25"/>
      <c r="G80" s="25"/>
      <c r="H80" s="25"/>
      <c r="I80" s="25"/>
      <c r="J80" s="25"/>
      <c r="K80" s="25"/>
      <c r="L80" s="23"/>
    </row>
    <row r="81" spans="1:65" s="1" customFormat="1" ht="16.5" customHeight="1">
      <c r="B81" s="24"/>
      <c r="C81" s="25"/>
      <c r="D81" s="25"/>
      <c r="E81" s="400" t="s">
        <v>2673</v>
      </c>
      <c r="F81" s="391"/>
      <c r="G81" s="391"/>
      <c r="H81" s="391"/>
      <c r="I81" s="25"/>
      <c r="J81" s="25"/>
      <c r="K81" s="25"/>
      <c r="L81" s="23"/>
    </row>
    <row r="82" spans="1:65" s="1" customFormat="1" ht="12" customHeight="1">
      <c r="B82" s="24"/>
      <c r="C82" s="32" t="s">
        <v>171</v>
      </c>
      <c r="D82" s="25"/>
      <c r="E82" s="25"/>
      <c r="F82" s="25"/>
      <c r="G82" s="25"/>
      <c r="H82" s="25"/>
      <c r="I82" s="25"/>
      <c r="J82" s="25"/>
      <c r="K82" s="25"/>
      <c r="L82" s="23"/>
    </row>
    <row r="83" spans="1:65" s="2" customFormat="1" ht="16.5" customHeight="1">
      <c r="A83" s="37"/>
      <c r="B83" s="38"/>
      <c r="C83" s="39"/>
      <c r="D83" s="39"/>
      <c r="E83" s="409" t="s">
        <v>2800</v>
      </c>
      <c r="F83" s="399"/>
      <c r="G83" s="399"/>
      <c r="H83" s="399"/>
      <c r="I83" s="39"/>
      <c r="J83" s="39"/>
      <c r="K83" s="39"/>
      <c r="L83" s="11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pans="1:65" s="2" customFormat="1" ht="12" customHeight="1">
      <c r="A84" s="37"/>
      <c r="B84" s="38"/>
      <c r="C84" s="32" t="s">
        <v>1425</v>
      </c>
      <c r="D84" s="39"/>
      <c r="E84" s="39"/>
      <c r="F84" s="39"/>
      <c r="G84" s="39"/>
      <c r="H84" s="3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5" s="2" customFormat="1" ht="16.5" customHeight="1">
      <c r="A85" s="37"/>
      <c r="B85" s="38"/>
      <c r="C85" s="39"/>
      <c r="D85" s="39"/>
      <c r="E85" s="367" t="str">
        <f>E13</f>
        <v>02 - Volný mobiliář</v>
      </c>
      <c r="F85" s="399"/>
      <c r="G85" s="399"/>
      <c r="H85" s="39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5" s="2" customFormat="1" ht="7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5" s="2" customFormat="1" ht="12" customHeight="1">
      <c r="A87" s="37"/>
      <c r="B87" s="38"/>
      <c r="C87" s="32" t="s">
        <v>22</v>
      </c>
      <c r="D87" s="39"/>
      <c r="E87" s="39"/>
      <c r="F87" s="30" t="str">
        <f>F16</f>
        <v xml:space="preserve"> </v>
      </c>
      <c r="G87" s="39"/>
      <c r="H87" s="39"/>
      <c r="I87" s="32" t="s">
        <v>24</v>
      </c>
      <c r="J87" s="62" t="str">
        <f>IF(J16="","",J16)</f>
        <v>22. 5. 2024</v>
      </c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5" s="2" customFormat="1" ht="7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5" s="2" customFormat="1" ht="15.15" customHeight="1">
      <c r="A89" s="37"/>
      <c r="B89" s="38"/>
      <c r="C89" s="32" t="s">
        <v>26</v>
      </c>
      <c r="D89" s="39"/>
      <c r="E89" s="39"/>
      <c r="F89" s="30" t="str">
        <f>E19</f>
        <v xml:space="preserve"> </v>
      </c>
      <c r="G89" s="39"/>
      <c r="H89" s="39"/>
      <c r="I89" s="32" t="s">
        <v>32</v>
      </c>
      <c r="J89" s="35" t="str">
        <f>E25</f>
        <v>Land05 s.r.o.</v>
      </c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5" s="2" customFormat="1" ht="15.15" customHeight="1">
      <c r="A90" s="37"/>
      <c r="B90" s="38"/>
      <c r="C90" s="32" t="s">
        <v>30</v>
      </c>
      <c r="D90" s="39"/>
      <c r="E90" s="39"/>
      <c r="F90" s="30" t="str">
        <f>IF(E22="","",E22)</f>
        <v>Vyplň údaj</v>
      </c>
      <c r="G90" s="39"/>
      <c r="H90" s="39"/>
      <c r="I90" s="32" t="s">
        <v>35</v>
      </c>
      <c r="J90" s="35" t="str">
        <f>E28</f>
        <v>Soloreal s.r.o.</v>
      </c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5" s="2" customFormat="1" ht="10.25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5" s="11" customFormat="1" ht="29.25" customHeight="1">
      <c r="A92" s="154"/>
      <c r="B92" s="155"/>
      <c r="C92" s="156" t="s">
        <v>192</v>
      </c>
      <c r="D92" s="157" t="s">
        <v>59</v>
      </c>
      <c r="E92" s="157" t="s">
        <v>55</v>
      </c>
      <c r="F92" s="157" t="s">
        <v>56</v>
      </c>
      <c r="G92" s="157" t="s">
        <v>193</v>
      </c>
      <c r="H92" s="157" t="s">
        <v>194</v>
      </c>
      <c r="I92" s="157" t="s">
        <v>195</v>
      </c>
      <c r="J92" s="158" t="s">
        <v>177</v>
      </c>
      <c r="K92" s="159" t="s">
        <v>196</v>
      </c>
      <c r="L92" s="160"/>
      <c r="M92" s="71" t="s">
        <v>21</v>
      </c>
      <c r="N92" s="72" t="s">
        <v>44</v>
      </c>
      <c r="O92" s="72" t="s">
        <v>197</v>
      </c>
      <c r="P92" s="72" t="s">
        <v>198</v>
      </c>
      <c r="Q92" s="72" t="s">
        <v>199</v>
      </c>
      <c r="R92" s="72" t="s">
        <v>200</v>
      </c>
      <c r="S92" s="72" t="s">
        <v>201</v>
      </c>
      <c r="T92" s="73" t="s">
        <v>202</v>
      </c>
      <c r="U92" s="154"/>
      <c r="V92" s="154"/>
      <c r="W92" s="154"/>
      <c r="X92" s="154"/>
      <c r="Y92" s="154"/>
      <c r="Z92" s="154"/>
      <c r="AA92" s="154"/>
      <c r="AB92" s="154"/>
      <c r="AC92" s="154"/>
      <c r="AD92" s="154"/>
      <c r="AE92" s="154"/>
    </row>
    <row r="93" spans="1:65" s="2" customFormat="1" ht="22.75" customHeight="1">
      <c r="A93" s="37"/>
      <c r="B93" s="38"/>
      <c r="C93" s="78" t="s">
        <v>203</v>
      </c>
      <c r="D93" s="39"/>
      <c r="E93" s="39"/>
      <c r="F93" s="39"/>
      <c r="G93" s="39"/>
      <c r="H93" s="39"/>
      <c r="I93" s="39"/>
      <c r="J93" s="161">
        <f>BK93</f>
        <v>0</v>
      </c>
      <c r="K93" s="39"/>
      <c r="L93" s="42"/>
      <c r="M93" s="74"/>
      <c r="N93" s="162"/>
      <c r="O93" s="75"/>
      <c r="P93" s="163">
        <f>P94</f>
        <v>0</v>
      </c>
      <c r="Q93" s="75"/>
      <c r="R93" s="163">
        <f>R94</f>
        <v>0</v>
      </c>
      <c r="S93" s="75"/>
      <c r="T93" s="164">
        <f>T94</f>
        <v>0</v>
      </c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T93" s="20" t="s">
        <v>73</v>
      </c>
      <c r="AU93" s="20" t="s">
        <v>178</v>
      </c>
      <c r="BK93" s="165">
        <f>BK94</f>
        <v>0</v>
      </c>
    </row>
    <row r="94" spans="1:65" s="12" customFormat="1" ht="25.9" customHeight="1">
      <c r="B94" s="166"/>
      <c r="C94" s="167"/>
      <c r="D94" s="168" t="s">
        <v>73</v>
      </c>
      <c r="E94" s="169" t="s">
        <v>969</v>
      </c>
      <c r="F94" s="169" t="s">
        <v>970</v>
      </c>
      <c r="G94" s="167"/>
      <c r="H94" s="167"/>
      <c r="I94" s="170"/>
      <c r="J94" s="171">
        <f>BK94</f>
        <v>0</v>
      </c>
      <c r="K94" s="167"/>
      <c r="L94" s="172"/>
      <c r="M94" s="173"/>
      <c r="N94" s="174"/>
      <c r="O94" s="174"/>
      <c r="P94" s="175">
        <f>P95</f>
        <v>0</v>
      </c>
      <c r="Q94" s="174"/>
      <c r="R94" s="175">
        <f>R95</f>
        <v>0</v>
      </c>
      <c r="S94" s="174"/>
      <c r="T94" s="176">
        <f>T95</f>
        <v>0</v>
      </c>
      <c r="AR94" s="177" t="s">
        <v>83</v>
      </c>
      <c r="AT94" s="178" t="s">
        <v>73</v>
      </c>
      <c r="AU94" s="178" t="s">
        <v>74</v>
      </c>
      <c r="AY94" s="177" t="s">
        <v>206</v>
      </c>
      <c r="BK94" s="179">
        <f>BK95</f>
        <v>0</v>
      </c>
    </row>
    <row r="95" spans="1:65" s="12" customFormat="1" ht="22.75" customHeight="1">
      <c r="B95" s="166"/>
      <c r="C95" s="167"/>
      <c r="D95" s="168" t="s">
        <v>73</v>
      </c>
      <c r="E95" s="180" t="s">
        <v>3390</v>
      </c>
      <c r="F95" s="180" t="s">
        <v>3391</v>
      </c>
      <c r="G95" s="167"/>
      <c r="H95" s="167"/>
      <c r="I95" s="170"/>
      <c r="J95" s="181">
        <f>BK95</f>
        <v>0</v>
      </c>
      <c r="K95" s="167"/>
      <c r="L95" s="172"/>
      <c r="M95" s="173"/>
      <c r="N95" s="174"/>
      <c r="O95" s="174"/>
      <c r="P95" s="175">
        <f>SUM(P96:P113)</f>
        <v>0</v>
      </c>
      <c r="Q95" s="174"/>
      <c r="R95" s="175">
        <f>SUM(R96:R113)</f>
        <v>0</v>
      </c>
      <c r="S95" s="174"/>
      <c r="T95" s="176">
        <f>SUM(T96:T113)</f>
        <v>0</v>
      </c>
      <c r="AR95" s="177" t="s">
        <v>81</v>
      </c>
      <c r="AT95" s="178" t="s">
        <v>73</v>
      </c>
      <c r="AU95" s="178" t="s">
        <v>81</v>
      </c>
      <c r="AY95" s="177" t="s">
        <v>206</v>
      </c>
      <c r="BK95" s="179">
        <f>SUM(BK96:BK113)</f>
        <v>0</v>
      </c>
    </row>
    <row r="96" spans="1:65" s="2" customFormat="1" ht="16.5" customHeight="1">
      <c r="A96" s="37"/>
      <c r="B96" s="38"/>
      <c r="C96" s="182" t="s">
        <v>81</v>
      </c>
      <c r="D96" s="182" t="s">
        <v>208</v>
      </c>
      <c r="E96" s="183" t="s">
        <v>3713</v>
      </c>
      <c r="F96" s="184" t="s">
        <v>3714</v>
      </c>
      <c r="G96" s="185" t="s">
        <v>1123</v>
      </c>
      <c r="H96" s="186">
        <v>2</v>
      </c>
      <c r="I96" s="187"/>
      <c r="J96" s="188">
        <f>ROUND(I96*H96,2)</f>
        <v>0</v>
      </c>
      <c r="K96" s="189"/>
      <c r="L96" s="42"/>
      <c r="M96" s="190" t="s">
        <v>21</v>
      </c>
      <c r="N96" s="191" t="s">
        <v>45</v>
      </c>
      <c r="O96" s="67"/>
      <c r="P96" s="192">
        <f>O96*H96</f>
        <v>0</v>
      </c>
      <c r="Q96" s="192">
        <v>0</v>
      </c>
      <c r="R96" s="192">
        <f>Q96*H96</f>
        <v>0</v>
      </c>
      <c r="S96" s="192">
        <v>0</v>
      </c>
      <c r="T96" s="193">
        <f>S96*H96</f>
        <v>0</v>
      </c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R96" s="194" t="s">
        <v>149</v>
      </c>
      <c r="AT96" s="194" t="s">
        <v>208</v>
      </c>
      <c r="AU96" s="194" t="s">
        <v>83</v>
      </c>
      <c r="AY96" s="20" t="s">
        <v>206</v>
      </c>
      <c r="BE96" s="195">
        <f>IF(N96="základní",J96,0)</f>
        <v>0</v>
      </c>
      <c r="BF96" s="195">
        <f>IF(N96="snížená",J96,0)</f>
        <v>0</v>
      </c>
      <c r="BG96" s="195">
        <f>IF(N96="zákl. přenesená",J96,0)</f>
        <v>0</v>
      </c>
      <c r="BH96" s="195">
        <f>IF(N96="sníž. přenesená",J96,0)</f>
        <v>0</v>
      </c>
      <c r="BI96" s="195">
        <f>IF(N96="nulová",J96,0)</f>
        <v>0</v>
      </c>
      <c r="BJ96" s="20" t="s">
        <v>81</v>
      </c>
      <c r="BK96" s="195">
        <f>ROUND(I96*H96,2)</f>
        <v>0</v>
      </c>
      <c r="BL96" s="20" t="s">
        <v>149</v>
      </c>
      <c r="BM96" s="194" t="s">
        <v>3715</v>
      </c>
    </row>
    <row r="97" spans="1:65" s="2" customFormat="1">
      <c r="A97" s="37"/>
      <c r="B97" s="38"/>
      <c r="C97" s="39"/>
      <c r="D97" s="196" t="s">
        <v>213</v>
      </c>
      <c r="E97" s="39"/>
      <c r="F97" s="197" t="s">
        <v>3714</v>
      </c>
      <c r="G97" s="39"/>
      <c r="H97" s="39"/>
      <c r="I97" s="198"/>
      <c r="J97" s="39"/>
      <c r="K97" s="39"/>
      <c r="L97" s="42"/>
      <c r="M97" s="199"/>
      <c r="N97" s="200"/>
      <c r="O97" s="67"/>
      <c r="P97" s="67"/>
      <c r="Q97" s="67"/>
      <c r="R97" s="67"/>
      <c r="S97" s="67"/>
      <c r="T97" s="68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20" t="s">
        <v>213</v>
      </c>
      <c r="AU97" s="20" t="s">
        <v>83</v>
      </c>
    </row>
    <row r="98" spans="1:65" s="2" customFormat="1" ht="18">
      <c r="A98" s="37"/>
      <c r="B98" s="38"/>
      <c r="C98" s="39"/>
      <c r="D98" s="196" t="s">
        <v>275</v>
      </c>
      <c r="E98" s="39"/>
      <c r="F98" s="233" t="s">
        <v>3716</v>
      </c>
      <c r="G98" s="39"/>
      <c r="H98" s="39"/>
      <c r="I98" s="198"/>
      <c r="J98" s="39"/>
      <c r="K98" s="39"/>
      <c r="L98" s="42"/>
      <c r="M98" s="199"/>
      <c r="N98" s="200"/>
      <c r="O98" s="67"/>
      <c r="P98" s="67"/>
      <c r="Q98" s="67"/>
      <c r="R98" s="67"/>
      <c r="S98" s="67"/>
      <c r="T98" s="68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T98" s="20" t="s">
        <v>275</v>
      </c>
      <c r="AU98" s="20" t="s">
        <v>83</v>
      </c>
    </row>
    <row r="99" spans="1:65" s="2" customFormat="1" ht="24.15" customHeight="1">
      <c r="A99" s="37"/>
      <c r="B99" s="38"/>
      <c r="C99" s="182" t="s">
        <v>83</v>
      </c>
      <c r="D99" s="182" t="s">
        <v>208</v>
      </c>
      <c r="E99" s="183" t="s">
        <v>3717</v>
      </c>
      <c r="F99" s="184" t="s">
        <v>3718</v>
      </c>
      <c r="G99" s="185" t="s">
        <v>1123</v>
      </c>
      <c r="H99" s="186">
        <v>4</v>
      </c>
      <c r="I99" s="187"/>
      <c r="J99" s="188">
        <f>ROUND(I99*H99,2)</f>
        <v>0</v>
      </c>
      <c r="K99" s="189"/>
      <c r="L99" s="42"/>
      <c r="M99" s="190" t="s">
        <v>21</v>
      </c>
      <c r="N99" s="191" t="s">
        <v>45</v>
      </c>
      <c r="O99" s="67"/>
      <c r="P99" s="192">
        <f>O99*H99</f>
        <v>0</v>
      </c>
      <c r="Q99" s="192">
        <v>0</v>
      </c>
      <c r="R99" s="192">
        <f>Q99*H99</f>
        <v>0</v>
      </c>
      <c r="S99" s="192">
        <v>0</v>
      </c>
      <c r="T99" s="193">
        <f>S99*H99</f>
        <v>0</v>
      </c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R99" s="194" t="s">
        <v>149</v>
      </c>
      <c r="AT99" s="194" t="s">
        <v>208</v>
      </c>
      <c r="AU99" s="194" t="s">
        <v>83</v>
      </c>
      <c r="AY99" s="20" t="s">
        <v>206</v>
      </c>
      <c r="BE99" s="195">
        <f>IF(N99="základní",J99,0)</f>
        <v>0</v>
      </c>
      <c r="BF99" s="195">
        <f>IF(N99="snížená",J99,0)</f>
        <v>0</v>
      </c>
      <c r="BG99" s="195">
        <f>IF(N99="zákl. přenesená",J99,0)</f>
        <v>0</v>
      </c>
      <c r="BH99" s="195">
        <f>IF(N99="sníž. přenesená",J99,0)</f>
        <v>0</v>
      </c>
      <c r="BI99" s="195">
        <f>IF(N99="nulová",J99,0)</f>
        <v>0</v>
      </c>
      <c r="BJ99" s="20" t="s">
        <v>81</v>
      </c>
      <c r="BK99" s="195">
        <f>ROUND(I99*H99,2)</f>
        <v>0</v>
      </c>
      <c r="BL99" s="20" t="s">
        <v>149</v>
      </c>
      <c r="BM99" s="194" t="s">
        <v>3719</v>
      </c>
    </row>
    <row r="100" spans="1:65" s="2" customFormat="1">
      <c r="A100" s="37"/>
      <c r="B100" s="38"/>
      <c r="C100" s="39"/>
      <c r="D100" s="196" t="s">
        <v>213</v>
      </c>
      <c r="E100" s="39"/>
      <c r="F100" s="197" t="s">
        <v>3718</v>
      </c>
      <c r="G100" s="39"/>
      <c r="H100" s="39"/>
      <c r="I100" s="198"/>
      <c r="J100" s="39"/>
      <c r="K100" s="39"/>
      <c r="L100" s="42"/>
      <c r="M100" s="199"/>
      <c r="N100" s="200"/>
      <c r="O100" s="67"/>
      <c r="P100" s="67"/>
      <c r="Q100" s="67"/>
      <c r="R100" s="67"/>
      <c r="S100" s="67"/>
      <c r="T100" s="68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T100" s="20" t="s">
        <v>213</v>
      </c>
      <c r="AU100" s="20" t="s">
        <v>83</v>
      </c>
    </row>
    <row r="101" spans="1:65" s="2" customFormat="1" ht="18">
      <c r="A101" s="37"/>
      <c r="B101" s="38"/>
      <c r="C101" s="39"/>
      <c r="D101" s="196" t="s">
        <v>275</v>
      </c>
      <c r="E101" s="39"/>
      <c r="F101" s="233" t="s">
        <v>3720</v>
      </c>
      <c r="G101" s="39"/>
      <c r="H101" s="39"/>
      <c r="I101" s="198"/>
      <c r="J101" s="39"/>
      <c r="K101" s="39"/>
      <c r="L101" s="42"/>
      <c r="M101" s="199"/>
      <c r="N101" s="200"/>
      <c r="O101" s="67"/>
      <c r="P101" s="67"/>
      <c r="Q101" s="67"/>
      <c r="R101" s="67"/>
      <c r="S101" s="67"/>
      <c r="T101" s="68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20" t="s">
        <v>275</v>
      </c>
      <c r="AU101" s="20" t="s">
        <v>83</v>
      </c>
    </row>
    <row r="102" spans="1:65" s="2" customFormat="1" ht="24.15" customHeight="1">
      <c r="A102" s="37"/>
      <c r="B102" s="38"/>
      <c r="C102" s="182" t="s">
        <v>106</v>
      </c>
      <c r="D102" s="182" t="s">
        <v>208</v>
      </c>
      <c r="E102" s="183" t="s">
        <v>3721</v>
      </c>
      <c r="F102" s="184" t="s">
        <v>3722</v>
      </c>
      <c r="G102" s="185" t="s">
        <v>1123</v>
      </c>
      <c r="H102" s="186">
        <v>14</v>
      </c>
      <c r="I102" s="187"/>
      <c r="J102" s="188">
        <f>ROUND(I102*H102,2)</f>
        <v>0</v>
      </c>
      <c r="K102" s="189"/>
      <c r="L102" s="42"/>
      <c r="M102" s="190" t="s">
        <v>21</v>
      </c>
      <c r="N102" s="191" t="s">
        <v>45</v>
      </c>
      <c r="O102" s="67"/>
      <c r="P102" s="192">
        <f>O102*H102</f>
        <v>0</v>
      </c>
      <c r="Q102" s="192">
        <v>0</v>
      </c>
      <c r="R102" s="192">
        <f>Q102*H102</f>
        <v>0</v>
      </c>
      <c r="S102" s="192">
        <v>0</v>
      </c>
      <c r="T102" s="193">
        <f>S102*H102</f>
        <v>0</v>
      </c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R102" s="194" t="s">
        <v>149</v>
      </c>
      <c r="AT102" s="194" t="s">
        <v>208</v>
      </c>
      <c r="AU102" s="194" t="s">
        <v>83</v>
      </c>
      <c r="AY102" s="20" t="s">
        <v>206</v>
      </c>
      <c r="BE102" s="195">
        <f>IF(N102="základní",J102,0)</f>
        <v>0</v>
      </c>
      <c r="BF102" s="195">
        <f>IF(N102="snížená",J102,0)</f>
        <v>0</v>
      </c>
      <c r="BG102" s="195">
        <f>IF(N102="zákl. přenesená",J102,0)</f>
        <v>0</v>
      </c>
      <c r="BH102" s="195">
        <f>IF(N102="sníž. přenesená",J102,0)</f>
        <v>0</v>
      </c>
      <c r="BI102" s="195">
        <f>IF(N102="nulová",J102,0)</f>
        <v>0</v>
      </c>
      <c r="BJ102" s="20" t="s">
        <v>81</v>
      </c>
      <c r="BK102" s="195">
        <f>ROUND(I102*H102,2)</f>
        <v>0</v>
      </c>
      <c r="BL102" s="20" t="s">
        <v>149</v>
      </c>
      <c r="BM102" s="194" t="s">
        <v>3723</v>
      </c>
    </row>
    <row r="103" spans="1:65" s="2" customFormat="1">
      <c r="A103" s="37"/>
      <c r="B103" s="38"/>
      <c r="C103" s="39"/>
      <c r="D103" s="196" t="s">
        <v>213</v>
      </c>
      <c r="E103" s="39"/>
      <c r="F103" s="197" t="s">
        <v>3722</v>
      </c>
      <c r="G103" s="39"/>
      <c r="H103" s="39"/>
      <c r="I103" s="198"/>
      <c r="J103" s="39"/>
      <c r="K103" s="39"/>
      <c r="L103" s="42"/>
      <c r="M103" s="199"/>
      <c r="N103" s="200"/>
      <c r="O103" s="67"/>
      <c r="P103" s="67"/>
      <c r="Q103" s="67"/>
      <c r="R103" s="67"/>
      <c r="S103" s="67"/>
      <c r="T103" s="68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T103" s="20" t="s">
        <v>213</v>
      </c>
      <c r="AU103" s="20" t="s">
        <v>83</v>
      </c>
    </row>
    <row r="104" spans="1:65" s="2" customFormat="1" ht="18">
      <c r="A104" s="37"/>
      <c r="B104" s="38"/>
      <c r="C104" s="39"/>
      <c r="D104" s="196" t="s">
        <v>275</v>
      </c>
      <c r="E104" s="39"/>
      <c r="F104" s="233" t="s">
        <v>3724</v>
      </c>
      <c r="G104" s="39"/>
      <c r="H104" s="39"/>
      <c r="I104" s="198"/>
      <c r="J104" s="39"/>
      <c r="K104" s="39"/>
      <c r="L104" s="42"/>
      <c r="M104" s="199"/>
      <c r="N104" s="200"/>
      <c r="O104" s="67"/>
      <c r="P104" s="67"/>
      <c r="Q104" s="67"/>
      <c r="R104" s="67"/>
      <c r="S104" s="67"/>
      <c r="T104" s="68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T104" s="20" t="s">
        <v>275</v>
      </c>
      <c r="AU104" s="20" t="s">
        <v>83</v>
      </c>
    </row>
    <row r="105" spans="1:65" s="2" customFormat="1" ht="16.5" customHeight="1">
      <c r="A105" s="37"/>
      <c r="B105" s="38"/>
      <c r="C105" s="182" t="s">
        <v>149</v>
      </c>
      <c r="D105" s="182" t="s">
        <v>208</v>
      </c>
      <c r="E105" s="183" t="s">
        <v>3725</v>
      </c>
      <c r="F105" s="184" t="s">
        <v>3726</v>
      </c>
      <c r="G105" s="185" t="s">
        <v>1123</v>
      </c>
      <c r="H105" s="186">
        <v>19</v>
      </c>
      <c r="I105" s="187"/>
      <c r="J105" s="188">
        <f>ROUND(I105*H105,2)</f>
        <v>0</v>
      </c>
      <c r="K105" s="189"/>
      <c r="L105" s="42"/>
      <c r="M105" s="190" t="s">
        <v>21</v>
      </c>
      <c r="N105" s="191" t="s">
        <v>45</v>
      </c>
      <c r="O105" s="67"/>
      <c r="P105" s="192">
        <f>O105*H105</f>
        <v>0</v>
      </c>
      <c r="Q105" s="192">
        <v>0</v>
      </c>
      <c r="R105" s="192">
        <f>Q105*H105</f>
        <v>0</v>
      </c>
      <c r="S105" s="192">
        <v>0</v>
      </c>
      <c r="T105" s="193">
        <f>S105*H105</f>
        <v>0</v>
      </c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R105" s="194" t="s">
        <v>149</v>
      </c>
      <c r="AT105" s="194" t="s">
        <v>208</v>
      </c>
      <c r="AU105" s="194" t="s">
        <v>83</v>
      </c>
      <c r="AY105" s="20" t="s">
        <v>206</v>
      </c>
      <c r="BE105" s="195">
        <f>IF(N105="základní",J105,0)</f>
        <v>0</v>
      </c>
      <c r="BF105" s="195">
        <f>IF(N105="snížená",J105,0)</f>
        <v>0</v>
      </c>
      <c r="BG105" s="195">
        <f>IF(N105="zákl. přenesená",J105,0)</f>
        <v>0</v>
      </c>
      <c r="BH105" s="195">
        <f>IF(N105="sníž. přenesená",J105,0)</f>
        <v>0</v>
      </c>
      <c r="BI105" s="195">
        <f>IF(N105="nulová",J105,0)</f>
        <v>0</v>
      </c>
      <c r="BJ105" s="20" t="s">
        <v>81</v>
      </c>
      <c r="BK105" s="195">
        <f>ROUND(I105*H105,2)</f>
        <v>0</v>
      </c>
      <c r="BL105" s="20" t="s">
        <v>149</v>
      </c>
      <c r="BM105" s="194" t="s">
        <v>3727</v>
      </c>
    </row>
    <row r="106" spans="1:65" s="2" customFormat="1">
      <c r="A106" s="37"/>
      <c r="B106" s="38"/>
      <c r="C106" s="39"/>
      <c r="D106" s="196" t="s">
        <v>213</v>
      </c>
      <c r="E106" s="39"/>
      <c r="F106" s="197" t="s">
        <v>3726</v>
      </c>
      <c r="G106" s="39"/>
      <c r="H106" s="39"/>
      <c r="I106" s="198"/>
      <c r="J106" s="39"/>
      <c r="K106" s="39"/>
      <c r="L106" s="42"/>
      <c r="M106" s="199"/>
      <c r="N106" s="200"/>
      <c r="O106" s="67"/>
      <c r="P106" s="67"/>
      <c r="Q106" s="67"/>
      <c r="R106" s="67"/>
      <c r="S106" s="67"/>
      <c r="T106" s="68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20" t="s">
        <v>213</v>
      </c>
      <c r="AU106" s="20" t="s">
        <v>83</v>
      </c>
    </row>
    <row r="107" spans="1:65" s="2" customFormat="1" ht="18">
      <c r="A107" s="37"/>
      <c r="B107" s="38"/>
      <c r="C107" s="39"/>
      <c r="D107" s="196" t="s">
        <v>275</v>
      </c>
      <c r="E107" s="39"/>
      <c r="F107" s="233" t="s">
        <v>3728</v>
      </c>
      <c r="G107" s="39"/>
      <c r="H107" s="39"/>
      <c r="I107" s="198"/>
      <c r="J107" s="39"/>
      <c r="K107" s="39"/>
      <c r="L107" s="42"/>
      <c r="M107" s="199"/>
      <c r="N107" s="200"/>
      <c r="O107" s="67"/>
      <c r="P107" s="67"/>
      <c r="Q107" s="67"/>
      <c r="R107" s="67"/>
      <c r="S107" s="67"/>
      <c r="T107" s="6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275</v>
      </c>
      <c r="AU107" s="20" t="s">
        <v>83</v>
      </c>
    </row>
    <row r="108" spans="1:65" s="2" customFormat="1" ht="16.5" customHeight="1">
      <c r="A108" s="37"/>
      <c r="B108" s="38"/>
      <c r="C108" s="182" t="s">
        <v>235</v>
      </c>
      <c r="D108" s="182" t="s">
        <v>208</v>
      </c>
      <c r="E108" s="183" t="s">
        <v>3729</v>
      </c>
      <c r="F108" s="184" t="s">
        <v>3730</v>
      </c>
      <c r="G108" s="185" t="s">
        <v>1123</v>
      </c>
      <c r="H108" s="186">
        <v>19</v>
      </c>
      <c r="I108" s="187"/>
      <c r="J108" s="188">
        <f>ROUND(I108*H108,2)</f>
        <v>0</v>
      </c>
      <c r="K108" s="189"/>
      <c r="L108" s="42"/>
      <c r="M108" s="190" t="s">
        <v>21</v>
      </c>
      <c r="N108" s="191" t="s">
        <v>45</v>
      </c>
      <c r="O108" s="67"/>
      <c r="P108" s="192">
        <f>O108*H108</f>
        <v>0</v>
      </c>
      <c r="Q108" s="192">
        <v>0</v>
      </c>
      <c r="R108" s="192">
        <f>Q108*H108</f>
        <v>0</v>
      </c>
      <c r="S108" s="192">
        <v>0</v>
      </c>
      <c r="T108" s="193">
        <f>S108*H108</f>
        <v>0</v>
      </c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R108" s="194" t="s">
        <v>149</v>
      </c>
      <c r="AT108" s="194" t="s">
        <v>208</v>
      </c>
      <c r="AU108" s="194" t="s">
        <v>83</v>
      </c>
      <c r="AY108" s="20" t="s">
        <v>206</v>
      </c>
      <c r="BE108" s="195">
        <f>IF(N108="základní",J108,0)</f>
        <v>0</v>
      </c>
      <c r="BF108" s="195">
        <f>IF(N108="snížená",J108,0)</f>
        <v>0</v>
      </c>
      <c r="BG108" s="195">
        <f>IF(N108="zákl. přenesená",J108,0)</f>
        <v>0</v>
      </c>
      <c r="BH108" s="195">
        <f>IF(N108="sníž. přenesená",J108,0)</f>
        <v>0</v>
      </c>
      <c r="BI108" s="195">
        <f>IF(N108="nulová",J108,0)</f>
        <v>0</v>
      </c>
      <c r="BJ108" s="20" t="s">
        <v>81</v>
      </c>
      <c r="BK108" s="195">
        <f>ROUND(I108*H108,2)</f>
        <v>0</v>
      </c>
      <c r="BL108" s="20" t="s">
        <v>149</v>
      </c>
      <c r="BM108" s="194" t="s">
        <v>3731</v>
      </c>
    </row>
    <row r="109" spans="1:65" s="2" customFormat="1">
      <c r="A109" s="37"/>
      <c r="B109" s="38"/>
      <c r="C109" s="39"/>
      <c r="D109" s="196" t="s">
        <v>213</v>
      </c>
      <c r="E109" s="39"/>
      <c r="F109" s="197" t="s">
        <v>3730</v>
      </c>
      <c r="G109" s="39"/>
      <c r="H109" s="39"/>
      <c r="I109" s="198"/>
      <c r="J109" s="39"/>
      <c r="K109" s="39"/>
      <c r="L109" s="42"/>
      <c r="M109" s="199"/>
      <c r="N109" s="200"/>
      <c r="O109" s="67"/>
      <c r="P109" s="67"/>
      <c r="Q109" s="67"/>
      <c r="R109" s="67"/>
      <c r="S109" s="67"/>
      <c r="T109" s="68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T109" s="20" t="s">
        <v>213</v>
      </c>
      <c r="AU109" s="20" t="s">
        <v>83</v>
      </c>
    </row>
    <row r="110" spans="1:65" s="2" customFormat="1" ht="18">
      <c r="A110" s="37"/>
      <c r="B110" s="38"/>
      <c r="C110" s="39"/>
      <c r="D110" s="196" t="s">
        <v>275</v>
      </c>
      <c r="E110" s="39"/>
      <c r="F110" s="233" t="s">
        <v>3732</v>
      </c>
      <c r="G110" s="39"/>
      <c r="H110" s="39"/>
      <c r="I110" s="198"/>
      <c r="J110" s="39"/>
      <c r="K110" s="39"/>
      <c r="L110" s="42"/>
      <c r="M110" s="199"/>
      <c r="N110" s="200"/>
      <c r="O110" s="67"/>
      <c r="P110" s="67"/>
      <c r="Q110" s="67"/>
      <c r="R110" s="67"/>
      <c r="S110" s="67"/>
      <c r="T110" s="68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T110" s="20" t="s">
        <v>275</v>
      </c>
      <c r="AU110" s="20" t="s">
        <v>83</v>
      </c>
    </row>
    <row r="111" spans="1:65" s="2" customFormat="1" ht="16.5" customHeight="1">
      <c r="A111" s="37"/>
      <c r="B111" s="38"/>
      <c r="C111" s="182" t="s">
        <v>254</v>
      </c>
      <c r="D111" s="182" t="s">
        <v>208</v>
      </c>
      <c r="E111" s="183" t="s">
        <v>3733</v>
      </c>
      <c r="F111" s="184" t="s">
        <v>3734</v>
      </c>
      <c r="G111" s="185" t="s">
        <v>1123</v>
      </c>
      <c r="H111" s="186">
        <v>18</v>
      </c>
      <c r="I111" s="187"/>
      <c r="J111" s="188">
        <f>ROUND(I111*H111,2)</f>
        <v>0</v>
      </c>
      <c r="K111" s="189"/>
      <c r="L111" s="42"/>
      <c r="M111" s="190" t="s">
        <v>21</v>
      </c>
      <c r="N111" s="191" t="s">
        <v>45</v>
      </c>
      <c r="O111" s="67"/>
      <c r="P111" s="192">
        <f>O111*H111</f>
        <v>0</v>
      </c>
      <c r="Q111" s="192">
        <v>0</v>
      </c>
      <c r="R111" s="192">
        <f>Q111*H111</f>
        <v>0</v>
      </c>
      <c r="S111" s="192">
        <v>0</v>
      </c>
      <c r="T111" s="193">
        <f>S111*H111</f>
        <v>0</v>
      </c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R111" s="194" t="s">
        <v>149</v>
      </c>
      <c r="AT111" s="194" t="s">
        <v>208</v>
      </c>
      <c r="AU111" s="194" t="s">
        <v>83</v>
      </c>
      <c r="AY111" s="20" t="s">
        <v>206</v>
      </c>
      <c r="BE111" s="195">
        <f>IF(N111="základní",J111,0)</f>
        <v>0</v>
      </c>
      <c r="BF111" s="195">
        <f>IF(N111="snížená",J111,0)</f>
        <v>0</v>
      </c>
      <c r="BG111" s="195">
        <f>IF(N111="zákl. přenesená",J111,0)</f>
        <v>0</v>
      </c>
      <c r="BH111" s="195">
        <f>IF(N111="sníž. přenesená",J111,0)</f>
        <v>0</v>
      </c>
      <c r="BI111" s="195">
        <f>IF(N111="nulová",J111,0)</f>
        <v>0</v>
      </c>
      <c r="BJ111" s="20" t="s">
        <v>81</v>
      </c>
      <c r="BK111" s="195">
        <f>ROUND(I111*H111,2)</f>
        <v>0</v>
      </c>
      <c r="BL111" s="20" t="s">
        <v>149</v>
      </c>
      <c r="BM111" s="194" t="s">
        <v>3735</v>
      </c>
    </row>
    <row r="112" spans="1:65" s="2" customFormat="1">
      <c r="A112" s="37"/>
      <c r="B112" s="38"/>
      <c r="C112" s="39"/>
      <c r="D112" s="196" t="s">
        <v>213</v>
      </c>
      <c r="E112" s="39"/>
      <c r="F112" s="197" t="s">
        <v>3734</v>
      </c>
      <c r="G112" s="39"/>
      <c r="H112" s="39"/>
      <c r="I112" s="198"/>
      <c r="J112" s="39"/>
      <c r="K112" s="39"/>
      <c r="L112" s="42"/>
      <c r="M112" s="199"/>
      <c r="N112" s="200"/>
      <c r="O112" s="67"/>
      <c r="P112" s="67"/>
      <c r="Q112" s="67"/>
      <c r="R112" s="67"/>
      <c r="S112" s="67"/>
      <c r="T112" s="68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20" t="s">
        <v>213</v>
      </c>
      <c r="AU112" s="20" t="s">
        <v>83</v>
      </c>
    </row>
    <row r="113" spans="1:47" s="2" customFormat="1" ht="18">
      <c r="A113" s="37"/>
      <c r="B113" s="38"/>
      <c r="C113" s="39"/>
      <c r="D113" s="196" t="s">
        <v>275</v>
      </c>
      <c r="E113" s="39"/>
      <c r="F113" s="233" t="s">
        <v>3736</v>
      </c>
      <c r="G113" s="39"/>
      <c r="H113" s="39"/>
      <c r="I113" s="198"/>
      <c r="J113" s="39"/>
      <c r="K113" s="39"/>
      <c r="L113" s="42"/>
      <c r="M113" s="245"/>
      <c r="N113" s="246"/>
      <c r="O113" s="247"/>
      <c r="P113" s="247"/>
      <c r="Q113" s="247"/>
      <c r="R113" s="247"/>
      <c r="S113" s="247"/>
      <c r="T113" s="248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T113" s="20" t="s">
        <v>275</v>
      </c>
      <c r="AU113" s="20" t="s">
        <v>83</v>
      </c>
    </row>
    <row r="114" spans="1:47" s="2" customFormat="1" ht="7" customHeight="1">
      <c r="A114" s="37"/>
      <c r="B114" s="50"/>
      <c r="C114" s="51"/>
      <c r="D114" s="51"/>
      <c r="E114" s="51"/>
      <c r="F114" s="51"/>
      <c r="G114" s="51"/>
      <c r="H114" s="51"/>
      <c r="I114" s="51"/>
      <c r="J114" s="51"/>
      <c r="K114" s="51"/>
      <c r="L114" s="42"/>
      <c r="M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</sheetData>
  <sheetProtection algorithmName="SHA-512" hashValue="6bqRpxxXcHhLEtqfWXIc5DQDrsX8eWSxouN2ioOeZ6ES/p8qzCW61hZYfAQKjt7l1r9Ia/zq+7TcmhjE92uCJA==" saltValue="d6m/EvxC6DeBDxuT1xRC2JGvlgGK9JS4nA79zfqVtPpKAb8UW1UY1DGJnkmPxwHR+Rpj8m8OndCBDwerLFxeYQ==" spinCount="100000" sheet="1" objects="1" scenarios="1" formatColumns="0" formatRows="0" autoFilter="0"/>
  <autoFilter ref="C92:K113" xr:uid="{00000000-0009-0000-0000-000010000000}"/>
  <mergeCells count="15">
    <mergeCell ref="E79:H79"/>
    <mergeCell ref="E83:H83"/>
    <mergeCell ref="E81:H81"/>
    <mergeCell ref="E85:H85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2:BM192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150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2673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2800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3737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3738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21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28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ROUND(J94,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ROUND((SUM(BE94:BE191)),  2)</f>
        <v>0</v>
      </c>
      <c r="G37" s="37"/>
      <c r="H37" s="37"/>
      <c r="I37" s="127">
        <v>0.21</v>
      </c>
      <c r="J37" s="126">
        <f>ROUND(((SUM(BE94:BE191))*I37),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ROUND((SUM(BF94:BF191)),  2)</f>
        <v>0</v>
      </c>
      <c r="G38" s="37"/>
      <c r="H38" s="37"/>
      <c r="I38" s="127">
        <v>0.12</v>
      </c>
      <c r="J38" s="126">
        <f>ROUND(((SUM(BF94:BF191))*I38),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ROUND((SUM(BG94:BG191)),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ROUND((SUM(BH94:BH191)),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ROUND((SUM(BI94:BI191)),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2673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2800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3737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1 - Zdravotní technika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 xml:space="preserve"> 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J94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3739</v>
      </c>
      <c r="E68" s="146"/>
      <c r="F68" s="146"/>
      <c r="G68" s="146"/>
      <c r="H68" s="146"/>
      <c r="I68" s="146"/>
      <c r="J68" s="147">
        <f>J95</f>
        <v>0</v>
      </c>
      <c r="K68" s="144"/>
      <c r="L68" s="148"/>
    </row>
    <row r="69" spans="1:47" s="10" customFormat="1" ht="19.899999999999999" customHeight="1">
      <c r="B69" s="149"/>
      <c r="C69" s="100"/>
      <c r="D69" s="150" t="s">
        <v>3740</v>
      </c>
      <c r="E69" s="151"/>
      <c r="F69" s="151"/>
      <c r="G69" s="151"/>
      <c r="H69" s="151"/>
      <c r="I69" s="151"/>
      <c r="J69" s="152">
        <f>J96</f>
        <v>0</v>
      </c>
      <c r="K69" s="100"/>
      <c r="L69" s="153"/>
    </row>
    <row r="70" spans="1:47" s="10" customFormat="1" ht="19.899999999999999" customHeight="1">
      <c r="B70" s="149"/>
      <c r="C70" s="100"/>
      <c r="D70" s="150" t="s">
        <v>3741</v>
      </c>
      <c r="E70" s="151"/>
      <c r="F70" s="151"/>
      <c r="G70" s="151"/>
      <c r="H70" s="151"/>
      <c r="I70" s="151"/>
      <c r="J70" s="152">
        <f>J155</f>
        <v>0</v>
      </c>
      <c r="K70" s="100"/>
      <c r="L70" s="153"/>
    </row>
    <row r="71" spans="1:47" s="2" customFormat="1" ht="21.75" customHeight="1">
      <c r="A71" s="37"/>
      <c r="B71" s="38"/>
      <c r="C71" s="39"/>
      <c r="D71" s="39"/>
      <c r="E71" s="39"/>
      <c r="F71" s="39"/>
      <c r="G71" s="39"/>
      <c r="H71" s="39"/>
      <c r="I71" s="39"/>
      <c r="J71" s="39"/>
      <c r="K71" s="39"/>
      <c r="L71" s="116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</row>
    <row r="72" spans="1:47" s="2" customFormat="1" ht="7" customHeight="1">
      <c r="A72" s="37"/>
      <c r="B72" s="50"/>
      <c r="C72" s="51"/>
      <c r="D72" s="51"/>
      <c r="E72" s="51"/>
      <c r="F72" s="51"/>
      <c r="G72" s="51"/>
      <c r="H72" s="51"/>
      <c r="I72" s="51"/>
      <c r="J72" s="51"/>
      <c r="K72" s="51"/>
      <c r="L72" s="11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6" spans="1:47" s="2" customFormat="1" ht="7" customHeight="1">
      <c r="A76" s="37"/>
      <c r="B76" s="52"/>
      <c r="C76" s="53"/>
      <c r="D76" s="53"/>
      <c r="E76" s="53"/>
      <c r="F76" s="53"/>
      <c r="G76" s="53"/>
      <c r="H76" s="53"/>
      <c r="I76" s="53"/>
      <c r="J76" s="53"/>
      <c r="K76" s="53"/>
      <c r="L76" s="116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pans="1:47" s="2" customFormat="1" ht="25" customHeight="1">
      <c r="A77" s="37"/>
      <c r="B77" s="38"/>
      <c r="C77" s="26" t="s">
        <v>191</v>
      </c>
      <c r="D77" s="39"/>
      <c r="E77" s="39"/>
      <c r="F77" s="39"/>
      <c r="G77" s="39"/>
      <c r="H77" s="39"/>
      <c r="I77" s="39"/>
      <c r="J77" s="39"/>
      <c r="K77" s="39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47" s="2" customFormat="1" ht="7" customHeight="1">
      <c r="A78" s="37"/>
      <c r="B78" s="38"/>
      <c r="C78" s="39"/>
      <c r="D78" s="39"/>
      <c r="E78" s="39"/>
      <c r="F78" s="39"/>
      <c r="G78" s="39"/>
      <c r="H78" s="39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47" s="2" customFormat="1" ht="12" customHeight="1">
      <c r="A79" s="37"/>
      <c r="B79" s="38"/>
      <c r="C79" s="32" t="s">
        <v>16</v>
      </c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47" s="2" customFormat="1" ht="16.5" customHeight="1">
      <c r="A80" s="37"/>
      <c r="B80" s="38"/>
      <c r="C80" s="39"/>
      <c r="D80" s="39"/>
      <c r="E80" s="400" t="str">
        <f>E7</f>
        <v>Lesopark Na Kolečku-DPS - revize</v>
      </c>
      <c r="F80" s="401"/>
      <c r="G80" s="401"/>
      <c r="H80" s="401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3" s="1" customFormat="1" ht="12" customHeight="1">
      <c r="B81" s="24"/>
      <c r="C81" s="32" t="s">
        <v>169</v>
      </c>
      <c r="D81" s="25"/>
      <c r="E81" s="25"/>
      <c r="F81" s="25"/>
      <c r="G81" s="25"/>
      <c r="H81" s="25"/>
      <c r="I81" s="25"/>
      <c r="J81" s="25"/>
      <c r="K81" s="25"/>
      <c r="L81" s="23"/>
    </row>
    <row r="82" spans="1:63" s="1" customFormat="1" ht="16.5" customHeight="1">
      <c r="B82" s="24"/>
      <c r="C82" s="25"/>
      <c r="D82" s="25"/>
      <c r="E82" s="400" t="s">
        <v>2673</v>
      </c>
      <c r="F82" s="391"/>
      <c r="G82" s="391"/>
      <c r="H82" s="391"/>
      <c r="I82" s="25"/>
      <c r="J82" s="25"/>
      <c r="K82" s="25"/>
      <c r="L82" s="23"/>
    </row>
    <row r="83" spans="1:63" s="1" customFormat="1" ht="12" customHeight="1">
      <c r="B83" s="24"/>
      <c r="C83" s="32" t="s">
        <v>171</v>
      </c>
      <c r="D83" s="25"/>
      <c r="E83" s="25"/>
      <c r="F83" s="25"/>
      <c r="G83" s="25"/>
      <c r="H83" s="25"/>
      <c r="I83" s="25"/>
      <c r="J83" s="25"/>
      <c r="K83" s="25"/>
      <c r="L83" s="23"/>
    </row>
    <row r="84" spans="1:63" s="2" customFormat="1" ht="16.5" customHeight="1">
      <c r="A84" s="37"/>
      <c r="B84" s="38"/>
      <c r="C84" s="39"/>
      <c r="D84" s="39"/>
      <c r="E84" s="409" t="s">
        <v>2800</v>
      </c>
      <c r="F84" s="399"/>
      <c r="G84" s="399"/>
      <c r="H84" s="39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3" s="2" customFormat="1" ht="12" customHeight="1">
      <c r="A85" s="37"/>
      <c r="B85" s="38"/>
      <c r="C85" s="32" t="s">
        <v>3737</v>
      </c>
      <c r="D85" s="39"/>
      <c r="E85" s="39"/>
      <c r="F85" s="39"/>
      <c r="G85" s="39"/>
      <c r="H85" s="3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3" s="2" customFormat="1" ht="16.5" customHeight="1">
      <c r="A86" s="37"/>
      <c r="B86" s="38"/>
      <c r="C86" s="39"/>
      <c r="D86" s="39"/>
      <c r="E86" s="367" t="str">
        <f>E13</f>
        <v>1 - Zdravotní technika</v>
      </c>
      <c r="F86" s="399"/>
      <c r="G86" s="399"/>
      <c r="H86" s="39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3" s="2" customFormat="1" ht="7" customHeight="1">
      <c r="A87" s="37"/>
      <c r="B87" s="38"/>
      <c r="C87" s="39"/>
      <c r="D87" s="39"/>
      <c r="E87" s="39"/>
      <c r="F87" s="39"/>
      <c r="G87" s="39"/>
      <c r="H87" s="3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3" s="2" customFormat="1" ht="12" customHeight="1">
      <c r="A88" s="37"/>
      <c r="B88" s="38"/>
      <c r="C88" s="32" t="s">
        <v>22</v>
      </c>
      <c r="D88" s="39"/>
      <c r="E88" s="39"/>
      <c r="F88" s="30" t="str">
        <f>F16</f>
        <v xml:space="preserve"> </v>
      </c>
      <c r="G88" s="39"/>
      <c r="H88" s="39"/>
      <c r="I88" s="32" t="s">
        <v>24</v>
      </c>
      <c r="J88" s="62" t="str">
        <f>IF(J16="","",J16)</f>
        <v>22. 5. 2024</v>
      </c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3" s="2" customFormat="1" ht="7" customHeight="1">
      <c r="A89" s="37"/>
      <c r="B89" s="38"/>
      <c r="C89" s="39"/>
      <c r="D89" s="39"/>
      <c r="E89" s="39"/>
      <c r="F89" s="39"/>
      <c r="G89" s="39"/>
      <c r="H89" s="39"/>
      <c r="I89" s="39"/>
      <c r="J89" s="39"/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3" s="2" customFormat="1" ht="15.15" customHeight="1">
      <c r="A90" s="37"/>
      <c r="B90" s="38"/>
      <c r="C90" s="32" t="s">
        <v>26</v>
      </c>
      <c r="D90" s="39"/>
      <c r="E90" s="39"/>
      <c r="F90" s="30" t="str">
        <f>E19</f>
        <v xml:space="preserve"> </v>
      </c>
      <c r="G90" s="39"/>
      <c r="H90" s="39"/>
      <c r="I90" s="32" t="s">
        <v>32</v>
      </c>
      <c r="J90" s="35" t="str">
        <f>E25</f>
        <v>Land05 s.r.o.</v>
      </c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3" s="2" customFormat="1" ht="15.15" customHeight="1">
      <c r="A91" s="37"/>
      <c r="B91" s="38"/>
      <c r="C91" s="32" t="s">
        <v>30</v>
      </c>
      <c r="D91" s="39"/>
      <c r="E91" s="39"/>
      <c r="F91" s="30" t="str">
        <f>IF(E22="","",E22)</f>
        <v>Vyplň údaj</v>
      </c>
      <c r="G91" s="39"/>
      <c r="H91" s="39"/>
      <c r="I91" s="32" t="s">
        <v>35</v>
      </c>
      <c r="J91" s="35" t="str">
        <f>E28</f>
        <v>Soloreal s.r.o.</v>
      </c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3" s="2" customFormat="1" ht="10.25" customHeight="1">
      <c r="A92" s="37"/>
      <c r="B92" s="38"/>
      <c r="C92" s="39"/>
      <c r="D92" s="39"/>
      <c r="E92" s="39"/>
      <c r="F92" s="39"/>
      <c r="G92" s="39"/>
      <c r="H92" s="39"/>
      <c r="I92" s="39"/>
      <c r="J92" s="39"/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63" s="11" customFormat="1" ht="29.25" customHeight="1">
      <c r="A93" s="154"/>
      <c r="B93" s="155"/>
      <c r="C93" s="156" t="s">
        <v>192</v>
      </c>
      <c r="D93" s="157" t="s">
        <v>59</v>
      </c>
      <c r="E93" s="157" t="s">
        <v>55</v>
      </c>
      <c r="F93" s="157" t="s">
        <v>56</v>
      </c>
      <c r="G93" s="157" t="s">
        <v>193</v>
      </c>
      <c r="H93" s="157" t="s">
        <v>194</v>
      </c>
      <c r="I93" s="157" t="s">
        <v>195</v>
      </c>
      <c r="J93" s="158" t="s">
        <v>177</v>
      </c>
      <c r="K93" s="159" t="s">
        <v>196</v>
      </c>
      <c r="L93" s="160"/>
      <c r="M93" s="71" t="s">
        <v>21</v>
      </c>
      <c r="N93" s="72" t="s">
        <v>44</v>
      </c>
      <c r="O93" s="72" t="s">
        <v>197</v>
      </c>
      <c r="P93" s="72" t="s">
        <v>198</v>
      </c>
      <c r="Q93" s="72" t="s">
        <v>199</v>
      </c>
      <c r="R93" s="72" t="s">
        <v>200</v>
      </c>
      <c r="S93" s="72" t="s">
        <v>201</v>
      </c>
      <c r="T93" s="73" t="s">
        <v>202</v>
      </c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</row>
    <row r="94" spans="1:63" s="2" customFormat="1" ht="22.75" customHeight="1">
      <c r="A94" s="37"/>
      <c r="B94" s="38"/>
      <c r="C94" s="78" t="s">
        <v>203</v>
      </c>
      <c r="D94" s="39"/>
      <c r="E94" s="39"/>
      <c r="F94" s="39"/>
      <c r="G94" s="39"/>
      <c r="H94" s="39"/>
      <c r="I94" s="39"/>
      <c r="J94" s="161">
        <f>BK94</f>
        <v>0</v>
      </c>
      <c r="K94" s="39"/>
      <c r="L94" s="42"/>
      <c r="M94" s="74"/>
      <c r="N94" s="162"/>
      <c r="O94" s="75"/>
      <c r="P94" s="163">
        <f>P95</f>
        <v>0</v>
      </c>
      <c r="Q94" s="75"/>
      <c r="R94" s="163">
        <f>R95</f>
        <v>0</v>
      </c>
      <c r="S94" s="75"/>
      <c r="T94" s="164">
        <f>T95</f>
        <v>0</v>
      </c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T94" s="20" t="s">
        <v>73</v>
      </c>
      <c r="AU94" s="20" t="s">
        <v>178</v>
      </c>
      <c r="BK94" s="165">
        <f>BK95</f>
        <v>0</v>
      </c>
    </row>
    <row r="95" spans="1:63" s="12" customFormat="1" ht="25.9" customHeight="1">
      <c r="B95" s="166"/>
      <c r="C95" s="167"/>
      <c r="D95" s="168" t="s">
        <v>73</v>
      </c>
      <c r="E95" s="169" t="s">
        <v>81</v>
      </c>
      <c r="F95" s="169" t="s">
        <v>3742</v>
      </c>
      <c r="G95" s="167"/>
      <c r="H95" s="167"/>
      <c r="I95" s="170"/>
      <c r="J95" s="171">
        <f>BK95</f>
        <v>0</v>
      </c>
      <c r="K95" s="167"/>
      <c r="L95" s="172"/>
      <c r="M95" s="173"/>
      <c r="N95" s="174"/>
      <c r="O95" s="174"/>
      <c r="P95" s="175">
        <f>P96+P155</f>
        <v>0</v>
      </c>
      <c r="Q95" s="174"/>
      <c r="R95" s="175">
        <f>R96+R155</f>
        <v>0</v>
      </c>
      <c r="S95" s="174"/>
      <c r="T95" s="176">
        <f>T96+T155</f>
        <v>0</v>
      </c>
      <c r="AR95" s="177" t="s">
        <v>81</v>
      </c>
      <c r="AT95" s="178" t="s">
        <v>73</v>
      </c>
      <c r="AU95" s="178" t="s">
        <v>74</v>
      </c>
      <c r="AY95" s="177" t="s">
        <v>206</v>
      </c>
      <c r="BK95" s="179">
        <f>BK96+BK155</f>
        <v>0</v>
      </c>
    </row>
    <row r="96" spans="1:63" s="12" customFormat="1" ht="22.75" customHeight="1">
      <c r="B96" s="166"/>
      <c r="C96" s="167"/>
      <c r="D96" s="168" t="s">
        <v>73</v>
      </c>
      <c r="E96" s="180" t="s">
        <v>3743</v>
      </c>
      <c r="F96" s="180" t="s">
        <v>3744</v>
      </c>
      <c r="G96" s="167"/>
      <c r="H96" s="167"/>
      <c r="I96" s="170"/>
      <c r="J96" s="181">
        <f>BK96</f>
        <v>0</v>
      </c>
      <c r="K96" s="167"/>
      <c r="L96" s="172"/>
      <c r="M96" s="173"/>
      <c r="N96" s="174"/>
      <c r="O96" s="174"/>
      <c r="P96" s="175">
        <f>SUM(P97:P154)</f>
        <v>0</v>
      </c>
      <c r="Q96" s="174"/>
      <c r="R96" s="175">
        <f>SUM(R97:R154)</f>
        <v>0</v>
      </c>
      <c r="S96" s="174"/>
      <c r="T96" s="176">
        <f>SUM(T97:T154)</f>
        <v>0</v>
      </c>
      <c r="AR96" s="177" t="s">
        <v>81</v>
      </c>
      <c r="AT96" s="178" t="s">
        <v>73</v>
      </c>
      <c r="AU96" s="178" t="s">
        <v>81</v>
      </c>
      <c r="AY96" s="177" t="s">
        <v>206</v>
      </c>
      <c r="BK96" s="179">
        <f>SUM(BK97:BK154)</f>
        <v>0</v>
      </c>
    </row>
    <row r="97" spans="1:65" s="2" customFormat="1" ht="16.5" customHeight="1">
      <c r="A97" s="37"/>
      <c r="B97" s="38"/>
      <c r="C97" s="182" t="s">
        <v>81</v>
      </c>
      <c r="D97" s="182" t="s">
        <v>208</v>
      </c>
      <c r="E97" s="183" t="s">
        <v>3745</v>
      </c>
      <c r="F97" s="184" t="s">
        <v>3746</v>
      </c>
      <c r="G97" s="185" t="s">
        <v>226</v>
      </c>
      <c r="H97" s="186">
        <v>54</v>
      </c>
      <c r="I97" s="187"/>
      <c r="J97" s="188">
        <f>ROUND(I97*H97,2)</f>
        <v>0</v>
      </c>
      <c r="K97" s="189"/>
      <c r="L97" s="42"/>
      <c r="M97" s="190" t="s">
        <v>21</v>
      </c>
      <c r="N97" s="191" t="s">
        <v>45</v>
      </c>
      <c r="O97" s="67"/>
      <c r="P97" s="192">
        <f>O97*H97</f>
        <v>0</v>
      </c>
      <c r="Q97" s="192">
        <v>0</v>
      </c>
      <c r="R97" s="192">
        <f>Q97*H97</f>
        <v>0</v>
      </c>
      <c r="S97" s="192">
        <v>0</v>
      </c>
      <c r="T97" s="193">
        <f>S97*H97</f>
        <v>0</v>
      </c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R97" s="194" t="s">
        <v>149</v>
      </c>
      <c r="AT97" s="194" t="s">
        <v>208</v>
      </c>
      <c r="AU97" s="194" t="s">
        <v>83</v>
      </c>
      <c r="AY97" s="20" t="s">
        <v>206</v>
      </c>
      <c r="BE97" s="195">
        <f>IF(N97="základní",J97,0)</f>
        <v>0</v>
      </c>
      <c r="BF97" s="195">
        <f>IF(N97="snížená",J97,0)</f>
        <v>0</v>
      </c>
      <c r="BG97" s="195">
        <f>IF(N97="zákl. přenesená",J97,0)</f>
        <v>0</v>
      </c>
      <c r="BH97" s="195">
        <f>IF(N97="sníž. přenesená",J97,0)</f>
        <v>0</v>
      </c>
      <c r="BI97" s="195">
        <f>IF(N97="nulová",J97,0)</f>
        <v>0</v>
      </c>
      <c r="BJ97" s="20" t="s">
        <v>81</v>
      </c>
      <c r="BK97" s="195">
        <f>ROUND(I97*H97,2)</f>
        <v>0</v>
      </c>
      <c r="BL97" s="20" t="s">
        <v>149</v>
      </c>
      <c r="BM97" s="194" t="s">
        <v>3747</v>
      </c>
    </row>
    <row r="98" spans="1:65" s="2" customFormat="1">
      <c r="A98" s="37"/>
      <c r="B98" s="38"/>
      <c r="C98" s="39"/>
      <c r="D98" s="196" t="s">
        <v>213</v>
      </c>
      <c r="E98" s="39"/>
      <c r="F98" s="197" t="s">
        <v>3746</v>
      </c>
      <c r="G98" s="39"/>
      <c r="H98" s="39"/>
      <c r="I98" s="198"/>
      <c r="J98" s="39"/>
      <c r="K98" s="39"/>
      <c r="L98" s="42"/>
      <c r="M98" s="199"/>
      <c r="N98" s="200"/>
      <c r="O98" s="67"/>
      <c r="P98" s="67"/>
      <c r="Q98" s="67"/>
      <c r="R98" s="67"/>
      <c r="S98" s="67"/>
      <c r="T98" s="68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T98" s="20" t="s">
        <v>213</v>
      </c>
      <c r="AU98" s="20" t="s">
        <v>83</v>
      </c>
    </row>
    <row r="99" spans="1:65" s="2" customFormat="1" ht="16.5" customHeight="1">
      <c r="A99" s="37"/>
      <c r="B99" s="38"/>
      <c r="C99" s="182" t="s">
        <v>83</v>
      </c>
      <c r="D99" s="182" t="s">
        <v>208</v>
      </c>
      <c r="E99" s="183" t="s">
        <v>3748</v>
      </c>
      <c r="F99" s="184" t="s">
        <v>3749</v>
      </c>
      <c r="G99" s="185" t="s">
        <v>226</v>
      </c>
      <c r="H99" s="186">
        <v>13</v>
      </c>
      <c r="I99" s="187"/>
      <c r="J99" s="188">
        <f>ROUND(I99*H99,2)</f>
        <v>0</v>
      </c>
      <c r="K99" s="189"/>
      <c r="L99" s="42"/>
      <c r="M99" s="190" t="s">
        <v>21</v>
      </c>
      <c r="N99" s="191" t="s">
        <v>45</v>
      </c>
      <c r="O99" s="67"/>
      <c r="P99" s="192">
        <f>O99*H99</f>
        <v>0</v>
      </c>
      <c r="Q99" s="192">
        <v>0</v>
      </c>
      <c r="R99" s="192">
        <f>Q99*H99</f>
        <v>0</v>
      </c>
      <c r="S99" s="192">
        <v>0</v>
      </c>
      <c r="T99" s="193">
        <f>S99*H99</f>
        <v>0</v>
      </c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R99" s="194" t="s">
        <v>149</v>
      </c>
      <c r="AT99" s="194" t="s">
        <v>208</v>
      </c>
      <c r="AU99" s="194" t="s">
        <v>83</v>
      </c>
      <c r="AY99" s="20" t="s">
        <v>206</v>
      </c>
      <c r="BE99" s="195">
        <f>IF(N99="základní",J99,0)</f>
        <v>0</v>
      </c>
      <c r="BF99" s="195">
        <f>IF(N99="snížená",J99,0)</f>
        <v>0</v>
      </c>
      <c r="BG99" s="195">
        <f>IF(N99="zákl. přenesená",J99,0)</f>
        <v>0</v>
      </c>
      <c r="BH99" s="195">
        <f>IF(N99="sníž. přenesená",J99,0)</f>
        <v>0</v>
      </c>
      <c r="BI99" s="195">
        <f>IF(N99="nulová",J99,0)</f>
        <v>0</v>
      </c>
      <c r="BJ99" s="20" t="s">
        <v>81</v>
      </c>
      <c r="BK99" s="195">
        <f>ROUND(I99*H99,2)</f>
        <v>0</v>
      </c>
      <c r="BL99" s="20" t="s">
        <v>149</v>
      </c>
      <c r="BM99" s="194" t="s">
        <v>3750</v>
      </c>
    </row>
    <row r="100" spans="1:65" s="2" customFormat="1">
      <c r="A100" s="37"/>
      <c r="B100" s="38"/>
      <c r="C100" s="39"/>
      <c r="D100" s="196" t="s">
        <v>213</v>
      </c>
      <c r="E100" s="39"/>
      <c r="F100" s="197" t="s">
        <v>3749</v>
      </c>
      <c r="G100" s="39"/>
      <c r="H100" s="39"/>
      <c r="I100" s="198"/>
      <c r="J100" s="39"/>
      <c r="K100" s="39"/>
      <c r="L100" s="42"/>
      <c r="M100" s="199"/>
      <c r="N100" s="200"/>
      <c r="O100" s="67"/>
      <c r="P100" s="67"/>
      <c r="Q100" s="67"/>
      <c r="R100" s="67"/>
      <c r="S100" s="67"/>
      <c r="T100" s="68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T100" s="20" t="s">
        <v>213</v>
      </c>
      <c r="AU100" s="20" t="s">
        <v>83</v>
      </c>
    </row>
    <row r="101" spans="1:65" s="2" customFormat="1" ht="16.5" customHeight="1">
      <c r="A101" s="37"/>
      <c r="B101" s="38"/>
      <c r="C101" s="182" t="s">
        <v>106</v>
      </c>
      <c r="D101" s="182" t="s">
        <v>208</v>
      </c>
      <c r="E101" s="183" t="s">
        <v>3751</v>
      </c>
      <c r="F101" s="184" t="s">
        <v>3752</v>
      </c>
      <c r="G101" s="185" t="s">
        <v>226</v>
      </c>
      <c r="H101" s="186">
        <v>12</v>
      </c>
      <c r="I101" s="187"/>
      <c r="J101" s="188">
        <f>ROUND(I101*H101,2)</f>
        <v>0</v>
      </c>
      <c r="K101" s="189"/>
      <c r="L101" s="42"/>
      <c r="M101" s="190" t="s">
        <v>21</v>
      </c>
      <c r="N101" s="191" t="s">
        <v>45</v>
      </c>
      <c r="O101" s="67"/>
      <c r="P101" s="192">
        <f>O101*H101</f>
        <v>0</v>
      </c>
      <c r="Q101" s="192">
        <v>0</v>
      </c>
      <c r="R101" s="192">
        <f>Q101*H101</f>
        <v>0</v>
      </c>
      <c r="S101" s="192">
        <v>0</v>
      </c>
      <c r="T101" s="193">
        <f>S101*H101</f>
        <v>0</v>
      </c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R101" s="194" t="s">
        <v>149</v>
      </c>
      <c r="AT101" s="194" t="s">
        <v>208</v>
      </c>
      <c r="AU101" s="194" t="s">
        <v>83</v>
      </c>
      <c r="AY101" s="20" t="s">
        <v>206</v>
      </c>
      <c r="BE101" s="195">
        <f>IF(N101="základní",J101,0)</f>
        <v>0</v>
      </c>
      <c r="BF101" s="195">
        <f>IF(N101="snížená",J101,0)</f>
        <v>0</v>
      </c>
      <c r="BG101" s="195">
        <f>IF(N101="zákl. přenesená",J101,0)</f>
        <v>0</v>
      </c>
      <c r="BH101" s="195">
        <f>IF(N101="sníž. přenesená",J101,0)</f>
        <v>0</v>
      </c>
      <c r="BI101" s="195">
        <f>IF(N101="nulová",J101,0)</f>
        <v>0</v>
      </c>
      <c r="BJ101" s="20" t="s">
        <v>81</v>
      </c>
      <c r="BK101" s="195">
        <f>ROUND(I101*H101,2)</f>
        <v>0</v>
      </c>
      <c r="BL101" s="20" t="s">
        <v>149</v>
      </c>
      <c r="BM101" s="194" t="s">
        <v>3753</v>
      </c>
    </row>
    <row r="102" spans="1:65" s="2" customFormat="1">
      <c r="A102" s="37"/>
      <c r="B102" s="38"/>
      <c r="C102" s="39"/>
      <c r="D102" s="196" t="s">
        <v>213</v>
      </c>
      <c r="E102" s="39"/>
      <c r="F102" s="197" t="s">
        <v>3752</v>
      </c>
      <c r="G102" s="39"/>
      <c r="H102" s="39"/>
      <c r="I102" s="198"/>
      <c r="J102" s="39"/>
      <c r="K102" s="39"/>
      <c r="L102" s="42"/>
      <c r="M102" s="199"/>
      <c r="N102" s="200"/>
      <c r="O102" s="67"/>
      <c r="P102" s="67"/>
      <c r="Q102" s="67"/>
      <c r="R102" s="67"/>
      <c r="S102" s="67"/>
      <c r="T102" s="68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T102" s="20" t="s">
        <v>213</v>
      </c>
      <c r="AU102" s="20" t="s">
        <v>83</v>
      </c>
    </row>
    <row r="103" spans="1:65" s="2" customFormat="1" ht="16.5" customHeight="1">
      <c r="A103" s="37"/>
      <c r="B103" s="38"/>
      <c r="C103" s="182" t="s">
        <v>149</v>
      </c>
      <c r="D103" s="182" t="s">
        <v>208</v>
      </c>
      <c r="E103" s="183" t="s">
        <v>3754</v>
      </c>
      <c r="F103" s="184" t="s">
        <v>3755</v>
      </c>
      <c r="G103" s="185" t="s">
        <v>226</v>
      </c>
      <c r="H103" s="186">
        <v>79</v>
      </c>
      <c r="I103" s="187"/>
      <c r="J103" s="188">
        <f>ROUND(I103*H103,2)</f>
        <v>0</v>
      </c>
      <c r="K103" s="189"/>
      <c r="L103" s="42"/>
      <c r="M103" s="190" t="s">
        <v>21</v>
      </c>
      <c r="N103" s="191" t="s">
        <v>45</v>
      </c>
      <c r="O103" s="67"/>
      <c r="P103" s="192">
        <f>O103*H103</f>
        <v>0</v>
      </c>
      <c r="Q103" s="192">
        <v>0</v>
      </c>
      <c r="R103" s="192">
        <f>Q103*H103</f>
        <v>0</v>
      </c>
      <c r="S103" s="192">
        <v>0</v>
      </c>
      <c r="T103" s="193">
        <f>S103*H103</f>
        <v>0</v>
      </c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R103" s="194" t="s">
        <v>149</v>
      </c>
      <c r="AT103" s="194" t="s">
        <v>208</v>
      </c>
      <c r="AU103" s="194" t="s">
        <v>83</v>
      </c>
      <c r="AY103" s="20" t="s">
        <v>206</v>
      </c>
      <c r="BE103" s="195">
        <f>IF(N103="základní",J103,0)</f>
        <v>0</v>
      </c>
      <c r="BF103" s="195">
        <f>IF(N103="snížená",J103,0)</f>
        <v>0</v>
      </c>
      <c r="BG103" s="195">
        <f>IF(N103="zákl. přenesená",J103,0)</f>
        <v>0</v>
      </c>
      <c r="BH103" s="195">
        <f>IF(N103="sníž. přenesená",J103,0)</f>
        <v>0</v>
      </c>
      <c r="BI103" s="195">
        <f>IF(N103="nulová",J103,0)</f>
        <v>0</v>
      </c>
      <c r="BJ103" s="20" t="s">
        <v>81</v>
      </c>
      <c r="BK103" s="195">
        <f>ROUND(I103*H103,2)</f>
        <v>0</v>
      </c>
      <c r="BL103" s="20" t="s">
        <v>149</v>
      </c>
      <c r="BM103" s="194" t="s">
        <v>3756</v>
      </c>
    </row>
    <row r="104" spans="1:65" s="2" customFormat="1">
      <c r="A104" s="37"/>
      <c r="B104" s="38"/>
      <c r="C104" s="39"/>
      <c r="D104" s="196" t="s">
        <v>213</v>
      </c>
      <c r="E104" s="39"/>
      <c r="F104" s="197" t="s">
        <v>3755</v>
      </c>
      <c r="G104" s="39"/>
      <c r="H104" s="39"/>
      <c r="I104" s="198"/>
      <c r="J104" s="39"/>
      <c r="K104" s="39"/>
      <c r="L104" s="42"/>
      <c r="M104" s="199"/>
      <c r="N104" s="200"/>
      <c r="O104" s="67"/>
      <c r="P104" s="67"/>
      <c r="Q104" s="67"/>
      <c r="R104" s="67"/>
      <c r="S104" s="67"/>
      <c r="T104" s="68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T104" s="20" t="s">
        <v>213</v>
      </c>
      <c r="AU104" s="20" t="s">
        <v>83</v>
      </c>
    </row>
    <row r="105" spans="1:65" s="2" customFormat="1" ht="16.5" customHeight="1">
      <c r="A105" s="37"/>
      <c r="B105" s="38"/>
      <c r="C105" s="182" t="s">
        <v>235</v>
      </c>
      <c r="D105" s="182" t="s">
        <v>208</v>
      </c>
      <c r="E105" s="183" t="s">
        <v>3757</v>
      </c>
      <c r="F105" s="184" t="s">
        <v>3758</v>
      </c>
      <c r="G105" s="185" t="s">
        <v>1123</v>
      </c>
      <c r="H105" s="186">
        <v>1</v>
      </c>
      <c r="I105" s="187"/>
      <c r="J105" s="188">
        <f>ROUND(I105*H105,2)</f>
        <v>0</v>
      </c>
      <c r="K105" s="189"/>
      <c r="L105" s="42"/>
      <c r="M105" s="190" t="s">
        <v>21</v>
      </c>
      <c r="N105" s="191" t="s">
        <v>45</v>
      </c>
      <c r="O105" s="67"/>
      <c r="P105" s="192">
        <f>O105*H105</f>
        <v>0</v>
      </c>
      <c r="Q105" s="192">
        <v>0</v>
      </c>
      <c r="R105" s="192">
        <f>Q105*H105</f>
        <v>0</v>
      </c>
      <c r="S105" s="192">
        <v>0</v>
      </c>
      <c r="T105" s="193">
        <f>S105*H105</f>
        <v>0</v>
      </c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R105" s="194" t="s">
        <v>149</v>
      </c>
      <c r="AT105" s="194" t="s">
        <v>208</v>
      </c>
      <c r="AU105" s="194" t="s">
        <v>83</v>
      </c>
      <c r="AY105" s="20" t="s">
        <v>206</v>
      </c>
      <c r="BE105" s="195">
        <f>IF(N105="základní",J105,0)</f>
        <v>0</v>
      </c>
      <c r="BF105" s="195">
        <f>IF(N105="snížená",J105,0)</f>
        <v>0</v>
      </c>
      <c r="BG105" s="195">
        <f>IF(N105="zákl. přenesená",J105,0)</f>
        <v>0</v>
      </c>
      <c r="BH105" s="195">
        <f>IF(N105="sníž. přenesená",J105,0)</f>
        <v>0</v>
      </c>
      <c r="BI105" s="195">
        <f>IF(N105="nulová",J105,0)</f>
        <v>0</v>
      </c>
      <c r="BJ105" s="20" t="s">
        <v>81</v>
      </c>
      <c r="BK105" s="195">
        <f>ROUND(I105*H105,2)</f>
        <v>0</v>
      </c>
      <c r="BL105" s="20" t="s">
        <v>149</v>
      </c>
      <c r="BM105" s="194" t="s">
        <v>3759</v>
      </c>
    </row>
    <row r="106" spans="1:65" s="2" customFormat="1">
      <c r="A106" s="37"/>
      <c r="B106" s="38"/>
      <c r="C106" s="39"/>
      <c r="D106" s="196" t="s">
        <v>213</v>
      </c>
      <c r="E106" s="39"/>
      <c r="F106" s="197" t="s">
        <v>3758</v>
      </c>
      <c r="G106" s="39"/>
      <c r="H106" s="39"/>
      <c r="I106" s="198"/>
      <c r="J106" s="39"/>
      <c r="K106" s="39"/>
      <c r="L106" s="42"/>
      <c r="M106" s="199"/>
      <c r="N106" s="200"/>
      <c r="O106" s="67"/>
      <c r="P106" s="67"/>
      <c r="Q106" s="67"/>
      <c r="R106" s="67"/>
      <c r="S106" s="67"/>
      <c r="T106" s="68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20" t="s">
        <v>213</v>
      </c>
      <c r="AU106" s="20" t="s">
        <v>83</v>
      </c>
    </row>
    <row r="107" spans="1:65" s="2" customFormat="1" ht="16.5" customHeight="1">
      <c r="A107" s="37"/>
      <c r="B107" s="38"/>
      <c r="C107" s="182" t="s">
        <v>254</v>
      </c>
      <c r="D107" s="182" t="s">
        <v>208</v>
      </c>
      <c r="E107" s="183" t="s">
        <v>3760</v>
      </c>
      <c r="F107" s="184" t="s">
        <v>3761</v>
      </c>
      <c r="G107" s="185" t="s">
        <v>1123</v>
      </c>
      <c r="H107" s="186">
        <v>1</v>
      </c>
      <c r="I107" s="187"/>
      <c r="J107" s="188">
        <f>ROUND(I107*H107,2)</f>
        <v>0</v>
      </c>
      <c r="K107" s="189"/>
      <c r="L107" s="42"/>
      <c r="M107" s="190" t="s">
        <v>21</v>
      </c>
      <c r="N107" s="191" t="s">
        <v>45</v>
      </c>
      <c r="O107" s="67"/>
      <c r="P107" s="192">
        <f>O107*H107</f>
        <v>0</v>
      </c>
      <c r="Q107" s="192">
        <v>0</v>
      </c>
      <c r="R107" s="192">
        <f>Q107*H107</f>
        <v>0</v>
      </c>
      <c r="S107" s="192">
        <v>0</v>
      </c>
      <c r="T107" s="193">
        <f>S107*H107</f>
        <v>0</v>
      </c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R107" s="194" t="s">
        <v>149</v>
      </c>
      <c r="AT107" s="194" t="s">
        <v>208</v>
      </c>
      <c r="AU107" s="194" t="s">
        <v>83</v>
      </c>
      <c r="AY107" s="20" t="s">
        <v>206</v>
      </c>
      <c r="BE107" s="195">
        <f>IF(N107="základní",J107,0)</f>
        <v>0</v>
      </c>
      <c r="BF107" s="195">
        <f>IF(N107="snížená",J107,0)</f>
        <v>0</v>
      </c>
      <c r="BG107" s="195">
        <f>IF(N107="zákl. přenesená",J107,0)</f>
        <v>0</v>
      </c>
      <c r="BH107" s="195">
        <f>IF(N107="sníž. přenesená",J107,0)</f>
        <v>0</v>
      </c>
      <c r="BI107" s="195">
        <f>IF(N107="nulová",J107,0)</f>
        <v>0</v>
      </c>
      <c r="BJ107" s="20" t="s">
        <v>81</v>
      </c>
      <c r="BK107" s="195">
        <f>ROUND(I107*H107,2)</f>
        <v>0</v>
      </c>
      <c r="BL107" s="20" t="s">
        <v>149</v>
      </c>
      <c r="BM107" s="194" t="s">
        <v>3762</v>
      </c>
    </row>
    <row r="108" spans="1:65" s="2" customFormat="1">
      <c r="A108" s="37"/>
      <c r="B108" s="38"/>
      <c r="C108" s="39"/>
      <c r="D108" s="196" t="s">
        <v>213</v>
      </c>
      <c r="E108" s="39"/>
      <c r="F108" s="197" t="s">
        <v>3761</v>
      </c>
      <c r="G108" s="39"/>
      <c r="H108" s="39"/>
      <c r="I108" s="198"/>
      <c r="J108" s="39"/>
      <c r="K108" s="39"/>
      <c r="L108" s="42"/>
      <c r="M108" s="199"/>
      <c r="N108" s="200"/>
      <c r="O108" s="67"/>
      <c r="P108" s="67"/>
      <c r="Q108" s="67"/>
      <c r="R108" s="67"/>
      <c r="S108" s="67"/>
      <c r="T108" s="68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T108" s="20" t="s">
        <v>213</v>
      </c>
      <c r="AU108" s="20" t="s">
        <v>83</v>
      </c>
    </row>
    <row r="109" spans="1:65" s="2" customFormat="1" ht="16.5" customHeight="1">
      <c r="A109" s="37"/>
      <c r="B109" s="38"/>
      <c r="C109" s="182" t="s">
        <v>270</v>
      </c>
      <c r="D109" s="182" t="s">
        <v>208</v>
      </c>
      <c r="E109" s="183" t="s">
        <v>3763</v>
      </c>
      <c r="F109" s="184" t="s">
        <v>3764</v>
      </c>
      <c r="G109" s="185" t="s">
        <v>1123</v>
      </c>
      <c r="H109" s="186">
        <v>1</v>
      </c>
      <c r="I109" s="187"/>
      <c r="J109" s="188">
        <f>ROUND(I109*H109,2)</f>
        <v>0</v>
      </c>
      <c r="K109" s="189"/>
      <c r="L109" s="42"/>
      <c r="M109" s="190" t="s">
        <v>21</v>
      </c>
      <c r="N109" s="191" t="s">
        <v>45</v>
      </c>
      <c r="O109" s="67"/>
      <c r="P109" s="192">
        <f>O109*H109</f>
        <v>0</v>
      </c>
      <c r="Q109" s="192">
        <v>0</v>
      </c>
      <c r="R109" s="192">
        <f>Q109*H109</f>
        <v>0</v>
      </c>
      <c r="S109" s="192">
        <v>0</v>
      </c>
      <c r="T109" s="193">
        <f>S109*H109</f>
        <v>0</v>
      </c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R109" s="194" t="s">
        <v>149</v>
      </c>
      <c r="AT109" s="194" t="s">
        <v>208</v>
      </c>
      <c r="AU109" s="194" t="s">
        <v>83</v>
      </c>
      <c r="AY109" s="20" t="s">
        <v>206</v>
      </c>
      <c r="BE109" s="195">
        <f>IF(N109="základní",J109,0)</f>
        <v>0</v>
      </c>
      <c r="BF109" s="195">
        <f>IF(N109="snížená",J109,0)</f>
        <v>0</v>
      </c>
      <c r="BG109" s="195">
        <f>IF(N109="zákl. přenesená",J109,0)</f>
        <v>0</v>
      </c>
      <c r="BH109" s="195">
        <f>IF(N109="sníž. přenesená",J109,0)</f>
        <v>0</v>
      </c>
      <c r="BI109" s="195">
        <f>IF(N109="nulová",J109,0)</f>
        <v>0</v>
      </c>
      <c r="BJ109" s="20" t="s">
        <v>81</v>
      </c>
      <c r="BK109" s="195">
        <f>ROUND(I109*H109,2)</f>
        <v>0</v>
      </c>
      <c r="BL109" s="20" t="s">
        <v>149</v>
      </c>
      <c r="BM109" s="194" t="s">
        <v>3765</v>
      </c>
    </row>
    <row r="110" spans="1:65" s="2" customFormat="1">
      <c r="A110" s="37"/>
      <c r="B110" s="38"/>
      <c r="C110" s="39"/>
      <c r="D110" s="196" t="s">
        <v>213</v>
      </c>
      <c r="E110" s="39"/>
      <c r="F110" s="197" t="s">
        <v>3764</v>
      </c>
      <c r="G110" s="39"/>
      <c r="H110" s="39"/>
      <c r="I110" s="198"/>
      <c r="J110" s="39"/>
      <c r="K110" s="39"/>
      <c r="L110" s="42"/>
      <c r="M110" s="199"/>
      <c r="N110" s="200"/>
      <c r="O110" s="67"/>
      <c r="P110" s="67"/>
      <c r="Q110" s="67"/>
      <c r="R110" s="67"/>
      <c r="S110" s="67"/>
      <c r="T110" s="68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T110" s="20" t="s">
        <v>213</v>
      </c>
      <c r="AU110" s="20" t="s">
        <v>83</v>
      </c>
    </row>
    <row r="111" spans="1:65" s="2" customFormat="1" ht="16.5" customHeight="1">
      <c r="A111" s="37"/>
      <c r="B111" s="38"/>
      <c r="C111" s="182" t="s">
        <v>283</v>
      </c>
      <c r="D111" s="182" t="s">
        <v>208</v>
      </c>
      <c r="E111" s="183" t="s">
        <v>3766</v>
      </c>
      <c r="F111" s="184" t="s">
        <v>3767</v>
      </c>
      <c r="G111" s="185" t="s">
        <v>1123</v>
      </c>
      <c r="H111" s="186">
        <v>1</v>
      </c>
      <c r="I111" s="187"/>
      <c r="J111" s="188">
        <f>ROUND(I111*H111,2)</f>
        <v>0</v>
      </c>
      <c r="K111" s="189"/>
      <c r="L111" s="42"/>
      <c r="M111" s="190" t="s">
        <v>21</v>
      </c>
      <c r="N111" s="191" t="s">
        <v>45</v>
      </c>
      <c r="O111" s="67"/>
      <c r="P111" s="192">
        <f>O111*H111</f>
        <v>0</v>
      </c>
      <c r="Q111" s="192">
        <v>0</v>
      </c>
      <c r="R111" s="192">
        <f>Q111*H111</f>
        <v>0</v>
      </c>
      <c r="S111" s="192">
        <v>0</v>
      </c>
      <c r="T111" s="193">
        <f>S111*H111</f>
        <v>0</v>
      </c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R111" s="194" t="s">
        <v>149</v>
      </c>
      <c r="AT111" s="194" t="s">
        <v>208</v>
      </c>
      <c r="AU111" s="194" t="s">
        <v>83</v>
      </c>
      <c r="AY111" s="20" t="s">
        <v>206</v>
      </c>
      <c r="BE111" s="195">
        <f>IF(N111="základní",J111,0)</f>
        <v>0</v>
      </c>
      <c r="BF111" s="195">
        <f>IF(N111="snížená",J111,0)</f>
        <v>0</v>
      </c>
      <c r="BG111" s="195">
        <f>IF(N111="zákl. přenesená",J111,0)</f>
        <v>0</v>
      </c>
      <c r="BH111" s="195">
        <f>IF(N111="sníž. přenesená",J111,0)</f>
        <v>0</v>
      </c>
      <c r="BI111" s="195">
        <f>IF(N111="nulová",J111,0)</f>
        <v>0</v>
      </c>
      <c r="BJ111" s="20" t="s">
        <v>81</v>
      </c>
      <c r="BK111" s="195">
        <f>ROUND(I111*H111,2)</f>
        <v>0</v>
      </c>
      <c r="BL111" s="20" t="s">
        <v>149</v>
      </c>
      <c r="BM111" s="194" t="s">
        <v>3768</v>
      </c>
    </row>
    <row r="112" spans="1:65" s="2" customFormat="1">
      <c r="A112" s="37"/>
      <c r="B112" s="38"/>
      <c r="C112" s="39"/>
      <c r="D112" s="196" t="s">
        <v>213</v>
      </c>
      <c r="E112" s="39"/>
      <c r="F112" s="197" t="s">
        <v>3767</v>
      </c>
      <c r="G112" s="39"/>
      <c r="H112" s="39"/>
      <c r="I112" s="198"/>
      <c r="J112" s="39"/>
      <c r="K112" s="39"/>
      <c r="L112" s="42"/>
      <c r="M112" s="199"/>
      <c r="N112" s="200"/>
      <c r="O112" s="67"/>
      <c r="P112" s="67"/>
      <c r="Q112" s="67"/>
      <c r="R112" s="67"/>
      <c r="S112" s="67"/>
      <c r="T112" s="68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20" t="s">
        <v>213</v>
      </c>
      <c r="AU112" s="20" t="s">
        <v>83</v>
      </c>
    </row>
    <row r="113" spans="1:65" s="2" customFormat="1" ht="16.5" customHeight="1">
      <c r="A113" s="37"/>
      <c r="B113" s="38"/>
      <c r="C113" s="182" t="s">
        <v>289</v>
      </c>
      <c r="D113" s="182" t="s">
        <v>208</v>
      </c>
      <c r="E113" s="183" t="s">
        <v>3769</v>
      </c>
      <c r="F113" s="184" t="s">
        <v>3770</v>
      </c>
      <c r="G113" s="185" t="s">
        <v>1123</v>
      </c>
      <c r="H113" s="186">
        <v>1</v>
      </c>
      <c r="I113" s="187"/>
      <c r="J113" s="188">
        <f>ROUND(I113*H113,2)</f>
        <v>0</v>
      </c>
      <c r="K113" s="189"/>
      <c r="L113" s="42"/>
      <c r="M113" s="190" t="s">
        <v>21</v>
      </c>
      <c r="N113" s="191" t="s">
        <v>45</v>
      </c>
      <c r="O113" s="67"/>
      <c r="P113" s="192">
        <f>O113*H113</f>
        <v>0</v>
      </c>
      <c r="Q113" s="192">
        <v>0</v>
      </c>
      <c r="R113" s="192">
        <f>Q113*H113</f>
        <v>0</v>
      </c>
      <c r="S113" s="192">
        <v>0</v>
      </c>
      <c r="T113" s="193">
        <f>S113*H113</f>
        <v>0</v>
      </c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R113" s="194" t="s">
        <v>149</v>
      </c>
      <c r="AT113" s="194" t="s">
        <v>208</v>
      </c>
      <c r="AU113" s="194" t="s">
        <v>83</v>
      </c>
      <c r="AY113" s="20" t="s">
        <v>206</v>
      </c>
      <c r="BE113" s="195">
        <f>IF(N113="základní",J113,0)</f>
        <v>0</v>
      </c>
      <c r="BF113" s="195">
        <f>IF(N113="snížená",J113,0)</f>
        <v>0</v>
      </c>
      <c r="BG113" s="195">
        <f>IF(N113="zákl. přenesená",J113,0)</f>
        <v>0</v>
      </c>
      <c r="BH113" s="195">
        <f>IF(N113="sníž. přenesená",J113,0)</f>
        <v>0</v>
      </c>
      <c r="BI113" s="195">
        <f>IF(N113="nulová",J113,0)</f>
        <v>0</v>
      </c>
      <c r="BJ113" s="20" t="s">
        <v>81</v>
      </c>
      <c r="BK113" s="195">
        <f>ROUND(I113*H113,2)</f>
        <v>0</v>
      </c>
      <c r="BL113" s="20" t="s">
        <v>149</v>
      </c>
      <c r="BM113" s="194" t="s">
        <v>3771</v>
      </c>
    </row>
    <row r="114" spans="1:65" s="2" customFormat="1">
      <c r="A114" s="37"/>
      <c r="B114" s="38"/>
      <c r="C114" s="39"/>
      <c r="D114" s="196" t="s">
        <v>213</v>
      </c>
      <c r="E114" s="39"/>
      <c r="F114" s="197" t="s">
        <v>3770</v>
      </c>
      <c r="G114" s="39"/>
      <c r="H114" s="39"/>
      <c r="I114" s="198"/>
      <c r="J114" s="39"/>
      <c r="K114" s="39"/>
      <c r="L114" s="42"/>
      <c r="M114" s="199"/>
      <c r="N114" s="200"/>
      <c r="O114" s="67"/>
      <c r="P114" s="67"/>
      <c r="Q114" s="67"/>
      <c r="R114" s="67"/>
      <c r="S114" s="67"/>
      <c r="T114" s="68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T114" s="20" t="s">
        <v>213</v>
      </c>
      <c r="AU114" s="20" t="s">
        <v>83</v>
      </c>
    </row>
    <row r="115" spans="1:65" s="2" customFormat="1" ht="16.5" customHeight="1">
      <c r="A115" s="37"/>
      <c r="B115" s="38"/>
      <c r="C115" s="182" t="s">
        <v>304</v>
      </c>
      <c r="D115" s="182" t="s">
        <v>208</v>
      </c>
      <c r="E115" s="183" t="s">
        <v>3772</v>
      </c>
      <c r="F115" s="184" t="s">
        <v>3773</v>
      </c>
      <c r="G115" s="185" t="s">
        <v>1123</v>
      </c>
      <c r="H115" s="186">
        <v>1</v>
      </c>
      <c r="I115" s="187"/>
      <c r="J115" s="188">
        <f>ROUND(I115*H115,2)</f>
        <v>0</v>
      </c>
      <c r="K115" s="189"/>
      <c r="L115" s="42"/>
      <c r="M115" s="190" t="s">
        <v>21</v>
      </c>
      <c r="N115" s="191" t="s">
        <v>45</v>
      </c>
      <c r="O115" s="67"/>
      <c r="P115" s="192">
        <f>O115*H115</f>
        <v>0</v>
      </c>
      <c r="Q115" s="192">
        <v>0</v>
      </c>
      <c r="R115" s="192">
        <f>Q115*H115</f>
        <v>0</v>
      </c>
      <c r="S115" s="192">
        <v>0</v>
      </c>
      <c r="T115" s="193">
        <f>S115*H115</f>
        <v>0</v>
      </c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R115" s="194" t="s">
        <v>149</v>
      </c>
      <c r="AT115" s="194" t="s">
        <v>208</v>
      </c>
      <c r="AU115" s="194" t="s">
        <v>83</v>
      </c>
      <c r="AY115" s="20" t="s">
        <v>206</v>
      </c>
      <c r="BE115" s="195">
        <f>IF(N115="základní",J115,0)</f>
        <v>0</v>
      </c>
      <c r="BF115" s="195">
        <f>IF(N115="snížená",J115,0)</f>
        <v>0</v>
      </c>
      <c r="BG115" s="195">
        <f>IF(N115="zákl. přenesená",J115,0)</f>
        <v>0</v>
      </c>
      <c r="BH115" s="195">
        <f>IF(N115="sníž. přenesená",J115,0)</f>
        <v>0</v>
      </c>
      <c r="BI115" s="195">
        <f>IF(N115="nulová",J115,0)</f>
        <v>0</v>
      </c>
      <c r="BJ115" s="20" t="s">
        <v>81</v>
      </c>
      <c r="BK115" s="195">
        <f>ROUND(I115*H115,2)</f>
        <v>0</v>
      </c>
      <c r="BL115" s="20" t="s">
        <v>149</v>
      </c>
      <c r="BM115" s="194" t="s">
        <v>3774</v>
      </c>
    </row>
    <row r="116" spans="1:65" s="2" customFormat="1">
      <c r="A116" s="37"/>
      <c r="B116" s="38"/>
      <c r="C116" s="39"/>
      <c r="D116" s="196" t="s">
        <v>213</v>
      </c>
      <c r="E116" s="39"/>
      <c r="F116" s="197" t="s">
        <v>3773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213</v>
      </c>
      <c r="AU116" s="20" t="s">
        <v>83</v>
      </c>
    </row>
    <row r="117" spans="1:65" s="2" customFormat="1" ht="16.5" customHeight="1">
      <c r="A117" s="37"/>
      <c r="B117" s="38"/>
      <c r="C117" s="182" t="s">
        <v>313</v>
      </c>
      <c r="D117" s="182" t="s">
        <v>208</v>
      </c>
      <c r="E117" s="183" t="s">
        <v>3775</v>
      </c>
      <c r="F117" s="184" t="s">
        <v>3776</v>
      </c>
      <c r="G117" s="185" t="s">
        <v>1123</v>
      </c>
      <c r="H117" s="186">
        <v>1</v>
      </c>
      <c r="I117" s="187"/>
      <c r="J117" s="188">
        <f>ROUND(I117*H117,2)</f>
        <v>0</v>
      </c>
      <c r="K117" s="189"/>
      <c r="L117" s="42"/>
      <c r="M117" s="190" t="s">
        <v>21</v>
      </c>
      <c r="N117" s="191" t="s">
        <v>45</v>
      </c>
      <c r="O117" s="67"/>
      <c r="P117" s="192">
        <f>O117*H117</f>
        <v>0</v>
      </c>
      <c r="Q117" s="192">
        <v>0</v>
      </c>
      <c r="R117" s="192">
        <f>Q117*H117</f>
        <v>0</v>
      </c>
      <c r="S117" s="192">
        <v>0</v>
      </c>
      <c r="T117" s="193">
        <f>S117*H117</f>
        <v>0</v>
      </c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R117" s="194" t="s">
        <v>149</v>
      </c>
      <c r="AT117" s="194" t="s">
        <v>208</v>
      </c>
      <c r="AU117" s="194" t="s">
        <v>83</v>
      </c>
      <c r="AY117" s="20" t="s">
        <v>206</v>
      </c>
      <c r="BE117" s="195">
        <f>IF(N117="základní",J117,0)</f>
        <v>0</v>
      </c>
      <c r="BF117" s="195">
        <f>IF(N117="snížená",J117,0)</f>
        <v>0</v>
      </c>
      <c r="BG117" s="195">
        <f>IF(N117="zákl. přenesená",J117,0)</f>
        <v>0</v>
      </c>
      <c r="BH117" s="195">
        <f>IF(N117="sníž. přenesená",J117,0)</f>
        <v>0</v>
      </c>
      <c r="BI117" s="195">
        <f>IF(N117="nulová",J117,0)</f>
        <v>0</v>
      </c>
      <c r="BJ117" s="20" t="s">
        <v>81</v>
      </c>
      <c r="BK117" s="195">
        <f>ROUND(I117*H117,2)</f>
        <v>0</v>
      </c>
      <c r="BL117" s="20" t="s">
        <v>149</v>
      </c>
      <c r="BM117" s="194" t="s">
        <v>3777</v>
      </c>
    </row>
    <row r="118" spans="1:65" s="2" customFormat="1">
      <c r="A118" s="37"/>
      <c r="B118" s="38"/>
      <c r="C118" s="39"/>
      <c r="D118" s="196" t="s">
        <v>213</v>
      </c>
      <c r="E118" s="39"/>
      <c r="F118" s="197" t="s">
        <v>3776</v>
      </c>
      <c r="G118" s="39"/>
      <c r="H118" s="39"/>
      <c r="I118" s="198"/>
      <c r="J118" s="39"/>
      <c r="K118" s="39"/>
      <c r="L118" s="42"/>
      <c r="M118" s="199"/>
      <c r="N118" s="200"/>
      <c r="O118" s="67"/>
      <c r="P118" s="67"/>
      <c r="Q118" s="67"/>
      <c r="R118" s="67"/>
      <c r="S118" s="67"/>
      <c r="T118" s="68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20" t="s">
        <v>213</v>
      </c>
      <c r="AU118" s="20" t="s">
        <v>83</v>
      </c>
    </row>
    <row r="119" spans="1:65" s="2" customFormat="1" ht="16.5" customHeight="1">
      <c r="A119" s="37"/>
      <c r="B119" s="38"/>
      <c r="C119" s="182" t="s">
        <v>8</v>
      </c>
      <c r="D119" s="182" t="s">
        <v>208</v>
      </c>
      <c r="E119" s="183" t="s">
        <v>3778</v>
      </c>
      <c r="F119" s="184" t="s">
        <v>3779</v>
      </c>
      <c r="G119" s="185" t="s">
        <v>1123</v>
      </c>
      <c r="H119" s="186">
        <v>2</v>
      </c>
      <c r="I119" s="187"/>
      <c r="J119" s="188">
        <f>ROUND(I119*H119,2)</f>
        <v>0</v>
      </c>
      <c r="K119" s="189"/>
      <c r="L119" s="42"/>
      <c r="M119" s="190" t="s">
        <v>21</v>
      </c>
      <c r="N119" s="191" t="s">
        <v>45</v>
      </c>
      <c r="O119" s="67"/>
      <c r="P119" s="192">
        <f>O119*H119</f>
        <v>0</v>
      </c>
      <c r="Q119" s="192">
        <v>0</v>
      </c>
      <c r="R119" s="192">
        <f>Q119*H119</f>
        <v>0</v>
      </c>
      <c r="S119" s="192">
        <v>0</v>
      </c>
      <c r="T119" s="193">
        <f>S119*H119</f>
        <v>0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R119" s="194" t="s">
        <v>149</v>
      </c>
      <c r="AT119" s="194" t="s">
        <v>208</v>
      </c>
      <c r="AU119" s="194" t="s">
        <v>83</v>
      </c>
      <c r="AY119" s="20" t="s">
        <v>206</v>
      </c>
      <c r="BE119" s="195">
        <f>IF(N119="základní",J119,0)</f>
        <v>0</v>
      </c>
      <c r="BF119" s="195">
        <f>IF(N119="snížená",J119,0)</f>
        <v>0</v>
      </c>
      <c r="BG119" s="195">
        <f>IF(N119="zákl. přenesená",J119,0)</f>
        <v>0</v>
      </c>
      <c r="BH119" s="195">
        <f>IF(N119="sníž. přenesená",J119,0)</f>
        <v>0</v>
      </c>
      <c r="BI119" s="195">
        <f>IF(N119="nulová",J119,0)</f>
        <v>0</v>
      </c>
      <c r="BJ119" s="20" t="s">
        <v>81</v>
      </c>
      <c r="BK119" s="195">
        <f>ROUND(I119*H119,2)</f>
        <v>0</v>
      </c>
      <c r="BL119" s="20" t="s">
        <v>149</v>
      </c>
      <c r="BM119" s="194" t="s">
        <v>3780</v>
      </c>
    </row>
    <row r="120" spans="1:65" s="2" customFormat="1">
      <c r="A120" s="37"/>
      <c r="B120" s="38"/>
      <c r="C120" s="39"/>
      <c r="D120" s="196" t="s">
        <v>213</v>
      </c>
      <c r="E120" s="39"/>
      <c r="F120" s="197" t="s">
        <v>3779</v>
      </c>
      <c r="G120" s="39"/>
      <c r="H120" s="39"/>
      <c r="I120" s="198"/>
      <c r="J120" s="39"/>
      <c r="K120" s="39"/>
      <c r="L120" s="42"/>
      <c r="M120" s="199"/>
      <c r="N120" s="200"/>
      <c r="O120" s="67"/>
      <c r="P120" s="67"/>
      <c r="Q120" s="67"/>
      <c r="R120" s="67"/>
      <c r="S120" s="67"/>
      <c r="T120" s="68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20" t="s">
        <v>213</v>
      </c>
      <c r="AU120" s="20" t="s">
        <v>83</v>
      </c>
    </row>
    <row r="121" spans="1:65" s="2" customFormat="1" ht="21.75" customHeight="1">
      <c r="A121" s="37"/>
      <c r="B121" s="38"/>
      <c r="C121" s="182" t="s">
        <v>334</v>
      </c>
      <c r="D121" s="182" t="s">
        <v>208</v>
      </c>
      <c r="E121" s="183" t="s">
        <v>3781</v>
      </c>
      <c r="F121" s="184" t="s">
        <v>3782</v>
      </c>
      <c r="G121" s="185" t="s">
        <v>1123</v>
      </c>
      <c r="H121" s="186">
        <v>3</v>
      </c>
      <c r="I121" s="187"/>
      <c r="J121" s="188">
        <f>ROUND(I121*H121,2)</f>
        <v>0</v>
      </c>
      <c r="K121" s="189"/>
      <c r="L121" s="42"/>
      <c r="M121" s="190" t="s">
        <v>21</v>
      </c>
      <c r="N121" s="191" t="s">
        <v>45</v>
      </c>
      <c r="O121" s="67"/>
      <c r="P121" s="192">
        <f>O121*H121</f>
        <v>0</v>
      </c>
      <c r="Q121" s="192">
        <v>0</v>
      </c>
      <c r="R121" s="192">
        <f>Q121*H121</f>
        <v>0</v>
      </c>
      <c r="S121" s="192">
        <v>0</v>
      </c>
      <c r="T121" s="193">
        <f>S121*H121</f>
        <v>0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R121" s="194" t="s">
        <v>149</v>
      </c>
      <c r="AT121" s="194" t="s">
        <v>208</v>
      </c>
      <c r="AU121" s="194" t="s">
        <v>83</v>
      </c>
      <c r="AY121" s="20" t="s">
        <v>206</v>
      </c>
      <c r="BE121" s="195">
        <f>IF(N121="základní",J121,0)</f>
        <v>0</v>
      </c>
      <c r="BF121" s="195">
        <f>IF(N121="snížená",J121,0)</f>
        <v>0</v>
      </c>
      <c r="BG121" s="195">
        <f>IF(N121="zákl. přenesená",J121,0)</f>
        <v>0</v>
      </c>
      <c r="BH121" s="195">
        <f>IF(N121="sníž. přenesená",J121,0)</f>
        <v>0</v>
      </c>
      <c r="BI121" s="195">
        <f>IF(N121="nulová",J121,0)</f>
        <v>0</v>
      </c>
      <c r="BJ121" s="20" t="s">
        <v>81</v>
      </c>
      <c r="BK121" s="195">
        <f>ROUND(I121*H121,2)</f>
        <v>0</v>
      </c>
      <c r="BL121" s="20" t="s">
        <v>149</v>
      </c>
      <c r="BM121" s="194" t="s">
        <v>3783</v>
      </c>
    </row>
    <row r="122" spans="1:65" s="2" customFormat="1">
      <c r="A122" s="37"/>
      <c r="B122" s="38"/>
      <c r="C122" s="39"/>
      <c r="D122" s="196" t="s">
        <v>213</v>
      </c>
      <c r="E122" s="39"/>
      <c r="F122" s="197" t="s">
        <v>3782</v>
      </c>
      <c r="G122" s="39"/>
      <c r="H122" s="39"/>
      <c r="I122" s="198"/>
      <c r="J122" s="39"/>
      <c r="K122" s="39"/>
      <c r="L122" s="42"/>
      <c r="M122" s="199"/>
      <c r="N122" s="200"/>
      <c r="O122" s="67"/>
      <c r="P122" s="67"/>
      <c r="Q122" s="67"/>
      <c r="R122" s="67"/>
      <c r="S122" s="67"/>
      <c r="T122" s="68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20" t="s">
        <v>213</v>
      </c>
      <c r="AU122" s="20" t="s">
        <v>83</v>
      </c>
    </row>
    <row r="123" spans="1:65" s="2" customFormat="1" ht="16.5" customHeight="1">
      <c r="A123" s="37"/>
      <c r="B123" s="38"/>
      <c r="C123" s="182" t="s">
        <v>339</v>
      </c>
      <c r="D123" s="182" t="s">
        <v>208</v>
      </c>
      <c r="E123" s="183" t="s">
        <v>3784</v>
      </c>
      <c r="F123" s="184" t="s">
        <v>3785</v>
      </c>
      <c r="G123" s="185" t="s">
        <v>1123</v>
      </c>
      <c r="H123" s="186">
        <v>1</v>
      </c>
      <c r="I123" s="187"/>
      <c r="J123" s="188">
        <f>ROUND(I123*H123,2)</f>
        <v>0</v>
      </c>
      <c r="K123" s="189"/>
      <c r="L123" s="42"/>
      <c r="M123" s="190" t="s">
        <v>21</v>
      </c>
      <c r="N123" s="191" t="s">
        <v>45</v>
      </c>
      <c r="O123" s="67"/>
      <c r="P123" s="192">
        <f>O123*H123</f>
        <v>0</v>
      </c>
      <c r="Q123" s="192">
        <v>0</v>
      </c>
      <c r="R123" s="192">
        <f>Q123*H123</f>
        <v>0</v>
      </c>
      <c r="S123" s="192">
        <v>0</v>
      </c>
      <c r="T123" s="193">
        <f>S123*H123</f>
        <v>0</v>
      </c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R123" s="194" t="s">
        <v>149</v>
      </c>
      <c r="AT123" s="194" t="s">
        <v>208</v>
      </c>
      <c r="AU123" s="194" t="s">
        <v>83</v>
      </c>
      <c r="AY123" s="20" t="s">
        <v>206</v>
      </c>
      <c r="BE123" s="195">
        <f>IF(N123="základní",J123,0)</f>
        <v>0</v>
      </c>
      <c r="BF123" s="195">
        <f>IF(N123="snížená",J123,0)</f>
        <v>0</v>
      </c>
      <c r="BG123" s="195">
        <f>IF(N123="zákl. přenesená",J123,0)</f>
        <v>0</v>
      </c>
      <c r="BH123" s="195">
        <f>IF(N123="sníž. přenesená",J123,0)</f>
        <v>0</v>
      </c>
      <c r="BI123" s="195">
        <f>IF(N123="nulová",J123,0)</f>
        <v>0</v>
      </c>
      <c r="BJ123" s="20" t="s">
        <v>81</v>
      </c>
      <c r="BK123" s="195">
        <f>ROUND(I123*H123,2)</f>
        <v>0</v>
      </c>
      <c r="BL123" s="20" t="s">
        <v>149</v>
      </c>
      <c r="BM123" s="194" t="s">
        <v>3786</v>
      </c>
    </row>
    <row r="124" spans="1:65" s="2" customFormat="1">
      <c r="A124" s="37"/>
      <c r="B124" s="38"/>
      <c r="C124" s="39"/>
      <c r="D124" s="196" t="s">
        <v>213</v>
      </c>
      <c r="E124" s="39"/>
      <c r="F124" s="197" t="s">
        <v>3785</v>
      </c>
      <c r="G124" s="39"/>
      <c r="H124" s="39"/>
      <c r="I124" s="198"/>
      <c r="J124" s="39"/>
      <c r="K124" s="39"/>
      <c r="L124" s="42"/>
      <c r="M124" s="199"/>
      <c r="N124" s="200"/>
      <c r="O124" s="67"/>
      <c r="P124" s="67"/>
      <c r="Q124" s="67"/>
      <c r="R124" s="67"/>
      <c r="S124" s="67"/>
      <c r="T124" s="68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20" t="s">
        <v>213</v>
      </c>
      <c r="AU124" s="20" t="s">
        <v>83</v>
      </c>
    </row>
    <row r="125" spans="1:65" s="2" customFormat="1" ht="16.5" customHeight="1">
      <c r="A125" s="37"/>
      <c r="B125" s="38"/>
      <c r="C125" s="182" t="s">
        <v>346</v>
      </c>
      <c r="D125" s="182" t="s">
        <v>208</v>
      </c>
      <c r="E125" s="183" t="s">
        <v>3787</v>
      </c>
      <c r="F125" s="184" t="s">
        <v>3788</v>
      </c>
      <c r="G125" s="185" t="s">
        <v>1123</v>
      </c>
      <c r="H125" s="186">
        <v>2</v>
      </c>
      <c r="I125" s="187"/>
      <c r="J125" s="188">
        <f>ROUND(I125*H125,2)</f>
        <v>0</v>
      </c>
      <c r="K125" s="189"/>
      <c r="L125" s="42"/>
      <c r="M125" s="190" t="s">
        <v>21</v>
      </c>
      <c r="N125" s="191" t="s">
        <v>45</v>
      </c>
      <c r="O125" s="67"/>
      <c r="P125" s="192">
        <f>O125*H125</f>
        <v>0</v>
      </c>
      <c r="Q125" s="192">
        <v>0</v>
      </c>
      <c r="R125" s="192">
        <f>Q125*H125</f>
        <v>0</v>
      </c>
      <c r="S125" s="192">
        <v>0</v>
      </c>
      <c r="T125" s="193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194" t="s">
        <v>149</v>
      </c>
      <c r="AT125" s="194" t="s">
        <v>208</v>
      </c>
      <c r="AU125" s="194" t="s">
        <v>83</v>
      </c>
      <c r="AY125" s="20" t="s">
        <v>206</v>
      </c>
      <c r="BE125" s="195">
        <f>IF(N125="základní",J125,0)</f>
        <v>0</v>
      </c>
      <c r="BF125" s="195">
        <f>IF(N125="snížená",J125,0)</f>
        <v>0</v>
      </c>
      <c r="BG125" s="195">
        <f>IF(N125="zákl. přenesená",J125,0)</f>
        <v>0</v>
      </c>
      <c r="BH125" s="195">
        <f>IF(N125="sníž. přenesená",J125,0)</f>
        <v>0</v>
      </c>
      <c r="BI125" s="195">
        <f>IF(N125="nulová",J125,0)</f>
        <v>0</v>
      </c>
      <c r="BJ125" s="20" t="s">
        <v>81</v>
      </c>
      <c r="BK125" s="195">
        <f>ROUND(I125*H125,2)</f>
        <v>0</v>
      </c>
      <c r="BL125" s="20" t="s">
        <v>149</v>
      </c>
      <c r="BM125" s="194" t="s">
        <v>3789</v>
      </c>
    </row>
    <row r="126" spans="1:65" s="2" customFormat="1">
      <c r="A126" s="37"/>
      <c r="B126" s="38"/>
      <c r="C126" s="39"/>
      <c r="D126" s="196" t="s">
        <v>213</v>
      </c>
      <c r="E126" s="39"/>
      <c r="F126" s="197" t="s">
        <v>3788</v>
      </c>
      <c r="G126" s="39"/>
      <c r="H126" s="39"/>
      <c r="I126" s="198"/>
      <c r="J126" s="39"/>
      <c r="K126" s="39"/>
      <c r="L126" s="42"/>
      <c r="M126" s="199"/>
      <c r="N126" s="200"/>
      <c r="O126" s="67"/>
      <c r="P126" s="67"/>
      <c r="Q126" s="67"/>
      <c r="R126" s="67"/>
      <c r="S126" s="67"/>
      <c r="T126" s="68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20" t="s">
        <v>213</v>
      </c>
      <c r="AU126" s="20" t="s">
        <v>83</v>
      </c>
    </row>
    <row r="127" spans="1:65" s="2" customFormat="1" ht="24.15" customHeight="1">
      <c r="A127" s="37"/>
      <c r="B127" s="38"/>
      <c r="C127" s="182" t="s">
        <v>356</v>
      </c>
      <c r="D127" s="182" t="s">
        <v>208</v>
      </c>
      <c r="E127" s="183" t="s">
        <v>3790</v>
      </c>
      <c r="F127" s="184" t="s">
        <v>3791</v>
      </c>
      <c r="G127" s="185" t="s">
        <v>1123</v>
      </c>
      <c r="H127" s="186">
        <v>2</v>
      </c>
      <c r="I127" s="187"/>
      <c r="J127" s="188">
        <f>ROUND(I127*H127,2)</f>
        <v>0</v>
      </c>
      <c r="K127" s="189"/>
      <c r="L127" s="42"/>
      <c r="M127" s="190" t="s">
        <v>21</v>
      </c>
      <c r="N127" s="191" t="s">
        <v>45</v>
      </c>
      <c r="O127" s="67"/>
      <c r="P127" s="192">
        <f>O127*H127</f>
        <v>0</v>
      </c>
      <c r="Q127" s="192">
        <v>0</v>
      </c>
      <c r="R127" s="192">
        <f>Q127*H127</f>
        <v>0</v>
      </c>
      <c r="S127" s="192">
        <v>0</v>
      </c>
      <c r="T127" s="193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194" t="s">
        <v>149</v>
      </c>
      <c r="AT127" s="194" t="s">
        <v>208</v>
      </c>
      <c r="AU127" s="194" t="s">
        <v>83</v>
      </c>
      <c r="AY127" s="20" t="s">
        <v>206</v>
      </c>
      <c r="BE127" s="195">
        <f>IF(N127="základní",J127,0)</f>
        <v>0</v>
      </c>
      <c r="BF127" s="195">
        <f>IF(N127="snížená",J127,0)</f>
        <v>0</v>
      </c>
      <c r="BG127" s="195">
        <f>IF(N127="zákl. přenesená",J127,0)</f>
        <v>0</v>
      </c>
      <c r="BH127" s="195">
        <f>IF(N127="sníž. přenesená",J127,0)</f>
        <v>0</v>
      </c>
      <c r="BI127" s="195">
        <f>IF(N127="nulová",J127,0)</f>
        <v>0</v>
      </c>
      <c r="BJ127" s="20" t="s">
        <v>81</v>
      </c>
      <c r="BK127" s="195">
        <f>ROUND(I127*H127,2)</f>
        <v>0</v>
      </c>
      <c r="BL127" s="20" t="s">
        <v>149</v>
      </c>
      <c r="BM127" s="194" t="s">
        <v>3792</v>
      </c>
    </row>
    <row r="128" spans="1:65" s="2" customFormat="1" ht="18">
      <c r="A128" s="37"/>
      <c r="B128" s="38"/>
      <c r="C128" s="39"/>
      <c r="D128" s="196" t="s">
        <v>213</v>
      </c>
      <c r="E128" s="39"/>
      <c r="F128" s="197" t="s">
        <v>3791</v>
      </c>
      <c r="G128" s="39"/>
      <c r="H128" s="39"/>
      <c r="I128" s="198"/>
      <c r="J128" s="39"/>
      <c r="K128" s="39"/>
      <c r="L128" s="42"/>
      <c r="M128" s="199"/>
      <c r="N128" s="200"/>
      <c r="O128" s="67"/>
      <c r="P128" s="67"/>
      <c r="Q128" s="67"/>
      <c r="R128" s="67"/>
      <c r="S128" s="67"/>
      <c r="T128" s="68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20" t="s">
        <v>213</v>
      </c>
      <c r="AU128" s="20" t="s">
        <v>83</v>
      </c>
    </row>
    <row r="129" spans="1:65" s="2" customFormat="1" ht="16.5" customHeight="1">
      <c r="A129" s="37"/>
      <c r="B129" s="38"/>
      <c r="C129" s="182" t="s">
        <v>361</v>
      </c>
      <c r="D129" s="182" t="s">
        <v>208</v>
      </c>
      <c r="E129" s="183" t="s">
        <v>3793</v>
      </c>
      <c r="F129" s="184" t="s">
        <v>3794</v>
      </c>
      <c r="G129" s="185" t="s">
        <v>1123</v>
      </c>
      <c r="H129" s="186">
        <v>1</v>
      </c>
      <c r="I129" s="187"/>
      <c r="J129" s="188">
        <f>ROUND(I129*H129,2)</f>
        <v>0</v>
      </c>
      <c r="K129" s="189"/>
      <c r="L129" s="42"/>
      <c r="M129" s="190" t="s">
        <v>21</v>
      </c>
      <c r="N129" s="191" t="s">
        <v>45</v>
      </c>
      <c r="O129" s="67"/>
      <c r="P129" s="192">
        <f>O129*H129</f>
        <v>0</v>
      </c>
      <c r="Q129" s="192">
        <v>0</v>
      </c>
      <c r="R129" s="192">
        <f>Q129*H129</f>
        <v>0</v>
      </c>
      <c r="S129" s="192">
        <v>0</v>
      </c>
      <c r="T129" s="193">
        <f>S129*H129</f>
        <v>0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R129" s="194" t="s">
        <v>149</v>
      </c>
      <c r="AT129" s="194" t="s">
        <v>208</v>
      </c>
      <c r="AU129" s="194" t="s">
        <v>83</v>
      </c>
      <c r="AY129" s="20" t="s">
        <v>206</v>
      </c>
      <c r="BE129" s="195">
        <f>IF(N129="základní",J129,0)</f>
        <v>0</v>
      </c>
      <c r="BF129" s="195">
        <f>IF(N129="snížená",J129,0)</f>
        <v>0</v>
      </c>
      <c r="BG129" s="195">
        <f>IF(N129="zákl. přenesená",J129,0)</f>
        <v>0</v>
      </c>
      <c r="BH129" s="195">
        <f>IF(N129="sníž. přenesená",J129,0)</f>
        <v>0</v>
      </c>
      <c r="BI129" s="195">
        <f>IF(N129="nulová",J129,0)</f>
        <v>0</v>
      </c>
      <c r="BJ129" s="20" t="s">
        <v>81</v>
      </c>
      <c r="BK129" s="195">
        <f>ROUND(I129*H129,2)</f>
        <v>0</v>
      </c>
      <c r="BL129" s="20" t="s">
        <v>149</v>
      </c>
      <c r="BM129" s="194" t="s">
        <v>3795</v>
      </c>
    </row>
    <row r="130" spans="1:65" s="2" customFormat="1">
      <c r="A130" s="37"/>
      <c r="B130" s="38"/>
      <c r="C130" s="39"/>
      <c r="D130" s="196" t="s">
        <v>213</v>
      </c>
      <c r="E130" s="39"/>
      <c r="F130" s="197" t="s">
        <v>3794</v>
      </c>
      <c r="G130" s="39"/>
      <c r="H130" s="39"/>
      <c r="I130" s="198"/>
      <c r="J130" s="39"/>
      <c r="K130" s="39"/>
      <c r="L130" s="42"/>
      <c r="M130" s="199"/>
      <c r="N130" s="200"/>
      <c r="O130" s="67"/>
      <c r="P130" s="67"/>
      <c r="Q130" s="67"/>
      <c r="R130" s="67"/>
      <c r="S130" s="67"/>
      <c r="T130" s="68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20" t="s">
        <v>213</v>
      </c>
      <c r="AU130" s="20" t="s">
        <v>83</v>
      </c>
    </row>
    <row r="131" spans="1:65" s="2" customFormat="1" ht="16.5" customHeight="1">
      <c r="A131" s="37"/>
      <c r="B131" s="38"/>
      <c r="C131" s="182" t="s">
        <v>374</v>
      </c>
      <c r="D131" s="182" t="s">
        <v>208</v>
      </c>
      <c r="E131" s="183" t="s">
        <v>3796</v>
      </c>
      <c r="F131" s="184" t="s">
        <v>3797</v>
      </c>
      <c r="G131" s="185" t="s">
        <v>1123</v>
      </c>
      <c r="H131" s="186">
        <v>12</v>
      </c>
      <c r="I131" s="187"/>
      <c r="J131" s="188">
        <f>ROUND(I131*H131,2)</f>
        <v>0</v>
      </c>
      <c r="K131" s="189"/>
      <c r="L131" s="42"/>
      <c r="M131" s="190" t="s">
        <v>21</v>
      </c>
      <c r="N131" s="191" t="s">
        <v>45</v>
      </c>
      <c r="O131" s="67"/>
      <c r="P131" s="192">
        <f>O131*H131</f>
        <v>0</v>
      </c>
      <c r="Q131" s="192">
        <v>0</v>
      </c>
      <c r="R131" s="192">
        <f>Q131*H131</f>
        <v>0</v>
      </c>
      <c r="S131" s="192">
        <v>0</v>
      </c>
      <c r="T131" s="193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194" t="s">
        <v>149</v>
      </c>
      <c r="AT131" s="194" t="s">
        <v>208</v>
      </c>
      <c r="AU131" s="194" t="s">
        <v>83</v>
      </c>
      <c r="AY131" s="20" t="s">
        <v>206</v>
      </c>
      <c r="BE131" s="195">
        <f>IF(N131="základní",J131,0)</f>
        <v>0</v>
      </c>
      <c r="BF131" s="195">
        <f>IF(N131="snížená",J131,0)</f>
        <v>0</v>
      </c>
      <c r="BG131" s="195">
        <f>IF(N131="zákl. přenesená",J131,0)</f>
        <v>0</v>
      </c>
      <c r="BH131" s="195">
        <f>IF(N131="sníž. přenesená",J131,0)</f>
        <v>0</v>
      </c>
      <c r="BI131" s="195">
        <f>IF(N131="nulová",J131,0)</f>
        <v>0</v>
      </c>
      <c r="BJ131" s="20" t="s">
        <v>81</v>
      </c>
      <c r="BK131" s="195">
        <f>ROUND(I131*H131,2)</f>
        <v>0</v>
      </c>
      <c r="BL131" s="20" t="s">
        <v>149</v>
      </c>
      <c r="BM131" s="194" t="s">
        <v>3798</v>
      </c>
    </row>
    <row r="132" spans="1:65" s="2" customFormat="1">
      <c r="A132" s="37"/>
      <c r="B132" s="38"/>
      <c r="C132" s="39"/>
      <c r="D132" s="196" t="s">
        <v>213</v>
      </c>
      <c r="E132" s="39"/>
      <c r="F132" s="197" t="s">
        <v>3797</v>
      </c>
      <c r="G132" s="39"/>
      <c r="H132" s="39"/>
      <c r="I132" s="198"/>
      <c r="J132" s="39"/>
      <c r="K132" s="39"/>
      <c r="L132" s="42"/>
      <c r="M132" s="199"/>
      <c r="N132" s="200"/>
      <c r="O132" s="67"/>
      <c r="P132" s="67"/>
      <c r="Q132" s="67"/>
      <c r="R132" s="67"/>
      <c r="S132" s="67"/>
      <c r="T132" s="68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20" t="s">
        <v>213</v>
      </c>
      <c r="AU132" s="20" t="s">
        <v>83</v>
      </c>
    </row>
    <row r="133" spans="1:65" s="2" customFormat="1" ht="16.5" customHeight="1">
      <c r="A133" s="37"/>
      <c r="B133" s="38"/>
      <c r="C133" s="182" t="s">
        <v>381</v>
      </c>
      <c r="D133" s="182" t="s">
        <v>208</v>
      </c>
      <c r="E133" s="183" t="s">
        <v>3799</v>
      </c>
      <c r="F133" s="184" t="s">
        <v>3800</v>
      </c>
      <c r="G133" s="185" t="s">
        <v>1123</v>
      </c>
      <c r="H133" s="186">
        <v>4</v>
      </c>
      <c r="I133" s="187"/>
      <c r="J133" s="188">
        <f>ROUND(I133*H133,2)</f>
        <v>0</v>
      </c>
      <c r="K133" s="189"/>
      <c r="L133" s="42"/>
      <c r="M133" s="190" t="s">
        <v>21</v>
      </c>
      <c r="N133" s="191" t="s">
        <v>45</v>
      </c>
      <c r="O133" s="67"/>
      <c r="P133" s="192">
        <f>O133*H133</f>
        <v>0</v>
      </c>
      <c r="Q133" s="192">
        <v>0</v>
      </c>
      <c r="R133" s="192">
        <f>Q133*H133</f>
        <v>0</v>
      </c>
      <c r="S133" s="192">
        <v>0</v>
      </c>
      <c r="T133" s="193">
        <f>S133*H133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R133" s="194" t="s">
        <v>149</v>
      </c>
      <c r="AT133" s="194" t="s">
        <v>208</v>
      </c>
      <c r="AU133" s="194" t="s">
        <v>83</v>
      </c>
      <c r="AY133" s="20" t="s">
        <v>206</v>
      </c>
      <c r="BE133" s="195">
        <f>IF(N133="základní",J133,0)</f>
        <v>0</v>
      </c>
      <c r="BF133" s="195">
        <f>IF(N133="snížená",J133,0)</f>
        <v>0</v>
      </c>
      <c r="BG133" s="195">
        <f>IF(N133="zákl. přenesená",J133,0)</f>
        <v>0</v>
      </c>
      <c r="BH133" s="195">
        <f>IF(N133="sníž. přenesená",J133,0)</f>
        <v>0</v>
      </c>
      <c r="BI133" s="195">
        <f>IF(N133="nulová",J133,0)</f>
        <v>0</v>
      </c>
      <c r="BJ133" s="20" t="s">
        <v>81</v>
      </c>
      <c r="BK133" s="195">
        <f>ROUND(I133*H133,2)</f>
        <v>0</v>
      </c>
      <c r="BL133" s="20" t="s">
        <v>149</v>
      </c>
      <c r="BM133" s="194" t="s">
        <v>3801</v>
      </c>
    </row>
    <row r="134" spans="1:65" s="2" customFormat="1">
      <c r="A134" s="37"/>
      <c r="B134" s="38"/>
      <c r="C134" s="39"/>
      <c r="D134" s="196" t="s">
        <v>213</v>
      </c>
      <c r="E134" s="39"/>
      <c r="F134" s="197" t="s">
        <v>3800</v>
      </c>
      <c r="G134" s="39"/>
      <c r="H134" s="39"/>
      <c r="I134" s="198"/>
      <c r="J134" s="39"/>
      <c r="K134" s="39"/>
      <c r="L134" s="42"/>
      <c r="M134" s="199"/>
      <c r="N134" s="200"/>
      <c r="O134" s="67"/>
      <c r="P134" s="67"/>
      <c r="Q134" s="67"/>
      <c r="R134" s="67"/>
      <c r="S134" s="67"/>
      <c r="T134" s="68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T134" s="20" t="s">
        <v>213</v>
      </c>
      <c r="AU134" s="20" t="s">
        <v>83</v>
      </c>
    </row>
    <row r="135" spans="1:65" s="2" customFormat="1" ht="16.5" customHeight="1">
      <c r="A135" s="37"/>
      <c r="B135" s="38"/>
      <c r="C135" s="182" t="s">
        <v>386</v>
      </c>
      <c r="D135" s="182" t="s">
        <v>208</v>
      </c>
      <c r="E135" s="183" t="s">
        <v>3802</v>
      </c>
      <c r="F135" s="184" t="s">
        <v>3803</v>
      </c>
      <c r="G135" s="185" t="s">
        <v>1123</v>
      </c>
      <c r="H135" s="186">
        <v>3</v>
      </c>
      <c r="I135" s="187"/>
      <c r="J135" s="188">
        <f>ROUND(I135*H135,2)</f>
        <v>0</v>
      </c>
      <c r="K135" s="189"/>
      <c r="L135" s="42"/>
      <c r="M135" s="190" t="s">
        <v>21</v>
      </c>
      <c r="N135" s="191" t="s">
        <v>45</v>
      </c>
      <c r="O135" s="67"/>
      <c r="P135" s="192">
        <f>O135*H135</f>
        <v>0</v>
      </c>
      <c r="Q135" s="192">
        <v>0</v>
      </c>
      <c r="R135" s="192">
        <f>Q135*H135</f>
        <v>0</v>
      </c>
      <c r="S135" s="192">
        <v>0</v>
      </c>
      <c r="T135" s="193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194" t="s">
        <v>149</v>
      </c>
      <c r="AT135" s="194" t="s">
        <v>208</v>
      </c>
      <c r="AU135" s="194" t="s">
        <v>83</v>
      </c>
      <c r="AY135" s="20" t="s">
        <v>206</v>
      </c>
      <c r="BE135" s="195">
        <f>IF(N135="základní",J135,0)</f>
        <v>0</v>
      </c>
      <c r="BF135" s="195">
        <f>IF(N135="snížená",J135,0)</f>
        <v>0</v>
      </c>
      <c r="BG135" s="195">
        <f>IF(N135="zákl. přenesená",J135,0)</f>
        <v>0</v>
      </c>
      <c r="BH135" s="195">
        <f>IF(N135="sníž. přenesená",J135,0)</f>
        <v>0</v>
      </c>
      <c r="BI135" s="195">
        <f>IF(N135="nulová",J135,0)</f>
        <v>0</v>
      </c>
      <c r="BJ135" s="20" t="s">
        <v>81</v>
      </c>
      <c r="BK135" s="195">
        <f>ROUND(I135*H135,2)</f>
        <v>0</v>
      </c>
      <c r="BL135" s="20" t="s">
        <v>149</v>
      </c>
      <c r="BM135" s="194" t="s">
        <v>3804</v>
      </c>
    </row>
    <row r="136" spans="1:65" s="2" customFormat="1">
      <c r="A136" s="37"/>
      <c r="B136" s="38"/>
      <c r="C136" s="39"/>
      <c r="D136" s="196" t="s">
        <v>213</v>
      </c>
      <c r="E136" s="39"/>
      <c r="F136" s="197" t="s">
        <v>3803</v>
      </c>
      <c r="G136" s="39"/>
      <c r="H136" s="39"/>
      <c r="I136" s="198"/>
      <c r="J136" s="39"/>
      <c r="K136" s="39"/>
      <c r="L136" s="42"/>
      <c r="M136" s="199"/>
      <c r="N136" s="200"/>
      <c r="O136" s="67"/>
      <c r="P136" s="67"/>
      <c r="Q136" s="67"/>
      <c r="R136" s="67"/>
      <c r="S136" s="67"/>
      <c r="T136" s="68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T136" s="20" t="s">
        <v>213</v>
      </c>
      <c r="AU136" s="20" t="s">
        <v>83</v>
      </c>
    </row>
    <row r="137" spans="1:65" s="2" customFormat="1" ht="16.5" customHeight="1">
      <c r="A137" s="37"/>
      <c r="B137" s="38"/>
      <c r="C137" s="182" t="s">
        <v>7</v>
      </c>
      <c r="D137" s="182" t="s">
        <v>208</v>
      </c>
      <c r="E137" s="183" t="s">
        <v>3805</v>
      </c>
      <c r="F137" s="184" t="s">
        <v>3806</v>
      </c>
      <c r="G137" s="185" t="s">
        <v>1123</v>
      </c>
      <c r="H137" s="186">
        <v>1</v>
      </c>
      <c r="I137" s="187"/>
      <c r="J137" s="188">
        <f>ROUND(I137*H137,2)</f>
        <v>0</v>
      </c>
      <c r="K137" s="189"/>
      <c r="L137" s="42"/>
      <c r="M137" s="190" t="s">
        <v>21</v>
      </c>
      <c r="N137" s="191" t="s">
        <v>45</v>
      </c>
      <c r="O137" s="67"/>
      <c r="P137" s="192">
        <f>O137*H137</f>
        <v>0</v>
      </c>
      <c r="Q137" s="192">
        <v>0</v>
      </c>
      <c r="R137" s="192">
        <f>Q137*H137</f>
        <v>0</v>
      </c>
      <c r="S137" s="192">
        <v>0</v>
      </c>
      <c r="T137" s="193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194" t="s">
        <v>149</v>
      </c>
      <c r="AT137" s="194" t="s">
        <v>208</v>
      </c>
      <c r="AU137" s="194" t="s">
        <v>83</v>
      </c>
      <c r="AY137" s="20" t="s">
        <v>206</v>
      </c>
      <c r="BE137" s="195">
        <f>IF(N137="základní",J137,0)</f>
        <v>0</v>
      </c>
      <c r="BF137" s="195">
        <f>IF(N137="snížená",J137,0)</f>
        <v>0</v>
      </c>
      <c r="BG137" s="195">
        <f>IF(N137="zákl. přenesená",J137,0)</f>
        <v>0</v>
      </c>
      <c r="BH137" s="195">
        <f>IF(N137="sníž. přenesená",J137,0)</f>
        <v>0</v>
      </c>
      <c r="BI137" s="195">
        <f>IF(N137="nulová",J137,0)</f>
        <v>0</v>
      </c>
      <c r="BJ137" s="20" t="s">
        <v>81</v>
      </c>
      <c r="BK137" s="195">
        <f>ROUND(I137*H137,2)</f>
        <v>0</v>
      </c>
      <c r="BL137" s="20" t="s">
        <v>149</v>
      </c>
      <c r="BM137" s="194" t="s">
        <v>3807</v>
      </c>
    </row>
    <row r="138" spans="1:65" s="2" customFormat="1">
      <c r="A138" s="37"/>
      <c r="B138" s="38"/>
      <c r="C138" s="39"/>
      <c r="D138" s="196" t="s">
        <v>213</v>
      </c>
      <c r="E138" s="39"/>
      <c r="F138" s="197" t="s">
        <v>3806</v>
      </c>
      <c r="G138" s="39"/>
      <c r="H138" s="39"/>
      <c r="I138" s="198"/>
      <c r="J138" s="39"/>
      <c r="K138" s="39"/>
      <c r="L138" s="42"/>
      <c r="M138" s="199"/>
      <c r="N138" s="200"/>
      <c r="O138" s="67"/>
      <c r="P138" s="67"/>
      <c r="Q138" s="67"/>
      <c r="R138" s="67"/>
      <c r="S138" s="67"/>
      <c r="T138" s="68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20" t="s">
        <v>213</v>
      </c>
      <c r="AU138" s="20" t="s">
        <v>83</v>
      </c>
    </row>
    <row r="139" spans="1:65" s="2" customFormat="1" ht="16.5" customHeight="1">
      <c r="A139" s="37"/>
      <c r="B139" s="38"/>
      <c r="C139" s="182" t="s">
        <v>400</v>
      </c>
      <c r="D139" s="182" t="s">
        <v>208</v>
      </c>
      <c r="E139" s="183" t="s">
        <v>3808</v>
      </c>
      <c r="F139" s="184" t="s">
        <v>3809</v>
      </c>
      <c r="G139" s="185" t="s">
        <v>1123</v>
      </c>
      <c r="H139" s="186">
        <v>4</v>
      </c>
      <c r="I139" s="187"/>
      <c r="J139" s="188">
        <f>ROUND(I139*H139,2)</f>
        <v>0</v>
      </c>
      <c r="K139" s="189"/>
      <c r="L139" s="42"/>
      <c r="M139" s="190" t="s">
        <v>21</v>
      </c>
      <c r="N139" s="191" t="s">
        <v>45</v>
      </c>
      <c r="O139" s="67"/>
      <c r="P139" s="192">
        <f>O139*H139</f>
        <v>0</v>
      </c>
      <c r="Q139" s="192">
        <v>0</v>
      </c>
      <c r="R139" s="192">
        <f>Q139*H139</f>
        <v>0</v>
      </c>
      <c r="S139" s="192">
        <v>0</v>
      </c>
      <c r="T139" s="193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194" t="s">
        <v>149</v>
      </c>
      <c r="AT139" s="194" t="s">
        <v>208</v>
      </c>
      <c r="AU139" s="194" t="s">
        <v>83</v>
      </c>
      <c r="AY139" s="20" t="s">
        <v>206</v>
      </c>
      <c r="BE139" s="195">
        <f>IF(N139="základní",J139,0)</f>
        <v>0</v>
      </c>
      <c r="BF139" s="195">
        <f>IF(N139="snížená",J139,0)</f>
        <v>0</v>
      </c>
      <c r="BG139" s="195">
        <f>IF(N139="zákl. přenesená",J139,0)</f>
        <v>0</v>
      </c>
      <c r="BH139" s="195">
        <f>IF(N139="sníž. přenesená",J139,0)</f>
        <v>0</v>
      </c>
      <c r="BI139" s="195">
        <f>IF(N139="nulová",J139,0)</f>
        <v>0</v>
      </c>
      <c r="BJ139" s="20" t="s">
        <v>81</v>
      </c>
      <c r="BK139" s="195">
        <f>ROUND(I139*H139,2)</f>
        <v>0</v>
      </c>
      <c r="BL139" s="20" t="s">
        <v>149</v>
      </c>
      <c r="BM139" s="194" t="s">
        <v>3810</v>
      </c>
    </row>
    <row r="140" spans="1:65" s="2" customFormat="1">
      <c r="A140" s="37"/>
      <c r="B140" s="38"/>
      <c r="C140" s="39"/>
      <c r="D140" s="196" t="s">
        <v>213</v>
      </c>
      <c r="E140" s="39"/>
      <c r="F140" s="197" t="s">
        <v>3809</v>
      </c>
      <c r="G140" s="39"/>
      <c r="H140" s="39"/>
      <c r="I140" s="198"/>
      <c r="J140" s="39"/>
      <c r="K140" s="39"/>
      <c r="L140" s="42"/>
      <c r="M140" s="199"/>
      <c r="N140" s="200"/>
      <c r="O140" s="67"/>
      <c r="P140" s="67"/>
      <c r="Q140" s="67"/>
      <c r="R140" s="67"/>
      <c r="S140" s="67"/>
      <c r="T140" s="68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T140" s="20" t="s">
        <v>213</v>
      </c>
      <c r="AU140" s="20" t="s">
        <v>83</v>
      </c>
    </row>
    <row r="141" spans="1:65" s="2" customFormat="1" ht="16.5" customHeight="1">
      <c r="A141" s="37"/>
      <c r="B141" s="38"/>
      <c r="C141" s="182" t="s">
        <v>411</v>
      </c>
      <c r="D141" s="182" t="s">
        <v>208</v>
      </c>
      <c r="E141" s="183" t="s">
        <v>3811</v>
      </c>
      <c r="F141" s="184" t="s">
        <v>3812</v>
      </c>
      <c r="G141" s="185" t="s">
        <v>1123</v>
      </c>
      <c r="H141" s="186">
        <v>1</v>
      </c>
      <c r="I141" s="187"/>
      <c r="J141" s="188">
        <f>ROUND(I141*H141,2)</f>
        <v>0</v>
      </c>
      <c r="K141" s="189"/>
      <c r="L141" s="42"/>
      <c r="M141" s="190" t="s">
        <v>21</v>
      </c>
      <c r="N141" s="191" t="s">
        <v>45</v>
      </c>
      <c r="O141" s="67"/>
      <c r="P141" s="192">
        <f>O141*H141</f>
        <v>0</v>
      </c>
      <c r="Q141" s="192">
        <v>0</v>
      </c>
      <c r="R141" s="192">
        <f>Q141*H141</f>
        <v>0</v>
      </c>
      <c r="S141" s="192">
        <v>0</v>
      </c>
      <c r="T141" s="193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194" t="s">
        <v>149</v>
      </c>
      <c r="AT141" s="194" t="s">
        <v>208</v>
      </c>
      <c r="AU141" s="194" t="s">
        <v>83</v>
      </c>
      <c r="AY141" s="20" t="s">
        <v>206</v>
      </c>
      <c r="BE141" s="195">
        <f>IF(N141="základní",J141,0)</f>
        <v>0</v>
      </c>
      <c r="BF141" s="195">
        <f>IF(N141="snížená",J141,0)</f>
        <v>0</v>
      </c>
      <c r="BG141" s="195">
        <f>IF(N141="zákl. přenesená",J141,0)</f>
        <v>0</v>
      </c>
      <c r="BH141" s="195">
        <f>IF(N141="sníž. přenesená",J141,0)</f>
        <v>0</v>
      </c>
      <c r="BI141" s="195">
        <f>IF(N141="nulová",J141,0)</f>
        <v>0</v>
      </c>
      <c r="BJ141" s="20" t="s">
        <v>81</v>
      </c>
      <c r="BK141" s="195">
        <f>ROUND(I141*H141,2)</f>
        <v>0</v>
      </c>
      <c r="BL141" s="20" t="s">
        <v>149</v>
      </c>
      <c r="BM141" s="194" t="s">
        <v>3813</v>
      </c>
    </row>
    <row r="142" spans="1:65" s="2" customFormat="1">
      <c r="A142" s="37"/>
      <c r="B142" s="38"/>
      <c r="C142" s="39"/>
      <c r="D142" s="196" t="s">
        <v>213</v>
      </c>
      <c r="E142" s="39"/>
      <c r="F142" s="197" t="s">
        <v>3812</v>
      </c>
      <c r="G142" s="39"/>
      <c r="H142" s="39"/>
      <c r="I142" s="198"/>
      <c r="J142" s="39"/>
      <c r="K142" s="39"/>
      <c r="L142" s="42"/>
      <c r="M142" s="199"/>
      <c r="N142" s="200"/>
      <c r="O142" s="67"/>
      <c r="P142" s="67"/>
      <c r="Q142" s="67"/>
      <c r="R142" s="67"/>
      <c r="S142" s="67"/>
      <c r="T142" s="68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20" t="s">
        <v>213</v>
      </c>
      <c r="AU142" s="20" t="s">
        <v>83</v>
      </c>
    </row>
    <row r="143" spans="1:65" s="2" customFormat="1" ht="16.5" customHeight="1">
      <c r="A143" s="37"/>
      <c r="B143" s="38"/>
      <c r="C143" s="182" t="s">
        <v>420</v>
      </c>
      <c r="D143" s="182" t="s">
        <v>208</v>
      </c>
      <c r="E143" s="183" t="s">
        <v>3814</v>
      </c>
      <c r="F143" s="184" t="s">
        <v>3815</v>
      </c>
      <c r="G143" s="185" t="s">
        <v>1123</v>
      </c>
      <c r="H143" s="186">
        <v>1</v>
      </c>
      <c r="I143" s="187"/>
      <c r="J143" s="188">
        <f>ROUND(I143*H143,2)</f>
        <v>0</v>
      </c>
      <c r="K143" s="189"/>
      <c r="L143" s="42"/>
      <c r="M143" s="190" t="s">
        <v>21</v>
      </c>
      <c r="N143" s="191" t="s">
        <v>45</v>
      </c>
      <c r="O143" s="67"/>
      <c r="P143" s="192">
        <f>O143*H143</f>
        <v>0</v>
      </c>
      <c r="Q143" s="192">
        <v>0</v>
      </c>
      <c r="R143" s="192">
        <f>Q143*H143</f>
        <v>0</v>
      </c>
      <c r="S143" s="192">
        <v>0</v>
      </c>
      <c r="T143" s="193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194" t="s">
        <v>149</v>
      </c>
      <c r="AT143" s="194" t="s">
        <v>208</v>
      </c>
      <c r="AU143" s="194" t="s">
        <v>83</v>
      </c>
      <c r="AY143" s="20" t="s">
        <v>206</v>
      </c>
      <c r="BE143" s="195">
        <f>IF(N143="základní",J143,0)</f>
        <v>0</v>
      </c>
      <c r="BF143" s="195">
        <f>IF(N143="snížená",J143,0)</f>
        <v>0</v>
      </c>
      <c r="BG143" s="195">
        <f>IF(N143="zákl. přenesená",J143,0)</f>
        <v>0</v>
      </c>
      <c r="BH143" s="195">
        <f>IF(N143="sníž. přenesená",J143,0)</f>
        <v>0</v>
      </c>
      <c r="BI143" s="195">
        <f>IF(N143="nulová",J143,0)</f>
        <v>0</v>
      </c>
      <c r="BJ143" s="20" t="s">
        <v>81</v>
      </c>
      <c r="BK143" s="195">
        <f>ROUND(I143*H143,2)</f>
        <v>0</v>
      </c>
      <c r="BL143" s="20" t="s">
        <v>149</v>
      </c>
      <c r="BM143" s="194" t="s">
        <v>3816</v>
      </c>
    </row>
    <row r="144" spans="1:65" s="2" customFormat="1">
      <c r="A144" s="37"/>
      <c r="B144" s="38"/>
      <c r="C144" s="39"/>
      <c r="D144" s="196" t="s">
        <v>213</v>
      </c>
      <c r="E144" s="39"/>
      <c r="F144" s="197" t="s">
        <v>3815</v>
      </c>
      <c r="G144" s="39"/>
      <c r="H144" s="39"/>
      <c r="I144" s="198"/>
      <c r="J144" s="39"/>
      <c r="K144" s="39"/>
      <c r="L144" s="42"/>
      <c r="M144" s="199"/>
      <c r="N144" s="200"/>
      <c r="O144" s="67"/>
      <c r="P144" s="67"/>
      <c r="Q144" s="67"/>
      <c r="R144" s="67"/>
      <c r="S144" s="67"/>
      <c r="T144" s="68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20" t="s">
        <v>213</v>
      </c>
      <c r="AU144" s="20" t="s">
        <v>83</v>
      </c>
    </row>
    <row r="145" spans="1:65" s="2" customFormat="1" ht="16.5" customHeight="1">
      <c r="A145" s="37"/>
      <c r="B145" s="38"/>
      <c r="C145" s="182" t="s">
        <v>426</v>
      </c>
      <c r="D145" s="182" t="s">
        <v>208</v>
      </c>
      <c r="E145" s="183" t="s">
        <v>3817</v>
      </c>
      <c r="F145" s="184" t="s">
        <v>3818</v>
      </c>
      <c r="G145" s="185" t="s">
        <v>1123</v>
      </c>
      <c r="H145" s="186">
        <v>2</v>
      </c>
      <c r="I145" s="187"/>
      <c r="J145" s="188">
        <f>ROUND(I145*H145,2)</f>
        <v>0</v>
      </c>
      <c r="K145" s="189"/>
      <c r="L145" s="42"/>
      <c r="M145" s="190" t="s">
        <v>21</v>
      </c>
      <c r="N145" s="191" t="s">
        <v>45</v>
      </c>
      <c r="O145" s="67"/>
      <c r="P145" s="192">
        <f>O145*H145</f>
        <v>0</v>
      </c>
      <c r="Q145" s="192">
        <v>0</v>
      </c>
      <c r="R145" s="192">
        <f>Q145*H145</f>
        <v>0</v>
      </c>
      <c r="S145" s="192">
        <v>0</v>
      </c>
      <c r="T145" s="193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194" t="s">
        <v>149</v>
      </c>
      <c r="AT145" s="194" t="s">
        <v>208</v>
      </c>
      <c r="AU145" s="194" t="s">
        <v>83</v>
      </c>
      <c r="AY145" s="20" t="s">
        <v>206</v>
      </c>
      <c r="BE145" s="195">
        <f>IF(N145="základní",J145,0)</f>
        <v>0</v>
      </c>
      <c r="BF145" s="195">
        <f>IF(N145="snížená",J145,0)</f>
        <v>0</v>
      </c>
      <c r="BG145" s="195">
        <f>IF(N145="zákl. přenesená",J145,0)</f>
        <v>0</v>
      </c>
      <c r="BH145" s="195">
        <f>IF(N145="sníž. přenesená",J145,0)</f>
        <v>0</v>
      </c>
      <c r="BI145" s="195">
        <f>IF(N145="nulová",J145,0)</f>
        <v>0</v>
      </c>
      <c r="BJ145" s="20" t="s">
        <v>81</v>
      </c>
      <c r="BK145" s="195">
        <f>ROUND(I145*H145,2)</f>
        <v>0</v>
      </c>
      <c r="BL145" s="20" t="s">
        <v>149</v>
      </c>
      <c r="BM145" s="194" t="s">
        <v>3819</v>
      </c>
    </row>
    <row r="146" spans="1:65" s="2" customFormat="1">
      <c r="A146" s="37"/>
      <c r="B146" s="38"/>
      <c r="C146" s="39"/>
      <c r="D146" s="196" t="s">
        <v>213</v>
      </c>
      <c r="E146" s="39"/>
      <c r="F146" s="197" t="s">
        <v>3818</v>
      </c>
      <c r="G146" s="39"/>
      <c r="H146" s="39"/>
      <c r="I146" s="198"/>
      <c r="J146" s="39"/>
      <c r="K146" s="39"/>
      <c r="L146" s="42"/>
      <c r="M146" s="199"/>
      <c r="N146" s="200"/>
      <c r="O146" s="67"/>
      <c r="P146" s="67"/>
      <c r="Q146" s="67"/>
      <c r="R146" s="67"/>
      <c r="S146" s="67"/>
      <c r="T146" s="68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T146" s="20" t="s">
        <v>213</v>
      </c>
      <c r="AU146" s="20" t="s">
        <v>83</v>
      </c>
    </row>
    <row r="147" spans="1:65" s="2" customFormat="1" ht="16.5" customHeight="1">
      <c r="A147" s="37"/>
      <c r="B147" s="38"/>
      <c r="C147" s="182" t="s">
        <v>440</v>
      </c>
      <c r="D147" s="182" t="s">
        <v>208</v>
      </c>
      <c r="E147" s="183" t="s">
        <v>3820</v>
      </c>
      <c r="F147" s="184" t="s">
        <v>3821</v>
      </c>
      <c r="G147" s="185" t="s">
        <v>1123</v>
      </c>
      <c r="H147" s="186">
        <v>2</v>
      </c>
      <c r="I147" s="187"/>
      <c r="J147" s="188">
        <f>ROUND(I147*H147,2)</f>
        <v>0</v>
      </c>
      <c r="K147" s="189"/>
      <c r="L147" s="42"/>
      <c r="M147" s="190" t="s">
        <v>21</v>
      </c>
      <c r="N147" s="191" t="s">
        <v>45</v>
      </c>
      <c r="O147" s="67"/>
      <c r="P147" s="192">
        <f>O147*H147</f>
        <v>0</v>
      </c>
      <c r="Q147" s="192">
        <v>0</v>
      </c>
      <c r="R147" s="192">
        <f>Q147*H147</f>
        <v>0</v>
      </c>
      <c r="S147" s="192">
        <v>0</v>
      </c>
      <c r="T147" s="193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194" t="s">
        <v>149</v>
      </c>
      <c r="AT147" s="194" t="s">
        <v>208</v>
      </c>
      <c r="AU147" s="194" t="s">
        <v>83</v>
      </c>
      <c r="AY147" s="20" t="s">
        <v>206</v>
      </c>
      <c r="BE147" s="195">
        <f>IF(N147="základní",J147,0)</f>
        <v>0</v>
      </c>
      <c r="BF147" s="195">
        <f>IF(N147="snížená",J147,0)</f>
        <v>0</v>
      </c>
      <c r="BG147" s="195">
        <f>IF(N147="zákl. přenesená",J147,0)</f>
        <v>0</v>
      </c>
      <c r="BH147" s="195">
        <f>IF(N147="sníž. přenesená",J147,0)</f>
        <v>0</v>
      </c>
      <c r="BI147" s="195">
        <f>IF(N147="nulová",J147,0)</f>
        <v>0</v>
      </c>
      <c r="BJ147" s="20" t="s">
        <v>81</v>
      </c>
      <c r="BK147" s="195">
        <f>ROUND(I147*H147,2)</f>
        <v>0</v>
      </c>
      <c r="BL147" s="20" t="s">
        <v>149</v>
      </c>
      <c r="BM147" s="194" t="s">
        <v>3822</v>
      </c>
    </row>
    <row r="148" spans="1:65" s="2" customFormat="1">
      <c r="A148" s="37"/>
      <c r="B148" s="38"/>
      <c r="C148" s="39"/>
      <c r="D148" s="196" t="s">
        <v>213</v>
      </c>
      <c r="E148" s="39"/>
      <c r="F148" s="197" t="s">
        <v>3821</v>
      </c>
      <c r="G148" s="39"/>
      <c r="H148" s="39"/>
      <c r="I148" s="198"/>
      <c r="J148" s="39"/>
      <c r="K148" s="39"/>
      <c r="L148" s="42"/>
      <c r="M148" s="199"/>
      <c r="N148" s="200"/>
      <c r="O148" s="67"/>
      <c r="P148" s="67"/>
      <c r="Q148" s="67"/>
      <c r="R148" s="67"/>
      <c r="S148" s="67"/>
      <c r="T148" s="68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20" t="s">
        <v>213</v>
      </c>
      <c r="AU148" s="20" t="s">
        <v>83</v>
      </c>
    </row>
    <row r="149" spans="1:65" s="2" customFormat="1" ht="16.5" customHeight="1">
      <c r="A149" s="37"/>
      <c r="B149" s="38"/>
      <c r="C149" s="182" t="s">
        <v>448</v>
      </c>
      <c r="D149" s="182" t="s">
        <v>208</v>
      </c>
      <c r="E149" s="183" t="s">
        <v>3823</v>
      </c>
      <c r="F149" s="184" t="s">
        <v>3824</v>
      </c>
      <c r="G149" s="185" t="s">
        <v>1123</v>
      </c>
      <c r="H149" s="186">
        <v>1</v>
      </c>
      <c r="I149" s="187"/>
      <c r="J149" s="188">
        <f>ROUND(I149*H149,2)</f>
        <v>0</v>
      </c>
      <c r="K149" s="189"/>
      <c r="L149" s="42"/>
      <c r="M149" s="190" t="s">
        <v>21</v>
      </c>
      <c r="N149" s="191" t="s">
        <v>45</v>
      </c>
      <c r="O149" s="67"/>
      <c r="P149" s="192">
        <f>O149*H149</f>
        <v>0</v>
      </c>
      <c r="Q149" s="192">
        <v>0</v>
      </c>
      <c r="R149" s="192">
        <f>Q149*H149</f>
        <v>0</v>
      </c>
      <c r="S149" s="192">
        <v>0</v>
      </c>
      <c r="T149" s="193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194" t="s">
        <v>149</v>
      </c>
      <c r="AT149" s="194" t="s">
        <v>208</v>
      </c>
      <c r="AU149" s="194" t="s">
        <v>83</v>
      </c>
      <c r="AY149" s="20" t="s">
        <v>206</v>
      </c>
      <c r="BE149" s="195">
        <f>IF(N149="základní",J149,0)</f>
        <v>0</v>
      </c>
      <c r="BF149" s="195">
        <f>IF(N149="snížená",J149,0)</f>
        <v>0</v>
      </c>
      <c r="BG149" s="195">
        <f>IF(N149="zákl. přenesená",J149,0)</f>
        <v>0</v>
      </c>
      <c r="BH149" s="195">
        <f>IF(N149="sníž. přenesená",J149,0)</f>
        <v>0</v>
      </c>
      <c r="BI149" s="195">
        <f>IF(N149="nulová",J149,0)</f>
        <v>0</v>
      </c>
      <c r="BJ149" s="20" t="s">
        <v>81</v>
      </c>
      <c r="BK149" s="195">
        <f>ROUND(I149*H149,2)</f>
        <v>0</v>
      </c>
      <c r="BL149" s="20" t="s">
        <v>149</v>
      </c>
      <c r="BM149" s="194" t="s">
        <v>3825</v>
      </c>
    </row>
    <row r="150" spans="1:65" s="2" customFormat="1">
      <c r="A150" s="37"/>
      <c r="B150" s="38"/>
      <c r="C150" s="39"/>
      <c r="D150" s="196" t="s">
        <v>213</v>
      </c>
      <c r="E150" s="39"/>
      <c r="F150" s="197" t="s">
        <v>3824</v>
      </c>
      <c r="G150" s="39"/>
      <c r="H150" s="39"/>
      <c r="I150" s="198"/>
      <c r="J150" s="39"/>
      <c r="K150" s="39"/>
      <c r="L150" s="42"/>
      <c r="M150" s="199"/>
      <c r="N150" s="200"/>
      <c r="O150" s="67"/>
      <c r="P150" s="67"/>
      <c r="Q150" s="67"/>
      <c r="R150" s="67"/>
      <c r="S150" s="67"/>
      <c r="T150" s="68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T150" s="20" t="s">
        <v>213</v>
      </c>
      <c r="AU150" s="20" t="s">
        <v>83</v>
      </c>
    </row>
    <row r="151" spans="1:65" s="2" customFormat="1" ht="16.5" customHeight="1">
      <c r="A151" s="37"/>
      <c r="B151" s="38"/>
      <c r="C151" s="182" t="s">
        <v>455</v>
      </c>
      <c r="D151" s="182" t="s">
        <v>208</v>
      </c>
      <c r="E151" s="183" t="s">
        <v>3826</v>
      </c>
      <c r="F151" s="184" t="s">
        <v>3827</v>
      </c>
      <c r="G151" s="185" t="s">
        <v>1123</v>
      </c>
      <c r="H151" s="186">
        <v>2</v>
      </c>
      <c r="I151" s="187"/>
      <c r="J151" s="188">
        <f>ROUND(I151*H151,2)</f>
        <v>0</v>
      </c>
      <c r="K151" s="189"/>
      <c r="L151" s="42"/>
      <c r="M151" s="190" t="s">
        <v>21</v>
      </c>
      <c r="N151" s="191" t="s">
        <v>45</v>
      </c>
      <c r="O151" s="67"/>
      <c r="P151" s="192">
        <f>O151*H151</f>
        <v>0</v>
      </c>
      <c r="Q151" s="192">
        <v>0</v>
      </c>
      <c r="R151" s="192">
        <f>Q151*H151</f>
        <v>0</v>
      </c>
      <c r="S151" s="192">
        <v>0</v>
      </c>
      <c r="T151" s="193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194" t="s">
        <v>149</v>
      </c>
      <c r="AT151" s="194" t="s">
        <v>208</v>
      </c>
      <c r="AU151" s="194" t="s">
        <v>83</v>
      </c>
      <c r="AY151" s="20" t="s">
        <v>206</v>
      </c>
      <c r="BE151" s="195">
        <f>IF(N151="základní",J151,0)</f>
        <v>0</v>
      </c>
      <c r="BF151" s="195">
        <f>IF(N151="snížená",J151,0)</f>
        <v>0</v>
      </c>
      <c r="BG151" s="195">
        <f>IF(N151="zákl. přenesená",J151,0)</f>
        <v>0</v>
      </c>
      <c r="BH151" s="195">
        <f>IF(N151="sníž. přenesená",J151,0)</f>
        <v>0</v>
      </c>
      <c r="BI151" s="195">
        <f>IF(N151="nulová",J151,0)</f>
        <v>0</v>
      </c>
      <c r="BJ151" s="20" t="s">
        <v>81</v>
      </c>
      <c r="BK151" s="195">
        <f>ROUND(I151*H151,2)</f>
        <v>0</v>
      </c>
      <c r="BL151" s="20" t="s">
        <v>149</v>
      </c>
      <c r="BM151" s="194" t="s">
        <v>3828</v>
      </c>
    </row>
    <row r="152" spans="1:65" s="2" customFormat="1">
      <c r="A152" s="37"/>
      <c r="B152" s="38"/>
      <c r="C152" s="39"/>
      <c r="D152" s="196" t="s">
        <v>213</v>
      </c>
      <c r="E152" s="39"/>
      <c r="F152" s="197" t="s">
        <v>3827</v>
      </c>
      <c r="G152" s="39"/>
      <c r="H152" s="39"/>
      <c r="I152" s="198"/>
      <c r="J152" s="39"/>
      <c r="K152" s="39"/>
      <c r="L152" s="42"/>
      <c r="M152" s="199"/>
      <c r="N152" s="200"/>
      <c r="O152" s="67"/>
      <c r="P152" s="67"/>
      <c r="Q152" s="67"/>
      <c r="R152" s="67"/>
      <c r="S152" s="67"/>
      <c r="T152" s="68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T152" s="20" t="s">
        <v>213</v>
      </c>
      <c r="AU152" s="20" t="s">
        <v>83</v>
      </c>
    </row>
    <row r="153" spans="1:65" s="2" customFormat="1" ht="16.5" customHeight="1">
      <c r="A153" s="37"/>
      <c r="B153" s="38"/>
      <c r="C153" s="182" t="s">
        <v>466</v>
      </c>
      <c r="D153" s="182" t="s">
        <v>208</v>
      </c>
      <c r="E153" s="183" t="s">
        <v>3829</v>
      </c>
      <c r="F153" s="184" t="s">
        <v>3830</v>
      </c>
      <c r="G153" s="185" t="s">
        <v>809</v>
      </c>
      <c r="H153" s="186">
        <v>1</v>
      </c>
      <c r="I153" s="187"/>
      <c r="J153" s="188">
        <f>ROUND(I153*H153,2)</f>
        <v>0</v>
      </c>
      <c r="K153" s="189"/>
      <c r="L153" s="42"/>
      <c r="M153" s="190" t="s">
        <v>21</v>
      </c>
      <c r="N153" s="191" t="s">
        <v>45</v>
      </c>
      <c r="O153" s="67"/>
      <c r="P153" s="192">
        <f>O153*H153</f>
        <v>0</v>
      </c>
      <c r="Q153" s="192">
        <v>0</v>
      </c>
      <c r="R153" s="192">
        <f>Q153*H153</f>
        <v>0</v>
      </c>
      <c r="S153" s="192">
        <v>0</v>
      </c>
      <c r="T153" s="193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194" t="s">
        <v>149</v>
      </c>
      <c r="AT153" s="194" t="s">
        <v>208</v>
      </c>
      <c r="AU153" s="194" t="s">
        <v>83</v>
      </c>
      <c r="AY153" s="20" t="s">
        <v>206</v>
      </c>
      <c r="BE153" s="195">
        <f>IF(N153="základní",J153,0)</f>
        <v>0</v>
      </c>
      <c r="BF153" s="195">
        <f>IF(N153="snížená",J153,0)</f>
        <v>0</v>
      </c>
      <c r="BG153" s="195">
        <f>IF(N153="zákl. přenesená",J153,0)</f>
        <v>0</v>
      </c>
      <c r="BH153" s="195">
        <f>IF(N153="sníž. přenesená",J153,0)</f>
        <v>0</v>
      </c>
      <c r="BI153" s="195">
        <f>IF(N153="nulová",J153,0)</f>
        <v>0</v>
      </c>
      <c r="BJ153" s="20" t="s">
        <v>81</v>
      </c>
      <c r="BK153" s="195">
        <f>ROUND(I153*H153,2)</f>
        <v>0</v>
      </c>
      <c r="BL153" s="20" t="s">
        <v>149</v>
      </c>
      <c r="BM153" s="194" t="s">
        <v>3831</v>
      </c>
    </row>
    <row r="154" spans="1:65" s="2" customFormat="1">
      <c r="A154" s="37"/>
      <c r="B154" s="38"/>
      <c r="C154" s="39"/>
      <c r="D154" s="196" t="s">
        <v>213</v>
      </c>
      <c r="E154" s="39"/>
      <c r="F154" s="197" t="s">
        <v>3830</v>
      </c>
      <c r="G154" s="39"/>
      <c r="H154" s="39"/>
      <c r="I154" s="198"/>
      <c r="J154" s="39"/>
      <c r="K154" s="39"/>
      <c r="L154" s="42"/>
      <c r="M154" s="199"/>
      <c r="N154" s="200"/>
      <c r="O154" s="67"/>
      <c r="P154" s="67"/>
      <c r="Q154" s="67"/>
      <c r="R154" s="67"/>
      <c r="S154" s="67"/>
      <c r="T154" s="68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T154" s="20" t="s">
        <v>213</v>
      </c>
      <c r="AU154" s="20" t="s">
        <v>83</v>
      </c>
    </row>
    <row r="155" spans="1:65" s="12" customFormat="1" ht="22.75" customHeight="1">
      <c r="B155" s="166"/>
      <c r="C155" s="167"/>
      <c r="D155" s="168" t="s">
        <v>73</v>
      </c>
      <c r="E155" s="180" t="s">
        <v>3832</v>
      </c>
      <c r="F155" s="180" t="s">
        <v>3833</v>
      </c>
      <c r="G155" s="167"/>
      <c r="H155" s="167"/>
      <c r="I155" s="170"/>
      <c r="J155" s="181">
        <f>BK155</f>
        <v>0</v>
      </c>
      <c r="K155" s="167"/>
      <c r="L155" s="172"/>
      <c r="M155" s="173"/>
      <c r="N155" s="174"/>
      <c r="O155" s="174"/>
      <c r="P155" s="175">
        <f>SUM(P156:P191)</f>
        <v>0</v>
      </c>
      <c r="Q155" s="174"/>
      <c r="R155" s="175">
        <f>SUM(R156:R191)</f>
        <v>0</v>
      </c>
      <c r="S155" s="174"/>
      <c r="T155" s="176">
        <f>SUM(T156:T191)</f>
        <v>0</v>
      </c>
      <c r="AR155" s="177" t="s">
        <v>81</v>
      </c>
      <c r="AT155" s="178" t="s">
        <v>73</v>
      </c>
      <c r="AU155" s="178" t="s">
        <v>81</v>
      </c>
      <c r="AY155" s="177" t="s">
        <v>206</v>
      </c>
      <c r="BK155" s="179">
        <f>SUM(BK156:BK191)</f>
        <v>0</v>
      </c>
    </row>
    <row r="156" spans="1:65" s="2" customFormat="1" ht="16.5" customHeight="1">
      <c r="A156" s="37"/>
      <c r="B156" s="38"/>
      <c r="C156" s="182" t="s">
        <v>473</v>
      </c>
      <c r="D156" s="182" t="s">
        <v>208</v>
      </c>
      <c r="E156" s="183" t="s">
        <v>3834</v>
      </c>
      <c r="F156" s="184" t="s">
        <v>3835</v>
      </c>
      <c r="G156" s="185" t="s">
        <v>226</v>
      </c>
      <c r="H156" s="186">
        <v>7</v>
      </c>
      <c r="I156" s="187"/>
      <c r="J156" s="188">
        <f>ROUND(I156*H156,2)</f>
        <v>0</v>
      </c>
      <c r="K156" s="189"/>
      <c r="L156" s="42"/>
      <c r="M156" s="190" t="s">
        <v>21</v>
      </c>
      <c r="N156" s="191" t="s">
        <v>45</v>
      </c>
      <c r="O156" s="67"/>
      <c r="P156" s="192">
        <f>O156*H156</f>
        <v>0</v>
      </c>
      <c r="Q156" s="192">
        <v>0</v>
      </c>
      <c r="R156" s="192">
        <f>Q156*H156</f>
        <v>0</v>
      </c>
      <c r="S156" s="192">
        <v>0</v>
      </c>
      <c r="T156" s="193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194" t="s">
        <v>149</v>
      </c>
      <c r="AT156" s="194" t="s">
        <v>208</v>
      </c>
      <c r="AU156" s="194" t="s">
        <v>83</v>
      </c>
      <c r="AY156" s="20" t="s">
        <v>206</v>
      </c>
      <c r="BE156" s="195">
        <f>IF(N156="základní",J156,0)</f>
        <v>0</v>
      </c>
      <c r="BF156" s="195">
        <f>IF(N156="snížená",J156,0)</f>
        <v>0</v>
      </c>
      <c r="BG156" s="195">
        <f>IF(N156="zákl. přenesená",J156,0)</f>
        <v>0</v>
      </c>
      <c r="BH156" s="195">
        <f>IF(N156="sníž. přenesená",J156,0)</f>
        <v>0</v>
      </c>
      <c r="BI156" s="195">
        <f>IF(N156="nulová",J156,0)</f>
        <v>0</v>
      </c>
      <c r="BJ156" s="20" t="s">
        <v>81</v>
      </c>
      <c r="BK156" s="195">
        <f>ROUND(I156*H156,2)</f>
        <v>0</v>
      </c>
      <c r="BL156" s="20" t="s">
        <v>149</v>
      </c>
      <c r="BM156" s="194" t="s">
        <v>3836</v>
      </c>
    </row>
    <row r="157" spans="1:65" s="2" customFormat="1">
      <c r="A157" s="37"/>
      <c r="B157" s="38"/>
      <c r="C157" s="39"/>
      <c r="D157" s="196" t="s">
        <v>213</v>
      </c>
      <c r="E157" s="39"/>
      <c r="F157" s="197" t="s">
        <v>3835</v>
      </c>
      <c r="G157" s="39"/>
      <c r="H157" s="39"/>
      <c r="I157" s="198"/>
      <c r="J157" s="39"/>
      <c r="K157" s="39"/>
      <c r="L157" s="42"/>
      <c r="M157" s="199"/>
      <c r="N157" s="200"/>
      <c r="O157" s="67"/>
      <c r="P157" s="67"/>
      <c r="Q157" s="67"/>
      <c r="R157" s="67"/>
      <c r="S157" s="67"/>
      <c r="T157" s="68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T157" s="20" t="s">
        <v>213</v>
      </c>
      <c r="AU157" s="20" t="s">
        <v>83</v>
      </c>
    </row>
    <row r="158" spans="1:65" s="2" customFormat="1" ht="16.5" customHeight="1">
      <c r="A158" s="37"/>
      <c r="B158" s="38"/>
      <c r="C158" s="182" t="s">
        <v>480</v>
      </c>
      <c r="D158" s="182" t="s">
        <v>208</v>
      </c>
      <c r="E158" s="183" t="s">
        <v>3837</v>
      </c>
      <c r="F158" s="184" t="s">
        <v>3838</v>
      </c>
      <c r="G158" s="185" t="s">
        <v>226</v>
      </c>
      <c r="H158" s="186">
        <v>5</v>
      </c>
      <c r="I158" s="187"/>
      <c r="J158" s="188">
        <f>ROUND(I158*H158,2)</f>
        <v>0</v>
      </c>
      <c r="K158" s="189"/>
      <c r="L158" s="42"/>
      <c r="M158" s="190" t="s">
        <v>21</v>
      </c>
      <c r="N158" s="191" t="s">
        <v>45</v>
      </c>
      <c r="O158" s="67"/>
      <c r="P158" s="192">
        <f>O158*H158</f>
        <v>0</v>
      </c>
      <c r="Q158" s="192">
        <v>0</v>
      </c>
      <c r="R158" s="192">
        <f>Q158*H158</f>
        <v>0</v>
      </c>
      <c r="S158" s="192">
        <v>0</v>
      </c>
      <c r="T158" s="193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194" t="s">
        <v>149</v>
      </c>
      <c r="AT158" s="194" t="s">
        <v>208</v>
      </c>
      <c r="AU158" s="194" t="s">
        <v>83</v>
      </c>
      <c r="AY158" s="20" t="s">
        <v>206</v>
      </c>
      <c r="BE158" s="195">
        <f>IF(N158="základní",J158,0)</f>
        <v>0</v>
      </c>
      <c r="BF158" s="195">
        <f>IF(N158="snížená",J158,0)</f>
        <v>0</v>
      </c>
      <c r="BG158" s="195">
        <f>IF(N158="zákl. přenesená",J158,0)</f>
        <v>0</v>
      </c>
      <c r="BH158" s="195">
        <f>IF(N158="sníž. přenesená",J158,0)</f>
        <v>0</v>
      </c>
      <c r="BI158" s="195">
        <f>IF(N158="nulová",J158,0)</f>
        <v>0</v>
      </c>
      <c r="BJ158" s="20" t="s">
        <v>81</v>
      </c>
      <c r="BK158" s="195">
        <f>ROUND(I158*H158,2)</f>
        <v>0</v>
      </c>
      <c r="BL158" s="20" t="s">
        <v>149</v>
      </c>
      <c r="BM158" s="194" t="s">
        <v>3839</v>
      </c>
    </row>
    <row r="159" spans="1:65" s="2" customFormat="1">
      <c r="A159" s="37"/>
      <c r="B159" s="38"/>
      <c r="C159" s="39"/>
      <c r="D159" s="196" t="s">
        <v>213</v>
      </c>
      <c r="E159" s="39"/>
      <c r="F159" s="197" t="s">
        <v>3838</v>
      </c>
      <c r="G159" s="39"/>
      <c r="H159" s="39"/>
      <c r="I159" s="198"/>
      <c r="J159" s="39"/>
      <c r="K159" s="39"/>
      <c r="L159" s="42"/>
      <c r="M159" s="199"/>
      <c r="N159" s="200"/>
      <c r="O159" s="67"/>
      <c r="P159" s="67"/>
      <c r="Q159" s="67"/>
      <c r="R159" s="67"/>
      <c r="S159" s="67"/>
      <c r="T159" s="68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20" t="s">
        <v>213</v>
      </c>
      <c r="AU159" s="20" t="s">
        <v>83</v>
      </c>
    </row>
    <row r="160" spans="1:65" s="2" customFormat="1" ht="16.5" customHeight="1">
      <c r="A160" s="37"/>
      <c r="B160" s="38"/>
      <c r="C160" s="182" t="s">
        <v>487</v>
      </c>
      <c r="D160" s="182" t="s">
        <v>208</v>
      </c>
      <c r="E160" s="183" t="s">
        <v>3840</v>
      </c>
      <c r="F160" s="184" t="s">
        <v>3841</v>
      </c>
      <c r="G160" s="185" t="s">
        <v>226</v>
      </c>
      <c r="H160" s="186">
        <v>5</v>
      </c>
      <c r="I160" s="187"/>
      <c r="J160" s="188">
        <f>ROUND(I160*H160,2)</f>
        <v>0</v>
      </c>
      <c r="K160" s="189"/>
      <c r="L160" s="42"/>
      <c r="M160" s="190" t="s">
        <v>21</v>
      </c>
      <c r="N160" s="191" t="s">
        <v>45</v>
      </c>
      <c r="O160" s="67"/>
      <c r="P160" s="192">
        <f>O160*H160</f>
        <v>0</v>
      </c>
      <c r="Q160" s="192">
        <v>0</v>
      </c>
      <c r="R160" s="192">
        <f>Q160*H160</f>
        <v>0</v>
      </c>
      <c r="S160" s="192">
        <v>0</v>
      </c>
      <c r="T160" s="193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194" t="s">
        <v>149</v>
      </c>
      <c r="AT160" s="194" t="s">
        <v>208</v>
      </c>
      <c r="AU160" s="194" t="s">
        <v>83</v>
      </c>
      <c r="AY160" s="20" t="s">
        <v>206</v>
      </c>
      <c r="BE160" s="195">
        <f>IF(N160="základní",J160,0)</f>
        <v>0</v>
      </c>
      <c r="BF160" s="195">
        <f>IF(N160="snížená",J160,0)</f>
        <v>0</v>
      </c>
      <c r="BG160" s="195">
        <f>IF(N160="zákl. přenesená",J160,0)</f>
        <v>0</v>
      </c>
      <c r="BH160" s="195">
        <f>IF(N160="sníž. přenesená",J160,0)</f>
        <v>0</v>
      </c>
      <c r="BI160" s="195">
        <f>IF(N160="nulová",J160,0)</f>
        <v>0</v>
      </c>
      <c r="BJ160" s="20" t="s">
        <v>81</v>
      </c>
      <c r="BK160" s="195">
        <f>ROUND(I160*H160,2)</f>
        <v>0</v>
      </c>
      <c r="BL160" s="20" t="s">
        <v>149</v>
      </c>
      <c r="BM160" s="194" t="s">
        <v>3842</v>
      </c>
    </row>
    <row r="161" spans="1:65" s="2" customFormat="1">
      <c r="A161" s="37"/>
      <c r="B161" s="38"/>
      <c r="C161" s="39"/>
      <c r="D161" s="196" t="s">
        <v>213</v>
      </c>
      <c r="E161" s="39"/>
      <c r="F161" s="197" t="s">
        <v>3841</v>
      </c>
      <c r="G161" s="39"/>
      <c r="H161" s="39"/>
      <c r="I161" s="198"/>
      <c r="J161" s="39"/>
      <c r="K161" s="39"/>
      <c r="L161" s="42"/>
      <c r="M161" s="199"/>
      <c r="N161" s="200"/>
      <c r="O161" s="67"/>
      <c r="P161" s="67"/>
      <c r="Q161" s="67"/>
      <c r="R161" s="67"/>
      <c r="S161" s="67"/>
      <c r="T161" s="68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T161" s="20" t="s">
        <v>213</v>
      </c>
      <c r="AU161" s="20" t="s">
        <v>83</v>
      </c>
    </row>
    <row r="162" spans="1:65" s="2" customFormat="1" ht="16.5" customHeight="1">
      <c r="A162" s="37"/>
      <c r="B162" s="38"/>
      <c r="C162" s="182" t="s">
        <v>496</v>
      </c>
      <c r="D162" s="182" t="s">
        <v>208</v>
      </c>
      <c r="E162" s="183" t="s">
        <v>3843</v>
      </c>
      <c r="F162" s="184" t="s">
        <v>3844</v>
      </c>
      <c r="G162" s="185" t="s">
        <v>226</v>
      </c>
      <c r="H162" s="186">
        <v>7</v>
      </c>
      <c r="I162" s="187"/>
      <c r="J162" s="188">
        <f>ROUND(I162*H162,2)</f>
        <v>0</v>
      </c>
      <c r="K162" s="189"/>
      <c r="L162" s="42"/>
      <c r="M162" s="190" t="s">
        <v>21</v>
      </c>
      <c r="N162" s="191" t="s">
        <v>45</v>
      </c>
      <c r="O162" s="67"/>
      <c r="P162" s="192">
        <f>O162*H162</f>
        <v>0</v>
      </c>
      <c r="Q162" s="192">
        <v>0</v>
      </c>
      <c r="R162" s="192">
        <f>Q162*H162</f>
        <v>0</v>
      </c>
      <c r="S162" s="192">
        <v>0</v>
      </c>
      <c r="T162" s="193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194" t="s">
        <v>149</v>
      </c>
      <c r="AT162" s="194" t="s">
        <v>208</v>
      </c>
      <c r="AU162" s="194" t="s">
        <v>83</v>
      </c>
      <c r="AY162" s="20" t="s">
        <v>206</v>
      </c>
      <c r="BE162" s="195">
        <f>IF(N162="základní",J162,0)</f>
        <v>0</v>
      </c>
      <c r="BF162" s="195">
        <f>IF(N162="snížená",J162,0)</f>
        <v>0</v>
      </c>
      <c r="BG162" s="195">
        <f>IF(N162="zákl. přenesená",J162,0)</f>
        <v>0</v>
      </c>
      <c r="BH162" s="195">
        <f>IF(N162="sníž. přenesená",J162,0)</f>
        <v>0</v>
      </c>
      <c r="BI162" s="195">
        <f>IF(N162="nulová",J162,0)</f>
        <v>0</v>
      </c>
      <c r="BJ162" s="20" t="s">
        <v>81</v>
      </c>
      <c r="BK162" s="195">
        <f>ROUND(I162*H162,2)</f>
        <v>0</v>
      </c>
      <c r="BL162" s="20" t="s">
        <v>149</v>
      </c>
      <c r="BM162" s="194" t="s">
        <v>3845</v>
      </c>
    </row>
    <row r="163" spans="1:65" s="2" customFormat="1">
      <c r="A163" s="37"/>
      <c r="B163" s="38"/>
      <c r="C163" s="39"/>
      <c r="D163" s="196" t="s">
        <v>213</v>
      </c>
      <c r="E163" s="39"/>
      <c r="F163" s="197" t="s">
        <v>3844</v>
      </c>
      <c r="G163" s="39"/>
      <c r="H163" s="39"/>
      <c r="I163" s="198"/>
      <c r="J163" s="39"/>
      <c r="K163" s="39"/>
      <c r="L163" s="42"/>
      <c r="M163" s="199"/>
      <c r="N163" s="200"/>
      <c r="O163" s="67"/>
      <c r="P163" s="67"/>
      <c r="Q163" s="67"/>
      <c r="R163" s="67"/>
      <c r="S163" s="67"/>
      <c r="T163" s="68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T163" s="20" t="s">
        <v>213</v>
      </c>
      <c r="AU163" s="20" t="s">
        <v>83</v>
      </c>
    </row>
    <row r="164" spans="1:65" s="2" customFormat="1" ht="16.5" customHeight="1">
      <c r="A164" s="37"/>
      <c r="B164" s="38"/>
      <c r="C164" s="182" t="s">
        <v>502</v>
      </c>
      <c r="D164" s="182" t="s">
        <v>208</v>
      </c>
      <c r="E164" s="183" t="s">
        <v>3846</v>
      </c>
      <c r="F164" s="184" t="s">
        <v>3847</v>
      </c>
      <c r="G164" s="185" t="s">
        <v>226</v>
      </c>
      <c r="H164" s="186">
        <v>25</v>
      </c>
      <c r="I164" s="187"/>
      <c r="J164" s="188">
        <f>ROUND(I164*H164,2)</f>
        <v>0</v>
      </c>
      <c r="K164" s="189"/>
      <c r="L164" s="42"/>
      <c r="M164" s="190" t="s">
        <v>21</v>
      </c>
      <c r="N164" s="191" t="s">
        <v>45</v>
      </c>
      <c r="O164" s="67"/>
      <c r="P164" s="192">
        <f>O164*H164</f>
        <v>0</v>
      </c>
      <c r="Q164" s="192">
        <v>0</v>
      </c>
      <c r="R164" s="192">
        <f>Q164*H164</f>
        <v>0</v>
      </c>
      <c r="S164" s="192">
        <v>0</v>
      </c>
      <c r="T164" s="193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194" t="s">
        <v>149</v>
      </c>
      <c r="AT164" s="194" t="s">
        <v>208</v>
      </c>
      <c r="AU164" s="194" t="s">
        <v>83</v>
      </c>
      <c r="AY164" s="20" t="s">
        <v>206</v>
      </c>
      <c r="BE164" s="195">
        <f>IF(N164="základní",J164,0)</f>
        <v>0</v>
      </c>
      <c r="BF164" s="195">
        <f>IF(N164="snížená",J164,0)</f>
        <v>0</v>
      </c>
      <c r="BG164" s="195">
        <f>IF(N164="zákl. přenesená",J164,0)</f>
        <v>0</v>
      </c>
      <c r="BH164" s="195">
        <f>IF(N164="sníž. přenesená",J164,0)</f>
        <v>0</v>
      </c>
      <c r="BI164" s="195">
        <f>IF(N164="nulová",J164,0)</f>
        <v>0</v>
      </c>
      <c r="BJ164" s="20" t="s">
        <v>81</v>
      </c>
      <c r="BK164" s="195">
        <f>ROUND(I164*H164,2)</f>
        <v>0</v>
      </c>
      <c r="BL164" s="20" t="s">
        <v>149</v>
      </c>
      <c r="BM164" s="194" t="s">
        <v>3848</v>
      </c>
    </row>
    <row r="165" spans="1:65" s="2" customFormat="1">
      <c r="A165" s="37"/>
      <c r="B165" s="38"/>
      <c r="C165" s="39"/>
      <c r="D165" s="196" t="s">
        <v>213</v>
      </c>
      <c r="E165" s="39"/>
      <c r="F165" s="197" t="s">
        <v>3847</v>
      </c>
      <c r="G165" s="39"/>
      <c r="H165" s="39"/>
      <c r="I165" s="198"/>
      <c r="J165" s="39"/>
      <c r="K165" s="39"/>
      <c r="L165" s="42"/>
      <c r="M165" s="199"/>
      <c r="N165" s="200"/>
      <c r="O165" s="67"/>
      <c r="P165" s="67"/>
      <c r="Q165" s="67"/>
      <c r="R165" s="67"/>
      <c r="S165" s="67"/>
      <c r="T165" s="68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T165" s="20" t="s">
        <v>213</v>
      </c>
      <c r="AU165" s="20" t="s">
        <v>83</v>
      </c>
    </row>
    <row r="166" spans="1:65" s="2" customFormat="1" ht="16.5" customHeight="1">
      <c r="A166" s="37"/>
      <c r="B166" s="38"/>
      <c r="C166" s="182" t="s">
        <v>508</v>
      </c>
      <c r="D166" s="182" t="s">
        <v>208</v>
      </c>
      <c r="E166" s="183" t="s">
        <v>3849</v>
      </c>
      <c r="F166" s="184" t="s">
        <v>3850</v>
      </c>
      <c r="G166" s="185" t="s">
        <v>226</v>
      </c>
      <c r="H166" s="186">
        <v>6</v>
      </c>
      <c r="I166" s="187"/>
      <c r="J166" s="188">
        <f>ROUND(I166*H166,2)</f>
        <v>0</v>
      </c>
      <c r="K166" s="189"/>
      <c r="L166" s="42"/>
      <c r="M166" s="190" t="s">
        <v>21</v>
      </c>
      <c r="N166" s="191" t="s">
        <v>45</v>
      </c>
      <c r="O166" s="67"/>
      <c r="P166" s="192">
        <f>O166*H166</f>
        <v>0</v>
      </c>
      <c r="Q166" s="192">
        <v>0</v>
      </c>
      <c r="R166" s="192">
        <f>Q166*H166</f>
        <v>0</v>
      </c>
      <c r="S166" s="192">
        <v>0</v>
      </c>
      <c r="T166" s="193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194" t="s">
        <v>149</v>
      </c>
      <c r="AT166" s="194" t="s">
        <v>208</v>
      </c>
      <c r="AU166" s="194" t="s">
        <v>83</v>
      </c>
      <c r="AY166" s="20" t="s">
        <v>206</v>
      </c>
      <c r="BE166" s="195">
        <f>IF(N166="základní",J166,0)</f>
        <v>0</v>
      </c>
      <c r="BF166" s="195">
        <f>IF(N166="snížená",J166,0)</f>
        <v>0</v>
      </c>
      <c r="BG166" s="195">
        <f>IF(N166="zákl. přenesená",J166,0)</f>
        <v>0</v>
      </c>
      <c r="BH166" s="195">
        <f>IF(N166="sníž. přenesená",J166,0)</f>
        <v>0</v>
      </c>
      <c r="BI166" s="195">
        <f>IF(N166="nulová",J166,0)</f>
        <v>0</v>
      </c>
      <c r="BJ166" s="20" t="s">
        <v>81</v>
      </c>
      <c r="BK166" s="195">
        <f>ROUND(I166*H166,2)</f>
        <v>0</v>
      </c>
      <c r="BL166" s="20" t="s">
        <v>149</v>
      </c>
      <c r="BM166" s="194" t="s">
        <v>3851</v>
      </c>
    </row>
    <row r="167" spans="1:65" s="2" customFormat="1">
      <c r="A167" s="37"/>
      <c r="B167" s="38"/>
      <c r="C167" s="39"/>
      <c r="D167" s="196" t="s">
        <v>213</v>
      </c>
      <c r="E167" s="39"/>
      <c r="F167" s="197" t="s">
        <v>3850</v>
      </c>
      <c r="G167" s="39"/>
      <c r="H167" s="39"/>
      <c r="I167" s="198"/>
      <c r="J167" s="39"/>
      <c r="K167" s="39"/>
      <c r="L167" s="42"/>
      <c r="M167" s="199"/>
      <c r="N167" s="200"/>
      <c r="O167" s="67"/>
      <c r="P167" s="67"/>
      <c r="Q167" s="67"/>
      <c r="R167" s="67"/>
      <c r="S167" s="67"/>
      <c r="T167" s="68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T167" s="20" t="s">
        <v>213</v>
      </c>
      <c r="AU167" s="20" t="s">
        <v>83</v>
      </c>
    </row>
    <row r="168" spans="1:65" s="2" customFormat="1" ht="16.5" customHeight="1">
      <c r="A168" s="37"/>
      <c r="B168" s="38"/>
      <c r="C168" s="182" t="s">
        <v>514</v>
      </c>
      <c r="D168" s="182" t="s">
        <v>208</v>
      </c>
      <c r="E168" s="183" t="s">
        <v>3852</v>
      </c>
      <c r="F168" s="184" t="s">
        <v>3853</v>
      </c>
      <c r="G168" s="185" t="s">
        <v>226</v>
      </c>
      <c r="H168" s="186">
        <v>11</v>
      </c>
      <c r="I168" s="187"/>
      <c r="J168" s="188">
        <f>ROUND(I168*H168,2)</f>
        <v>0</v>
      </c>
      <c r="K168" s="189"/>
      <c r="L168" s="42"/>
      <c r="M168" s="190" t="s">
        <v>21</v>
      </c>
      <c r="N168" s="191" t="s">
        <v>45</v>
      </c>
      <c r="O168" s="67"/>
      <c r="P168" s="192">
        <f>O168*H168</f>
        <v>0</v>
      </c>
      <c r="Q168" s="192">
        <v>0</v>
      </c>
      <c r="R168" s="192">
        <f>Q168*H168</f>
        <v>0</v>
      </c>
      <c r="S168" s="192">
        <v>0</v>
      </c>
      <c r="T168" s="193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194" t="s">
        <v>149</v>
      </c>
      <c r="AT168" s="194" t="s">
        <v>208</v>
      </c>
      <c r="AU168" s="194" t="s">
        <v>83</v>
      </c>
      <c r="AY168" s="20" t="s">
        <v>206</v>
      </c>
      <c r="BE168" s="195">
        <f>IF(N168="základní",J168,0)</f>
        <v>0</v>
      </c>
      <c r="BF168" s="195">
        <f>IF(N168="snížená",J168,0)</f>
        <v>0</v>
      </c>
      <c r="BG168" s="195">
        <f>IF(N168="zákl. přenesená",J168,0)</f>
        <v>0</v>
      </c>
      <c r="BH168" s="195">
        <f>IF(N168="sníž. přenesená",J168,0)</f>
        <v>0</v>
      </c>
      <c r="BI168" s="195">
        <f>IF(N168="nulová",J168,0)</f>
        <v>0</v>
      </c>
      <c r="BJ168" s="20" t="s">
        <v>81</v>
      </c>
      <c r="BK168" s="195">
        <f>ROUND(I168*H168,2)</f>
        <v>0</v>
      </c>
      <c r="BL168" s="20" t="s">
        <v>149</v>
      </c>
      <c r="BM168" s="194" t="s">
        <v>3854</v>
      </c>
    </row>
    <row r="169" spans="1:65" s="2" customFormat="1">
      <c r="A169" s="37"/>
      <c r="B169" s="38"/>
      <c r="C169" s="39"/>
      <c r="D169" s="196" t="s">
        <v>213</v>
      </c>
      <c r="E169" s="39"/>
      <c r="F169" s="197" t="s">
        <v>3853</v>
      </c>
      <c r="G169" s="39"/>
      <c r="H169" s="39"/>
      <c r="I169" s="198"/>
      <c r="J169" s="39"/>
      <c r="K169" s="39"/>
      <c r="L169" s="42"/>
      <c r="M169" s="199"/>
      <c r="N169" s="200"/>
      <c r="O169" s="67"/>
      <c r="P169" s="67"/>
      <c r="Q169" s="67"/>
      <c r="R169" s="67"/>
      <c r="S169" s="67"/>
      <c r="T169" s="68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T169" s="20" t="s">
        <v>213</v>
      </c>
      <c r="AU169" s="20" t="s">
        <v>83</v>
      </c>
    </row>
    <row r="170" spans="1:65" s="2" customFormat="1" ht="16.5" customHeight="1">
      <c r="A170" s="37"/>
      <c r="B170" s="38"/>
      <c r="C170" s="182" t="s">
        <v>522</v>
      </c>
      <c r="D170" s="182" t="s">
        <v>208</v>
      </c>
      <c r="E170" s="183" t="s">
        <v>3855</v>
      </c>
      <c r="F170" s="184" t="s">
        <v>3856</v>
      </c>
      <c r="G170" s="185" t="s">
        <v>226</v>
      </c>
      <c r="H170" s="186">
        <v>5</v>
      </c>
      <c r="I170" s="187"/>
      <c r="J170" s="188">
        <f>ROUND(I170*H170,2)</f>
        <v>0</v>
      </c>
      <c r="K170" s="189"/>
      <c r="L170" s="42"/>
      <c r="M170" s="190" t="s">
        <v>21</v>
      </c>
      <c r="N170" s="191" t="s">
        <v>45</v>
      </c>
      <c r="O170" s="67"/>
      <c r="P170" s="192">
        <f>O170*H170</f>
        <v>0</v>
      </c>
      <c r="Q170" s="192">
        <v>0</v>
      </c>
      <c r="R170" s="192">
        <f>Q170*H170</f>
        <v>0</v>
      </c>
      <c r="S170" s="192">
        <v>0</v>
      </c>
      <c r="T170" s="193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194" t="s">
        <v>149</v>
      </c>
      <c r="AT170" s="194" t="s">
        <v>208</v>
      </c>
      <c r="AU170" s="194" t="s">
        <v>83</v>
      </c>
      <c r="AY170" s="20" t="s">
        <v>206</v>
      </c>
      <c r="BE170" s="195">
        <f>IF(N170="základní",J170,0)</f>
        <v>0</v>
      </c>
      <c r="BF170" s="195">
        <f>IF(N170="snížená",J170,0)</f>
        <v>0</v>
      </c>
      <c r="BG170" s="195">
        <f>IF(N170="zákl. přenesená",J170,0)</f>
        <v>0</v>
      </c>
      <c r="BH170" s="195">
        <f>IF(N170="sníž. přenesená",J170,0)</f>
        <v>0</v>
      </c>
      <c r="BI170" s="195">
        <f>IF(N170="nulová",J170,0)</f>
        <v>0</v>
      </c>
      <c r="BJ170" s="20" t="s">
        <v>81</v>
      </c>
      <c r="BK170" s="195">
        <f>ROUND(I170*H170,2)</f>
        <v>0</v>
      </c>
      <c r="BL170" s="20" t="s">
        <v>149</v>
      </c>
      <c r="BM170" s="194" t="s">
        <v>3857</v>
      </c>
    </row>
    <row r="171" spans="1:65" s="2" customFormat="1">
      <c r="A171" s="37"/>
      <c r="B171" s="38"/>
      <c r="C171" s="39"/>
      <c r="D171" s="196" t="s">
        <v>213</v>
      </c>
      <c r="E171" s="39"/>
      <c r="F171" s="197" t="s">
        <v>3856</v>
      </c>
      <c r="G171" s="39"/>
      <c r="H171" s="39"/>
      <c r="I171" s="198"/>
      <c r="J171" s="39"/>
      <c r="K171" s="39"/>
      <c r="L171" s="42"/>
      <c r="M171" s="199"/>
      <c r="N171" s="200"/>
      <c r="O171" s="67"/>
      <c r="P171" s="67"/>
      <c r="Q171" s="67"/>
      <c r="R171" s="67"/>
      <c r="S171" s="67"/>
      <c r="T171" s="68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T171" s="20" t="s">
        <v>213</v>
      </c>
      <c r="AU171" s="20" t="s">
        <v>83</v>
      </c>
    </row>
    <row r="172" spans="1:65" s="2" customFormat="1" ht="16.5" customHeight="1">
      <c r="A172" s="37"/>
      <c r="B172" s="38"/>
      <c r="C172" s="182" t="s">
        <v>527</v>
      </c>
      <c r="D172" s="182" t="s">
        <v>208</v>
      </c>
      <c r="E172" s="183" t="s">
        <v>3858</v>
      </c>
      <c r="F172" s="184" t="s">
        <v>3859</v>
      </c>
      <c r="G172" s="185" t="s">
        <v>1123</v>
      </c>
      <c r="H172" s="186">
        <v>2</v>
      </c>
      <c r="I172" s="187"/>
      <c r="J172" s="188">
        <f>ROUND(I172*H172,2)</f>
        <v>0</v>
      </c>
      <c r="K172" s="189"/>
      <c r="L172" s="42"/>
      <c r="M172" s="190" t="s">
        <v>21</v>
      </c>
      <c r="N172" s="191" t="s">
        <v>45</v>
      </c>
      <c r="O172" s="67"/>
      <c r="P172" s="192">
        <f>O172*H172</f>
        <v>0</v>
      </c>
      <c r="Q172" s="192">
        <v>0</v>
      </c>
      <c r="R172" s="192">
        <f>Q172*H172</f>
        <v>0</v>
      </c>
      <c r="S172" s="192">
        <v>0</v>
      </c>
      <c r="T172" s="193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194" t="s">
        <v>149</v>
      </c>
      <c r="AT172" s="194" t="s">
        <v>208</v>
      </c>
      <c r="AU172" s="194" t="s">
        <v>83</v>
      </c>
      <c r="AY172" s="20" t="s">
        <v>206</v>
      </c>
      <c r="BE172" s="195">
        <f>IF(N172="základní",J172,0)</f>
        <v>0</v>
      </c>
      <c r="BF172" s="195">
        <f>IF(N172="snížená",J172,0)</f>
        <v>0</v>
      </c>
      <c r="BG172" s="195">
        <f>IF(N172="zákl. přenesená",J172,0)</f>
        <v>0</v>
      </c>
      <c r="BH172" s="195">
        <f>IF(N172="sníž. přenesená",J172,0)</f>
        <v>0</v>
      </c>
      <c r="BI172" s="195">
        <f>IF(N172="nulová",J172,0)</f>
        <v>0</v>
      </c>
      <c r="BJ172" s="20" t="s">
        <v>81</v>
      </c>
      <c r="BK172" s="195">
        <f>ROUND(I172*H172,2)</f>
        <v>0</v>
      </c>
      <c r="BL172" s="20" t="s">
        <v>149</v>
      </c>
      <c r="BM172" s="194" t="s">
        <v>3860</v>
      </c>
    </row>
    <row r="173" spans="1:65" s="2" customFormat="1">
      <c r="A173" s="37"/>
      <c r="B173" s="38"/>
      <c r="C173" s="39"/>
      <c r="D173" s="196" t="s">
        <v>213</v>
      </c>
      <c r="E173" s="39"/>
      <c r="F173" s="197" t="s">
        <v>3859</v>
      </c>
      <c r="G173" s="39"/>
      <c r="H173" s="39"/>
      <c r="I173" s="198"/>
      <c r="J173" s="39"/>
      <c r="K173" s="39"/>
      <c r="L173" s="42"/>
      <c r="M173" s="199"/>
      <c r="N173" s="200"/>
      <c r="O173" s="67"/>
      <c r="P173" s="67"/>
      <c r="Q173" s="67"/>
      <c r="R173" s="67"/>
      <c r="S173" s="67"/>
      <c r="T173" s="68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T173" s="20" t="s">
        <v>213</v>
      </c>
      <c r="AU173" s="20" t="s">
        <v>83</v>
      </c>
    </row>
    <row r="174" spans="1:65" s="2" customFormat="1" ht="16.5" customHeight="1">
      <c r="A174" s="37"/>
      <c r="B174" s="38"/>
      <c r="C174" s="182" t="s">
        <v>540</v>
      </c>
      <c r="D174" s="182" t="s">
        <v>208</v>
      </c>
      <c r="E174" s="183" t="s">
        <v>3861</v>
      </c>
      <c r="F174" s="184" t="s">
        <v>3862</v>
      </c>
      <c r="G174" s="185" t="s">
        <v>1123</v>
      </c>
      <c r="H174" s="186">
        <v>2</v>
      </c>
      <c r="I174" s="187"/>
      <c r="J174" s="188">
        <f>ROUND(I174*H174,2)</f>
        <v>0</v>
      </c>
      <c r="K174" s="189"/>
      <c r="L174" s="42"/>
      <c r="M174" s="190" t="s">
        <v>21</v>
      </c>
      <c r="N174" s="191" t="s">
        <v>45</v>
      </c>
      <c r="O174" s="67"/>
      <c r="P174" s="192">
        <f>O174*H174</f>
        <v>0</v>
      </c>
      <c r="Q174" s="192">
        <v>0</v>
      </c>
      <c r="R174" s="192">
        <f>Q174*H174</f>
        <v>0</v>
      </c>
      <c r="S174" s="192">
        <v>0</v>
      </c>
      <c r="T174" s="193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194" t="s">
        <v>149</v>
      </c>
      <c r="AT174" s="194" t="s">
        <v>208</v>
      </c>
      <c r="AU174" s="194" t="s">
        <v>83</v>
      </c>
      <c r="AY174" s="20" t="s">
        <v>206</v>
      </c>
      <c r="BE174" s="195">
        <f>IF(N174="základní",J174,0)</f>
        <v>0</v>
      </c>
      <c r="BF174" s="195">
        <f>IF(N174="snížená",J174,0)</f>
        <v>0</v>
      </c>
      <c r="BG174" s="195">
        <f>IF(N174="zákl. přenesená",J174,0)</f>
        <v>0</v>
      </c>
      <c r="BH174" s="195">
        <f>IF(N174="sníž. přenesená",J174,0)</f>
        <v>0</v>
      </c>
      <c r="BI174" s="195">
        <f>IF(N174="nulová",J174,0)</f>
        <v>0</v>
      </c>
      <c r="BJ174" s="20" t="s">
        <v>81</v>
      </c>
      <c r="BK174" s="195">
        <f>ROUND(I174*H174,2)</f>
        <v>0</v>
      </c>
      <c r="BL174" s="20" t="s">
        <v>149</v>
      </c>
      <c r="BM174" s="194" t="s">
        <v>3863</v>
      </c>
    </row>
    <row r="175" spans="1:65" s="2" customFormat="1">
      <c r="A175" s="37"/>
      <c r="B175" s="38"/>
      <c r="C175" s="39"/>
      <c r="D175" s="196" t="s">
        <v>213</v>
      </c>
      <c r="E175" s="39"/>
      <c r="F175" s="197" t="s">
        <v>3862</v>
      </c>
      <c r="G175" s="39"/>
      <c r="H175" s="39"/>
      <c r="I175" s="198"/>
      <c r="J175" s="39"/>
      <c r="K175" s="39"/>
      <c r="L175" s="42"/>
      <c r="M175" s="199"/>
      <c r="N175" s="200"/>
      <c r="O175" s="67"/>
      <c r="P175" s="67"/>
      <c r="Q175" s="67"/>
      <c r="R175" s="67"/>
      <c r="S175" s="67"/>
      <c r="T175" s="68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T175" s="20" t="s">
        <v>213</v>
      </c>
      <c r="AU175" s="20" t="s">
        <v>83</v>
      </c>
    </row>
    <row r="176" spans="1:65" s="2" customFormat="1" ht="16.5" customHeight="1">
      <c r="A176" s="37"/>
      <c r="B176" s="38"/>
      <c r="C176" s="182" t="s">
        <v>551</v>
      </c>
      <c r="D176" s="182" t="s">
        <v>208</v>
      </c>
      <c r="E176" s="183" t="s">
        <v>3864</v>
      </c>
      <c r="F176" s="184" t="s">
        <v>3865</v>
      </c>
      <c r="G176" s="185" t="s">
        <v>1123</v>
      </c>
      <c r="H176" s="186">
        <v>1</v>
      </c>
      <c r="I176" s="187"/>
      <c r="J176" s="188">
        <f>ROUND(I176*H176,2)</f>
        <v>0</v>
      </c>
      <c r="K176" s="189"/>
      <c r="L176" s="42"/>
      <c r="M176" s="190" t="s">
        <v>21</v>
      </c>
      <c r="N176" s="191" t="s">
        <v>45</v>
      </c>
      <c r="O176" s="67"/>
      <c r="P176" s="192">
        <f>O176*H176</f>
        <v>0</v>
      </c>
      <c r="Q176" s="192">
        <v>0</v>
      </c>
      <c r="R176" s="192">
        <f>Q176*H176</f>
        <v>0</v>
      </c>
      <c r="S176" s="192">
        <v>0</v>
      </c>
      <c r="T176" s="193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194" t="s">
        <v>149</v>
      </c>
      <c r="AT176" s="194" t="s">
        <v>208</v>
      </c>
      <c r="AU176" s="194" t="s">
        <v>83</v>
      </c>
      <c r="AY176" s="20" t="s">
        <v>206</v>
      </c>
      <c r="BE176" s="195">
        <f>IF(N176="základní",J176,0)</f>
        <v>0</v>
      </c>
      <c r="BF176" s="195">
        <f>IF(N176="snížená",J176,0)</f>
        <v>0</v>
      </c>
      <c r="BG176" s="195">
        <f>IF(N176="zákl. přenesená",J176,0)</f>
        <v>0</v>
      </c>
      <c r="BH176" s="195">
        <f>IF(N176="sníž. přenesená",J176,0)</f>
        <v>0</v>
      </c>
      <c r="BI176" s="195">
        <f>IF(N176="nulová",J176,0)</f>
        <v>0</v>
      </c>
      <c r="BJ176" s="20" t="s">
        <v>81</v>
      </c>
      <c r="BK176" s="195">
        <f>ROUND(I176*H176,2)</f>
        <v>0</v>
      </c>
      <c r="BL176" s="20" t="s">
        <v>149</v>
      </c>
      <c r="BM176" s="194" t="s">
        <v>3866</v>
      </c>
    </row>
    <row r="177" spans="1:65" s="2" customFormat="1">
      <c r="A177" s="37"/>
      <c r="B177" s="38"/>
      <c r="C177" s="39"/>
      <c r="D177" s="196" t="s">
        <v>213</v>
      </c>
      <c r="E177" s="39"/>
      <c r="F177" s="197" t="s">
        <v>3865</v>
      </c>
      <c r="G177" s="39"/>
      <c r="H177" s="39"/>
      <c r="I177" s="198"/>
      <c r="J177" s="39"/>
      <c r="K177" s="39"/>
      <c r="L177" s="42"/>
      <c r="M177" s="199"/>
      <c r="N177" s="200"/>
      <c r="O177" s="67"/>
      <c r="P177" s="67"/>
      <c r="Q177" s="67"/>
      <c r="R177" s="67"/>
      <c r="S177" s="67"/>
      <c r="T177" s="68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T177" s="20" t="s">
        <v>213</v>
      </c>
      <c r="AU177" s="20" t="s">
        <v>83</v>
      </c>
    </row>
    <row r="178" spans="1:65" s="2" customFormat="1" ht="16.5" customHeight="1">
      <c r="A178" s="37"/>
      <c r="B178" s="38"/>
      <c r="C178" s="182" t="s">
        <v>557</v>
      </c>
      <c r="D178" s="182" t="s">
        <v>208</v>
      </c>
      <c r="E178" s="183" t="s">
        <v>3867</v>
      </c>
      <c r="F178" s="184" t="s">
        <v>3868</v>
      </c>
      <c r="G178" s="185" t="s">
        <v>1123</v>
      </c>
      <c r="H178" s="186">
        <v>2</v>
      </c>
      <c r="I178" s="187"/>
      <c r="J178" s="188">
        <f>ROUND(I178*H178,2)</f>
        <v>0</v>
      </c>
      <c r="K178" s="189"/>
      <c r="L178" s="42"/>
      <c r="M178" s="190" t="s">
        <v>21</v>
      </c>
      <c r="N178" s="191" t="s">
        <v>45</v>
      </c>
      <c r="O178" s="67"/>
      <c r="P178" s="192">
        <f>O178*H178</f>
        <v>0</v>
      </c>
      <c r="Q178" s="192">
        <v>0</v>
      </c>
      <c r="R178" s="192">
        <f>Q178*H178</f>
        <v>0</v>
      </c>
      <c r="S178" s="192">
        <v>0</v>
      </c>
      <c r="T178" s="193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194" t="s">
        <v>149</v>
      </c>
      <c r="AT178" s="194" t="s">
        <v>208</v>
      </c>
      <c r="AU178" s="194" t="s">
        <v>83</v>
      </c>
      <c r="AY178" s="20" t="s">
        <v>206</v>
      </c>
      <c r="BE178" s="195">
        <f>IF(N178="základní",J178,0)</f>
        <v>0</v>
      </c>
      <c r="BF178" s="195">
        <f>IF(N178="snížená",J178,0)</f>
        <v>0</v>
      </c>
      <c r="BG178" s="195">
        <f>IF(N178="zákl. přenesená",J178,0)</f>
        <v>0</v>
      </c>
      <c r="BH178" s="195">
        <f>IF(N178="sníž. přenesená",J178,0)</f>
        <v>0</v>
      </c>
      <c r="BI178" s="195">
        <f>IF(N178="nulová",J178,0)</f>
        <v>0</v>
      </c>
      <c r="BJ178" s="20" t="s">
        <v>81</v>
      </c>
      <c r="BK178" s="195">
        <f>ROUND(I178*H178,2)</f>
        <v>0</v>
      </c>
      <c r="BL178" s="20" t="s">
        <v>149</v>
      </c>
      <c r="BM178" s="194" t="s">
        <v>3869</v>
      </c>
    </row>
    <row r="179" spans="1:65" s="2" customFormat="1">
      <c r="A179" s="37"/>
      <c r="B179" s="38"/>
      <c r="C179" s="39"/>
      <c r="D179" s="196" t="s">
        <v>213</v>
      </c>
      <c r="E179" s="39"/>
      <c r="F179" s="197" t="s">
        <v>3868</v>
      </c>
      <c r="G179" s="39"/>
      <c r="H179" s="39"/>
      <c r="I179" s="198"/>
      <c r="J179" s="39"/>
      <c r="K179" s="39"/>
      <c r="L179" s="42"/>
      <c r="M179" s="199"/>
      <c r="N179" s="200"/>
      <c r="O179" s="67"/>
      <c r="P179" s="67"/>
      <c r="Q179" s="67"/>
      <c r="R179" s="67"/>
      <c r="S179" s="67"/>
      <c r="T179" s="68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T179" s="20" t="s">
        <v>213</v>
      </c>
      <c r="AU179" s="20" t="s">
        <v>83</v>
      </c>
    </row>
    <row r="180" spans="1:65" s="2" customFormat="1" ht="16.5" customHeight="1">
      <c r="A180" s="37"/>
      <c r="B180" s="38"/>
      <c r="C180" s="182" t="s">
        <v>564</v>
      </c>
      <c r="D180" s="182" t="s">
        <v>208</v>
      </c>
      <c r="E180" s="183" t="s">
        <v>3870</v>
      </c>
      <c r="F180" s="184" t="s">
        <v>3871</v>
      </c>
      <c r="G180" s="185" t="s">
        <v>1123</v>
      </c>
      <c r="H180" s="186">
        <v>3</v>
      </c>
      <c r="I180" s="187"/>
      <c r="J180" s="188">
        <f>ROUND(I180*H180,2)</f>
        <v>0</v>
      </c>
      <c r="K180" s="189"/>
      <c r="L180" s="42"/>
      <c r="M180" s="190" t="s">
        <v>21</v>
      </c>
      <c r="N180" s="191" t="s">
        <v>45</v>
      </c>
      <c r="O180" s="67"/>
      <c r="P180" s="192">
        <f>O180*H180</f>
        <v>0</v>
      </c>
      <c r="Q180" s="192">
        <v>0</v>
      </c>
      <c r="R180" s="192">
        <f>Q180*H180</f>
        <v>0</v>
      </c>
      <c r="S180" s="192">
        <v>0</v>
      </c>
      <c r="T180" s="193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194" t="s">
        <v>149</v>
      </c>
      <c r="AT180" s="194" t="s">
        <v>208</v>
      </c>
      <c r="AU180" s="194" t="s">
        <v>83</v>
      </c>
      <c r="AY180" s="20" t="s">
        <v>206</v>
      </c>
      <c r="BE180" s="195">
        <f>IF(N180="základní",J180,0)</f>
        <v>0</v>
      </c>
      <c r="BF180" s="195">
        <f>IF(N180="snížená",J180,0)</f>
        <v>0</v>
      </c>
      <c r="BG180" s="195">
        <f>IF(N180="zákl. přenesená",J180,0)</f>
        <v>0</v>
      </c>
      <c r="BH180" s="195">
        <f>IF(N180="sníž. přenesená",J180,0)</f>
        <v>0</v>
      </c>
      <c r="BI180" s="195">
        <f>IF(N180="nulová",J180,0)</f>
        <v>0</v>
      </c>
      <c r="BJ180" s="20" t="s">
        <v>81</v>
      </c>
      <c r="BK180" s="195">
        <f>ROUND(I180*H180,2)</f>
        <v>0</v>
      </c>
      <c r="BL180" s="20" t="s">
        <v>149</v>
      </c>
      <c r="BM180" s="194" t="s">
        <v>3872</v>
      </c>
    </row>
    <row r="181" spans="1:65" s="2" customFormat="1">
      <c r="A181" s="37"/>
      <c r="B181" s="38"/>
      <c r="C181" s="39"/>
      <c r="D181" s="196" t="s">
        <v>213</v>
      </c>
      <c r="E181" s="39"/>
      <c r="F181" s="197" t="s">
        <v>3871</v>
      </c>
      <c r="G181" s="39"/>
      <c r="H181" s="39"/>
      <c r="I181" s="198"/>
      <c r="J181" s="39"/>
      <c r="K181" s="39"/>
      <c r="L181" s="42"/>
      <c r="M181" s="199"/>
      <c r="N181" s="200"/>
      <c r="O181" s="67"/>
      <c r="P181" s="67"/>
      <c r="Q181" s="67"/>
      <c r="R181" s="67"/>
      <c r="S181" s="67"/>
      <c r="T181" s="68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T181" s="20" t="s">
        <v>213</v>
      </c>
      <c r="AU181" s="20" t="s">
        <v>83</v>
      </c>
    </row>
    <row r="182" spans="1:65" s="2" customFormat="1" ht="16.5" customHeight="1">
      <c r="A182" s="37"/>
      <c r="B182" s="38"/>
      <c r="C182" s="182" t="s">
        <v>569</v>
      </c>
      <c r="D182" s="182" t="s">
        <v>208</v>
      </c>
      <c r="E182" s="183" t="s">
        <v>3873</v>
      </c>
      <c r="F182" s="184" t="s">
        <v>3874</v>
      </c>
      <c r="G182" s="185" t="s">
        <v>1123</v>
      </c>
      <c r="H182" s="186">
        <v>1</v>
      </c>
      <c r="I182" s="187"/>
      <c r="J182" s="188">
        <f>ROUND(I182*H182,2)</f>
        <v>0</v>
      </c>
      <c r="K182" s="189"/>
      <c r="L182" s="42"/>
      <c r="M182" s="190" t="s">
        <v>21</v>
      </c>
      <c r="N182" s="191" t="s">
        <v>45</v>
      </c>
      <c r="O182" s="67"/>
      <c r="P182" s="192">
        <f>O182*H182</f>
        <v>0</v>
      </c>
      <c r="Q182" s="192">
        <v>0</v>
      </c>
      <c r="R182" s="192">
        <f>Q182*H182</f>
        <v>0</v>
      </c>
      <c r="S182" s="192">
        <v>0</v>
      </c>
      <c r="T182" s="193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194" t="s">
        <v>149</v>
      </c>
      <c r="AT182" s="194" t="s">
        <v>208</v>
      </c>
      <c r="AU182" s="194" t="s">
        <v>83</v>
      </c>
      <c r="AY182" s="20" t="s">
        <v>206</v>
      </c>
      <c r="BE182" s="195">
        <f>IF(N182="základní",J182,0)</f>
        <v>0</v>
      </c>
      <c r="BF182" s="195">
        <f>IF(N182="snížená",J182,0)</f>
        <v>0</v>
      </c>
      <c r="BG182" s="195">
        <f>IF(N182="zákl. přenesená",J182,0)</f>
        <v>0</v>
      </c>
      <c r="BH182" s="195">
        <f>IF(N182="sníž. přenesená",J182,0)</f>
        <v>0</v>
      </c>
      <c r="BI182" s="195">
        <f>IF(N182="nulová",J182,0)</f>
        <v>0</v>
      </c>
      <c r="BJ182" s="20" t="s">
        <v>81</v>
      </c>
      <c r="BK182" s="195">
        <f>ROUND(I182*H182,2)</f>
        <v>0</v>
      </c>
      <c r="BL182" s="20" t="s">
        <v>149</v>
      </c>
      <c r="BM182" s="194" t="s">
        <v>3875</v>
      </c>
    </row>
    <row r="183" spans="1:65" s="2" customFormat="1">
      <c r="A183" s="37"/>
      <c r="B183" s="38"/>
      <c r="C183" s="39"/>
      <c r="D183" s="196" t="s">
        <v>213</v>
      </c>
      <c r="E183" s="39"/>
      <c r="F183" s="197" t="s">
        <v>3874</v>
      </c>
      <c r="G183" s="39"/>
      <c r="H183" s="39"/>
      <c r="I183" s="198"/>
      <c r="J183" s="39"/>
      <c r="K183" s="39"/>
      <c r="L183" s="42"/>
      <c r="M183" s="199"/>
      <c r="N183" s="200"/>
      <c r="O183" s="67"/>
      <c r="P183" s="67"/>
      <c r="Q183" s="67"/>
      <c r="R183" s="67"/>
      <c r="S183" s="67"/>
      <c r="T183" s="68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T183" s="20" t="s">
        <v>213</v>
      </c>
      <c r="AU183" s="20" t="s">
        <v>83</v>
      </c>
    </row>
    <row r="184" spans="1:65" s="2" customFormat="1" ht="16.5" customHeight="1">
      <c r="A184" s="37"/>
      <c r="B184" s="38"/>
      <c r="C184" s="182" t="s">
        <v>576</v>
      </c>
      <c r="D184" s="182" t="s">
        <v>208</v>
      </c>
      <c r="E184" s="183" t="s">
        <v>3876</v>
      </c>
      <c r="F184" s="184" t="s">
        <v>3877</v>
      </c>
      <c r="G184" s="185" t="s">
        <v>1123</v>
      </c>
      <c r="H184" s="186">
        <v>3</v>
      </c>
      <c r="I184" s="187"/>
      <c r="J184" s="188">
        <f>ROUND(I184*H184,2)</f>
        <v>0</v>
      </c>
      <c r="K184" s="189"/>
      <c r="L184" s="42"/>
      <c r="M184" s="190" t="s">
        <v>21</v>
      </c>
      <c r="N184" s="191" t="s">
        <v>45</v>
      </c>
      <c r="O184" s="67"/>
      <c r="P184" s="192">
        <f>O184*H184</f>
        <v>0</v>
      </c>
      <c r="Q184" s="192">
        <v>0</v>
      </c>
      <c r="R184" s="192">
        <f>Q184*H184</f>
        <v>0</v>
      </c>
      <c r="S184" s="192">
        <v>0</v>
      </c>
      <c r="T184" s="193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194" t="s">
        <v>149</v>
      </c>
      <c r="AT184" s="194" t="s">
        <v>208</v>
      </c>
      <c r="AU184" s="194" t="s">
        <v>83</v>
      </c>
      <c r="AY184" s="20" t="s">
        <v>206</v>
      </c>
      <c r="BE184" s="195">
        <f>IF(N184="základní",J184,0)</f>
        <v>0</v>
      </c>
      <c r="BF184" s="195">
        <f>IF(N184="snížená",J184,0)</f>
        <v>0</v>
      </c>
      <c r="BG184" s="195">
        <f>IF(N184="zákl. přenesená",J184,0)</f>
        <v>0</v>
      </c>
      <c r="BH184" s="195">
        <f>IF(N184="sníž. přenesená",J184,0)</f>
        <v>0</v>
      </c>
      <c r="BI184" s="195">
        <f>IF(N184="nulová",J184,0)</f>
        <v>0</v>
      </c>
      <c r="BJ184" s="20" t="s">
        <v>81</v>
      </c>
      <c r="BK184" s="195">
        <f>ROUND(I184*H184,2)</f>
        <v>0</v>
      </c>
      <c r="BL184" s="20" t="s">
        <v>149</v>
      </c>
      <c r="BM184" s="194" t="s">
        <v>3878</v>
      </c>
    </row>
    <row r="185" spans="1:65" s="2" customFormat="1">
      <c r="A185" s="37"/>
      <c r="B185" s="38"/>
      <c r="C185" s="39"/>
      <c r="D185" s="196" t="s">
        <v>213</v>
      </c>
      <c r="E185" s="39"/>
      <c r="F185" s="197" t="s">
        <v>3877</v>
      </c>
      <c r="G185" s="39"/>
      <c r="H185" s="39"/>
      <c r="I185" s="198"/>
      <c r="J185" s="39"/>
      <c r="K185" s="39"/>
      <c r="L185" s="42"/>
      <c r="M185" s="199"/>
      <c r="N185" s="200"/>
      <c r="O185" s="67"/>
      <c r="P185" s="67"/>
      <c r="Q185" s="67"/>
      <c r="R185" s="67"/>
      <c r="S185" s="67"/>
      <c r="T185" s="68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T185" s="20" t="s">
        <v>213</v>
      </c>
      <c r="AU185" s="20" t="s">
        <v>83</v>
      </c>
    </row>
    <row r="186" spans="1:65" s="2" customFormat="1" ht="16.5" customHeight="1">
      <c r="A186" s="37"/>
      <c r="B186" s="38"/>
      <c r="C186" s="182" t="s">
        <v>581</v>
      </c>
      <c r="D186" s="182" t="s">
        <v>208</v>
      </c>
      <c r="E186" s="183" t="s">
        <v>3879</v>
      </c>
      <c r="F186" s="184" t="s">
        <v>3880</v>
      </c>
      <c r="G186" s="185" t="s">
        <v>1123</v>
      </c>
      <c r="H186" s="186">
        <v>1</v>
      </c>
      <c r="I186" s="187"/>
      <c r="J186" s="188">
        <f>ROUND(I186*H186,2)</f>
        <v>0</v>
      </c>
      <c r="K186" s="189"/>
      <c r="L186" s="42"/>
      <c r="M186" s="190" t="s">
        <v>21</v>
      </c>
      <c r="N186" s="191" t="s">
        <v>45</v>
      </c>
      <c r="O186" s="67"/>
      <c r="P186" s="192">
        <f>O186*H186</f>
        <v>0</v>
      </c>
      <c r="Q186" s="192">
        <v>0</v>
      </c>
      <c r="R186" s="192">
        <f>Q186*H186</f>
        <v>0</v>
      </c>
      <c r="S186" s="192">
        <v>0</v>
      </c>
      <c r="T186" s="193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194" t="s">
        <v>149</v>
      </c>
      <c r="AT186" s="194" t="s">
        <v>208</v>
      </c>
      <c r="AU186" s="194" t="s">
        <v>83</v>
      </c>
      <c r="AY186" s="20" t="s">
        <v>206</v>
      </c>
      <c r="BE186" s="195">
        <f>IF(N186="základní",J186,0)</f>
        <v>0</v>
      </c>
      <c r="BF186" s="195">
        <f>IF(N186="snížená",J186,0)</f>
        <v>0</v>
      </c>
      <c r="BG186" s="195">
        <f>IF(N186="zákl. přenesená",J186,0)</f>
        <v>0</v>
      </c>
      <c r="BH186" s="195">
        <f>IF(N186="sníž. přenesená",J186,0)</f>
        <v>0</v>
      </c>
      <c r="BI186" s="195">
        <f>IF(N186="nulová",J186,0)</f>
        <v>0</v>
      </c>
      <c r="BJ186" s="20" t="s">
        <v>81</v>
      </c>
      <c r="BK186" s="195">
        <f>ROUND(I186*H186,2)</f>
        <v>0</v>
      </c>
      <c r="BL186" s="20" t="s">
        <v>149</v>
      </c>
      <c r="BM186" s="194" t="s">
        <v>3881</v>
      </c>
    </row>
    <row r="187" spans="1:65" s="2" customFormat="1">
      <c r="A187" s="37"/>
      <c r="B187" s="38"/>
      <c r="C187" s="39"/>
      <c r="D187" s="196" t="s">
        <v>213</v>
      </c>
      <c r="E187" s="39"/>
      <c r="F187" s="197" t="s">
        <v>3880</v>
      </c>
      <c r="G187" s="39"/>
      <c r="H187" s="39"/>
      <c r="I187" s="198"/>
      <c r="J187" s="39"/>
      <c r="K187" s="39"/>
      <c r="L187" s="42"/>
      <c r="M187" s="199"/>
      <c r="N187" s="200"/>
      <c r="O187" s="67"/>
      <c r="P187" s="67"/>
      <c r="Q187" s="67"/>
      <c r="R187" s="67"/>
      <c r="S187" s="67"/>
      <c r="T187" s="68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T187" s="20" t="s">
        <v>213</v>
      </c>
      <c r="AU187" s="20" t="s">
        <v>83</v>
      </c>
    </row>
    <row r="188" spans="1:65" s="2" customFormat="1" ht="16.5" customHeight="1">
      <c r="A188" s="37"/>
      <c r="B188" s="38"/>
      <c r="C188" s="182" t="s">
        <v>588</v>
      </c>
      <c r="D188" s="182" t="s">
        <v>208</v>
      </c>
      <c r="E188" s="183" t="s">
        <v>3882</v>
      </c>
      <c r="F188" s="184" t="s">
        <v>3883</v>
      </c>
      <c r="G188" s="185" t="s">
        <v>1123</v>
      </c>
      <c r="H188" s="186">
        <v>3</v>
      </c>
      <c r="I188" s="187"/>
      <c r="J188" s="188">
        <f>ROUND(I188*H188,2)</f>
        <v>0</v>
      </c>
      <c r="K188" s="189"/>
      <c r="L188" s="42"/>
      <c r="M188" s="190" t="s">
        <v>21</v>
      </c>
      <c r="N188" s="191" t="s">
        <v>45</v>
      </c>
      <c r="O188" s="67"/>
      <c r="P188" s="192">
        <f>O188*H188</f>
        <v>0</v>
      </c>
      <c r="Q188" s="192">
        <v>0</v>
      </c>
      <c r="R188" s="192">
        <f>Q188*H188</f>
        <v>0</v>
      </c>
      <c r="S188" s="192">
        <v>0</v>
      </c>
      <c r="T188" s="193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194" t="s">
        <v>149</v>
      </c>
      <c r="AT188" s="194" t="s">
        <v>208</v>
      </c>
      <c r="AU188" s="194" t="s">
        <v>83</v>
      </c>
      <c r="AY188" s="20" t="s">
        <v>206</v>
      </c>
      <c r="BE188" s="195">
        <f>IF(N188="základní",J188,0)</f>
        <v>0</v>
      </c>
      <c r="BF188" s="195">
        <f>IF(N188="snížená",J188,0)</f>
        <v>0</v>
      </c>
      <c r="BG188" s="195">
        <f>IF(N188="zákl. přenesená",J188,0)</f>
        <v>0</v>
      </c>
      <c r="BH188" s="195">
        <f>IF(N188="sníž. přenesená",J188,0)</f>
        <v>0</v>
      </c>
      <c r="BI188" s="195">
        <f>IF(N188="nulová",J188,0)</f>
        <v>0</v>
      </c>
      <c r="BJ188" s="20" t="s">
        <v>81</v>
      </c>
      <c r="BK188" s="195">
        <f>ROUND(I188*H188,2)</f>
        <v>0</v>
      </c>
      <c r="BL188" s="20" t="s">
        <v>149</v>
      </c>
      <c r="BM188" s="194" t="s">
        <v>3884</v>
      </c>
    </row>
    <row r="189" spans="1:65" s="2" customFormat="1">
      <c r="A189" s="37"/>
      <c r="B189" s="38"/>
      <c r="C189" s="39"/>
      <c r="D189" s="196" t="s">
        <v>213</v>
      </c>
      <c r="E189" s="39"/>
      <c r="F189" s="197" t="s">
        <v>3883</v>
      </c>
      <c r="G189" s="39"/>
      <c r="H189" s="39"/>
      <c r="I189" s="198"/>
      <c r="J189" s="39"/>
      <c r="K189" s="39"/>
      <c r="L189" s="42"/>
      <c r="M189" s="199"/>
      <c r="N189" s="200"/>
      <c r="O189" s="67"/>
      <c r="P189" s="67"/>
      <c r="Q189" s="67"/>
      <c r="R189" s="67"/>
      <c r="S189" s="67"/>
      <c r="T189" s="68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T189" s="20" t="s">
        <v>213</v>
      </c>
      <c r="AU189" s="20" t="s">
        <v>83</v>
      </c>
    </row>
    <row r="190" spans="1:65" s="2" customFormat="1" ht="16.5" customHeight="1">
      <c r="A190" s="37"/>
      <c r="B190" s="38"/>
      <c r="C190" s="182" t="s">
        <v>593</v>
      </c>
      <c r="D190" s="182" t="s">
        <v>208</v>
      </c>
      <c r="E190" s="183" t="s">
        <v>3885</v>
      </c>
      <c r="F190" s="184" t="s">
        <v>3886</v>
      </c>
      <c r="G190" s="185" t="s">
        <v>809</v>
      </c>
      <c r="H190" s="186">
        <v>1</v>
      </c>
      <c r="I190" s="187"/>
      <c r="J190" s="188">
        <f>ROUND(I190*H190,2)</f>
        <v>0</v>
      </c>
      <c r="K190" s="189"/>
      <c r="L190" s="42"/>
      <c r="M190" s="190" t="s">
        <v>21</v>
      </c>
      <c r="N190" s="191" t="s">
        <v>45</v>
      </c>
      <c r="O190" s="67"/>
      <c r="P190" s="192">
        <f>O190*H190</f>
        <v>0</v>
      </c>
      <c r="Q190" s="192">
        <v>0</v>
      </c>
      <c r="R190" s="192">
        <f>Q190*H190</f>
        <v>0</v>
      </c>
      <c r="S190" s="192">
        <v>0</v>
      </c>
      <c r="T190" s="193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194" t="s">
        <v>149</v>
      </c>
      <c r="AT190" s="194" t="s">
        <v>208</v>
      </c>
      <c r="AU190" s="194" t="s">
        <v>83</v>
      </c>
      <c r="AY190" s="20" t="s">
        <v>206</v>
      </c>
      <c r="BE190" s="195">
        <f>IF(N190="základní",J190,0)</f>
        <v>0</v>
      </c>
      <c r="BF190" s="195">
        <f>IF(N190="snížená",J190,0)</f>
        <v>0</v>
      </c>
      <c r="BG190" s="195">
        <f>IF(N190="zákl. přenesená",J190,0)</f>
        <v>0</v>
      </c>
      <c r="BH190" s="195">
        <f>IF(N190="sníž. přenesená",J190,0)</f>
        <v>0</v>
      </c>
      <c r="BI190" s="195">
        <f>IF(N190="nulová",J190,0)</f>
        <v>0</v>
      </c>
      <c r="BJ190" s="20" t="s">
        <v>81</v>
      </c>
      <c r="BK190" s="195">
        <f>ROUND(I190*H190,2)</f>
        <v>0</v>
      </c>
      <c r="BL190" s="20" t="s">
        <v>149</v>
      </c>
      <c r="BM190" s="194" t="s">
        <v>3887</v>
      </c>
    </row>
    <row r="191" spans="1:65" s="2" customFormat="1">
      <c r="A191" s="37"/>
      <c r="B191" s="38"/>
      <c r="C191" s="39"/>
      <c r="D191" s="196" t="s">
        <v>213</v>
      </c>
      <c r="E191" s="39"/>
      <c r="F191" s="197" t="s">
        <v>3886</v>
      </c>
      <c r="G191" s="39"/>
      <c r="H191" s="39"/>
      <c r="I191" s="198"/>
      <c r="J191" s="39"/>
      <c r="K191" s="39"/>
      <c r="L191" s="42"/>
      <c r="M191" s="245"/>
      <c r="N191" s="246"/>
      <c r="O191" s="247"/>
      <c r="P191" s="247"/>
      <c r="Q191" s="247"/>
      <c r="R191" s="247"/>
      <c r="S191" s="247"/>
      <c r="T191" s="248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T191" s="20" t="s">
        <v>213</v>
      </c>
      <c r="AU191" s="20" t="s">
        <v>83</v>
      </c>
    </row>
    <row r="192" spans="1:65" s="2" customFormat="1" ht="7" customHeight="1">
      <c r="A192" s="37"/>
      <c r="B192" s="50"/>
      <c r="C192" s="51"/>
      <c r="D192" s="51"/>
      <c r="E192" s="51"/>
      <c r="F192" s="51"/>
      <c r="G192" s="51"/>
      <c r="H192" s="51"/>
      <c r="I192" s="51"/>
      <c r="J192" s="51"/>
      <c r="K192" s="51"/>
      <c r="L192" s="42"/>
      <c r="M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</row>
  </sheetData>
  <sheetProtection algorithmName="SHA-512" hashValue="D1OJ6UwyDI7VjH9HdLKQygFUvM0OcKXcb4d9lydGGPxe87MQgqF+xlhkM+RpTvZqEMh4byRJcOU5LinTu431zg==" saltValue="PmZZy6Ln+t4VHouNyp5C0VF2tdRd8MTVq2Ww4sWM0uMTGVHDT+Td09jhtYpglQxvJ4CIHFcW6IpnBO8r/khy2w==" spinCount="100000" sheet="1" objects="1" scenarios="1" formatColumns="0" formatRows="0" autoFilter="0"/>
  <autoFilter ref="C93:K191" xr:uid="{00000000-0009-0000-0000-000011000000}"/>
  <mergeCells count="15">
    <mergeCell ref="E80:H80"/>
    <mergeCell ref="E84:H84"/>
    <mergeCell ref="E82:H82"/>
    <mergeCell ref="E86:H86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2:BM157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153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2673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2800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3737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3888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21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28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ROUND(J95,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ROUND((SUM(BE95:BE156)),  2)</f>
        <v>0</v>
      </c>
      <c r="G37" s="37"/>
      <c r="H37" s="37"/>
      <c r="I37" s="127">
        <v>0.21</v>
      </c>
      <c r="J37" s="126">
        <f>ROUND(((SUM(BE95:BE156))*I37),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ROUND((SUM(BF95:BF156)),  2)</f>
        <v>0</v>
      </c>
      <c r="G38" s="37"/>
      <c r="H38" s="37"/>
      <c r="I38" s="127">
        <v>0.12</v>
      </c>
      <c r="J38" s="126">
        <f>ROUND(((SUM(BF95:BF156))*I38),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ROUND((SUM(BG95:BG156)),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ROUND((SUM(BH95:BH156)),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ROUND((SUM(BI95:BI156)),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2673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2800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3737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2.1 - Vzduchotechnika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 xml:space="preserve"> 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J95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3889</v>
      </c>
      <c r="E68" s="146"/>
      <c r="F68" s="146"/>
      <c r="G68" s="146"/>
      <c r="H68" s="146"/>
      <c r="I68" s="146"/>
      <c r="J68" s="147">
        <f>J96</f>
        <v>0</v>
      </c>
      <c r="K68" s="144"/>
      <c r="L68" s="148"/>
    </row>
    <row r="69" spans="1:47" s="10" customFormat="1" ht="19.899999999999999" customHeight="1">
      <c r="B69" s="149"/>
      <c r="C69" s="100"/>
      <c r="D69" s="150" t="s">
        <v>3890</v>
      </c>
      <c r="E69" s="151"/>
      <c r="F69" s="151"/>
      <c r="G69" s="151"/>
      <c r="H69" s="151"/>
      <c r="I69" s="151"/>
      <c r="J69" s="152">
        <f>J97</f>
        <v>0</v>
      </c>
      <c r="K69" s="100"/>
      <c r="L69" s="153"/>
    </row>
    <row r="70" spans="1:47" s="10" customFormat="1" ht="19.899999999999999" customHeight="1">
      <c r="B70" s="149"/>
      <c r="C70" s="100"/>
      <c r="D70" s="150" t="s">
        <v>3891</v>
      </c>
      <c r="E70" s="151"/>
      <c r="F70" s="151"/>
      <c r="G70" s="151"/>
      <c r="H70" s="151"/>
      <c r="I70" s="151"/>
      <c r="J70" s="152">
        <f>J115</f>
        <v>0</v>
      </c>
      <c r="K70" s="100"/>
      <c r="L70" s="153"/>
    </row>
    <row r="71" spans="1:47" s="10" customFormat="1" ht="19.899999999999999" customHeight="1">
      <c r="B71" s="149"/>
      <c r="C71" s="100"/>
      <c r="D71" s="150" t="s">
        <v>3892</v>
      </c>
      <c r="E71" s="151"/>
      <c r="F71" s="151"/>
      <c r="G71" s="151"/>
      <c r="H71" s="151"/>
      <c r="I71" s="151"/>
      <c r="J71" s="152">
        <f>J133</f>
        <v>0</v>
      </c>
      <c r="K71" s="100"/>
      <c r="L71" s="153"/>
    </row>
    <row r="72" spans="1:47" s="2" customFormat="1" ht="21.75" customHeight="1">
      <c r="A72" s="37"/>
      <c r="B72" s="38"/>
      <c r="C72" s="39"/>
      <c r="D72" s="39"/>
      <c r="E72" s="39"/>
      <c r="F72" s="39"/>
      <c r="G72" s="39"/>
      <c r="H72" s="39"/>
      <c r="I72" s="39"/>
      <c r="J72" s="39"/>
      <c r="K72" s="39"/>
      <c r="L72" s="11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3" spans="1:47" s="2" customFormat="1" ht="7" customHeight="1">
      <c r="A73" s="37"/>
      <c r="B73" s="50"/>
      <c r="C73" s="51"/>
      <c r="D73" s="51"/>
      <c r="E73" s="51"/>
      <c r="F73" s="51"/>
      <c r="G73" s="51"/>
      <c r="H73" s="51"/>
      <c r="I73" s="51"/>
      <c r="J73" s="51"/>
      <c r="K73" s="51"/>
      <c r="L73" s="11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7" spans="1:47" s="2" customFormat="1" ht="7" customHeight="1">
      <c r="A77" s="37"/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47" s="2" customFormat="1" ht="25" customHeight="1">
      <c r="A78" s="37"/>
      <c r="B78" s="38"/>
      <c r="C78" s="26" t="s">
        <v>191</v>
      </c>
      <c r="D78" s="39"/>
      <c r="E78" s="39"/>
      <c r="F78" s="39"/>
      <c r="G78" s="39"/>
      <c r="H78" s="39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47" s="2" customFormat="1" ht="7" customHeight="1">
      <c r="A79" s="37"/>
      <c r="B79" s="38"/>
      <c r="C79" s="39"/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47" s="2" customFormat="1" ht="12" customHeight="1">
      <c r="A80" s="37"/>
      <c r="B80" s="38"/>
      <c r="C80" s="32" t="s">
        <v>16</v>
      </c>
      <c r="D80" s="39"/>
      <c r="E80" s="39"/>
      <c r="F80" s="39"/>
      <c r="G80" s="39"/>
      <c r="H80" s="3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3" s="2" customFormat="1" ht="16.5" customHeight="1">
      <c r="A81" s="37"/>
      <c r="B81" s="38"/>
      <c r="C81" s="39"/>
      <c r="D81" s="39"/>
      <c r="E81" s="400" t="str">
        <f>E7</f>
        <v>Lesopark Na Kolečku-DPS - revize</v>
      </c>
      <c r="F81" s="401"/>
      <c r="G81" s="401"/>
      <c r="H81" s="401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63" s="1" customFormat="1" ht="12" customHeight="1">
      <c r="B82" s="24"/>
      <c r="C82" s="32" t="s">
        <v>169</v>
      </c>
      <c r="D82" s="25"/>
      <c r="E82" s="25"/>
      <c r="F82" s="25"/>
      <c r="G82" s="25"/>
      <c r="H82" s="25"/>
      <c r="I82" s="25"/>
      <c r="J82" s="25"/>
      <c r="K82" s="25"/>
      <c r="L82" s="23"/>
    </row>
    <row r="83" spans="1:63" s="1" customFormat="1" ht="16.5" customHeight="1">
      <c r="B83" s="24"/>
      <c r="C83" s="25"/>
      <c r="D83" s="25"/>
      <c r="E83" s="400" t="s">
        <v>2673</v>
      </c>
      <c r="F83" s="391"/>
      <c r="G83" s="391"/>
      <c r="H83" s="391"/>
      <c r="I83" s="25"/>
      <c r="J83" s="25"/>
      <c r="K83" s="25"/>
      <c r="L83" s="23"/>
    </row>
    <row r="84" spans="1:63" s="1" customFormat="1" ht="12" customHeight="1">
      <c r="B84" s="24"/>
      <c r="C84" s="32" t="s">
        <v>171</v>
      </c>
      <c r="D84" s="25"/>
      <c r="E84" s="25"/>
      <c r="F84" s="25"/>
      <c r="G84" s="25"/>
      <c r="H84" s="25"/>
      <c r="I84" s="25"/>
      <c r="J84" s="25"/>
      <c r="K84" s="25"/>
      <c r="L84" s="23"/>
    </row>
    <row r="85" spans="1:63" s="2" customFormat="1" ht="16.5" customHeight="1">
      <c r="A85" s="37"/>
      <c r="B85" s="38"/>
      <c r="C85" s="39"/>
      <c r="D85" s="39"/>
      <c r="E85" s="409" t="s">
        <v>2800</v>
      </c>
      <c r="F85" s="399"/>
      <c r="G85" s="399"/>
      <c r="H85" s="39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3" s="2" customFormat="1" ht="12" customHeight="1">
      <c r="A86" s="37"/>
      <c r="B86" s="38"/>
      <c r="C86" s="32" t="s">
        <v>3737</v>
      </c>
      <c r="D86" s="39"/>
      <c r="E86" s="39"/>
      <c r="F86" s="39"/>
      <c r="G86" s="39"/>
      <c r="H86" s="3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3" s="2" customFormat="1" ht="16.5" customHeight="1">
      <c r="A87" s="37"/>
      <c r="B87" s="38"/>
      <c r="C87" s="39"/>
      <c r="D87" s="39"/>
      <c r="E87" s="367" t="str">
        <f>E13</f>
        <v>2.1 - Vzduchotechnika</v>
      </c>
      <c r="F87" s="399"/>
      <c r="G87" s="399"/>
      <c r="H87" s="39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3" s="2" customFormat="1" ht="7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3" s="2" customFormat="1" ht="12" customHeight="1">
      <c r="A89" s="37"/>
      <c r="B89" s="38"/>
      <c r="C89" s="32" t="s">
        <v>22</v>
      </c>
      <c r="D89" s="39"/>
      <c r="E89" s="39"/>
      <c r="F89" s="30" t="str">
        <f>F16</f>
        <v xml:space="preserve"> </v>
      </c>
      <c r="G89" s="39"/>
      <c r="H89" s="39"/>
      <c r="I89" s="32" t="s">
        <v>24</v>
      </c>
      <c r="J89" s="62" t="str">
        <f>IF(J16="","",J16)</f>
        <v>22. 5. 2024</v>
      </c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3" s="2" customFormat="1" ht="7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3" s="2" customFormat="1" ht="15.15" customHeight="1">
      <c r="A91" s="37"/>
      <c r="B91" s="38"/>
      <c r="C91" s="32" t="s">
        <v>26</v>
      </c>
      <c r="D91" s="39"/>
      <c r="E91" s="39"/>
      <c r="F91" s="30" t="str">
        <f>E19</f>
        <v xml:space="preserve"> </v>
      </c>
      <c r="G91" s="39"/>
      <c r="H91" s="39"/>
      <c r="I91" s="32" t="s">
        <v>32</v>
      </c>
      <c r="J91" s="35" t="str">
        <f>E25</f>
        <v>Land05 s.r.o.</v>
      </c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3" s="2" customFormat="1" ht="15.15" customHeight="1">
      <c r="A92" s="37"/>
      <c r="B92" s="38"/>
      <c r="C92" s="32" t="s">
        <v>30</v>
      </c>
      <c r="D92" s="39"/>
      <c r="E92" s="39"/>
      <c r="F92" s="30" t="str">
        <f>IF(E22="","",E22)</f>
        <v>Vyplň údaj</v>
      </c>
      <c r="G92" s="39"/>
      <c r="H92" s="39"/>
      <c r="I92" s="32" t="s">
        <v>35</v>
      </c>
      <c r="J92" s="35" t="str">
        <f>E28</f>
        <v>Soloreal s.r.o.</v>
      </c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63" s="2" customFormat="1" ht="10.25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116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pans="1:63" s="11" customFormat="1" ht="29.25" customHeight="1">
      <c r="A94" s="154"/>
      <c r="B94" s="155"/>
      <c r="C94" s="156" t="s">
        <v>192</v>
      </c>
      <c r="D94" s="157" t="s">
        <v>59</v>
      </c>
      <c r="E94" s="157" t="s">
        <v>55</v>
      </c>
      <c r="F94" s="157" t="s">
        <v>56</v>
      </c>
      <c r="G94" s="157" t="s">
        <v>193</v>
      </c>
      <c r="H94" s="157" t="s">
        <v>194</v>
      </c>
      <c r="I94" s="157" t="s">
        <v>195</v>
      </c>
      <c r="J94" s="158" t="s">
        <v>177</v>
      </c>
      <c r="K94" s="159" t="s">
        <v>196</v>
      </c>
      <c r="L94" s="160"/>
      <c r="M94" s="71" t="s">
        <v>21</v>
      </c>
      <c r="N94" s="72" t="s">
        <v>44</v>
      </c>
      <c r="O94" s="72" t="s">
        <v>197</v>
      </c>
      <c r="P94" s="72" t="s">
        <v>198</v>
      </c>
      <c r="Q94" s="72" t="s">
        <v>199</v>
      </c>
      <c r="R94" s="72" t="s">
        <v>200</v>
      </c>
      <c r="S94" s="72" t="s">
        <v>201</v>
      </c>
      <c r="T94" s="73" t="s">
        <v>202</v>
      </c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</row>
    <row r="95" spans="1:63" s="2" customFormat="1" ht="22.75" customHeight="1">
      <c r="A95" s="37"/>
      <c r="B95" s="38"/>
      <c r="C95" s="78" t="s">
        <v>203</v>
      </c>
      <c r="D95" s="39"/>
      <c r="E95" s="39"/>
      <c r="F95" s="39"/>
      <c r="G95" s="39"/>
      <c r="H95" s="39"/>
      <c r="I95" s="39"/>
      <c r="J95" s="161">
        <f>BK95</f>
        <v>0</v>
      </c>
      <c r="K95" s="39"/>
      <c r="L95" s="42"/>
      <c r="M95" s="74"/>
      <c r="N95" s="162"/>
      <c r="O95" s="75"/>
      <c r="P95" s="163">
        <f>P96</f>
        <v>0</v>
      </c>
      <c r="Q95" s="75"/>
      <c r="R95" s="163">
        <f>R96</f>
        <v>0</v>
      </c>
      <c r="S95" s="75"/>
      <c r="T95" s="164">
        <f>T96</f>
        <v>0</v>
      </c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T95" s="20" t="s">
        <v>73</v>
      </c>
      <c r="AU95" s="20" t="s">
        <v>178</v>
      </c>
      <c r="BK95" s="165">
        <f>BK96</f>
        <v>0</v>
      </c>
    </row>
    <row r="96" spans="1:63" s="12" customFormat="1" ht="25.9" customHeight="1">
      <c r="B96" s="166"/>
      <c r="C96" s="167"/>
      <c r="D96" s="168" t="s">
        <v>73</v>
      </c>
      <c r="E96" s="169" t="s">
        <v>3893</v>
      </c>
      <c r="F96" s="169" t="s">
        <v>152</v>
      </c>
      <c r="G96" s="167"/>
      <c r="H96" s="167"/>
      <c r="I96" s="170"/>
      <c r="J96" s="171">
        <f>BK96</f>
        <v>0</v>
      </c>
      <c r="K96" s="167"/>
      <c r="L96" s="172"/>
      <c r="M96" s="173"/>
      <c r="N96" s="174"/>
      <c r="O96" s="174"/>
      <c r="P96" s="175">
        <f>P97+P115+P133</f>
        <v>0</v>
      </c>
      <c r="Q96" s="174"/>
      <c r="R96" s="175">
        <f>R97+R115+R133</f>
        <v>0</v>
      </c>
      <c r="S96" s="174"/>
      <c r="T96" s="176">
        <f>T97+T115+T133</f>
        <v>0</v>
      </c>
      <c r="AR96" s="177" t="s">
        <v>83</v>
      </c>
      <c r="AT96" s="178" t="s">
        <v>73</v>
      </c>
      <c r="AU96" s="178" t="s">
        <v>74</v>
      </c>
      <c r="AY96" s="177" t="s">
        <v>206</v>
      </c>
      <c r="BK96" s="179">
        <f>BK97+BK115+BK133</f>
        <v>0</v>
      </c>
    </row>
    <row r="97" spans="1:65" s="12" customFormat="1" ht="22.75" customHeight="1">
      <c r="B97" s="166"/>
      <c r="C97" s="167"/>
      <c r="D97" s="168" t="s">
        <v>73</v>
      </c>
      <c r="E97" s="180" t="s">
        <v>81</v>
      </c>
      <c r="F97" s="180" t="s">
        <v>3894</v>
      </c>
      <c r="G97" s="167"/>
      <c r="H97" s="167"/>
      <c r="I97" s="170"/>
      <c r="J97" s="181">
        <f>BK97</f>
        <v>0</v>
      </c>
      <c r="K97" s="167"/>
      <c r="L97" s="172"/>
      <c r="M97" s="173"/>
      <c r="N97" s="174"/>
      <c r="O97" s="174"/>
      <c r="P97" s="175">
        <f>SUM(P98:P114)</f>
        <v>0</v>
      </c>
      <c r="Q97" s="174"/>
      <c r="R97" s="175">
        <f>SUM(R98:R114)</f>
        <v>0</v>
      </c>
      <c r="S97" s="174"/>
      <c r="T97" s="176">
        <f>SUM(T98:T114)</f>
        <v>0</v>
      </c>
      <c r="AR97" s="177" t="s">
        <v>81</v>
      </c>
      <c r="AT97" s="178" t="s">
        <v>73</v>
      </c>
      <c r="AU97" s="178" t="s">
        <v>81</v>
      </c>
      <c r="AY97" s="177" t="s">
        <v>206</v>
      </c>
      <c r="BK97" s="179">
        <f>SUM(BK98:BK114)</f>
        <v>0</v>
      </c>
    </row>
    <row r="98" spans="1:65" s="2" customFormat="1" ht="16.5" customHeight="1">
      <c r="A98" s="37"/>
      <c r="B98" s="38"/>
      <c r="C98" s="182" t="s">
        <v>81</v>
      </c>
      <c r="D98" s="182" t="s">
        <v>208</v>
      </c>
      <c r="E98" s="183" t="s">
        <v>3895</v>
      </c>
      <c r="F98" s="184" t="s">
        <v>3896</v>
      </c>
      <c r="G98" s="185" t="s">
        <v>1123</v>
      </c>
      <c r="H98" s="186">
        <v>1</v>
      </c>
      <c r="I98" s="187"/>
      <c r="J98" s="188">
        <f>ROUND(I98*H98,2)</f>
        <v>0</v>
      </c>
      <c r="K98" s="189"/>
      <c r="L98" s="42"/>
      <c r="M98" s="190" t="s">
        <v>21</v>
      </c>
      <c r="N98" s="191" t="s">
        <v>45</v>
      </c>
      <c r="O98" s="67"/>
      <c r="P98" s="192">
        <f>O98*H98</f>
        <v>0</v>
      </c>
      <c r="Q98" s="192">
        <v>0</v>
      </c>
      <c r="R98" s="192">
        <f>Q98*H98</f>
        <v>0</v>
      </c>
      <c r="S98" s="192">
        <v>0</v>
      </c>
      <c r="T98" s="193">
        <f>S98*H98</f>
        <v>0</v>
      </c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R98" s="194" t="s">
        <v>149</v>
      </c>
      <c r="AT98" s="194" t="s">
        <v>208</v>
      </c>
      <c r="AU98" s="194" t="s">
        <v>83</v>
      </c>
      <c r="AY98" s="20" t="s">
        <v>206</v>
      </c>
      <c r="BE98" s="195">
        <f>IF(N98="základní",J98,0)</f>
        <v>0</v>
      </c>
      <c r="BF98" s="195">
        <f>IF(N98="snížená",J98,0)</f>
        <v>0</v>
      </c>
      <c r="BG98" s="195">
        <f>IF(N98="zákl. přenesená",J98,0)</f>
        <v>0</v>
      </c>
      <c r="BH98" s="195">
        <f>IF(N98="sníž. přenesená",J98,0)</f>
        <v>0</v>
      </c>
      <c r="BI98" s="195">
        <f>IF(N98="nulová",J98,0)</f>
        <v>0</v>
      </c>
      <c r="BJ98" s="20" t="s">
        <v>81</v>
      </c>
      <c r="BK98" s="195">
        <f>ROUND(I98*H98,2)</f>
        <v>0</v>
      </c>
      <c r="BL98" s="20" t="s">
        <v>149</v>
      </c>
      <c r="BM98" s="194" t="s">
        <v>3897</v>
      </c>
    </row>
    <row r="99" spans="1:65" s="2" customFormat="1">
      <c r="A99" s="37"/>
      <c r="B99" s="38"/>
      <c r="C99" s="39"/>
      <c r="D99" s="196" t="s">
        <v>213</v>
      </c>
      <c r="E99" s="39"/>
      <c r="F99" s="197" t="s">
        <v>3896</v>
      </c>
      <c r="G99" s="39"/>
      <c r="H99" s="39"/>
      <c r="I99" s="198"/>
      <c r="J99" s="39"/>
      <c r="K99" s="39"/>
      <c r="L99" s="42"/>
      <c r="M99" s="199"/>
      <c r="N99" s="200"/>
      <c r="O99" s="67"/>
      <c r="P99" s="67"/>
      <c r="Q99" s="67"/>
      <c r="R99" s="67"/>
      <c r="S99" s="67"/>
      <c r="T99" s="68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T99" s="20" t="s">
        <v>213</v>
      </c>
      <c r="AU99" s="20" t="s">
        <v>83</v>
      </c>
    </row>
    <row r="100" spans="1:65" s="2" customFormat="1" ht="18">
      <c r="A100" s="37"/>
      <c r="B100" s="38"/>
      <c r="C100" s="39"/>
      <c r="D100" s="196" t="s">
        <v>275</v>
      </c>
      <c r="E100" s="39"/>
      <c r="F100" s="233" t="s">
        <v>3898</v>
      </c>
      <c r="G100" s="39"/>
      <c r="H100" s="39"/>
      <c r="I100" s="198"/>
      <c r="J100" s="39"/>
      <c r="K100" s="39"/>
      <c r="L100" s="42"/>
      <c r="M100" s="199"/>
      <c r="N100" s="200"/>
      <c r="O100" s="67"/>
      <c r="P100" s="67"/>
      <c r="Q100" s="67"/>
      <c r="R100" s="67"/>
      <c r="S100" s="67"/>
      <c r="T100" s="68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T100" s="20" t="s">
        <v>275</v>
      </c>
      <c r="AU100" s="20" t="s">
        <v>83</v>
      </c>
    </row>
    <row r="101" spans="1:65" s="2" customFormat="1" ht="16.5" customHeight="1">
      <c r="A101" s="37"/>
      <c r="B101" s="38"/>
      <c r="C101" s="182" t="s">
        <v>83</v>
      </c>
      <c r="D101" s="182" t="s">
        <v>208</v>
      </c>
      <c r="E101" s="183" t="s">
        <v>3899</v>
      </c>
      <c r="F101" s="184" t="s">
        <v>3900</v>
      </c>
      <c r="G101" s="185" t="s">
        <v>1123</v>
      </c>
      <c r="H101" s="186">
        <v>1</v>
      </c>
      <c r="I101" s="187"/>
      <c r="J101" s="188">
        <f>ROUND(I101*H101,2)</f>
        <v>0</v>
      </c>
      <c r="K101" s="189"/>
      <c r="L101" s="42"/>
      <c r="M101" s="190" t="s">
        <v>21</v>
      </c>
      <c r="N101" s="191" t="s">
        <v>45</v>
      </c>
      <c r="O101" s="67"/>
      <c r="P101" s="192">
        <f>O101*H101</f>
        <v>0</v>
      </c>
      <c r="Q101" s="192">
        <v>0</v>
      </c>
      <c r="R101" s="192">
        <f>Q101*H101</f>
        <v>0</v>
      </c>
      <c r="S101" s="192">
        <v>0</v>
      </c>
      <c r="T101" s="193">
        <f>S101*H101</f>
        <v>0</v>
      </c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R101" s="194" t="s">
        <v>149</v>
      </c>
      <c r="AT101" s="194" t="s">
        <v>208</v>
      </c>
      <c r="AU101" s="194" t="s">
        <v>83</v>
      </c>
      <c r="AY101" s="20" t="s">
        <v>206</v>
      </c>
      <c r="BE101" s="195">
        <f>IF(N101="základní",J101,0)</f>
        <v>0</v>
      </c>
      <c r="BF101" s="195">
        <f>IF(N101="snížená",J101,0)</f>
        <v>0</v>
      </c>
      <c r="BG101" s="195">
        <f>IF(N101="zákl. přenesená",J101,0)</f>
        <v>0</v>
      </c>
      <c r="BH101" s="195">
        <f>IF(N101="sníž. přenesená",J101,0)</f>
        <v>0</v>
      </c>
      <c r="BI101" s="195">
        <f>IF(N101="nulová",J101,0)</f>
        <v>0</v>
      </c>
      <c r="BJ101" s="20" t="s">
        <v>81</v>
      </c>
      <c r="BK101" s="195">
        <f>ROUND(I101*H101,2)</f>
        <v>0</v>
      </c>
      <c r="BL101" s="20" t="s">
        <v>149</v>
      </c>
      <c r="BM101" s="194" t="s">
        <v>3901</v>
      </c>
    </row>
    <row r="102" spans="1:65" s="2" customFormat="1">
      <c r="A102" s="37"/>
      <c r="B102" s="38"/>
      <c r="C102" s="39"/>
      <c r="D102" s="196" t="s">
        <v>213</v>
      </c>
      <c r="E102" s="39"/>
      <c r="F102" s="197" t="s">
        <v>3900</v>
      </c>
      <c r="G102" s="39"/>
      <c r="H102" s="39"/>
      <c r="I102" s="198"/>
      <c r="J102" s="39"/>
      <c r="K102" s="39"/>
      <c r="L102" s="42"/>
      <c r="M102" s="199"/>
      <c r="N102" s="200"/>
      <c r="O102" s="67"/>
      <c r="P102" s="67"/>
      <c r="Q102" s="67"/>
      <c r="R102" s="67"/>
      <c r="S102" s="67"/>
      <c r="T102" s="68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T102" s="20" t="s">
        <v>213</v>
      </c>
      <c r="AU102" s="20" t="s">
        <v>83</v>
      </c>
    </row>
    <row r="103" spans="1:65" s="2" customFormat="1" ht="16.5" customHeight="1">
      <c r="A103" s="37"/>
      <c r="B103" s="38"/>
      <c r="C103" s="182" t="s">
        <v>106</v>
      </c>
      <c r="D103" s="182" t="s">
        <v>208</v>
      </c>
      <c r="E103" s="183" t="s">
        <v>3902</v>
      </c>
      <c r="F103" s="184" t="s">
        <v>3903</v>
      </c>
      <c r="G103" s="185" t="s">
        <v>1123</v>
      </c>
      <c r="H103" s="186">
        <v>2</v>
      </c>
      <c r="I103" s="187"/>
      <c r="J103" s="188">
        <f>ROUND(I103*H103,2)</f>
        <v>0</v>
      </c>
      <c r="K103" s="189"/>
      <c r="L103" s="42"/>
      <c r="M103" s="190" t="s">
        <v>21</v>
      </c>
      <c r="N103" s="191" t="s">
        <v>45</v>
      </c>
      <c r="O103" s="67"/>
      <c r="P103" s="192">
        <f>O103*H103</f>
        <v>0</v>
      </c>
      <c r="Q103" s="192">
        <v>0</v>
      </c>
      <c r="R103" s="192">
        <f>Q103*H103</f>
        <v>0</v>
      </c>
      <c r="S103" s="192">
        <v>0</v>
      </c>
      <c r="T103" s="193">
        <f>S103*H103</f>
        <v>0</v>
      </c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R103" s="194" t="s">
        <v>149</v>
      </c>
      <c r="AT103" s="194" t="s">
        <v>208</v>
      </c>
      <c r="AU103" s="194" t="s">
        <v>83</v>
      </c>
      <c r="AY103" s="20" t="s">
        <v>206</v>
      </c>
      <c r="BE103" s="195">
        <f>IF(N103="základní",J103,0)</f>
        <v>0</v>
      </c>
      <c r="BF103" s="195">
        <f>IF(N103="snížená",J103,0)</f>
        <v>0</v>
      </c>
      <c r="BG103" s="195">
        <f>IF(N103="zákl. přenesená",J103,0)</f>
        <v>0</v>
      </c>
      <c r="BH103" s="195">
        <f>IF(N103="sníž. přenesená",J103,0)</f>
        <v>0</v>
      </c>
      <c r="BI103" s="195">
        <f>IF(N103="nulová",J103,0)</f>
        <v>0</v>
      </c>
      <c r="BJ103" s="20" t="s">
        <v>81</v>
      </c>
      <c r="BK103" s="195">
        <f>ROUND(I103*H103,2)</f>
        <v>0</v>
      </c>
      <c r="BL103" s="20" t="s">
        <v>149</v>
      </c>
      <c r="BM103" s="194" t="s">
        <v>3904</v>
      </c>
    </row>
    <row r="104" spans="1:65" s="2" customFormat="1">
      <c r="A104" s="37"/>
      <c r="B104" s="38"/>
      <c r="C104" s="39"/>
      <c r="D104" s="196" t="s">
        <v>213</v>
      </c>
      <c r="E104" s="39"/>
      <c r="F104" s="197" t="s">
        <v>3903</v>
      </c>
      <c r="G104" s="39"/>
      <c r="H104" s="39"/>
      <c r="I104" s="198"/>
      <c r="J104" s="39"/>
      <c r="K104" s="39"/>
      <c r="L104" s="42"/>
      <c r="M104" s="199"/>
      <c r="N104" s="200"/>
      <c r="O104" s="67"/>
      <c r="P104" s="67"/>
      <c r="Q104" s="67"/>
      <c r="R104" s="67"/>
      <c r="S104" s="67"/>
      <c r="T104" s="68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T104" s="20" t="s">
        <v>213</v>
      </c>
      <c r="AU104" s="20" t="s">
        <v>83</v>
      </c>
    </row>
    <row r="105" spans="1:65" s="2" customFormat="1" ht="16.5" customHeight="1">
      <c r="A105" s="37"/>
      <c r="B105" s="38"/>
      <c r="C105" s="182" t="s">
        <v>149</v>
      </c>
      <c r="D105" s="182" t="s">
        <v>208</v>
      </c>
      <c r="E105" s="183" t="s">
        <v>3905</v>
      </c>
      <c r="F105" s="184" t="s">
        <v>3906</v>
      </c>
      <c r="G105" s="185" t="s">
        <v>1123</v>
      </c>
      <c r="H105" s="186">
        <v>3</v>
      </c>
      <c r="I105" s="187"/>
      <c r="J105" s="188">
        <f>ROUND(I105*H105,2)</f>
        <v>0</v>
      </c>
      <c r="K105" s="189"/>
      <c r="L105" s="42"/>
      <c r="M105" s="190" t="s">
        <v>21</v>
      </c>
      <c r="N105" s="191" t="s">
        <v>45</v>
      </c>
      <c r="O105" s="67"/>
      <c r="P105" s="192">
        <f>O105*H105</f>
        <v>0</v>
      </c>
      <c r="Q105" s="192">
        <v>0</v>
      </c>
      <c r="R105" s="192">
        <f>Q105*H105</f>
        <v>0</v>
      </c>
      <c r="S105" s="192">
        <v>0</v>
      </c>
      <c r="T105" s="193">
        <f>S105*H105</f>
        <v>0</v>
      </c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R105" s="194" t="s">
        <v>149</v>
      </c>
      <c r="AT105" s="194" t="s">
        <v>208</v>
      </c>
      <c r="AU105" s="194" t="s">
        <v>83</v>
      </c>
      <c r="AY105" s="20" t="s">
        <v>206</v>
      </c>
      <c r="BE105" s="195">
        <f>IF(N105="základní",J105,0)</f>
        <v>0</v>
      </c>
      <c r="BF105" s="195">
        <f>IF(N105="snížená",J105,0)</f>
        <v>0</v>
      </c>
      <c r="BG105" s="195">
        <f>IF(N105="zákl. přenesená",J105,0)</f>
        <v>0</v>
      </c>
      <c r="BH105" s="195">
        <f>IF(N105="sníž. přenesená",J105,0)</f>
        <v>0</v>
      </c>
      <c r="BI105" s="195">
        <f>IF(N105="nulová",J105,0)</f>
        <v>0</v>
      </c>
      <c r="BJ105" s="20" t="s">
        <v>81</v>
      </c>
      <c r="BK105" s="195">
        <f>ROUND(I105*H105,2)</f>
        <v>0</v>
      </c>
      <c r="BL105" s="20" t="s">
        <v>149</v>
      </c>
      <c r="BM105" s="194" t="s">
        <v>3907</v>
      </c>
    </row>
    <row r="106" spans="1:65" s="2" customFormat="1">
      <c r="A106" s="37"/>
      <c r="B106" s="38"/>
      <c r="C106" s="39"/>
      <c r="D106" s="196" t="s">
        <v>213</v>
      </c>
      <c r="E106" s="39"/>
      <c r="F106" s="197" t="s">
        <v>3906</v>
      </c>
      <c r="G106" s="39"/>
      <c r="H106" s="39"/>
      <c r="I106" s="198"/>
      <c r="J106" s="39"/>
      <c r="K106" s="39"/>
      <c r="L106" s="42"/>
      <c r="M106" s="199"/>
      <c r="N106" s="200"/>
      <c r="O106" s="67"/>
      <c r="P106" s="67"/>
      <c r="Q106" s="67"/>
      <c r="R106" s="67"/>
      <c r="S106" s="67"/>
      <c r="T106" s="68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20" t="s">
        <v>213</v>
      </c>
      <c r="AU106" s="20" t="s">
        <v>83</v>
      </c>
    </row>
    <row r="107" spans="1:65" s="2" customFormat="1" ht="16.5" customHeight="1">
      <c r="A107" s="37"/>
      <c r="B107" s="38"/>
      <c r="C107" s="182" t="s">
        <v>235</v>
      </c>
      <c r="D107" s="182" t="s">
        <v>208</v>
      </c>
      <c r="E107" s="183" t="s">
        <v>3908</v>
      </c>
      <c r="F107" s="184" t="s">
        <v>3909</v>
      </c>
      <c r="G107" s="185" t="s">
        <v>1123</v>
      </c>
      <c r="H107" s="186">
        <v>1</v>
      </c>
      <c r="I107" s="187"/>
      <c r="J107" s="188">
        <f>ROUND(I107*H107,2)</f>
        <v>0</v>
      </c>
      <c r="K107" s="189"/>
      <c r="L107" s="42"/>
      <c r="M107" s="190" t="s">
        <v>21</v>
      </c>
      <c r="N107" s="191" t="s">
        <v>45</v>
      </c>
      <c r="O107" s="67"/>
      <c r="P107" s="192">
        <f>O107*H107</f>
        <v>0</v>
      </c>
      <c r="Q107" s="192">
        <v>0</v>
      </c>
      <c r="R107" s="192">
        <f>Q107*H107</f>
        <v>0</v>
      </c>
      <c r="S107" s="192">
        <v>0</v>
      </c>
      <c r="T107" s="193">
        <f>S107*H107</f>
        <v>0</v>
      </c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R107" s="194" t="s">
        <v>149</v>
      </c>
      <c r="AT107" s="194" t="s">
        <v>208</v>
      </c>
      <c r="AU107" s="194" t="s">
        <v>83</v>
      </c>
      <c r="AY107" s="20" t="s">
        <v>206</v>
      </c>
      <c r="BE107" s="195">
        <f>IF(N107="základní",J107,0)</f>
        <v>0</v>
      </c>
      <c r="BF107" s="195">
        <f>IF(N107="snížená",J107,0)</f>
        <v>0</v>
      </c>
      <c r="BG107" s="195">
        <f>IF(N107="zákl. přenesená",J107,0)</f>
        <v>0</v>
      </c>
      <c r="BH107" s="195">
        <f>IF(N107="sníž. přenesená",J107,0)</f>
        <v>0</v>
      </c>
      <c r="BI107" s="195">
        <f>IF(N107="nulová",J107,0)</f>
        <v>0</v>
      </c>
      <c r="BJ107" s="20" t="s">
        <v>81</v>
      </c>
      <c r="BK107" s="195">
        <f>ROUND(I107*H107,2)</f>
        <v>0</v>
      </c>
      <c r="BL107" s="20" t="s">
        <v>149</v>
      </c>
      <c r="BM107" s="194" t="s">
        <v>3910</v>
      </c>
    </row>
    <row r="108" spans="1:65" s="2" customFormat="1">
      <c r="A108" s="37"/>
      <c r="B108" s="38"/>
      <c r="C108" s="39"/>
      <c r="D108" s="196" t="s">
        <v>213</v>
      </c>
      <c r="E108" s="39"/>
      <c r="F108" s="197" t="s">
        <v>3909</v>
      </c>
      <c r="G108" s="39"/>
      <c r="H108" s="39"/>
      <c r="I108" s="198"/>
      <c r="J108" s="39"/>
      <c r="K108" s="39"/>
      <c r="L108" s="42"/>
      <c r="M108" s="199"/>
      <c r="N108" s="200"/>
      <c r="O108" s="67"/>
      <c r="P108" s="67"/>
      <c r="Q108" s="67"/>
      <c r="R108" s="67"/>
      <c r="S108" s="67"/>
      <c r="T108" s="68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T108" s="20" t="s">
        <v>213</v>
      </c>
      <c r="AU108" s="20" t="s">
        <v>83</v>
      </c>
    </row>
    <row r="109" spans="1:65" s="2" customFormat="1" ht="16.5" customHeight="1">
      <c r="A109" s="37"/>
      <c r="B109" s="38"/>
      <c r="C109" s="182" t="s">
        <v>254</v>
      </c>
      <c r="D109" s="182" t="s">
        <v>208</v>
      </c>
      <c r="E109" s="183" t="s">
        <v>3911</v>
      </c>
      <c r="F109" s="184" t="s">
        <v>3912</v>
      </c>
      <c r="G109" s="185" t="s">
        <v>3913</v>
      </c>
      <c r="H109" s="186">
        <v>3</v>
      </c>
      <c r="I109" s="187"/>
      <c r="J109" s="188">
        <f>ROUND(I109*H109,2)</f>
        <v>0</v>
      </c>
      <c r="K109" s="189"/>
      <c r="L109" s="42"/>
      <c r="M109" s="190" t="s">
        <v>21</v>
      </c>
      <c r="N109" s="191" t="s">
        <v>45</v>
      </c>
      <c r="O109" s="67"/>
      <c r="P109" s="192">
        <f>O109*H109</f>
        <v>0</v>
      </c>
      <c r="Q109" s="192">
        <v>0</v>
      </c>
      <c r="R109" s="192">
        <f>Q109*H109</f>
        <v>0</v>
      </c>
      <c r="S109" s="192">
        <v>0</v>
      </c>
      <c r="T109" s="193">
        <f>S109*H109</f>
        <v>0</v>
      </c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R109" s="194" t="s">
        <v>149</v>
      </c>
      <c r="AT109" s="194" t="s">
        <v>208</v>
      </c>
      <c r="AU109" s="194" t="s">
        <v>83</v>
      </c>
      <c r="AY109" s="20" t="s">
        <v>206</v>
      </c>
      <c r="BE109" s="195">
        <f>IF(N109="základní",J109,0)</f>
        <v>0</v>
      </c>
      <c r="BF109" s="195">
        <f>IF(N109="snížená",J109,0)</f>
        <v>0</v>
      </c>
      <c r="BG109" s="195">
        <f>IF(N109="zákl. přenesená",J109,0)</f>
        <v>0</v>
      </c>
      <c r="BH109" s="195">
        <f>IF(N109="sníž. přenesená",J109,0)</f>
        <v>0</v>
      </c>
      <c r="BI109" s="195">
        <f>IF(N109="nulová",J109,0)</f>
        <v>0</v>
      </c>
      <c r="BJ109" s="20" t="s">
        <v>81</v>
      </c>
      <c r="BK109" s="195">
        <f>ROUND(I109*H109,2)</f>
        <v>0</v>
      </c>
      <c r="BL109" s="20" t="s">
        <v>149</v>
      </c>
      <c r="BM109" s="194" t="s">
        <v>3914</v>
      </c>
    </row>
    <row r="110" spans="1:65" s="2" customFormat="1">
      <c r="A110" s="37"/>
      <c r="B110" s="38"/>
      <c r="C110" s="39"/>
      <c r="D110" s="196" t="s">
        <v>213</v>
      </c>
      <c r="E110" s="39"/>
      <c r="F110" s="197" t="s">
        <v>3912</v>
      </c>
      <c r="G110" s="39"/>
      <c r="H110" s="39"/>
      <c r="I110" s="198"/>
      <c r="J110" s="39"/>
      <c r="K110" s="39"/>
      <c r="L110" s="42"/>
      <c r="M110" s="199"/>
      <c r="N110" s="200"/>
      <c r="O110" s="67"/>
      <c r="P110" s="67"/>
      <c r="Q110" s="67"/>
      <c r="R110" s="67"/>
      <c r="S110" s="67"/>
      <c r="T110" s="68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T110" s="20" t="s">
        <v>213</v>
      </c>
      <c r="AU110" s="20" t="s">
        <v>83</v>
      </c>
    </row>
    <row r="111" spans="1:65" s="2" customFormat="1" ht="16.5" customHeight="1">
      <c r="A111" s="37"/>
      <c r="B111" s="38"/>
      <c r="C111" s="182" t="s">
        <v>270</v>
      </c>
      <c r="D111" s="182" t="s">
        <v>208</v>
      </c>
      <c r="E111" s="183" t="s">
        <v>3915</v>
      </c>
      <c r="F111" s="184" t="s">
        <v>3916</v>
      </c>
      <c r="G111" s="185" t="s">
        <v>3913</v>
      </c>
      <c r="H111" s="186">
        <v>4</v>
      </c>
      <c r="I111" s="187"/>
      <c r="J111" s="188">
        <f>ROUND(I111*H111,2)</f>
        <v>0</v>
      </c>
      <c r="K111" s="189"/>
      <c r="L111" s="42"/>
      <c r="M111" s="190" t="s">
        <v>21</v>
      </c>
      <c r="N111" s="191" t="s">
        <v>45</v>
      </c>
      <c r="O111" s="67"/>
      <c r="P111" s="192">
        <f>O111*H111</f>
        <v>0</v>
      </c>
      <c r="Q111" s="192">
        <v>0</v>
      </c>
      <c r="R111" s="192">
        <f>Q111*H111</f>
        <v>0</v>
      </c>
      <c r="S111" s="192">
        <v>0</v>
      </c>
      <c r="T111" s="193">
        <f>S111*H111</f>
        <v>0</v>
      </c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R111" s="194" t="s">
        <v>149</v>
      </c>
      <c r="AT111" s="194" t="s">
        <v>208</v>
      </c>
      <c r="AU111" s="194" t="s">
        <v>83</v>
      </c>
      <c r="AY111" s="20" t="s">
        <v>206</v>
      </c>
      <c r="BE111" s="195">
        <f>IF(N111="základní",J111,0)</f>
        <v>0</v>
      </c>
      <c r="BF111" s="195">
        <f>IF(N111="snížená",J111,0)</f>
        <v>0</v>
      </c>
      <c r="BG111" s="195">
        <f>IF(N111="zákl. přenesená",J111,0)</f>
        <v>0</v>
      </c>
      <c r="BH111" s="195">
        <f>IF(N111="sníž. přenesená",J111,0)</f>
        <v>0</v>
      </c>
      <c r="BI111" s="195">
        <f>IF(N111="nulová",J111,0)</f>
        <v>0</v>
      </c>
      <c r="BJ111" s="20" t="s">
        <v>81</v>
      </c>
      <c r="BK111" s="195">
        <f>ROUND(I111*H111,2)</f>
        <v>0</v>
      </c>
      <c r="BL111" s="20" t="s">
        <v>149</v>
      </c>
      <c r="BM111" s="194" t="s">
        <v>3917</v>
      </c>
    </row>
    <row r="112" spans="1:65" s="2" customFormat="1">
      <c r="A112" s="37"/>
      <c r="B112" s="38"/>
      <c r="C112" s="39"/>
      <c r="D112" s="196" t="s">
        <v>213</v>
      </c>
      <c r="E112" s="39"/>
      <c r="F112" s="197" t="s">
        <v>3916</v>
      </c>
      <c r="G112" s="39"/>
      <c r="H112" s="39"/>
      <c r="I112" s="198"/>
      <c r="J112" s="39"/>
      <c r="K112" s="39"/>
      <c r="L112" s="42"/>
      <c r="M112" s="199"/>
      <c r="N112" s="200"/>
      <c r="O112" s="67"/>
      <c r="P112" s="67"/>
      <c r="Q112" s="67"/>
      <c r="R112" s="67"/>
      <c r="S112" s="67"/>
      <c r="T112" s="68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20" t="s">
        <v>213</v>
      </c>
      <c r="AU112" s="20" t="s">
        <v>83</v>
      </c>
    </row>
    <row r="113" spans="1:65" s="2" customFormat="1" ht="16.5" customHeight="1">
      <c r="A113" s="37"/>
      <c r="B113" s="38"/>
      <c r="C113" s="182" t="s">
        <v>283</v>
      </c>
      <c r="D113" s="182" t="s">
        <v>208</v>
      </c>
      <c r="E113" s="183" t="s">
        <v>3918</v>
      </c>
      <c r="F113" s="184" t="s">
        <v>3919</v>
      </c>
      <c r="G113" s="185" t="s">
        <v>3920</v>
      </c>
      <c r="H113" s="186">
        <v>8</v>
      </c>
      <c r="I113" s="187"/>
      <c r="J113" s="188">
        <f>ROUND(I113*H113,2)</f>
        <v>0</v>
      </c>
      <c r="K113" s="189"/>
      <c r="L113" s="42"/>
      <c r="M113" s="190" t="s">
        <v>21</v>
      </c>
      <c r="N113" s="191" t="s">
        <v>45</v>
      </c>
      <c r="O113" s="67"/>
      <c r="P113" s="192">
        <f>O113*H113</f>
        <v>0</v>
      </c>
      <c r="Q113" s="192">
        <v>0</v>
      </c>
      <c r="R113" s="192">
        <f>Q113*H113</f>
        <v>0</v>
      </c>
      <c r="S113" s="192">
        <v>0</v>
      </c>
      <c r="T113" s="193">
        <f>S113*H113</f>
        <v>0</v>
      </c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R113" s="194" t="s">
        <v>149</v>
      </c>
      <c r="AT113" s="194" t="s">
        <v>208</v>
      </c>
      <c r="AU113" s="194" t="s">
        <v>83</v>
      </c>
      <c r="AY113" s="20" t="s">
        <v>206</v>
      </c>
      <c r="BE113" s="195">
        <f>IF(N113="základní",J113,0)</f>
        <v>0</v>
      </c>
      <c r="BF113" s="195">
        <f>IF(N113="snížená",J113,0)</f>
        <v>0</v>
      </c>
      <c r="BG113" s="195">
        <f>IF(N113="zákl. přenesená",J113,0)</f>
        <v>0</v>
      </c>
      <c r="BH113" s="195">
        <f>IF(N113="sníž. přenesená",J113,0)</f>
        <v>0</v>
      </c>
      <c r="BI113" s="195">
        <f>IF(N113="nulová",J113,0)</f>
        <v>0</v>
      </c>
      <c r="BJ113" s="20" t="s">
        <v>81</v>
      </c>
      <c r="BK113" s="195">
        <f>ROUND(I113*H113,2)</f>
        <v>0</v>
      </c>
      <c r="BL113" s="20" t="s">
        <v>149</v>
      </c>
      <c r="BM113" s="194" t="s">
        <v>3921</v>
      </c>
    </row>
    <row r="114" spans="1:65" s="2" customFormat="1">
      <c r="A114" s="37"/>
      <c r="B114" s="38"/>
      <c r="C114" s="39"/>
      <c r="D114" s="196" t="s">
        <v>213</v>
      </c>
      <c r="E114" s="39"/>
      <c r="F114" s="197" t="s">
        <v>3919</v>
      </c>
      <c r="G114" s="39"/>
      <c r="H114" s="39"/>
      <c r="I114" s="198"/>
      <c r="J114" s="39"/>
      <c r="K114" s="39"/>
      <c r="L114" s="42"/>
      <c r="M114" s="199"/>
      <c r="N114" s="200"/>
      <c r="O114" s="67"/>
      <c r="P114" s="67"/>
      <c r="Q114" s="67"/>
      <c r="R114" s="67"/>
      <c r="S114" s="67"/>
      <c r="T114" s="68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T114" s="20" t="s">
        <v>213</v>
      </c>
      <c r="AU114" s="20" t="s">
        <v>83</v>
      </c>
    </row>
    <row r="115" spans="1:65" s="12" customFormat="1" ht="22.75" customHeight="1">
      <c r="B115" s="166"/>
      <c r="C115" s="167"/>
      <c r="D115" s="168" t="s">
        <v>73</v>
      </c>
      <c r="E115" s="180" t="s">
        <v>83</v>
      </c>
      <c r="F115" s="180" t="s">
        <v>3922</v>
      </c>
      <c r="G115" s="167"/>
      <c r="H115" s="167"/>
      <c r="I115" s="170"/>
      <c r="J115" s="181">
        <f>BK115</f>
        <v>0</v>
      </c>
      <c r="K115" s="167"/>
      <c r="L115" s="172"/>
      <c r="M115" s="173"/>
      <c r="N115" s="174"/>
      <c r="O115" s="174"/>
      <c r="P115" s="175">
        <f>SUM(P116:P132)</f>
        <v>0</v>
      </c>
      <c r="Q115" s="174"/>
      <c r="R115" s="175">
        <f>SUM(R116:R132)</f>
        <v>0</v>
      </c>
      <c r="S115" s="174"/>
      <c r="T115" s="176">
        <f>SUM(T116:T132)</f>
        <v>0</v>
      </c>
      <c r="AR115" s="177" t="s">
        <v>81</v>
      </c>
      <c r="AT115" s="178" t="s">
        <v>73</v>
      </c>
      <c r="AU115" s="178" t="s">
        <v>81</v>
      </c>
      <c r="AY115" s="177" t="s">
        <v>206</v>
      </c>
      <c r="BK115" s="179">
        <f>SUM(BK116:BK132)</f>
        <v>0</v>
      </c>
    </row>
    <row r="116" spans="1:65" s="2" customFormat="1" ht="16.5" customHeight="1">
      <c r="A116" s="37"/>
      <c r="B116" s="38"/>
      <c r="C116" s="182" t="s">
        <v>289</v>
      </c>
      <c r="D116" s="182" t="s">
        <v>208</v>
      </c>
      <c r="E116" s="183" t="s">
        <v>3923</v>
      </c>
      <c r="F116" s="184" t="s">
        <v>3896</v>
      </c>
      <c r="G116" s="185" t="s">
        <v>1123</v>
      </c>
      <c r="H116" s="186">
        <v>1</v>
      </c>
      <c r="I116" s="187"/>
      <c r="J116" s="188">
        <f>ROUND(I116*H116,2)</f>
        <v>0</v>
      </c>
      <c r="K116" s="189"/>
      <c r="L116" s="42"/>
      <c r="M116" s="190" t="s">
        <v>21</v>
      </c>
      <c r="N116" s="191" t="s">
        <v>45</v>
      </c>
      <c r="O116" s="67"/>
      <c r="P116" s="192">
        <f>O116*H116</f>
        <v>0</v>
      </c>
      <c r="Q116" s="192">
        <v>0</v>
      </c>
      <c r="R116" s="192">
        <f>Q116*H116</f>
        <v>0</v>
      </c>
      <c r="S116" s="192">
        <v>0</v>
      </c>
      <c r="T116" s="193">
        <f>S116*H116</f>
        <v>0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R116" s="194" t="s">
        <v>149</v>
      </c>
      <c r="AT116" s="194" t="s">
        <v>208</v>
      </c>
      <c r="AU116" s="194" t="s">
        <v>83</v>
      </c>
      <c r="AY116" s="20" t="s">
        <v>206</v>
      </c>
      <c r="BE116" s="195">
        <f>IF(N116="základní",J116,0)</f>
        <v>0</v>
      </c>
      <c r="BF116" s="195">
        <f>IF(N116="snížená",J116,0)</f>
        <v>0</v>
      </c>
      <c r="BG116" s="195">
        <f>IF(N116="zákl. přenesená",J116,0)</f>
        <v>0</v>
      </c>
      <c r="BH116" s="195">
        <f>IF(N116="sníž. přenesená",J116,0)</f>
        <v>0</v>
      </c>
      <c r="BI116" s="195">
        <f>IF(N116="nulová",J116,0)</f>
        <v>0</v>
      </c>
      <c r="BJ116" s="20" t="s">
        <v>81</v>
      </c>
      <c r="BK116" s="195">
        <f>ROUND(I116*H116,2)</f>
        <v>0</v>
      </c>
      <c r="BL116" s="20" t="s">
        <v>149</v>
      </c>
      <c r="BM116" s="194" t="s">
        <v>3924</v>
      </c>
    </row>
    <row r="117" spans="1:65" s="2" customFormat="1">
      <c r="A117" s="37"/>
      <c r="B117" s="38"/>
      <c r="C117" s="39"/>
      <c r="D117" s="196" t="s">
        <v>213</v>
      </c>
      <c r="E117" s="39"/>
      <c r="F117" s="197" t="s">
        <v>3896</v>
      </c>
      <c r="G117" s="39"/>
      <c r="H117" s="39"/>
      <c r="I117" s="198"/>
      <c r="J117" s="39"/>
      <c r="K117" s="39"/>
      <c r="L117" s="42"/>
      <c r="M117" s="199"/>
      <c r="N117" s="200"/>
      <c r="O117" s="67"/>
      <c r="P117" s="67"/>
      <c r="Q117" s="67"/>
      <c r="R117" s="67"/>
      <c r="S117" s="67"/>
      <c r="T117" s="68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T117" s="20" t="s">
        <v>213</v>
      </c>
      <c r="AU117" s="20" t="s">
        <v>83</v>
      </c>
    </row>
    <row r="118" spans="1:65" s="2" customFormat="1" ht="18">
      <c r="A118" s="37"/>
      <c r="B118" s="38"/>
      <c r="C118" s="39"/>
      <c r="D118" s="196" t="s">
        <v>275</v>
      </c>
      <c r="E118" s="39"/>
      <c r="F118" s="233" t="s">
        <v>3898</v>
      </c>
      <c r="G118" s="39"/>
      <c r="H118" s="39"/>
      <c r="I118" s="198"/>
      <c r="J118" s="39"/>
      <c r="K118" s="39"/>
      <c r="L118" s="42"/>
      <c r="M118" s="199"/>
      <c r="N118" s="200"/>
      <c r="O118" s="67"/>
      <c r="P118" s="67"/>
      <c r="Q118" s="67"/>
      <c r="R118" s="67"/>
      <c r="S118" s="67"/>
      <c r="T118" s="68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20" t="s">
        <v>275</v>
      </c>
      <c r="AU118" s="20" t="s">
        <v>83</v>
      </c>
    </row>
    <row r="119" spans="1:65" s="2" customFormat="1" ht="16.5" customHeight="1">
      <c r="A119" s="37"/>
      <c r="B119" s="38"/>
      <c r="C119" s="182" t="s">
        <v>304</v>
      </c>
      <c r="D119" s="182" t="s">
        <v>208</v>
      </c>
      <c r="E119" s="183" t="s">
        <v>3925</v>
      </c>
      <c r="F119" s="184" t="s">
        <v>3900</v>
      </c>
      <c r="G119" s="185" t="s">
        <v>1123</v>
      </c>
      <c r="H119" s="186">
        <v>1</v>
      </c>
      <c r="I119" s="187"/>
      <c r="J119" s="188">
        <f>ROUND(I119*H119,2)</f>
        <v>0</v>
      </c>
      <c r="K119" s="189"/>
      <c r="L119" s="42"/>
      <c r="M119" s="190" t="s">
        <v>21</v>
      </c>
      <c r="N119" s="191" t="s">
        <v>45</v>
      </c>
      <c r="O119" s="67"/>
      <c r="P119" s="192">
        <f>O119*H119</f>
        <v>0</v>
      </c>
      <c r="Q119" s="192">
        <v>0</v>
      </c>
      <c r="R119" s="192">
        <f>Q119*H119</f>
        <v>0</v>
      </c>
      <c r="S119" s="192">
        <v>0</v>
      </c>
      <c r="T119" s="193">
        <f>S119*H119</f>
        <v>0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R119" s="194" t="s">
        <v>149</v>
      </c>
      <c r="AT119" s="194" t="s">
        <v>208</v>
      </c>
      <c r="AU119" s="194" t="s">
        <v>83</v>
      </c>
      <c r="AY119" s="20" t="s">
        <v>206</v>
      </c>
      <c r="BE119" s="195">
        <f>IF(N119="základní",J119,0)</f>
        <v>0</v>
      </c>
      <c r="BF119" s="195">
        <f>IF(N119="snížená",J119,0)</f>
        <v>0</v>
      </c>
      <c r="BG119" s="195">
        <f>IF(N119="zákl. přenesená",J119,0)</f>
        <v>0</v>
      </c>
      <c r="BH119" s="195">
        <f>IF(N119="sníž. přenesená",J119,0)</f>
        <v>0</v>
      </c>
      <c r="BI119" s="195">
        <f>IF(N119="nulová",J119,0)</f>
        <v>0</v>
      </c>
      <c r="BJ119" s="20" t="s">
        <v>81</v>
      </c>
      <c r="BK119" s="195">
        <f>ROUND(I119*H119,2)</f>
        <v>0</v>
      </c>
      <c r="BL119" s="20" t="s">
        <v>149</v>
      </c>
      <c r="BM119" s="194" t="s">
        <v>3926</v>
      </c>
    </row>
    <row r="120" spans="1:65" s="2" customFormat="1">
      <c r="A120" s="37"/>
      <c r="B120" s="38"/>
      <c r="C120" s="39"/>
      <c r="D120" s="196" t="s">
        <v>213</v>
      </c>
      <c r="E120" s="39"/>
      <c r="F120" s="197" t="s">
        <v>3900</v>
      </c>
      <c r="G120" s="39"/>
      <c r="H120" s="39"/>
      <c r="I120" s="198"/>
      <c r="J120" s="39"/>
      <c r="K120" s="39"/>
      <c r="L120" s="42"/>
      <c r="M120" s="199"/>
      <c r="N120" s="200"/>
      <c r="O120" s="67"/>
      <c r="P120" s="67"/>
      <c r="Q120" s="67"/>
      <c r="R120" s="67"/>
      <c r="S120" s="67"/>
      <c r="T120" s="68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20" t="s">
        <v>213</v>
      </c>
      <c r="AU120" s="20" t="s">
        <v>83</v>
      </c>
    </row>
    <row r="121" spans="1:65" s="2" customFormat="1" ht="16.5" customHeight="1">
      <c r="A121" s="37"/>
      <c r="B121" s="38"/>
      <c r="C121" s="182" t="s">
        <v>313</v>
      </c>
      <c r="D121" s="182" t="s">
        <v>208</v>
      </c>
      <c r="E121" s="183" t="s">
        <v>3927</v>
      </c>
      <c r="F121" s="184" t="s">
        <v>3903</v>
      </c>
      <c r="G121" s="185" t="s">
        <v>1123</v>
      </c>
      <c r="H121" s="186">
        <v>2</v>
      </c>
      <c r="I121" s="187"/>
      <c r="J121" s="188">
        <f>ROUND(I121*H121,2)</f>
        <v>0</v>
      </c>
      <c r="K121" s="189"/>
      <c r="L121" s="42"/>
      <c r="M121" s="190" t="s">
        <v>21</v>
      </c>
      <c r="N121" s="191" t="s">
        <v>45</v>
      </c>
      <c r="O121" s="67"/>
      <c r="P121" s="192">
        <f>O121*H121</f>
        <v>0</v>
      </c>
      <c r="Q121" s="192">
        <v>0</v>
      </c>
      <c r="R121" s="192">
        <f>Q121*H121</f>
        <v>0</v>
      </c>
      <c r="S121" s="192">
        <v>0</v>
      </c>
      <c r="T121" s="193">
        <f>S121*H121</f>
        <v>0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R121" s="194" t="s">
        <v>149</v>
      </c>
      <c r="AT121" s="194" t="s">
        <v>208</v>
      </c>
      <c r="AU121" s="194" t="s">
        <v>83</v>
      </c>
      <c r="AY121" s="20" t="s">
        <v>206</v>
      </c>
      <c r="BE121" s="195">
        <f>IF(N121="základní",J121,0)</f>
        <v>0</v>
      </c>
      <c r="BF121" s="195">
        <f>IF(N121="snížená",J121,0)</f>
        <v>0</v>
      </c>
      <c r="BG121" s="195">
        <f>IF(N121="zákl. přenesená",J121,0)</f>
        <v>0</v>
      </c>
      <c r="BH121" s="195">
        <f>IF(N121="sníž. přenesená",J121,0)</f>
        <v>0</v>
      </c>
      <c r="BI121" s="195">
        <f>IF(N121="nulová",J121,0)</f>
        <v>0</v>
      </c>
      <c r="BJ121" s="20" t="s">
        <v>81</v>
      </c>
      <c r="BK121" s="195">
        <f>ROUND(I121*H121,2)</f>
        <v>0</v>
      </c>
      <c r="BL121" s="20" t="s">
        <v>149</v>
      </c>
      <c r="BM121" s="194" t="s">
        <v>3928</v>
      </c>
    </row>
    <row r="122" spans="1:65" s="2" customFormat="1">
      <c r="A122" s="37"/>
      <c r="B122" s="38"/>
      <c r="C122" s="39"/>
      <c r="D122" s="196" t="s">
        <v>213</v>
      </c>
      <c r="E122" s="39"/>
      <c r="F122" s="197" t="s">
        <v>3903</v>
      </c>
      <c r="G122" s="39"/>
      <c r="H122" s="39"/>
      <c r="I122" s="198"/>
      <c r="J122" s="39"/>
      <c r="K122" s="39"/>
      <c r="L122" s="42"/>
      <c r="M122" s="199"/>
      <c r="N122" s="200"/>
      <c r="O122" s="67"/>
      <c r="P122" s="67"/>
      <c r="Q122" s="67"/>
      <c r="R122" s="67"/>
      <c r="S122" s="67"/>
      <c r="T122" s="68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20" t="s">
        <v>213</v>
      </c>
      <c r="AU122" s="20" t="s">
        <v>83</v>
      </c>
    </row>
    <row r="123" spans="1:65" s="2" customFormat="1" ht="16.5" customHeight="1">
      <c r="A123" s="37"/>
      <c r="B123" s="38"/>
      <c r="C123" s="182" t="s">
        <v>8</v>
      </c>
      <c r="D123" s="182" t="s">
        <v>208</v>
      </c>
      <c r="E123" s="183" t="s">
        <v>3929</v>
      </c>
      <c r="F123" s="184" t="s">
        <v>3906</v>
      </c>
      <c r="G123" s="185" t="s">
        <v>1123</v>
      </c>
      <c r="H123" s="186">
        <v>4</v>
      </c>
      <c r="I123" s="187"/>
      <c r="J123" s="188">
        <f>ROUND(I123*H123,2)</f>
        <v>0</v>
      </c>
      <c r="K123" s="189"/>
      <c r="L123" s="42"/>
      <c r="M123" s="190" t="s">
        <v>21</v>
      </c>
      <c r="N123" s="191" t="s">
        <v>45</v>
      </c>
      <c r="O123" s="67"/>
      <c r="P123" s="192">
        <f>O123*H123</f>
        <v>0</v>
      </c>
      <c r="Q123" s="192">
        <v>0</v>
      </c>
      <c r="R123" s="192">
        <f>Q123*H123</f>
        <v>0</v>
      </c>
      <c r="S123" s="192">
        <v>0</v>
      </c>
      <c r="T123" s="193">
        <f>S123*H123</f>
        <v>0</v>
      </c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R123" s="194" t="s">
        <v>149</v>
      </c>
      <c r="AT123" s="194" t="s">
        <v>208</v>
      </c>
      <c r="AU123" s="194" t="s">
        <v>83</v>
      </c>
      <c r="AY123" s="20" t="s">
        <v>206</v>
      </c>
      <c r="BE123" s="195">
        <f>IF(N123="základní",J123,0)</f>
        <v>0</v>
      </c>
      <c r="BF123" s="195">
        <f>IF(N123="snížená",J123,0)</f>
        <v>0</v>
      </c>
      <c r="BG123" s="195">
        <f>IF(N123="zákl. přenesená",J123,0)</f>
        <v>0</v>
      </c>
      <c r="BH123" s="195">
        <f>IF(N123="sníž. přenesená",J123,0)</f>
        <v>0</v>
      </c>
      <c r="BI123" s="195">
        <f>IF(N123="nulová",J123,0)</f>
        <v>0</v>
      </c>
      <c r="BJ123" s="20" t="s">
        <v>81</v>
      </c>
      <c r="BK123" s="195">
        <f>ROUND(I123*H123,2)</f>
        <v>0</v>
      </c>
      <c r="BL123" s="20" t="s">
        <v>149</v>
      </c>
      <c r="BM123" s="194" t="s">
        <v>3930</v>
      </c>
    </row>
    <row r="124" spans="1:65" s="2" customFormat="1">
      <c r="A124" s="37"/>
      <c r="B124" s="38"/>
      <c r="C124" s="39"/>
      <c r="D124" s="196" t="s">
        <v>213</v>
      </c>
      <c r="E124" s="39"/>
      <c r="F124" s="197" t="s">
        <v>3906</v>
      </c>
      <c r="G124" s="39"/>
      <c r="H124" s="39"/>
      <c r="I124" s="198"/>
      <c r="J124" s="39"/>
      <c r="K124" s="39"/>
      <c r="L124" s="42"/>
      <c r="M124" s="199"/>
      <c r="N124" s="200"/>
      <c r="O124" s="67"/>
      <c r="P124" s="67"/>
      <c r="Q124" s="67"/>
      <c r="R124" s="67"/>
      <c r="S124" s="67"/>
      <c r="T124" s="68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20" t="s">
        <v>213</v>
      </c>
      <c r="AU124" s="20" t="s">
        <v>83</v>
      </c>
    </row>
    <row r="125" spans="1:65" s="2" customFormat="1" ht="16.5" customHeight="1">
      <c r="A125" s="37"/>
      <c r="B125" s="38"/>
      <c r="C125" s="182" t="s">
        <v>334</v>
      </c>
      <c r="D125" s="182" t="s">
        <v>208</v>
      </c>
      <c r="E125" s="183" t="s">
        <v>3931</v>
      </c>
      <c r="F125" s="184" t="s">
        <v>3909</v>
      </c>
      <c r="G125" s="185" t="s">
        <v>1123</v>
      </c>
      <c r="H125" s="186">
        <v>1</v>
      </c>
      <c r="I125" s="187"/>
      <c r="J125" s="188">
        <f>ROUND(I125*H125,2)</f>
        <v>0</v>
      </c>
      <c r="K125" s="189"/>
      <c r="L125" s="42"/>
      <c r="M125" s="190" t="s">
        <v>21</v>
      </c>
      <c r="N125" s="191" t="s">
        <v>45</v>
      </c>
      <c r="O125" s="67"/>
      <c r="P125" s="192">
        <f>O125*H125</f>
        <v>0</v>
      </c>
      <c r="Q125" s="192">
        <v>0</v>
      </c>
      <c r="R125" s="192">
        <f>Q125*H125</f>
        <v>0</v>
      </c>
      <c r="S125" s="192">
        <v>0</v>
      </c>
      <c r="T125" s="193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194" t="s">
        <v>149</v>
      </c>
      <c r="AT125" s="194" t="s">
        <v>208</v>
      </c>
      <c r="AU125" s="194" t="s">
        <v>83</v>
      </c>
      <c r="AY125" s="20" t="s">
        <v>206</v>
      </c>
      <c r="BE125" s="195">
        <f>IF(N125="základní",J125,0)</f>
        <v>0</v>
      </c>
      <c r="BF125" s="195">
        <f>IF(N125="snížená",J125,0)</f>
        <v>0</v>
      </c>
      <c r="BG125" s="195">
        <f>IF(N125="zákl. přenesená",J125,0)</f>
        <v>0</v>
      </c>
      <c r="BH125" s="195">
        <f>IF(N125="sníž. přenesená",J125,0)</f>
        <v>0</v>
      </c>
      <c r="BI125" s="195">
        <f>IF(N125="nulová",J125,0)</f>
        <v>0</v>
      </c>
      <c r="BJ125" s="20" t="s">
        <v>81</v>
      </c>
      <c r="BK125" s="195">
        <f>ROUND(I125*H125,2)</f>
        <v>0</v>
      </c>
      <c r="BL125" s="20" t="s">
        <v>149</v>
      </c>
      <c r="BM125" s="194" t="s">
        <v>3932</v>
      </c>
    </row>
    <row r="126" spans="1:65" s="2" customFormat="1">
      <c r="A126" s="37"/>
      <c r="B126" s="38"/>
      <c r="C126" s="39"/>
      <c r="D126" s="196" t="s">
        <v>213</v>
      </c>
      <c r="E126" s="39"/>
      <c r="F126" s="197" t="s">
        <v>3909</v>
      </c>
      <c r="G126" s="39"/>
      <c r="H126" s="39"/>
      <c r="I126" s="198"/>
      <c r="J126" s="39"/>
      <c r="K126" s="39"/>
      <c r="L126" s="42"/>
      <c r="M126" s="199"/>
      <c r="N126" s="200"/>
      <c r="O126" s="67"/>
      <c r="P126" s="67"/>
      <c r="Q126" s="67"/>
      <c r="R126" s="67"/>
      <c r="S126" s="67"/>
      <c r="T126" s="68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20" t="s">
        <v>213</v>
      </c>
      <c r="AU126" s="20" t="s">
        <v>83</v>
      </c>
    </row>
    <row r="127" spans="1:65" s="2" customFormat="1" ht="16.5" customHeight="1">
      <c r="A127" s="37"/>
      <c r="B127" s="38"/>
      <c r="C127" s="182" t="s">
        <v>339</v>
      </c>
      <c r="D127" s="182" t="s">
        <v>208</v>
      </c>
      <c r="E127" s="183" t="s">
        <v>3933</v>
      </c>
      <c r="F127" s="184" t="s">
        <v>3912</v>
      </c>
      <c r="G127" s="185" t="s">
        <v>3913</v>
      </c>
      <c r="H127" s="186">
        <v>3</v>
      </c>
      <c r="I127" s="187"/>
      <c r="J127" s="188">
        <f>ROUND(I127*H127,2)</f>
        <v>0</v>
      </c>
      <c r="K127" s="189"/>
      <c r="L127" s="42"/>
      <c r="M127" s="190" t="s">
        <v>21</v>
      </c>
      <c r="N127" s="191" t="s">
        <v>45</v>
      </c>
      <c r="O127" s="67"/>
      <c r="P127" s="192">
        <f>O127*H127</f>
        <v>0</v>
      </c>
      <c r="Q127" s="192">
        <v>0</v>
      </c>
      <c r="R127" s="192">
        <f>Q127*H127</f>
        <v>0</v>
      </c>
      <c r="S127" s="192">
        <v>0</v>
      </c>
      <c r="T127" s="193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194" t="s">
        <v>149</v>
      </c>
      <c r="AT127" s="194" t="s">
        <v>208</v>
      </c>
      <c r="AU127" s="194" t="s">
        <v>83</v>
      </c>
      <c r="AY127" s="20" t="s">
        <v>206</v>
      </c>
      <c r="BE127" s="195">
        <f>IF(N127="základní",J127,0)</f>
        <v>0</v>
      </c>
      <c r="BF127" s="195">
        <f>IF(N127="snížená",J127,0)</f>
        <v>0</v>
      </c>
      <c r="BG127" s="195">
        <f>IF(N127="zákl. přenesená",J127,0)</f>
        <v>0</v>
      </c>
      <c r="BH127" s="195">
        <f>IF(N127="sníž. přenesená",J127,0)</f>
        <v>0</v>
      </c>
      <c r="BI127" s="195">
        <f>IF(N127="nulová",J127,0)</f>
        <v>0</v>
      </c>
      <c r="BJ127" s="20" t="s">
        <v>81</v>
      </c>
      <c r="BK127" s="195">
        <f>ROUND(I127*H127,2)</f>
        <v>0</v>
      </c>
      <c r="BL127" s="20" t="s">
        <v>149</v>
      </c>
      <c r="BM127" s="194" t="s">
        <v>3934</v>
      </c>
    </row>
    <row r="128" spans="1:65" s="2" customFormat="1">
      <c r="A128" s="37"/>
      <c r="B128" s="38"/>
      <c r="C128" s="39"/>
      <c r="D128" s="196" t="s">
        <v>213</v>
      </c>
      <c r="E128" s="39"/>
      <c r="F128" s="197" t="s">
        <v>3912</v>
      </c>
      <c r="G128" s="39"/>
      <c r="H128" s="39"/>
      <c r="I128" s="198"/>
      <c r="J128" s="39"/>
      <c r="K128" s="39"/>
      <c r="L128" s="42"/>
      <c r="M128" s="199"/>
      <c r="N128" s="200"/>
      <c r="O128" s="67"/>
      <c r="P128" s="67"/>
      <c r="Q128" s="67"/>
      <c r="R128" s="67"/>
      <c r="S128" s="67"/>
      <c r="T128" s="68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20" t="s">
        <v>213</v>
      </c>
      <c r="AU128" s="20" t="s">
        <v>83</v>
      </c>
    </row>
    <row r="129" spans="1:65" s="2" customFormat="1" ht="16.5" customHeight="1">
      <c r="A129" s="37"/>
      <c r="B129" s="38"/>
      <c r="C129" s="182" t="s">
        <v>346</v>
      </c>
      <c r="D129" s="182" t="s">
        <v>208</v>
      </c>
      <c r="E129" s="183" t="s">
        <v>3935</v>
      </c>
      <c r="F129" s="184" t="s">
        <v>3916</v>
      </c>
      <c r="G129" s="185" t="s">
        <v>3913</v>
      </c>
      <c r="H129" s="186">
        <v>5</v>
      </c>
      <c r="I129" s="187"/>
      <c r="J129" s="188">
        <f>ROUND(I129*H129,2)</f>
        <v>0</v>
      </c>
      <c r="K129" s="189"/>
      <c r="L129" s="42"/>
      <c r="M129" s="190" t="s">
        <v>21</v>
      </c>
      <c r="N129" s="191" t="s">
        <v>45</v>
      </c>
      <c r="O129" s="67"/>
      <c r="P129" s="192">
        <f>O129*H129</f>
        <v>0</v>
      </c>
      <c r="Q129" s="192">
        <v>0</v>
      </c>
      <c r="R129" s="192">
        <f>Q129*H129</f>
        <v>0</v>
      </c>
      <c r="S129" s="192">
        <v>0</v>
      </c>
      <c r="T129" s="193">
        <f>S129*H129</f>
        <v>0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R129" s="194" t="s">
        <v>149</v>
      </c>
      <c r="AT129" s="194" t="s">
        <v>208</v>
      </c>
      <c r="AU129" s="194" t="s">
        <v>83</v>
      </c>
      <c r="AY129" s="20" t="s">
        <v>206</v>
      </c>
      <c r="BE129" s="195">
        <f>IF(N129="základní",J129,0)</f>
        <v>0</v>
      </c>
      <c r="BF129" s="195">
        <f>IF(N129="snížená",J129,0)</f>
        <v>0</v>
      </c>
      <c r="BG129" s="195">
        <f>IF(N129="zákl. přenesená",J129,0)</f>
        <v>0</v>
      </c>
      <c r="BH129" s="195">
        <f>IF(N129="sníž. přenesená",J129,0)</f>
        <v>0</v>
      </c>
      <c r="BI129" s="195">
        <f>IF(N129="nulová",J129,0)</f>
        <v>0</v>
      </c>
      <c r="BJ129" s="20" t="s">
        <v>81</v>
      </c>
      <c r="BK129" s="195">
        <f>ROUND(I129*H129,2)</f>
        <v>0</v>
      </c>
      <c r="BL129" s="20" t="s">
        <v>149</v>
      </c>
      <c r="BM129" s="194" t="s">
        <v>3936</v>
      </c>
    </row>
    <row r="130" spans="1:65" s="2" customFormat="1">
      <c r="A130" s="37"/>
      <c r="B130" s="38"/>
      <c r="C130" s="39"/>
      <c r="D130" s="196" t="s">
        <v>213</v>
      </c>
      <c r="E130" s="39"/>
      <c r="F130" s="197" t="s">
        <v>3916</v>
      </c>
      <c r="G130" s="39"/>
      <c r="H130" s="39"/>
      <c r="I130" s="198"/>
      <c r="J130" s="39"/>
      <c r="K130" s="39"/>
      <c r="L130" s="42"/>
      <c r="M130" s="199"/>
      <c r="N130" s="200"/>
      <c r="O130" s="67"/>
      <c r="P130" s="67"/>
      <c r="Q130" s="67"/>
      <c r="R130" s="67"/>
      <c r="S130" s="67"/>
      <c r="T130" s="68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20" t="s">
        <v>213</v>
      </c>
      <c r="AU130" s="20" t="s">
        <v>83</v>
      </c>
    </row>
    <row r="131" spans="1:65" s="2" customFormat="1" ht="16.5" customHeight="1">
      <c r="A131" s="37"/>
      <c r="B131" s="38"/>
      <c r="C131" s="182" t="s">
        <v>356</v>
      </c>
      <c r="D131" s="182" t="s">
        <v>208</v>
      </c>
      <c r="E131" s="183" t="s">
        <v>3937</v>
      </c>
      <c r="F131" s="184" t="s">
        <v>3919</v>
      </c>
      <c r="G131" s="185" t="s">
        <v>3920</v>
      </c>
      <c r="H131" s="186">
        <v>10</v>
      </c>
      <c r="I131" s="187"/>
      <c r="J131" s="188">
        <f>ROUND(I131*H131,2)</f>
        <v>0</v>
      </c>
      <c r="K131" s="189"/>
      <c r="L131" s="42"/>
      <c r="M131" s="190" t="s">
        <v>21</v>
      </c>
      <c r="N131" s="191" t="s">
        <v>45</v>
      </c>
      <c r="O131" s="67"/>
      <c r="P131" s="192">
        <f>O131*H131</f>
        <v>0</v>
      </c>
      <c r="Q131" s="192">
        <v>0</v>
      </c>
      <c r="R131" s="192">
        <f>Q131*H131</f>
        <v>0</v>
      </c>
      <c r="S131" s="192">
        <v>0</v>
      </c>
      <c r="T131" s="193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194" t="s">
        <v>149</v>
      </c>
      <c r="AT131" s="194" t="s">
        <v>208</v>
      </c>
      <c r="AU131" s="194" t="s">
        <v>83</v>
      </c>
      <c r="AY131" s="20" t="s">
        <v>206</v>
      </c>
      <c r="BE131" s="195">
        <f>IF(N131="základní",J131,0)</f>
        <v>0</v>
      </c>
      <c r="BF131" s="195">
        <f>IF(N131="snížená",J131,0)</f>
        <v>0</v>
      </c>
      <c r="BG131" s="195">
        <f>IF(N131="zákl. přenesená",J131,0)</f>
        <v>0</v>
      </c>
      <c r="BH131" s="195">
        <f>IF(N131="sníž. přenesená",J131,0)</f>
        <v>0</v>
      </c>
      <c r="BI131" s="195">
        <f>IF(N131="nulová",J131,0)</f>
        <v>0</v>
      </c>
      <c r="BJ131" s="20" t="s">
        <v>81</v>
      </c>
      <c r="BK131" s="195">
        <f>ROUND(I131*H131,2)</f>
        <v>0</v>
      </c>
      <c r="BL131" s="20" t="s">
        <v>149</v>
      </c>
      <c r="BM131" s="194" t="s">
        <v>3938</v>
      </c>
    </row>
    <row r="132" spans="1:65" s="2" customFormat="1">
      <c r="A132" s="37"/>
      <c r="B132" s="38"/>
      <c r="C132" s="39"/>
      <c r="D132" s="196" t="s">
        <v>213</v>
      </c>
      <c r="E132" s="39"/>
      <c r="F132" s="197" t="s">
        <v>3919</v>
      </c>
      <c r="G132" s="39"/>
      <c r="H132" s="39"/>
      <c r="I132" s="198"/>
      <c r="J132" s="39"/>
      <c r="K132" s="39"/>
      <c r="L132" s="42"/>
      <c r="M132" s="199"/>
      <c r="N132" s="200"/>
      <c r="O132" s="67"/>
      <c r="P132" s="67"/>
      <c r="Q132" s="67"/>
      <c r="R132" s="67"/>
      <c r="S132" s="67"/>
      <c r="T132" s="68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20" t="s">
        <v>213</v>
      </c>
      <c r="AU132" s="20" t="s">
        <v>83</v>
      </c>
    </row>
    <row r="133" spans="1:65" s="12" customFormat="1" ht="22.75" customHeight="1">
      <c r="B133" s="166"/>
      <c r="C133" s="167"/>
      <c r="D133" s="168" t="s">
        <v>73</v>
      </c>
      <c r="E133" s="180" t="s">
        <v>106</v>
      </c>
      <c r="F133" s="180" t="s">
        <v>3939</v>
      </c>
      <c r="G133" s="167"/>
      <c r="H133" s="167"/>
      <c r="I133" s="170"/>
      <c r="J133" s="181">
        <f>BK133</f>
        <v>0</v>
      </c>
      <c r="K133" s="167"/>
      <c r="L133" s="172"/>
      <c r="M133" s="173"/>
      <c r="N133" s="174"/>
      <c r="O133" s="174"/>
      <c r="P133" s="175">
        <f>SUM(P134:P156)</f>
        <v>0</v>
      </c>
      <c r="Q133" s="174"/>
      <c r="R133" s="175">
        <f>SUM(R134:R156)</f>
        <v>0</v>
      </c>
      <c r="S133" s="174"/>
      <c r="T133" s="176">
        <f>SUM(T134:T156)</f>
        <v>0</v>
      </c>
      <c r="AR133" s="177" t="s">
        <v>81</v>
      </c>
      <c r="AT133" s="178" t="s">
        <v>73</v>
      </c>
      <c r="AU133" s="178" t="s">
        <v>81</v>
      </c>
      <c r="AY133" s="177" t="s">
        <v>206</v>
      </c>
      <c r="BK133" s="179">
        <f>SUM(BK134:BK156)</f>
        <v>0</v>
      </c>
    </row>
    <row r="134" spans="1:65" s="2" customFormat="1" ht="16.5" customHeight="1">
      <c r="A134" s="37"/>
      <c r="B134" s="38"/>
      <c r="C134" s="182" t="s">
        <v>361</v>
      </c>
      <c r="D134" s="182" t="s">
        <v>208</v>
      </c>
      <c r="E134" s="183" t="s">
        <v>3940</v>
      </c>
      <c r="F134" s="184" t="s">
        <v>3941</v>
      </c>
      <c r="G134" s="185" t="s">
        <v>1123</v>
      </c>
      <c r="H134" s="186">
        <v>1</v>
      </c>
      <c r="I134" s="187"/>
      <c r="J134" s="188">
        <f>ROUND(I134*H134,2)</f>
        <v>0</v>
      </c>
      <c r="K134" s="189"/>
      <c r="L134" s="42"/>
      <c r="M134" s="190" t="s">
        <v>21</v>
      </c>
      <c r="N134" s="191" t="s">
        <v>45</v>
      </c>
      <c r="O134" s="67"/>
      <c r="P134" s="192">
        <f>O134*H134</f>
        <v>0</v>
      </c>
      <c r="Q134" s="192">
        <v>0</v>
      </c>
      <c r="R134" s="192">
        <f>Q134*H134</f>
        <v>0</v>
      </c>
      <c r="S134" s="192">
        <v>0</v>
      </c>
      <c r="T134" s="193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194" t="s">
        <v>149</v>
      </c>
      <c r="AT134" s="194" t="s">
        <v>208</v>
      </c>
      <c r="AU134" s="194" t="s">
        <v>83</v>
      </c>
      <c r="AY134" s="20" t="s">
        <v>206</v>
      </c>
      <c r="BE134" s="195">
        <f>IF(N134="základní",J134,0)</f>
        <v>0</v>
      </c>
      <c r="BF134" s="195">
        <f>IF(N134="snížená",J134,0)</f>
        <v>0</v>
      </c>
      <c r="BG134" s="195">
        <f>IF(N134="zákl. přenesená",J134,0)</f>
        <v>0</v>
      </c>
      <c r="BH134" s="195">
        <f>IF(N134="sníž. přenesená",J134,0)</f>
        <v>0</v>
      </c>
      <c r="BI134" s="195">
        <f>IF(N134="nulová",J134,0)</f>
        <v>0</v>
      </c>
      <c r="BJ134" s="20" t="s">
        <v>81</v>
      </c>
      <c r="BK134" s="195">
        <f>ROUND(I134*H134,2)</f>
        <v>0</v>
      </c>
      <c r="BL134" s="20" t="s">
        <v>149</v>
      </c>
      <c r="BM134" s="194" t="s">
        <v>3942</v>
      </c>
    </row>
    <row r="135" spans="1:65" s="2" customFormat="1">
      <c r="A135" s="37"/>
      <c r="B135" s="38"/>
      <c r="C135" s="39"/>
      <c r="D135" s="196" t="s">
        <v>213</v>
      </c>
      <c r="E135" s="39"/>
      <c r="F135" s="197" t="s">
        <v>3941</v>
      </c>
      <c r="G135" s="39"/>
      <c r="H135" s="39"/>
      <c r="I135" s="198"/>
      <c r="J135" s="39"/>
      <c r="K135" s="39"/>
      <c r="L135" s="42"/>
      <c r="M135" s="199"/>
      <c r="N135" s="200"/>
      <c r="O135" s="67"/>
      <c r="P135" s="67"/>
      <c r="Q135" s="67"/>
      <c r="R135" s="67"/>
      <c r="S135" s="67"/>
      <c r="T135" s="68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20" t="s">
        <v>213</v>
      </c>
      <c r="AU135" s="20" t="s">
        <v>83</v>
      </c>
    </row>
    <row r="136" spans="1:65" s="2" customFormat="1" ht="18">
      <c r="A136" s="37"/>
      <c r="B136" s="38"/>
      <c r="C136" s="39"/>
      <c r="D136" s="196" t="s">
        <v>275</v>
      </c>
      <c r="E136" s="39"/>
      <c r="F136" s="233" t="s">
        <v>3943</v>
      </c>
      <c r="G136" s="39"/>
      <c r="H136" s="39"/>
      <c r="I136" s="198"/>
      <c r="J136" s="39"/>
      <c r="K136" s="39"/>
      <c r="L136" s="42"/>
      <c r="M136" s="199"/>
      <c r="N136" s="200"/>
      <c r="O136" s="67"/>
      <c r="P136" s="67"/>
      <c r="Q136" s="67"/>
      <c r="R136" s="67"/>
      <c r="S136" s="67"/>
      <c r="T136" s="68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T136" s="20" t="s">
        <v>275</v>
      </c>
      <c r="AU136" s="20" t="s">
        <v>83</v>
      </c>
    </row>
    <row r="137" spans="1:65" s="2" customFormat="1" ht="16.5" customHeight="1">
      <c r="A137" s="37"/>
      <c r="B137" s="38"/>
      <c r="C137" s="182" t="s">
        <v>374</v>
      </c>
      <c r="D137" s="182" t="s">
        <v>208</v>
      </c>
      <c r="E137" s="183" t="s">
        <v>3944</v>
      </c>
      <c r="F137" s="184" t="s">
        <v>3945</v>
      </c>
      <c r="G137" s="185" t="s">
        <v>1123</v>
      </c>
      <c r="H137" s="186">
        <v>1</v>
      </c>
      <c r="I137" s="187"/>
      <c r="J137" s="188">
        <f>ROUND(I137*H137,2)</f>
        <v>0</v>
      </c>
      <c r="K137" s="189"/>
      <c r="L137" s="42"/>
      <c r="M137" s="190" t="s">
        <v>21</v>
      </c>
      <c r="N137" s="191" t="s">
        <v>45</v>
      </c>
      <c r="O137" s="67"/>
      <c r="P137" s="192">
        <f>O137*H137</f>
        <v>0</v>
      </c>
      <c r="Q137" s="192">
        <v>0</v>
      </c>
      <c r="R137" s="192">
        <f>Q137*H137</f>
        <v>0</v>
      </c>
      <c r="S137" s="192">
        <v>0</v>
      </c>
      <c r="T137" s="193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194" t="s">
        <v>149</v>
      </c>
      <c r="AT137" s="194" t="s">
        <v>208</v>
      </c>
      <c r="AU137" s="194" t="s">
        <v>83</v>
      </c>
      <c r="AY137" s="20" t="s">
        <v>206</v>
      </c>
      <c r="BE137" s="195">
        <f>IF(N137="základní",J137,0)</f>
        <v>0</v>
      </c>
      <c r="BF137" s="195">
        <f>IF(N137="snížená",J137,0)</f>
        <v>0</v>
      </c>
      <c r="BG137" s="195">
        <f>IF(N137="zákl. přenesená",J137,0)</f>
        <v>0</v>
      </c>
      <c r="BH137" s="195">
        <f>IF(N137="sníž. přenesená",J137,0)</f>
        <v>0</v>
      </c>
      <c r="BI137" s="195">
        <f>IF(N137="nulová",J137,0)</f>
        <v>0</v>
      </c>
      <c r="BJ137" s="20" t="s">
        <v>81</v>
      </c>
      <c r="BK137" s="195">
        <f>ROUND(I137*H137,2)</f>
        <v>0</v>
      </c>
      <c r="BL137" s="20" t="s">
        <v>149</v>
      </c>
      <c r="BM137" s="194" t="s">
        <v>3946</v>
      </c>
    </row>
    <row r="138" spans="1:65" s="2" customFormat="1">
      <c r="A138" s="37"/>
      <c r="B138" s="38"/>
      <c r="C138" s="39"/>
      <c r="D138" s="196" t="s">
        <v>213</v>
      </c>
      <c r="E138" s="39"/>
      <c r="F138" s="197" t="s">
        <v>3945</v>
      </c>
      <c r="G138" s="39"/>
      <c r="H138" s="39"/>
      <c r="I138" s="198"/>
      <c r="J138" s="39"/>
      <c r="K138" s="39"/>
      <c r="L138" s="42"/>
      <c r="M138" s="199"/>
      <c r="N138" s="200"/>
      <c r="O138" s="67"/>
      <c r="P138" s="67"/>
      <c r="Q138" s="67"/>
      <c r="R138" s="67"/>
      <c r="S138" s="67"/>
      <c r="T138" s="68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20" t="s">
        <v>213</v>
      </c>
      <c r="AU138" s="20" t="s">
        <v>83</v>
      </c>
    </row>
    <row r="139" spans="1:65" s="2" customFormat="1" ht="16.5" customHeight="1">
      <c r="A139" s="37"/>
      <c r="B139" s="38"/>
      <c r="C139" s="182" t="s">
        <v>381</v>
      </c>
      <c r="D139" s="182" t="s">
        <v>208</v>
      </c>
      <c r="E139" s="183" t="s">
        <v>3947</v>
      </c>
      <c r="F139" s="184" t="s">
        <v>3948</v>
      </c>
      <c r="G139" s="185" t="s">
        <v>1123</v>
      </c>
      <c r="H139" s="186">
        <v>1</v>
      </c>
      <c r="I139" s="187"/>
      <c r="J139" s="188">
        <f>ROUND(I139*H139,2)</f>
        <v>0</v>
      </c>
      <c r="K139" s="189"/>
      <c r="L139" s="42"/>
      <c r="M139" s="190" t="s">
        <v>21</v>
      </c>
      <c r="N139" s="191" t="s">
        <v>45</v>
      </c>
      <c r="O139" s="67"/>
      <c r="P139" s="192">
        <f>O139*H139</f>
        <v>0</v>
      </c>
      <c r="Q139" s="192">
        <v>0</v>
      </c>
      <c r="R139" s="192">
        <f>Q139*H139</f>
        <v>0</v>
      </c>
      <c r="S139" s="192">
        <v>0</v>
      </c>
      <c r="T139" s="193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194" t="s">
        <v>149</v>
      </c>
      <c r="AT139" s="194" t="s">
        <v>208</v>
      </c>
      <c r="AU139" s="194" t="s">
        <v>83</v>
      </c>
      <c r="AY139" s="20" t="s">
        <v>206</v>
      </c>
      <c r="BE139" s="195">
        <f>IF(N139="základní",J139,0)</f>
        <v>0</v>
      </c>
      <c r="BF139" s="195">
        <f>IF(N139="snížená",J139,0)</f>
        <v>0</v>
      </c>
      <c r="BG139" s="195">
        <f>IF(N139="zákl. přenesená",J139,0)</f>
        <v>0</v>
      </c>
      <c r="BH139" s="195">
        <f>IF(N139="sníž. přenesená",J139,0)</f>
        <v>0</v>
      </c>
      <c r="BI139" s="195">
        <f>IF(N139="nulová",J139,0)</f>
        <v>0</v>
      </c>
      <c r="BJ139" s="20" t="s">
        <v>81</v>
      </c>
      <c r="BK139" s="195">
        <f>ROUND(I139*H139,2)</f>
        <v>0</v>
      </c>
      <c r="BL139" s="20" t="s">
        <v>149</v>
      </c>
      <c r="BM139" s="194" t="s">
        <v>3949</v>
      </c>
    </row>
    <row r="140" spans="1:65" s="2" customFormat="1">
      <c r="A140" s="37"/>
      <c r="B140" s="38"/>
      <c r="C140" s="39"/>
      <c r="D140" s="196" t="s">
        <v>213</v>
      </c>
      <c r="E140" s="39"/>
      <c r="F140" s="197" t="s">
        <v>3948</v>
      </c>
      <c r="G140" s="39"/>
      <c r="H140" s="39"/>
      <c r="I140" s="198"/>
      <c r="J140" s="39"/>
      <c r="K140" s="39"/>
      <c r="L140" s="42"/>
      <c r="M140" s="199"/>
      <c r="N140" s="200"/>
      <c r="O140" s="67"/>
      <c r="P140" s="67"/>
      <c r="Q140" s="67"/>
      <c r="R140" s="67"/>
      <c r="S140" s="67"/>
      <c r="T140" s="68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T140" s="20" t="s">
        <v>213</v>
      </c>
      <c r="AU140" s="20" t="s">
        <v>83</v>
      </c>
    </row>
    <row r="141" spans="1:65" s="2" customFormat="1" ht="16.5" customHeight="1">
      <c r="A141" s="37"/>
      <c r="B141" s="38"/>
      <c r="C141" s="182" t="s">
        <v>386</v>
      </c>
      <c r="D141" s="182" t="s">
        <v>208</v>
      </c>
      <c r="E141" s="183" t="s">
        <v>3950</v>
      </c>
      <c r="F141" s="184" t="s">
        <v>3951</v>
      </c>
      <c r="G141" s="185" t="s">
        <v>1123</v>
      </c>
      <c r="H141" s="186">
        <v>1</v>
      </c>
      <c r="I141" s="187"/>
      <c r="J141" s="188">
        <f>ROUND(I141*H141,2)</f>
        <v>0</v>
      </c>
      <c r="K141" s="189"/>
      <c r="L141" s="42"/>
      <c r="M141" s="190" t="s">
        <v>21</v>
      </c>
      <c r="N141" s="191" t="s">
        <v>45</v>
      </c>
      <c r="O141" s="67"/>
      <c r="P141" s="192">
        <f>O141*H141</f>
        <v>0</v>
      </c>
      <c r="Q141" s="192">
        <v>0</v>
      </c>
      <c r="R141" s="192">
        <f>Q141*H141</f>
        <v>0</v>
      </c>
      <c r="S141" s="192">
        <v>0</v>
      </c>
      <c r="T141" s="193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194" t="s">
        <v>149</v>
      </c>
      <c r="AT141" s="194" t="s">
        <v>208</v>
      </c>
      <c r="AU141" s="194" t="s">
        <v>83</v>
      </c>
      <c r="AY141" s="20" t="s">
        <v>206</v>
      </c>
      <c r="BE141" s="195">
        <f>IF(N141="základní",J141,0)</f>
        <v>0</v>
      </c>
      <c r="BF141" s="195">
        <f>IF(N141="snížená",J141,0)</f>
        <v>0</v>
      </c>
      <c r="BG141" s="195">
        <f>IF(N141="zákl. přenesená",J141,0)</f>
        <v>0</v>
      </c>
      <c r="BH141" s="195">
        <f>IF(N141="sníž. přenesená",J141,0)</f>
        <v>0</v>
      </c>
      <c r="BI141" s="195">
        <f>IF(N141="nulová",J141,0)</f>
        <v>0</v>
      </c>
      <c r="BJ141" s="20" t="s">
        <v>81</v>
      </c>
      <c r="BK141" s="195">
        <f>ROUND(I141*H141,2)</f>
        <v>0</v>
      </c>
      <c r="BL141" s="20" t="s">
        <v>149</v>
      </c>
      <c r="BM141" s="194" t="s">
        <v>3952</v>
      </c>
    </row>
    <row r="142" spans="1:65" s="2" customFormat="1">
      <c r="A142" s="37"/>
      <c r="B142" s="38"/>
      <c r="C142" s="39"/>
      <c r="D142" s="196" t="s">
        <v>213</v>
      </c>
      <c r="E142" s="39"/>
      <c r="F142" s="197" t="s">
        <v>3951</v>
      </c>
      <c r="G142" s="39"/>
      <c r="H142" s="39"/>
      <c r="I142" s="198"/>
      <c r="J142" s="39"/>
      <c r="K142" s="39"/>
      <c r="L142" s="42"/>
      <c r="M142" s="199"/>
      <c r="N142" s="200"/>
      <c r="O142" s="67"/>
      <c r="P142" s="67"/>
      <c r="Q142" s="67"/>
      <c r="R142" s="67"/>
      <c r="S142" s="67"/>
      <c r="T142" s="68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20" t="s">
        <v>213</v>
      </c>
      <c r="AU142" s="20" t="s">
        <v>83</v>
      </c>
    </row>
    <row r="143" spans="1:65" s="2" customFormat="1" ht="16.5" customHeight="1">
      <c r="A143" s="37"/>
      <c r="B143" s="38"/>
      <c r="C143" s="182" t="s">
        <v>7</v>
      </c>
      <c r="D143" s="182" t="s">
        <v>208</v>
      </c>
      <c r="E143" s="183" t="s">
        <v>3953</v>
      </c>
      <c r="F143" s="184" t="s">
        <v>3954</v>
      </c>
      <c r="G143" s="185" t="s">
        <v>3913</v>
      </c>
      <c r="H143" s="186">
        <v>4</v>
      </c>
      <c r="I143" s="187"/>
      <c r="J143" s="188">
        <f>ROUND(I143*H143,2)</f>
        <v>0</v>
      </c>
      <c r="K143" s="189"/>
      <c r="L143" s="42"/>
      <c r="M143" s="190" t="s">
        <v>21</v>
      </c>
      <c r="N143" s="191" t="s">
        <v>45</v>
      </c>
      <c r="O143" s="67"/>
      <c r="P143" s="192">
        <f>O143*H143</f>
        <v>0</v>
      </c>
      <c r="Q143" s="192">
        <v>0</v>
      </c>
      <c r="R143" s="192">
        <f>Q143*H143</f>
        <v>0</v>
      </c>
      <c r="S143" s="192">
        <v>0</v>
      </c>
      <c r="T143" s="193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194" t="s">
        <v>149</v>
      </c>
      <c r="AT143" s="194" t="s">
        <v>208</v>
      </c>
      <c r="AU143" s="194" t="s">
        <v>83</v>
      </c>
      <c r="AY143" s="20" t="s">
        <v>206</v>
      </c>
      <c r="BE143" s="195">
        <f>IF(N143="základní",J143,0)</f>
        <v>0</v>
      </c>
      <c r="BF143" s="195">
        <f>IF(N143="snížená",J143,0)</f>
        <v>0</v>
      </c>
      <c r="BG143" s="195">
        <f>IF(N143="zákl. přenesená",J143,0)</f>
        <v>0</v>
      </c>
      <c r="BH143" s="195">
        <f>IF(N143="sníž. přenesená",J143,0)</f>
        <v>0</v>
      </c>
      <c r="BI143" s="195">
        <f>IF(N143="nulová",J143,0)</f>
        <v>0</v>
      </c>
      <c r="BJ143" s="20" t="s">
        <v>81</v>
      </c>
      <c r="BK143" s="195">
        <f>ROUND(I143*H143,2)</f>
        <v>0</v>
      </c>
      <c r="BL143" s="20" t="s">
        <v>149</v>
      </c>
      <c r="BM143" s="194" t="s">
        <v>3955</v>
      </c>
    </row>
    <row r="144" spans="1:65" s="2" customFormat="1">
      <c r="A144" s="37"/>
      <c r="B144" s="38"/>
      <c r="C144" s="39"/>
      <c r="D144" s="196" t="s">
        <v>213</v>
      </c>
      <c r="E144" s="39"/>
      <c r="F144" s="197" t="s">
        <v>3954</v>
      </c>
      <c r="G144" s="39"/>
      <c r="H144" s="39"/>
      <c r="I144" s="198"/>
      <c r="J144" s="39"/>
      <c r="K144" s="39"/>
      <c r="L144" s="42"/>
      <c r="M144" s="199"/>
      <c r="N144" s="200"/>
      <c r="O144" s="67"/>
      <c r="P144" s="67"/>
      <c r="Q144" s="67"/>
      <c r="R144" s="67"/>
      <c r="S144" s="67"/>
      <c r="T144" s="68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20" t="s">
        <v>213</v>
      </c>
      <c r="AU144" s="20" t="s">
        <v>83</v>
      </c>
    </row>
    <row r="145" spans="1:65" s="2" customFormat="1" ht="16.5" customHeight="1">
      <c r="A145" s="37"/>
      <c r="B145" s="38"/>
      <c r="C145" s="182" t="s">
        <v>400</v>
      </c>
      <c r="D145" s="182" t="s">
        <v>208</v>
      </c>
      <c r="E145" s="183" t="s">
        <v>3956</v>
      </c>
      <c r="F145" s="184" t="s">
        <v>3957</v>
      </c>
      <c r="G145" s="185" t="s">
        <v>1123</v>
      </c>
      <c r="H145" s="186">
        <v>1</v>
      </c>
      <c r="I145" s="187"/>
      <c r="J145" s="188">
        <f>ROUND(I145*H145,2)</f>
        <v>0</v>
      </c>
      <c r="K145" s="189"/>
      <c r="L145" s="42"/>
      <c r="M145" s="190" t="s">
        <v>21</v>
      </c>
      <c r="N145" s="191" t="s">
        <v>45</v>
      </c>
      <c r="O145" s="67"/>
      <c r="P145" s="192">
        <f>O145*H145</f>
        <v>0</v>
      </c>
      <c r="Q145" s="192">
        <v>0</v>
      </c>
      <c r="R145" s="192">
        <f>Q145*H145</f>
        <v>0</v>
      </c>
      <c r="S145" s="192">
        <v>0</v>
      </c>
      <c r="T145" s="193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194" t="s">
        <v>149</v>
      </c>
      <c r="AT145" s="194" t="s">
        <v>208</v>
      </c>
      <c r="AU145" s="194" t="s">
        <v>83</v>
      </c>
      <c r="AY145" s="20" t="s">
        <v>206</v>
      </c>
      <c r="BE145" s="195">
        <f>IF(N145="základní",J145,0)</f>
        <v>0</v>
      </c>
      <c r="BF145" s="195">
        <f>IF(N145="snížená",J145,0)</f>
        <v>0</v>
      </c>
      <c r="BG145" s="195">
        <f>IF(N145="zákl. přenesená",J145,0)</f>
        <v>0</v>
      </c>
      <c r="BH145" s="195">
        <f>IF(N145="sníž. přenesená",J145,0)</f>
        <v>0</v>
      </c>
      <c r="BI145" s="195">
        <f>IF(N145="nulová",J145,0)</f>
        <v>0</v>
      </c>
      <c r="BJ145" s="20" t="s">
        <v>81</v>
      </c>
      <c r="BK145" s="195">
        <f>ROUND(I145*H145,2)</f>
        <v>0</v>
      </c>
      <c r="BL145" s="20" t="s">
        <v>149</v>
      </c>
      <c r="BM145" s="194" t="s">
        <v>3958</v>
      </c>
    </row>
    <row r="146" spans="1:65" s="2" customFormat="1">
      <c r="A146" s="37"/>
      <c r="B146" s="38"/>
      <c r="C146" s="39"/>
      <c r="D146" s="196" t="s">
        <v>213</v>
      </c>
      <c r="E146" s="39"/>
      <c r="F146" s="197" t="s">
        <v>3957</v>
      </c>
      <c r="G146" s="39"/>
      <c r="H146" s="39"/>
      <c r="I146" s="198"/>
      <c r="J146" s="39"/>
      <c r="K146" s="39"/>
      <c r="L146" s="42"/>
      <c r="M146" s="199"/>
      <c r="N146" s="200"/>
      <c r="O146" s="67"/>
      <c r="P146" s="67"/>
      <c r="Q146" s="67"/>
      <c r="R146" s="67"/>
      <c r="S146" s="67"/>
      <c r="T146" s="68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T146" s="20" t="s">
        <v>213</v>
      </c>
      <c r="AU146" s="20" t="s">
        <v>83</v>
      </c>
    </row>
    <row r="147" spans="1:65" s="2" customFormat="1" ht="16.5" customHeight="1">
      <c r="A147" s="37"/>
      <c r="B147" s="38"/>
      <c r="C147" s="182" t="s">
        <v>411</v>
      </c>
      <c r="D147" s="182" t="s">
        <v>208</v>
      </c>
      <c r="E147" s="183" t="s">
        <v>3959</v>
      </c>
      <c r="F147" s="184" t="s">
        <v>3960</v>
      </c>
      <c r="G147" s="185" t="s">
        <v>3913</v>
      </c>
      <c r="H147" s="186">
        <v>1</v>
      </c>
      <c r="I147" s="187"/>
      <c r="J147" s="188">
        <f>ROUND(I147*H147,2)</f>
        <v>0</v>
      </c>
      <c r="K147" s="189"/>
      <c r="L147" s="42"/>
      <c r="M147" s="190" t="s">
        <v>21</v>
      </c>
      <c r="N147" s="191" t="s">
        <v>45</v>
      </c>
      <c r="O147" s="67"/>
      <c r="P147" s="192">
        <f>O147*H147</f>
        <v>0</v>
      </c>
      <c r="Q147" s="192">
        <v>0</v>
      </c>
      <c r="R147" s="192">
        <f>Q147*H147</f>
        <v>0</v>
      </c>
      <c r="S147" s="192">
        <v>0</v>
      </c>
      <c r="T147" s="193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194" t="s">
        <v>149</v>
      </c>
      <c r="AT147" s="194" t="s">
        <v>208</v>
      </c>
      <c r="AU147" s="194" t="s">
        <v>83</v>
      </c>
      <c r="AY147" s="20" t="s">
        <v>206</v>
      </c>
      <c r="BE147" s="195">
        <f>IF(N147="základní",J147,0)</f>
        <v>0</v>
      </c>
      <c r="BF147" s="195">
        <f>IF(N147="snížená",J147,0)</f>
        <v>0</v>
      </c>
      <c r="BG147" s="195">
        <f>IF(N147="zákl. přenesená",J147,0)</f>
        <v>0</v>
      </c>
      <c r="BH147" s="195">
        <f>IF(N147="sníž. přenesená",J147,0)</f>
        <v>0</v>
      </c>
      <c r="BI147" s="195">
        <f>IF(N147="nulová",J147,0)</f>
        <v>0</v>
      </c>
      <c r="BJ147" s="20" t="s">
        <v>81</v>
      </c>
      <c r="BK147" s="195">
        <f>ROUND(I147*H147,2)</f>
        <v>0</v>
      </c>
      <c r="BL147" s="20" t="s">
        <v>149</v>
      </c>
      <c r="BM147" s="194" t="s">
        <v>3961</v>
      </c>
    </row>
    <row r="148" spans="1:65" s="2" customFormat="1">
      <c r="A148" s="37"/>
      <c r="B148" s="38"/>
      <c r="C148" s="39"/>
      <c r="D148" s="196" t="s">
        <v>213</v>
      </c>
      <c r="E148" s="39"/>
      <c r="F148" s="197" t="s">
        <v>3960</v>
      </c>
      <c r="G148" s="39"/>
      <c r="H148" s="39"/>
      <c r="I148" s="198"/>
      <c r="J148" s="39"/>
      <c r="K148" s="39"/>
      <c r="L148" s="42"/>
      <c r="M148" s="199"/>
      <c r="N148" s="200"/>
      <c r="O148" s="67"/>
      <c r="P148" s="67"/>
      <c r="Q148" s="67"/>
      <c r="R148" s="67"/>
      <c r="S148" s="67"/>
      <c r="T148" s="68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20" t="s">
        <v>213</v>
      </c>
      <c r="AU148" s="20" t="s">
        <v>83</v>
      </c>
    </row>
    <row r="149" spans="1:65" s="2" customFormat="1" ht="16.5" customHeight="1">
      <c r="A149" s="37"/>
      <c r="B149" s="38"/>
      <c r="C149" s="182" t="s">
        <v>420</v>
      </c>
      <c r="D149" s="182" t="s">
        <v>208</v>
      </c>
      <c r="E149" s="183" t="s">
        <v>3962</v>
      </c>
      <c r="F149" s="184" t="s">
        <v>3919</v>
      </c>
      <c r="G149" s="185" t="s">
        <v>1123</v>
      </c>
      <c r="H149" s="186">
        <v>5</v>
      </c>
      <c r="I149" s="187"/>
      <c r="J149" s="188">
        <f>ROUND(I149*H149,2)</f>
        <v>0</v>
      </c>
      <c r="K149" s="189"/>
      <c r="L149" s="42"/>
      <c r="M149" s="190" t="s">
        <v>21</v>
      </c>
      <c r="N149" s="191" t="s">
        <v>45</v>
      </c>
      <c r="O149" s="67"/>
      <c r="P149" s="192">
        <f>O149*H149</f>
        <v>0</v>
      </c>
      <c r="Q149" s="192">
        <v>0</v>
      </c>
      <c r="R149" s="192">
        <f>Q149*H149</f>
        <v>0</v>
      </c>
      <c r="S149" s="192">
        <v>0</v>
      </c>
      <c r="T149" s="193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194" t="s">
        <v>149</v>
      </c>
      <c r="AT149" s="194" t="s">
        <v>208</v>
      </c>
      <c r="AU149" s="194" t="s">
        <v>83</v>
      </c>
      <c r="AY149" s="20" t="s">
        <v>206</v>
      </c>
      <c r="BE149" s="195">
        <f>IF(N149="základní",J149,0)</f>
        <v>0</v>
      </c>
      <c r="BF149" s="195">
        <f>IF(N149="snížená",J149,0)</f>
        <v>0</v>
      </c>
      <c r="BG149" s="195">
        <f>IF(N149="zákl. přenesená",J149,0)</f>
        <v>0</v>
      </c>
      <c r="BH149" s="195">
        <f>IF(N149="sníž. přenesená",J149,0)</f>
        <v>0</v>
      </c>
      <c r="BI149" s="195">
        <f>IF(N149="nulová",J149,0)</f>
        <v>0</v>
      </c>
      <c r="BJ149" s="20" t="s">
        <v>81</v>
      </c>
      <c r="BK149" s="195">
        <f>ROUND(I149*H149,2)</f>
        <v>0</v>
      </c>
      <c r="BL149" s="20" t="s">
        <v>149</v>
      </c>
      <c r="BM149" s="194" t="s">
        <v>3963</v>
      </c>
    </row>
    <row r="150" spans="1:65" s="2" customFormat="1">
      <c r="A150" s="37"/>
      <c r="B150" s="38"/>
      <c r="C150" s="39"/>
      <c r="D150" s="196" t="s">
        <v>213</v>
      </c>
      <c r="E150" s="39"/>
      <c r="F150" s="197" t="s">
        <v>3919</v>
      </c>
      <c r="G150" s="39"/>
      <c r="H150" s="39"/>
      <c r="I150" s="198"/>
      <c r="J150" s="39"/>
      <c r="K150" s="39"/>
      <c r="L150" s="42"/>
      <c r="M150" s="199"/>
      <c r="N150" s="200"/>
      <c r="O150" s="67"/>
      <c r="P150" s="67"/>
      <c r="Q150" s="67"/>
      <c r="R150" s="67"/>
      <c r="S150" s="67"/>
      <c r="T150" s="68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T150" s="20" t="s">
        <v>213</v>
      </c>
      <c r="AU150" s="20" t="s">
        <v>83</v>
      </c>
    </row>
    <row r="151" spans="1:65" s="2" customFormat="1" ht="16.5" customHeight="1">
      <c r="A151" s="37"/>
      <c r="B151" s="38"/>
      <c r="C151" s="182" t="s">
        <v>426</v>
      </c>
      <c r="D151" s="182" t="s">
        <v>208</v>
      </c>
      <c r="E151" s="183" t="s">
        <v>3964</v>
      </c>
      <c r="F151" s="184" t="s">
        <v>3965</v>
      </c>
      <c r="G151" s="185" t="s">
        <v>809</v>
      </c>
      <c r="H151" s="186">
        <v>1</v>
      </c>
      <c r="I151" s="187"/>
      <c r="J151" s="188">
        <f>ROUND(I151*H151,2)</f>
        <v>0</v>
      </c>
      <c r="K151" s="189"/>
      <c r="L151" s="42"/>
      <c r="M151" s="190" t="s">
        <v>21</v>
      </c>
      <c r="N151" s="191" t="s">
        <v>45</v>
      </c>
      <c r="O151" s="67"/>
      <c r="P151" s="192">
        <f>O151*H151</f>
        <v>0</v>
      </c>
      <c r="Q151" s="192">
        <v>0</v>
      </c>
      <c r="R151" s="192">
        <f>Q151*H151</f>
        <v>0</v>
      </c>
      <c r="S151" s="192">
        <v>0</v>
      </c>
      <c r="T151" s="193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194" t="s">
        <v>149</v>
      </c>
      <c r="AT151" s="194" t="s">
        <v>208</v>
      </c>
      <c r="AU151" s="194" t="s">
        <v>83</v>
      </c>
      <c r="AY151" s="20" t="s">
        <v>206</v>
      </c>
      <c r="BE151" s="195">
        <f>IF(N151="základní",J151,0)</f>
        <v>0</v>
      </c>
      <c r="BF151" s="195">
        <f>IF(N151="snížená",J151,0)</f>
        <v>0</v>
      </c>
      <c r="BG151" s="195">
        <f>IF(N151="zákl. přenesená",J151,0)</f>
        <v>0</v>
      </c>
      <c r="BH151" s="195">
        <f>IF(N151="sníž. přenesená",J151,0)</f>
        <v>0</v>
      </c>
      <c r="BI151" s="195">
        <f>IF(N151="nulová",J151,0)</f>
        <v>0</v>
      </c>
      <c r="BJ151" s="20" t="s">
        <v>81</v>
      </c>
      <c r="BK151" s="195">
        <f>ROUND(I151*H151,2)</f>
        <v>0</v>
      </c>
      <c r="BL151" s="20" t="s">
        <v>149</v>
      </c>
      <c r="BM151" s="194" t="s">
        <v>3966</v>
      </c>
    </row>
    <row r="152" spans="1:65" s="2" customFormat="1">
      <c r="A152" s="37"/>
      <c r="B152" s="38"/>
      <c r="C152" s="39"/>
      <c r="D152" s="196" t="s">
        <v>213</v>
      </c>
      <c r="E152" s="39"/>
      <c r="F152" s="197" t="s">
        <v>3965</v>
      </c>
      <c r="G152" s="39"/>
      <c r="H152" s="39"/>
      <c r="I152" s="198"/>
      <c r="J152" s="39"/>
      <c r="K152" s="39"/>
      <c r="L152" s="42"/>
      <c r="M152" s="199"/>
      <c r="N152" s="200"/>
      <c r="O152" s="67"/>
      <c r="P152" s="67"/>
      <c r="Q152" s="67"/>
      <c r="R152" s="67"/>
      <c r="S152" s="67"/>
      <c r="T152" s="68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T152" s="20" t="s">
        <v>213</v>
      </c>
      <c r="AU152" s="20" t="s">
        <v>83</v>
      </c>
    </row>
    <row r="153" spans="1:65" s="2" customFormat="1" ht="16.5" customHeight="1">
      <c r="A153" s="37"/>
      <c r="B153" s="38"/>
      <c r="C153" s="182" t="s">
        <v>440</v>
      </c>
      <c r="D153" s="182" t="s">
        <v>208</v>
      </c>
      <c r="E153" s="183" t="s">
        <v>3967</v>
      </c>
      <c r="F153" s="184" t="s">
        <v>3968</v>
      </c>
      <c r="G153" s="185" t="s">
        <v>809</v>
      </c>
      <c r="H153" s="186">
        <v>1</v>
      </c>
      <c r="I153" s="187"/>
      <c r="J153" s="188">
        <f>ROUND(I153*H153,2)</f>
        <v>0</v>
      </c>
      <c r="K153" s="189"/>
      <c r="L153" s="42"/>
      <c r="M153" s="190" t="s">
        <v>21</v>
      </c>
      <c r="N153" s="191" t="s">
        <v>45</v>
      </c>
      <c r="O153" s="67"/>
      <c r="P153" s="192">
        <f>O153*H153</f>
        <v>0</v>
      </c>
      <c r="Q153" s="192">
        <v>0</v>
      </c>
      <c r="R153" s="192">
        <f>Q153*H153</f>
        <v>0</v>
      </c>
      <c r="S153" s="192">
        <v>0</v>
      </c>
      <c r="T153" s="193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194" t="s">
        <v>149</v>
      </c>
      <c r="AT153" s="194" t="s">
        <v>208</v>
      </c>
      <c r="AU153" s="194" t="s">
        <v>83</v>
      </c>
      <c r="AY153" s="20" t="s">
        <v>206</v>
      </c>
      <c r="BE153" s="195">
        <f>IF(N153="základní",J153,0)</f>
        <v>0</v>
      </c>
      <c r="BF153" s="195">
        <f>IF(N153="snížená",J153,0)</f>
        <v>0</v>
      </c>
      <c r="BG153" s="195">
        <f>IF(N153="zákl. přenesená",J153,0)</f>
        <v>0</v>
      </c>
      <c r="BH153" s="195">
        <f>IF(N153="sníž. přenesená",J153,0)</f>
        <v>0</v>
      </c>
      <c r="BI153" s="195">
        <f>IF(N153="nulová",J153,0)</f>
        <v>0</v>
      </c>
      <c r="BJ153" s="20" t="s">
        <v>81</v>
      </c>
      <c r="BK153" s="195">
        <f>ROUND(I153*H153,2)</f>
        <v>0</v>
      </c>
      <c r="BL153" s="20" t="s">
        <v>149</v>
      </c>
      <c r="BM153" s="194" t="s">
        <v>3969</v>
      </c>
    </row>
    <row r="154" spans="1:65" s="2" customFormat="1">
      <c r="A154" s="37"/>
      <c r="B154" s="38"/>
      <c r="C154" s="39"/>
      <c r="D154" s="196" t="s">
        <v>213</v>
      </c>
      <c r="E154" s="39"/>
      <c r="F154" s="197" t="s">
        <v>3968</v>
      </c>
      <c r="G154" s="39"/>
      <c r="H154" s="39"/>
      <c r="I154" s="198"/>
      <c r="J154" s="39"/>
      <c r="K154" s="39"/>
      <c r="L154" s="42"/>
      <c r="M154" s="199"/>
      <c r="N154" s="200"/>
      <c r="O154" s="67"/>
      <c r="P154" s="67"/>
      <c r="Q154" s="67"/>
      <c r="R154" s="67"/>
      <c r="S154" s="67"/>
      <c r="T154" s="68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T154" s="20" t="s">
        <v>213</v>
      </c>
      <c r="AU154" s="20" t="s">
        <v>83</v>
      </c>
    </row>
    <row r="155" spans="1:65" s="2" customFormat="1" ht="16.5" customHeight="1">
      <c r="A155" s="37"/>
      <c r="B155" s="38"/>
      <c r="C155" s="182" t="s">
        <v>448</v>
      </c>
      <c r="D155" s="182" t="s">
        <v>208</v>
      </c>
      <c r="E155" s="183" t="s">
        <v>3970</v>
      </c>
      <c r="F155" s="184" t="s">
        <v>3971</v>
      </c>
      <c r="G155" s="185" t="s">
        <v>809</v>
      </c>
      <c r="H155" s="186">
        <v>1</v>
      </c>
      <c r="I155" s="187"/>
      <c r="J155" s="188">
        <f>ROUND(I155*H155,2)</f>
        <v>0</v>
      </c>
      <c r="K155" s="189"/>
      <c r="L155" s="42"/>
      <c r="M155" s="190" t="s">
        <v>21</v>
      </c>
      <c r="N155" s="191" t="s">
        <v>45</v>
      </c>
      <c r="O155" s="67"/>
      <c r="P155" s="192">
        <f>O155*H155</f>
        <v>0</v>
      </c>
      <c r="Q155" s="192">
        <v>0</v>
      </c>
      <c r="R155" s="192">
        <f>Q155*H155</f>
        <v>0</v>
      </c>
      <c r="S155" s="192">
        <v>0</v>
      </c>
      <c r="T155" s="193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194" t="s">
        <v>149</v>
      </c>
      <c r="AT155" s="194" t="s">
        <v>208</v>
      </c>
      <c r="AU155" s="194" t="s">
        <v>83</v>
      </c>
      <c r="AY155" s="20" t="s">
        <v>206</v>
      </c>
      <c r="BE155" s="195">
        <f>IF(N155="základní",J155,0)</f>
        <v>0</v>
      </c>
      <c r="BF155" s="195">
        <f>IF(N155="snížená",J155,0)</f>
        <v>0</v>
      </c>
      <c r="BG155" s="195">
        <f>IF(N155="zákl. přenesená",J155,0)</f>
        <v>0</v>
      </c>
      <c r="BH155" s="195">
        <f>IF(N155="sníž. přenesená",J155,0)</f>
        <v>0</v>
      </c>
      <c r="BI155" s="195">
        <f>IF(N155="nulová",J155,0)</f>
        <v>0</v>
      </c>
      <c r="BJ155" s="20" t="s">
        <v>81</v>
      </c>
      <c r="BK155" s="195">
        <f>ROUND(I155*H155,2)</f>
        <v>0</v>
      </c>
      <c r="BL155" s="20" t="s">
        <v>149</v>
      </c>
      <c r="BM155" s="194" t="s">
        <v>3972</v>
      </c>
    </row>
    <row r="156" spans="1:65" s="2" customFormat="1">
      <c r="A156" s="37"/>
      <c r="B156" s="38"/>
      <c r="C156" s="39"/>
      <c r="D156" s="196" t="s">
        <v>213</v>
      </c>
      <c r="E156" s="39"/>
      <c r="F156" s="197" t="s">
        <v>3971</v>
      </c>
      <c r="G156" s="39"/>
      <c r="H156" s="39"/>
      <c r="I156" s="198"/>
      <c r="J156" s="39"/>
      <c r="K156" s="39"/>
      <c r="L156" s="42"/>
      <c r="M156" s="245"/>
      <c r="N156" s="246"/>
      <c r="O156" s="247"/>
      <c r="P156" s="247"/>
      <c r="Q156" s="247"/>
      <c r="R156" s="247"/>
      <c r="S156" s="247"/>
      <c r="T156" s="248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T156" s="20" t="s">
        <v>213</v>
      </c>
      <c r="AU156" s="20" t="s">
        <v>83</v>
      </c>
    </row>
    <row r="157" spans="1:65" s="2" customFormat="1" ht="7" customHeight="1">
      <c r="A157" s="37"/>
      <c r="B157" s="50"/>
      <c r="C157" s="51"/>
      <c r="D157" s="51"/>
      <c r="E157" s="51"/>
      <c r="F157" s="51"/>
      <c r="G157" s="51"/>
      <c r="H157" s="51"/>
      <c r="I157" s="51"/>
      <c r="J157" s="51"/>
      <c r="K157" s="51"/>
      <c r="L157" s="42"/>
      <c r="M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</row>
  </sheetData>
  <sheetProtection algorithmName="SHA-512" hashValue="Kmq+V7Ms0weyvXJJlCry5LNJrZU4mwkZibqdqix2IS/WzfpHFmdmGAqcIfk52ISyh/ArqlhsZH854Yt33QbyUQ==" saltValue="CzAIYMeQtu5bd1vuBIRp3CNQTpkloYA7///h/FzaB/88MMT46YLjvI8hQQ8fs/24tKyrwEkWdjmPSIbi0XDdMg==" spinCount="100000" sheet="1" objects="1" scenarios="1" formatColumns="0" formatRows="0" autoFilter="0"/>
  <autoFilter ref="C94:K156" xr:uid="{00000000-0009-0000-0000-000012000000}"/>
  <mergeCells count="15">
    <mergeCell ref="E81:H81"/>
    <mergeCell ref="E85:H85"/>
    <mergeCell ref="E83:H83"/>
    <mergeCell ref="E87:H87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2:BM128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156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2673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2800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3737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3973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21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28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ROUND(J92,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ROUND((SUM(BE92:BE127)),  2)</f>
        <v>0</v>
      </c>
      <c r="G37" s="37"/>
      <c r="H37" s="37"/>
      <c r="I37" s="127">
        <v>0.21</v>
      </c>
      <c r="J37" s="126">
        <f>ROUND(((SUM(BE92:BE127))*I37),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ROUND((SUM(BF92:BF127)),  2)</f>
        <v>0</v>
      </c>
      <c r="G38" s="37"/>
      <c r="H38" s="37"/>
      <c r="I38" s="127">
        <v>0.12</v>
      </c>
      <c r="J38" s="126">
        <f>ROUND(((SUM(BF92:BF127))*I38),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ROUND((SUM(BG92:BG127)),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ROUND((SUM(BH92:BH127)),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ROUND((SUM(BI92:BI127)),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2673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2800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3737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2.2 - Vytápění a chlazení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 xml:space="preserve"> 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J92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3974</v>
      </c>
      <c r="E68" s="146"/>
      <c r="F68" s="146"/>
      <c r="G68" s="146"/>
      <c r="H68" s="146"/>
      <c r="I68" s="146"/>
      <c r="J68" s="147">
        <f>J93</f>
        <v>0</v>
      </c>
      <c r="K68" s="144"/>
      <c r="L68" s="148"/>
    </row>
    <row r="69" spans="1:47" s="2" customFormat="1" ht="21.75" customHeight="1">
      <c r="A69" s="37"/>
      <c r="B69" s="38"/>
      <c r="C69" s="39"/>
      <c r="D69" s="39"/>
      <c r="E69" s="39"/>
      <c r="F69" s="39"/>
      <c r="G69" s="39"/>
      <c r="H69" s="39"/>
      <c r="I69" s="39"/>
      <c r="J69" s="39"/>
      <c r="K69" s="39"/>
      <c r="L69" s="116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</row>
    <row r="70" spans="1:47" s="2" customFormat="1" ht="7" customHeight="1">
      <c r="A70" s="37"/>
      <c r="B70" s="50"/>
      <c r="C70" s="51"/>
      <c r="D70" s="51"/>
      <c r="E70" s="51"/>
      <c r="F70" s="51"/>
      <c r="G70" s="51"/>
      <c r="H70" s="51"/>
      <c r="I70" s="51"/>
      <c r="J70" s="51"/>
      <c r="K70" s="51"/>
      <c r="L70" s="116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</row>
    <row r="74" spans="1:47" s="2" customFormat="1" ht="7" customHeight="1">
      <c r="A74" s="37"/>
      <c r="B74" s="52"/>
      <c r="C74" s="53"/>
      <c r="D74" s="53"/>
      <c r="E74" s="53"/>
      <c r="F74" s="53"/>
      <c r="G74" s="53"/>
      <c r="H74" s="53"/>
      <c r="I74" s="53"/>
      <c r="J74" s="53"/>
      <c r="K74" s="53"/>
      <c r="L74" s="11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5" spans="1:47" s="2" customFormat="1" ht="25" customHeight="1">
      <c r="A75" s="37"/>
      <c r="B75" s="38"/>
      <c r="C75" s="26" t="s">
        <v>191</v>
      </c>
      <c r="D75" s="39"/>
      <c r="E75" s="39"/>
      <c r="F75" s="39"/>
      <c r="G75" s="39"/>
      <c r="H75" s="39"/>
      <c r="I75" s="39"/>
      <c r="J75" s="39"/>
      <c r="K75" s="39"/>
      <c r="L75" s="116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</row>
    <row r="76" spans="1:47" s="2" customFormat="1" ht="7" customHeigh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116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pans="1:47" s="2" customFormat="1" ht="12" customHeight="1">
      <c r="A77" s="37"/>
      <c r="B77" s="38"/>
      <c r="C77" s="32" t="s">
        <v>16</v>
      </c>
      <c r="D77" s="39"/>
      <c r="E77" s="39"/>
      <c r="F77" s="39"/>
      <c r="G77" s="39"/>
      <c r="H77" s="39"/>
      <c r="I77" s="39"/>
      <c r="J77" s="39"/>
      <c r="K77" s="39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47" s="2" customFormat="1" ht="16.5" customHeight="1">
      <c r="A78" s="37"/>
      <c r="B78" s="38"/>
      <c r="C78" s="39"/>
      <c r="D78" s="39"/>
      <c r="E78" s="400" t="str">
        <f>E7</f>
        <v>Lesopark Na Kolečku-DPS - revize</v>
      </c>
      <c r="F78" s="401"/>
      <c r="G78" s="401"/>
      <c r="H78" s="401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47" s="1" customFormat="1" ht="12" customHeight="1">
      <c r="B79" s="24"/>
      <c r="C79" s="32" t="s">
        <v>169</v>
      </c>
      <c r="D79" s="25"/>
      <c r="E79" s="25"/>
      <c r="F79" s="25"/>
      <c r="G79" s="25"/>
      <c r="H79" s="25"/>
      <c r="I79" s="25"/>
      <c r="J79" s="25"/>
      <c r="K79" s="25"/>
      <c r="L79" s="23"/>
    </row>
    <row r="80" spans="1:47" s="1" customFormat="1" ht="16.5" customHeight="1">
      <c r="B80" s="24"/>
      <c r="C80" s="25"/>
      <c r="D80" s="25"/>
      <c r="E80" s="400" t="s">
        <v>2673</v>
      </c>
      <c r="F80" s="391"/>
      <c r="G80" s="391"/>
      <c r="H80" s="391"/>
      <c r="I80" s="25"/>
      <c r="J80" s="25"/>
      <c r="K80" s="25"/>
      <c r="L80" s="23"/>
    </row>
    <row r="81" spans="1:65" s="1" customFormat="1" ht="12" customHeight="1">
      <c r="B81" s="24"/>
      <c r="C81" s="32" t="s">
        <v>171</v>
      </c>
      <c r="D81" s="25"/>
      <c r="E81" s="25"/>
      <c r="F81" s="25"/>
      <c r="G81" s="25"/>
      <c r="H81" s="25"/>
      <c r="I81" s="25"/>
      <c r="J81" s="25"/>
      <c r="K81" s="25"/>
      <c r="L81" s="23"/>
    </row>
    <row r="82" spans="1:65" s="2" customFormat="1" ht="16.5" customHeight="1">
      <c r="A82" s="37"/>
      <c r="B82" s="38"/>
      <c r="C82" s="39"/>
      <c r="D82" s="39"/>
      <c r="E82" s="409" t="s">
        <v>2800</v>
      </c>
      <c r="F82" s="399"/>
      <c r="G82" s="399"/>
      <c r="H82" s="399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65" s="2" customFormat="1" ht="12" customHeight="1">
      <c r="A83" s="37"/>
      <c r="B83" s="38"/>
      <c r="C83" s="32" t="s">
        <v>3737</v>
      </c>
      <c r="D83" s="39"/>
      <c r="E83" s="39"/>
      <c r="F83" s="39"/>
      <c r="G83" s="39"/>
      <c r="H83" s="39"/>
      <c r="I83" s="39"/>
      <c r="J83" s="39"/>
      <c r="K83" s="39"/>
      <c r="L83" s="11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pans="1:65" s="2" customFormat="1" ht="16.5" customHeight="1">
      <c r="A84" s="37"/>
      <c r="B84" s="38"/>
      <c r="C84" s="39"/>
      <c r="D84" s="39"/>
      <c r="E84" s="367" t="str">
        <f>E13</f>
        <v>2.2 - Vytápění a chlazení</v>
      </c>
      <c r="F84" s="399"/>
      <c r="G84" s="399"/>
      <c r="H84" s="39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5" s="2" customFormat="1" ht="7" customHeight="1">
      <c r="A85" s="37"/>
      <c r="B85" s="38"/>
      <c r="C85" s="39"/>
      <c r="D85" s="39"/>
      <c r="E85" s="39"/>
      <c r="F85" s="39"/>
      <c r="G85" s="39"/>
      <c r="H85" s="3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5" s="2" customFormat="1" ht="12" customHeight="1">
      <c r="A86" s="37"/>
      <c r="B86" s="38"/>
      <c r="C86" s="32" t="s">
        <v>22</v>
      </c>
      <c r="D86" s="39"/>
      <c r="E86" s="39"/>
      <c r="F86" s="30" t="str">
        <f>F16</f>
        <v xml:space="preserve"> </v>
      </c>
      <c r="G86" s="39"/>
      <c r="H86" s="39"/>
      <c r="I86" s="32" t="s">
        <v>24</v>
      </c>
      <c r="J86" s="62" t="str">
        <f>IF(J16="","",J16)</f>
        <v>22. 5. 2024</v>
      </c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5" s="2" customFormat="1" ht="7" customHeight="1">
      <c r="A87" s="37"/>
      <c r="B87" s="38"/>
      <c r="C87" s="39"/>
      <c r="D87" s="39"/>
      <c r="E87" s="39"/>
      <c r="F87" s="39"/>
      <c r="G87" s="39"/>
      <c r="H87" s="3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5" s="2" customFormat="1" ht="15.15" customHeight="1">
      <c r="A88" s="37"/>
      <c r="B88" s="38"/>
      <c r="C88" s="32" t="s">
        <v>26</v>
      </c>
      <c r="D88" s="39"/>
      <c r="E88" s="39"/>
      <c r="F88" s="30" t="str">
        <f>E19</f>
        <v xml:space="preserve"> </v>
      </c>
      <c r="G88" s="39"/>
      <c r="H88" s="39"/>
      <c r="I88" s="32" t="s">
        <v>32</v>
      </c>
      <c r="J88" s="35" t="str">
        <f>E25</f>
        <v>Land05 s.r.o.</v>
      </c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5" s="2" customFormat="1" ht="15.15" customHeight="1">
      <c r="A89" s="37"/>
      <c r="B89" s="38"/>
      <c r="C89" s="32" t="s">
        <v>30</v>
      </c>
      <c r="D89" s="39"/>
      <c r="E89" s="39"/>
      <c r="F89" s="30" t="str">
        <f>IF(E22="","",E22)</f>
        <v>Vyplň údaj</v>
      </c>
      <c r="G89" s="39"/>
      <c r="H89" s="39"/>
      <c r="I89" s="32" t="s">
        <v>35</v>
      </c>
      <c r="J89" s="35" t="str">
        <f>E28</f>
        <v>Soloreal s.r.o.</v>
      </c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5" s="2" customFormat="1" ht="10.25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5" s="11" customFormat="1" ht="29.25" customHeight="1">
      <c r="A91" s="154"/>
      <c r="B91" s="155"/>
      <c r="C91" s="156" t="s">
        <v>192</v>
      </c>
      <c r="D91" s="157" t="s">
        <v>59</v>
      </c>
      <c r="E91" s="157" t="s">
        <v>55</v>
      </c>
      <c r="F91" s="157" t="s">
        <v>56</v>
      </c>
      <c r="G91" s="157" t="s">
        <v>193</v>
      </c>
      <c r="H91" s="157" t="s">
        <v>194</v>
      </c>
      <c r="I91" s="157" t="s">
        <v>195</v>
      </c>
      <c r="J91" s="158" t="s">
        <v>177</v>
      </c>
      <c r="K91" s="159" t="s">
        <v>196</v>
      </c>
      <c r="L91" s="160"/>
      <c r="M91" s="71" t="s">
        <v>21</v>
      </c>
      <c r="N91" s="72" t="s">
        <v>44</v>
      </c>
      <c r="O91" s="72" t="s">
        <v>197</v>
      </c>
      <c r="P91" s="72" t="s">
        <v>198</v>
      </c>
      <c r="Q91" s="72" t="s">
        <v>199</v>
      </c>
      <c r="R91" s="72" t="s">
        <v>200</v>
      </c>
      <c r="S91" s="72" t="s">
        <v>201</v>
      </c>
      <c r="T91" s="73" t="s">
        <v>202</v>
      </c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</row>
    <row r="92" spans="1:65" s="2" customFormat="1" ht="22.75" customHeight="1">
      <c r="A92" s="37"/>
      <c r="B92" s="38"/>
      <c r="C92" s="78" t="s">
        <v>203</v>
      </c>
      <c r="D92" s="39"/>
      <c r="E92" s="39"/>
      <c r="F92" s="39"/>
      <c r="G92" s="39"/>
      <c r="H92" s="39"/>
      <c r="I92" s="39"/>
      <c r="J92" s="161">
        <f>BK92</f>
        <v>0</v>
      </c>
      <c r="K92" s="39"/>
      <c r="L92" s="42"/>
      <c r="M92" s="74"/>
      <c r="N92" s="162"/>
      <c r="O92" s="75"/>
      <c r="P92" s="163">
        <f>P93</f>
        <v>0</v>
      </c>
      <c r="Q92" s="75"/>
      <c r="R92" s="163">
        <f>R93</f>
        <v>0</v>
      </c>
      <c r="S92" s="75"/>
      <c r="T92" s="164">
        <f>T93</f>
        <v>0</v>
      </c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T92" s="20" t="s">
        <v>73</v>
      </c>
      <c r="AU92" s="20" t="s">
        <v>178</v>
      </c>
      <c r="BK92" s="165">
        <f>BK93</f>
        <v>0</v>
      </c>
    </row>
    <row r="93" spans="1:65" s="12" customFormat="1" ht="25.9" customHeight="1">
      <c r="B93" s="166"/>
      <c r="C93" s="167"/>
      <c r="D93" s="168" t="s">
        <v>73</v>
      </c>
      <c r="E93" s="169" t="s">
        <v>3975</v>
      </c>
      <c r="F93" s="169" t="s">
        <v>3976</v>
      </c>
      <c r="G93" s="167"/>
      <c r="H93" s="167"/>
      <c r="I93" s="170"/>
      <c r="J93" s="171">
        <f>BK93</f>
        <v>0</v>
      </c>
      <c r="K93" s="167"/>
      <c r="L93" s="172"/>
      <c r="M93" s="173"/>
      <c r="N93" s="174"/>
      <c r="O93" s="174"/>
      <c r="P93" s="175">
        <f>SUM(P94:P127)</f>
        <v>0</v>
      </c>
      <c r="Q93" s="174"/>
      <c r="R93" s="175">
        <f>SUM(R94:R127)</f>
        <v>0</v>
      </c>
      <c r="S93" s="174"/>
      <c r="T93" s="176">
        <f>SUM(T94:T127)</f>
        <v>0</v>
      </c>
      <c r="AR93" s="177" t="s">
        <v>83</v>
      </c>
      <c r="AT93" s="178" t="s">
        <v>73</v>
      </c>
      <c r="AU93" s="178" t="s">
        <v>74</v>
      </c>
      <c r="AY93" s="177" t="s">
        <v>206</v>
      </c>
      <c r="BK93" s="179">
        <f>SUM(BK94:BK127)</f>
        <v>0</v>
      </c>
    </row>
    <row r="94" spans="1:65" s="2" customFormat="1" ht="24.15" customHeight="1">
      <c r="A94" s="37"/>
      <c r="B94" s="38"/>
      <c r="C94" s="182" t="s">
        <v>81</v>
      </c>
      <c r="D94" s="182" t="s">
        <v>208</v>
      </c>
      <c r="E94" s="183" t="s">
        <v>3977</v>
      </c>
      <c r="F94" s="184" t="s">
        <v>3978</v>
      </c>
      <c r="G94" s="185" t="s">
        <v>1123</v>
      </c>
      <c r="H94" s="186">
        <v>1</v>
      </c>
      <c r="I94" s="187"/>
      <c r="J94" s="188">
        <f>ROUND(I94*H94,2)</f>
        <v>0</v>
      </c>
      <c r="K94" s="189"/>
      <c r="L94" s="42"/>
      <c r="M94" s="190" t="s">
        <v>21</v>
      </c>
      <c r="N94" s="191" t="s">
        <v>45</v>
      </c>
      <c r="O94" s="67"/>
      <c r="P94" s="192">
        <f>O94*H94</f>
        <v>0</v>
      </c>
      <c r="Q94" s="192">
        <v>0</v>
      </c>
      <c r="R94" s="192">
        <f>Q94*H94</f>
        <v>0</v>
      </c>
      <c r="S94" s="192">
        <v>0</v>
      </c>
      <c r="T94" s="193">
        <f>S94*H94</f>
        <v>0</v>
      </c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R94" s="194" t="s">
        <v>356</v>
      </c>
      <c r="AT94" s="194" t="s">
        <v>208</v>
      </c>
      <c r="AU94" s="194" t="s">
        <v>81</v>
      </c>
      <c r="AY94" s="20" t="s">
        <v>206</v>
      </c>
      <c r="BE94" s="195">
        <f>IF(N94="základní",J94,0)</f>
        <v>0</v>
      </c>
      <c r="BF94" s="195">
        <f>IF(N94="snížená",J94,0)</f>
        <v>0</v>
      </c>
      <c r="BG94" s="195">
        <f>IF(N94="zákl. přenesená",J94,0)</f>
        <v>0</v>
      </c>
      <c r="BH94" s="195">
        <f>IF(N94="sníž. přenesená",J94,0)</f>
        <v>0</v>
      </c>
      <c r="BI94" s="195">
        <f>IF(N94="nulová",J94,0)</f>
        <v>0</v>
      </c>
      <c r="BJ94" s="20" t="s">
        <v>81</v>
      </c>
      <c r="BK94" s="195">
        <f>ROUND(I94*H94,2)</f>
        <v>0</v>
      </c>
      <c r="BL94" s="20" t="s">
        <v>356</v>
      </c>
      <c r="BM94" s="194" t="s">
        <v>3979</v>
      </c>
    </row>
    <row r="95" spans="1:65" s="2" customFormat="1">
      <c r="A95" s="37"/>
      <c r="B95" s="38"/>
      <c r="C95" s="39"/>
      <c r="D95" s="196" t="s">
        <v>213</v>
      </c>
      <c r="E95" s="39"/>
      <c r="F95" s="197" t="s">
        <v>3978</v>
      </c>
      <c r="G95" s="39"/>
      <c r="H95" s="39"/>
      <c r="I95" s="198"/>
      <c r="J95" s="39"/>
      <c r="K95" s="39"/>
      <c r="L95" s="42"/>
      <c r="M95" s="199"/>
      <c r="N95" s="200"/>
      <c r="O95" s="67"/>
      <c r="P95" s="67"/>
      <c r="Q95" s="67"/>
      <c r="R95" s="67"/>
      <c r="S95" s="67"/>
      <c r="T95" s="68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T95" s="20" t="s">
        <v>213</v>
      </c>
      <c r="AU95" s="20" t="s">
        <v>81</v>
      </c>
    </row>
    <row r="96" spans="1:65" s="2" customFormat="1" ht="16.5" customHeight="1">
      <c r="A96" s="37"/>
      <c r="B96" s="38"/>
      <c r="C96" s="182" t="s">
        <v>83</v>
      </c>
      <c r="D96" s="182" t="s">
        <v>208</v>
      </c>
      <c r="E96" s="183" t="s">
        <v>3980</v>
      </c>
      <c r="F96" s="184" t="s">
        <v>3981</v>
      </c>
      <c r="G96" s="185" t="s">
        <v>1123</v>
      </c>
      <c r="H96" s="186">
        <v>1</v>
      </c>
      <c r="I96" s="187"/>
      <c r="J96" s="188">
        <f>ROUND(I96*H96,2)</f>
        <v>0</v>
      </c>
      <c r="K96" s="189"/>
      <c r="L96" s="42"/>
      <c r="M96" s="190" t="s">
        <v>21</v>
      </c>
      <c r="N96" s="191" t="s">
        <v>45</v>
      </c>
      <c r="O96" s="67"/>
      <c r="P96" s="192">
        <f>O96*H96</f>
        <v>0</v>
      </c>
      <c r="Q96" s="192">
        <v>0</v>
      </c>
      <c r="R96" s="192">
        <f>Q96*H96</f>
        <v>0</v>
      </c>
      <c r="S96" s="192">
        <v>0</v>
      </c>
      <c r="T96" s="193">
        <f>S96*H96</f>
        <v>0</v>
      </c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R96" s="194" t="s">
        <v>356</v>
      </c>
      <c r="AT96" s="194" t="s">
        <v>208</v>
      </c>
      <c r="AU96" s="194" t="s">
        <v>81</v>
      </c>
      <c r="AY96" s="20" t="s">
        <v>206</v>
      </c>
      <c r="BE96" s="195">
        <f>IF(N96="základní",J96,0)</f>
        <v>0</v>
      </c>
      <c r="BF96" s="195">
        <f>IF(N96="snížená",J96,0)</f>
        <v>0</v>
      </c>
      <c r="BG96" s="195">
        <f>IF(N96="zákl. přenesená",J96,0)</f>
        <v>0</v>
      </c>
      <c r="BH96" s="195">
        <f>IF(N96="sníž. přenesená",J96,0)</f>
        <v>0</v>
      </c>
      <c r="BI96" s="195">
        <f>IF(N96="nulová",J96,0)</f>
        <v>0</v>
      </c>
      <c r="BJ96" s="20" t="s">
        <v>81</v>
      </c>
      <c r="BK96" s="195">
        <f>ROUND(I96*H96,2)</f>
        <v>0</v>
      </c>
      <c r="BL96" s="20" t="s">
        <v>356</v>
      </c>
      <c r="BM96" s="194" t="s">
        <v>3982</v>
      </c>
    </row>
    <row r="97" spans="1:65" s="2" customFormat="1">
      <c r="A97" s="37"/>
      <c r="B97" s="38"/>
      <c r="C97" s="39"/>
      <c r="D97" s="196" t="s">
        <v>213</v>
      </c>
      <c r="E97" s="39"/>
      <c r="F97" s="197" t="s">
        <v>3981</v>
      </c>
      <c r="G97" s="39"/>
      <c r="H97" s="39"/>
      <c r="I97" s="198"/>
      <c r="J97" s="39"/>
      <c r="K97" s="39"/>
      <c r="L97" s="42"/>
      <c r="M97" s="199"/>
      <c r="N97" s="200"/>
      <c r="O97" s="67"/>
      <c r="P97" s="67"/>
      <c r="Q97" s="67"/>
      <c r="R97" s="67"/>
      <c r="S97" s="67"/>
      <c r="T97" s="68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20" t="s">
        <v>213</v>
      </c>
      <c r="AU97" s="20" t="s">
        <v>81</v>
      </c>
    </row>
    <row r="98" spans="1:65" s="2" customFormat="1" ht="16.5" customHeight="1">
      <c r="A98" s="37"/>
      <c r="B98" s="38"/>
      <c r="C98" s="182" t="s">
        <v>106</v>
      </c>
      <c r="D98" s="182" t="s">
        <v>208</v>
      </c>
      <c r="E98" s="183" t="s">
        <v>3983</v>
      </c>
      <c r="F98" s="184" t="s">
        <v>3984</v>
      </c>
      <c r="G98" s="185" t="s">
        <v>342</v>
      </c>
      <c r="H98" s="186">
        <v>0.5</v>
      </c>
      <c r="I98" s="187"/>
      <c r="J98" s="188">
        <f>ROUND(I98*H98,2)</f>
        <v>0</v>
      </c>
      <c r="K98" s="189"/>
      <c r="L98" s="42"/>
      <c r="M98" s="190" t="s">
        <v>21</v>
      </c>
      <c r="N98" s="191" t="s">
        <v>45</v>
      </c>
      <c r="O98" s="67"/>
      <c r="P98" s="192">
        <f>O98*H98</f>
        <v>0</v>
      </c>
      <c r="Q98" s="192">
        <v>0</v>
      </c>
      <c r="R98" s="192">
        <f>Q98*H98</f>
        <v>0</v>
      </c>
      <c r="S98" s="192">
        <v>0</v>
      </c>
      <c r="T98" s="193">
        <f>S98*H98</f>
        <v>0</v>
      </c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R98" s="194" t="s">
        <v>356</v>
      </c>
      <c r="AT98" s="194" t="s">
        <v>208</v>
      </c>
      <c r="AU98" s="194" t="s">
        <v>81</v>
      </c>
      <c r="AY98" s="20" t="s">
        <v>206</v>
      </c>
      <c r="BE98" s="195">
        <f>IF(N98="základní",J98,0)</f>
        <v>0</v>
      </c>
      <c r="BF98" s="195">
        <f>IF(N98="snížená",J98,0)</f>
        <v>0</v>
      </c>
      <c r="BG98" s="195">
        <f>IF(N98="zákl. přenesená",J98,0)</f>
        <v>0</v>
      </c>
      <c r="BH98" s="195">
        <f>IF(N98="sníž. přenesená",J98,0)</f>
        <v>0</v>
      </c>
      <c r="BI98" s="195">
        <f>IF(N98="nulová",J98,0)</f>
        <v>0</v>
      </c>
      <c r="BJ98" s="20" t="s">
        <v>81</v>
      </c>
      <c r="BK98" s="195">
        <f>ROUND(I98*H98,2)</f>
        <v>0</v>
      </c>
      <c r="BL98" s="20" t="s">
        <v>356</v>
      </c>
      <c r="BM98" s="194" t="s">
        <v>3985</v>
      </c>
    </row>
    <row r="99" spans="1:65" s="2" customFormat="1">
      <c r="A99" s="37"/>
      <c r="B99" s="38"/>
      <c r="C99" s="39"/>
      <c r="D99" s="196" t="s">
        <v>213</v>
      </c>
      <c r="E99" s="39"/>
      <c r="F99" s="197" t="s">
        <v>3984</v>
      </c>
      <c r="G99" s="39"/>
      <c r="H99" s="39"/>
      <c r="I99" s="198"/>
      <c r="J99" s="39"/>
      <c r="K99" s="39"/>
      <c r="L99" s="42"/>
      <c r="M99" s="199"/>
      <c r="N99" s="200"/>
      <c r="O99" s="67"/>
      <c r="P99" s="67"/>
      <c r="Q99" s="67"/>
      <c r="R99" s="67"/>
      <c r="S99" s="67"/>
      <c r="T99" s="68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T99" s="20" t="s">
        <v>213</v>
      </c>
      <c r="AU99" s="20" t="s">
        <v>81</v>
      </c>
    </row>
    <row r="100" spans="1:65" s="2" customFormat="1" ht="16.5" customHeight="1">
      <c r="A100" s="37"/>
      <c r="B100" s="38"/>
      <c r="C100" s="182" t="s">
        <v>149</v>
      </c>
      <c r="D100" s="182" t="s">
        <v>208</v>
      </c>
      <c r="E100" s="183" t="s">
        <v>3986</v>
      </c>
      <c r="F100" s="184" t="s">
        <v>3987</v>
      </c>
      <c r="G100" s="185" t="s">
        <v>3913</v>
      </c>
      <c r="H100" s="186">
        <v>10</v>
      </c>
      <c r="I100" s="187"/>
      <c r="J100" s="188">
        <f>ROUND(I100*H100,2)</f>
        <v>0</v>
      </c>
      <c r="K100" s="189"/>
      <c r="L100" s="42"/>
      <c r="M100" s="190" t="s">
        <v>21</v>
      </c>
      <c r="N100" s="191" t="s">
        <v>45</v>
      </c>
      <c r="O100" s="67"/>
      <c r="P100" s="192">
        <f>O100*H100</f>
        <v>0</v>
      </c>
      <c r="Q100" s="192">
        <v>0</v>
      </c>
      <c r="R100" s="192">
        <f>Q100*H100</f>
        <v>0</v>
      </c>
      <c r="S100" s="192">
        <v>0</v>
      </c>
      <c r="T100" s="193">
        <f>S100*H100</f>
        <v>0</v>
      </c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R100" s="194" t="s">
        <v>356</v>
      </c>
      <c r="AT100" s="194" t="s">
        <v>208</v>
      </c>
      <c r="AU100" s="194" t="s">
        <v>81</v>
      </c>
      <c r="AY100" s="20" t="s">
        <v>206</v>
      </c>
      <c r="BE100" s="195">
        <f>IF(N100="základní",J100,0)</f>
        <v>0</v>
      </c>
      <c r="BF100" s="195">
        <f>IF(N100="snížená",J100,0)</f>
        <v>0</v>
      </c>
      <c r="BG100" s="195">
        <f>IF(N100="zákl. přenesená",J100,0)</f>
        <v>0</v>
      </c>
      <c r="BH100" s="195">
        <f>IF(N100="sníž. přenesená",J100,0)</f>
        <v>0</v>
      </c>
      <c r="BI100" s="195">
        <f>IF(N100="nulová",J100,0)</f>
        <v>0</v>
      </c>
      <c r="BJ100" s="20" t="s">
        <v>81</v>
      </c>
      <c r="BK100" s="195">
        <f>ROUND(I100*H100,2)</f>
        <v>0</v>
      </c>
      <c r="BL100" s="20" t="s">
        <v>356</v>
      </c>
      <c r="BM100" s="194" t="s">
        <v>3988</v>
      </c>
    </row>
    <row r="101" spans="1:65" s="2" customFormat="1">
      <c r="A101" s="37"/>
      <c r="B101" s="38"/>
      <c r="C101" s="39"/>
      <c r="D101" s="196" t="s">
        <v>213</v>
      </c>
      <c r="E101" s="39"/>
      <c r="F101" s="197" t="s">
        <v>3987</v>
      </c>
      <c r="G101" s="39"/>
      <c r="H101" s="39"/>
      <c r="I101" s="198"/>
      <c r="J101" s="39"/>
      <c r="K101" s="39"/>
      <c r="L101" s="42"/>
      <c r="M101" s="199"/>
      <c r="N101" s="200"/>
      <c r="O101" s="67"/>
      <c r="P101" s="67"/>
      <c r="Q101" s="67"/>
      <c r="R101" s="67"/>
      <c r="S101" s="67"/>
      <c r="T101" s="68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20" t="s">
        <v>213</v>
      </c>
      <c r="AU101" s="20" t="s">
        <v>81</v>
      </c>
    </row>
    <row r="102" spans="1:65" s="2" customFormat="1" ht="16.5" customHeight="1">
      <c r="A102" s="37"/>
      <c r="B102" s="38"/>
      <c r="C102" s="182" t="s">
        <v>235</v>
      </c>
      <c r="D102" s="182" t="s">
        <v>208</v>
      </c>
      <c r="E102" s="183" t="s">
        <v>3989</v>
      </c>
      <c r="F102" s="184" t="s">
        <v>3990</v>
      </c>
      <c r="G102" s="185" t="s">
        <v>3913</v>
      </c>
      <c r="H102" s="186">
        <v>10</v>
      </c>
      <c r="I102" s="187"/>
      <c r="J102" s="188">
        <f>ROUND(I102*H102,2)</f>
        <v>0</v>
      </c>
      <c r="K102" s="189"/>
      <c r="L102" s="42"/>
      <c r="M102" s="190" t="s">
        <v>21</v>
      </c>
      <c r="N102" s="191" t="s">
        <v>45</v>
      </c>
      <c r="O102" s="67"/>
      <c r="P102" s="192">
        <f>O102*H102</f>
        <v>0</v>
      </c>
      <c r="Q102" s="192">
        <v>0</v>
      </c>
      <c r="R102" s="192">
        <f>Q102*H102</f>
        <v>0</v>
      </c>
      <c r="S102" s="192">
        <v>0</v>
      </c>
      <c r="T102" s="193">
        <f>S102*H102</f>
        <v>0</v>
      </c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R102" s="194" t="s">
        <v>356</v>
      </c>
      <c r="AT102" s="194" t="s">
        <v>208</v>
      </c>
      <c r="AU102" s="194" t="s">
        <v>81</v>
      </c>
      <c r="AY102" s="20" t="s">
        <v>206</v>
      </c>
      <c r="BE102" s="195">
        <f>IF(N102="základní",J102,0)</f>
        <v>0</v>
      </c>
      <c r="BF102" s="195">
        <f>IF(N102="snížená",J102,0)</f>
        <v>0</v>
      </c>
      <c r="BG102" s="195">
        <f>IF(N102="zákl. přenesená",J102,0)</f>
        <v>0</v>
      </c>
      <c r="BH102" s="195">
        <f>IF(N102="sníž. přenesená",J102,0)</f>
        <v>0</v>
      </c>
      <c r="BI102" s="195">
        <f>IF(N102="nulová",J102,0)</f>
        <v>0</v>
      </c>
      <c r="BJ102" s="20" t="s">
        <v>81</v>
      </c>
      <c r="BK102" s="195">
        <f>ROUND(I102*H102,2)</f>
        <v>0</v>
      </c>
      <c r="BL102" s="20" t="s">
        <v>356</v>
      </c>
      <c r="BM102" s="194" t="s">
        <v>3991</v>
      </c>
    </row>
    <row r="103" spans="1:65" s="2" customFormat="1">
      <c r="A103" s="37"/>
      <c r="B103" s="38"/>
      <c r="C103" s="39"/>
      <c r="D103" s="196" t="s">
        <v>213</v>
      </c>
      <c r="E103" s="39"/>
      <c r="F103" s="197" t="s">
        <v>3990</v>
      </c>
      <c r="G103" s="39"/>
      <c r="H103" s="39"/>
      <c r="I103" s="198"/>
      <c r="J103" s="39"/>
      <c r="K103" s="39"/>
      <c r="L103" s="42"/>
      <c r="M103" s="199"/>
      <c r="N103" s="200"/>
      <c r="O103" s="67"/>
      <c r="P103" s="67"/>
      <c r="Q103" s="67"/>
      <c r="R103" s="67"/>
      <c r="S103" s="67"/>
      <c r="T103" s="68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T103" s="20" t="s">
        <v>213</v>
      </c>
      <c r="AU103" s="20" t="s">
        <v>81</v>
      </c>
    </row>
    <row r="104" spans="1:65" s="2" customFormat="1" ht="16.5" customHeight="1">
      <c r="A104" s="37"/>
      <c r="B104" s="38"/>
      <c r="C104" s="182" t="s">
        <v>254</v>
      </c>
      <c r="D104" s="182" t="s">
        <v>208</v>
      </c>
      <c r="E104" s="183" t="s">
        <v>3992</v>
      </c>
      <c r="F104" s="184" t="s">
        <v>3993</v>
      </c>
      <c r="G104" s="185" t="s">
        <v>1123</v>
      </c>
      <c r="H104" s="186">
        <v>8</v>
      </c>
      <c r="I104" s="187"/>
      <c r="J104" s="188">
        <f>ROUND(I104*H104,2)</f>
        <v>0</v>
      </c>
      <c r="K104" s="189"/>
      <c r="L104" s="42"/>
      <c r="M104" s="190" t="s">
        <v>21</v>
      </c>
      <c r="N104" s="191" t="s">
        <v>45</v>
      </c>
      <c r="O104" s="67"/>
      <c r="P104" s="192">
        <f>O104*H104</f>
        <v>0</v>
      </c>
      <c r="Q104" s="192">
        <v>0</v>
      </c>
      <c r="R104" s="192">
        <f>Q104*H104</f>
        <v>0</v>
      </c>
      <c r="S104" s="192">
        <v>0</v>
      </c>
      <c r="T104" s="193">
        <f>S104*H104</f>
        <v>0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R104" s="194" t="s">
        <v>356</v>
      </c>
      <c r="AT104" s="194" t="s">
        <v>208</v>
      </c>
      <c r="AU104" s="194" t="s">
        <v>81</v>
      </c>
      <c r="AY104" s="20" t="s">
        <v>206</v>
      </c>
      <c r="BE104" s="195">
        <f>IF(N104="základní",J104,0)</f>
        <v>0</v>
      </c>
      <c r="BF104" s="195">
        <f>IF(N104="snížená",J104,0)</f>
        <v>0</v>
      </c>
      <c r="BG104" s="195">
        <f>IF(N104="zákl. přenesená",J104,0)</f>
        <v>0</v>
      </c>
      <c r="BH104" s="195">
        <f>IF(N104="sníž. přenesená",J104,0)</f>
        <v>0</v>
      </c>
      <c r="BI104" s="195">
        <f>IF(N104="nulová",J104,0)</f>
        <v>0</v>
      </c>
      <c r="BJ104" s="20" t="s">
        <v>81</v>
      </c>
      <c r="BK104" s="195">
        <f>ROUND(I104*H104,2)</f>
        <v>0</v>
      </c>
      <c r="BL104" s="20" t="s">
        <v>356</v>
      </c>
      <c r="BM104" s="194" t="s">
        <v>3994</v>
      </c>
    </row>
    <row r="105" spans="1:65" s="2" customFormat="1">
      <c r="A105" s="37"/>
      <c r="B105" s="38"/>
      <c r="C105" s="39"/>
      <c r="D105" s="196" t="s">
        <v>213</v>
      </c>
      <c r="E105" s="39"/>
      <c r="F105" s="197" t="s">
        <v>3993</v>
      </c>
      <c r="G105" s="39"/>
      <c r="H105" s="39"/>
      <c r="I105" s="198"/>
      <c r="J105" s="39"/>
      <c r="K105" s="39"/>
      <c r="L105" s="42"/>
      <c r="M105" s="199"/>
      <c r="N105" s="200"/>
      <c r="O105" s="67"/>
      <c r="P105" s="67"/>
      <c r="Q105" s="67"/>
      <c r="R105" s="67"/>
      <c r="S105" s="67"/>
      <c r="T105" s="68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20" t="s">
        <v>213</v>
      </c>
      <c r="AU105" s="20" t="s">
        <v>81</v>
      </c>
    </row>
    <row r="106" spans="1:65" s="2" customFormat="1" ht="16.5" customHeight="1">
      <c r="A106" s="37"/>
      <c r="B106" s="38"/>
      <c r="C106" s="182" t="s">
        <v>270</v>
      </c>
      <c r="D106" s="182" t="s">
        <v>208</v>
      </c>
      <c r="E106" s="183" t="s">
        <v>3995</v>
      </c>
      <c r="F106" s="184" t="s">
        <v>3996</v>
      </c>
      <c r="G106" s="185" t="s">
        <v>342</v>
      </c>
      <c r="H106" s="186">
        <v>2</v>
      </c>
      <c r="I106" s="187"/>
      <c r="J106" s="188">
        <f>ROUND(I106*H106,2)</f>
        <v>0</v>
      </c>
      <c r="K106" s="189"/>
      <c r="L106" s="42"/>
      <c r="M106" s="190" t="s">
        <v>21</v>
      </c>
      <c r="N106" s="191" t="s">
        <v>45</v>
      </c>
      <c r="O106" s="67"/>
      <c r="P106" s="192">
        <f>O106*H106</f>
        <v>0</v>
      </c>
      <c r="Q106" s="192">
        <v>0</v>
      </c>
      <c r="R106" s="192">
        <f>Q106*H106</f>
        <v>0</v>
      </c>
      <c r="S106" s="192">
        <v>0</v>
      </c>
      <c r="T106" s="193">
        <f>S106*H106</f>
        <v>0</v>
      </c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R106" s="194" t="s">
        <v>356</v>
      </c>
      <c r="AT106" s="194" t="s">
        <v>208</v>
      </c>
      <c r="AU106" s="194" t="s">
        <v>81</v>
      </c>
      <c r="AY106" s="20" t="s">
        <v>206</v>
      </c>
      <c r="BE106" s="195">
        <f>IF(N106="základní",J106,0)</f>
        <v>0</v>
      </c>
      <c r="BF106" s="195">
        <f>IF(N106="snížená",J106,0)</f>
        <v>0</v>
      </c>
      <c r="BG106" s="195">
        <f>IF(N106="zákl. přenesená",J106,0)</f>
        <v>0</v>
      </c>
      <c r="BH106" s="195">
        <f>IF(N106="sníž. přenesená",J106,0)</f>
        <v>0</v>
      </c>
      <c r="BI106" s="195">
        <f>IF(N106="nulová",J106,0)</f>
        <v>0</v>
      </c>
      <c r="BJ106" s="20" t="s">
        <v>81</v>
      </c>
      <c r="BK106" s="195">
        <f>ROUND(I106*H106,2)</f>
        <v>0</v>
      </c>
      <c r="BL106" s="20" t="s">
        <v>356</v>
      </c>
      <c r="BM106" s="194" t="s">
        <v>3997</v>
      </c>
    </row>
    <row r="107" spans="1:65" s="2" customFormat="1">
      <c r="A107" s="37"/>
      <c r="B107" s="38"/>
      <c r="C107" s="39"/>
      <c r="D107" s="196" t="s">
        <v>213</v>
      </c>
      <c r="E107" s="39"/>
      <c r="F107" s="197" t="s">
        <v>3996</v>
      </c>
      <c r="G107" s="39"/>
      <c r="H107" s="39"/>
      <c r="I107" s="198"/>
      <c r="J107" s="39"/>
      <c r="K107" s="39"/>
      <c r="L107" s="42"/>
      <c r="M107" s="199"/>
      <c r="N107" s="200"/>
      <c r="O107" s="67"/>
      <c r="P107" s="67"/>
      <c r="Q107" s="67"/>
      <c r="R107" s="67"/>
      <c r="S107" s="67"/>
      <c r="T107" s="6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213</v>
      </c>
      <c r="AU107" s="20" t="s">
        <v>81</v>
      </c>
    </row>
    <row r="108" spans="1:65" s="2" customFormat="1" ht="16.5" customHeight="1">
      <c r="A108" s="37"/>
      <c r="B108" s="38"/>
      <c r="C108" s="182" t="s">
        <v>283</v>
      </c>
      <c r="D108" s="182" t="s">
        <v>208</v>
      </c>
      <c r="E108" s="183" t="s">
        <v>3998</v>
      </c>
      <c r="F108" s="184" t="s">
        <v>3999</v>
      </c>
      <c r="G108" s="185" t="s">
        <v>3913</v>
      </c>
      <c r="H108" s="186">
        <v>5</v>
      </c>
      <c r="I108" s="187"/>
      <c r="J108" s="188">
        <f>ROUND(I108*H108,2)</f>
        <v>0</v>
      </c>
      <c r="K108" s="189"/>
      <c r="L108" s="42"/>
      <c r="M108" s="190" t="s">
        <v>21</v>
      </c>
      <c r="N108" s="191" t="s">
        <v>45</v>
      </c>
      <c r="O108" s="67"/>
      <c r="P108" s="192">
        <f>O108*H108</f>
        <v>0</v>
      </c>
      <c r="Q108" s="192">
        <v>0</v>
      </c>
      <c r="R108" s="192">
        <f>Q108*H108</f>
        <v>0</v>
      </c>
      <c r="S108" s="192">
        <v>0</v>
      </c>
      <c r="T108" s="193">
        <f>S108*H108</f>
        <v>0</v>
      </c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R108" s="194" t="s">
        <v>356</v>
      </c>
      <c r="AT108" s="194" t="s">
        <v>208</v>
      </c>
      <c r="AU108" s="194" t="s">
        <v>81</v>
      </c>
      <c r="AY108" s="20" t="s">
        <v>206</v>
      </c>
      <c r="BE108" s="195">
        <f>IF(N108="základní",J108,0)</f>
        <v>0</v>
      </c>
      <c r="BF108" s="195">
        <f>IF(N108="snížená",J108,0)</f>
        <v>0</v>
      </c>
      <c r="BG108" s="195">
        <f>IF(N108="zákl. přenesená",J108,0)</f>
        <v>0</v>
      </c>
      <c r="BH108" s="195">
        <f>IF(N108="sníž. přenesená",J108,0)</f>
        <v>0</v>
      </c>
      <c r="BI108" s="195">
        <f>IF(N108="nulová",J108,0)</f>
        <v>0</v>
      </c>
      <c r="BJ108" s="20" t="s">
        <v>81</v>
      </c>
      <c r="BK108" s="195">
        <f>ROUND(I108*H108,2)</f>
        <v>0</v>
      </c>
      <c r="BL108" s="20" t="s">
        <v>356</v>
      </c>
      <c r="BM108" s="194" t="s">
        <v>4000</v>
      </c>
    </row>
    <row r="109" spans="1:65" s="2" customFormat="1">
      <c r="A109" s="37"/>
      <c r="B109" s="38"/>
      <c r="C109" s="39"/>
      <c r="D109" s="196" t="s">
        <v>213</v>
      </c>
      <c r="E109" s="39"/>
      <c r="F109" s="197" t="s">
        <v>3999</v>
      </c>
      <c r="G109" s="39"/>
      <c r="H109" s="39"/>
      <c r="I109" s="198"/>
      <c r="J109" s="39"/>
      <c r="K109" s="39"/>
      <c r="L109" s="42"/>
      <c r="M109" s="199"/>
      <c r="N109" s="200"/>
      <c r="O109" s="67"/>
      <c r="P109" s="67"/>
      <c r="Q109" s="67"/>
      <c r="R109" s="67"/>
      <c r="S109" s="67"/>
      <c r="T109" s="68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T109" s="20" t="s">
        <v>213</v>
      </c>
      <c r="AU109" s="20" t="s">
        <v>81</v>
      </c>
    </row>
    <row r="110" spans="1:65" s="2" customFormat="1" ht="16.5" customHeight="1">
      <c r="A110" s="37"/>
      <c r="B110" s="38"/>
      <c r="C110" s="182" t="s">
        <v>289</v>
      </c>
      <c r="D110" s="182" t="s">
        <v>208</v>
      </c>
      <c r="E110" s="183" t="s">
        <v>4001</v>
      </c>
      <c r="F110" s="184" t="s">
        <v>4002</v>
      </c>
      <c r="G110" s="185" t="s">
        <v>238</v>
      </c>
      <c r="H110" s="186">
        <v>10</v>
      </c>
      <c r="I110" s="187"/>
      <c r="J110" s="188">
        <f>ROUND(I110*H110,2)</f>
        <v>0</v>
      </c>
      <c r="K110" s="189"/>
      <c r="L110" s="42"/>
      <c r="M110" s="190" t="s">
        <v>21</v>
      </c>
      <c r="N110" s="191" t="s">
        <v>45</v>
      </c>
      <c r="O110" s="67"/>
      <c r="P110" s="192">
        <f>O110*H110</f>
        <v>0</v>
      </c>
      <c r="Q110" s="192">
        <v>0</v>
      </c>
      <c r="R110" s="192">
        <f>Q110*H110</f>
        <v>0</v>
      </c>
      <c r="S110" s="192">
        <v>0</v>
      </c>
      <c r="T110" s="193">
        <f>S110*H110</f>
        <v>0</v>
      </c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R110" s="194" t="s">
        <v>356</v>
      </c>
      <c r="AT110" s="194" t="s">
        <v>208</v>
      </c>
      <c r="AU110" s="194" t="s">
        <v>81</v>
      </c>
      <c r="AY110" s="20" t="s">
        <v>206</v>
      </c>
      <c r="BE110" s="195">
        <f>IF(N110="základní",J110,0)</f>
        <v>0</v>
      </c>
      <c r="BF110" s="195">
        <f>IF(N110="snížená",J110,0)</f>
        <v>0</v>
      </c>
      <c r="BG110" s="195">
        <f>IF(N110="zákl. přenesená",J110,0)</f>
        <v>0</v>
      </c>
      <c r="BH110" s="195">
        <f>IF(N110="sníž. přenesená",J110,0)</f>
        <v>0</v>
      </c>
      <c r="BI110" s="195">
        <f>IF(N110="nulová",J110,0)</f>
        <v>0</v>
      </c>
      <c r="BJ110" s="20" t="s">
        <v>81</v>
      </c>
      <c r="BK110" s="195">
        <f>ROUND(I110*H110,2)</f>
        <v>0</v>
      </c>
      <c r="BL110" s="20" t="s">
        <v>356</v>
      </c>
      <c r="BM110" s="194" t="s">
        <v>4003</v>
      </c>
    </row>
    <row r="111" spans="1:65" s="2" customFormat="1">
      <c r="A111" s="37"/>
      <c r="B111" s="38"/>
      <c r="C111" s="39"/>
      <c r="D111" s="196" t="s">
        <v>213</v>
      </c>
      <c r="E111" s="39"/>
      <c r="F111" s="197" t="s">
        <v>4002</v>
      </c>
      <c r="G111" s="39"/>
      <c r="H111" s="39"/>
      <c r="I111" s="198"/>
      <c r="J111" s="39"/>
      <c r="K111" s="39"/>
      <c r="L111" s="42"/>
      <c r="M111" s="199"/>
      <c r="N111" s="200"/>
      <c r="O111" s="67"/>
      <c r="P111" s="67"/>
      <c r="Q111" s="67"/>
      <c r="R111" s="67"/>
      <c r="S111" s="67"/>
      <c r="T111" s="68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T111" s="20" t="s">
        <v>213</v>
      </c>
      <c r="AU111" s="20" t="s">
        <v>81</v>
      </c>
    </row>
    <row r="112" spans="1:65" s="2" customFormat="1" ht="16.5" customHeight="1">
      <c r="A112" s="37"/>
      <c r="B112" s="38"/>
      <c r="C112" s="182" t="s">
        <v>304</v>
      </c>
      <c r="D112" s="182" t="s">
        <v>208</v>
      </c>
      <c r="E112" s="183" t="s">
        <v>4004</v>
      </c>
      <c r="F112" s="184" t="s">
        <v>4005</v>
      </c>
      <c r="G112" s="185" t="s">
        <v>3920</v>
      </c>
      <c r="H112" s="186">
        <v>3</v>
      </c>
      <c r="I112" s="187"/>
      <c r="J112" s="188">
        <f>ROUND(I112*H112,2)</f>
        <v>0</v>
      </c>
      <c r="K112" s="189"/>
      <c r="L112" s="42"/>
      <c r="M112" s="190" t="s">
        <v>21</v>
      </c>
      <c r="N112" s="191" t="s">
        <v>45</v>
      </c>
      <c r="O112" s="67"/>
      <c r="P112" s="192">
        <f>O112*H112</f>
        <v>0</v>
      </c>
      <c r="Q112" s="192">
        <v>0</v>
      </c>
      <c r="R112" s="192">
        <f>Q112*H112</f>
        <v>0</v>
      </c>
      <c r="S112" s="192">
        <v>0</v>
      </c>
      <c r="T112" s="193">
        <f>S112*H112</f>
        <v>0</v>
      </c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R112" s="194" t="s">
        <v>356</v>
      </c>
      <c r="AT112" s="194" t="s">
        <v>208</v>
      </c>
      <c r="AU112" s="194" t="s">
        <v>81</v>
      </c>
      <c r="AY112" s="20" t="s">
        <v>206</v>
      </c>
      <c r="BE112" s="195">
        <f>IF(N112="základní",J112,0)</f>
        <v>0</v>
      </c>
      <c r="BF112" s="195">
        <f>IF(N112="snížená",J112,0)</f>
        <v>0</v>
      </c>
      <c r="BG112" s="195">
        <f>IF(N112="zákl. přenesená",J112,0)</f>
        <v>0</v>
      </c>
      <c r="BH112" s="195">
        <f>IF(N112="sníž. přenesená",J112,0)</f>
        <v>0</v>
      </c>
      <c r="BI112" s="195">
        <f>IF(N112="nulová",J112,0)</f>
        <v>0</v>
      </c>
      <c r="BJ112" s="20" t="s">
        <v>81</v>
      </c>
      <c r="BK112" s="195">
        <f>ROUND(I112*H112,2)</f>
        <v>0</v>
      </c>
      <c r="BL112" s="20" t="s">
        <v>356</v>
      </c>
      <c r="BM112" s="194" t="s">
        <v>4006</v>
      </c>
    </row>
    <row r="113" spans="1:65" s="2" customFormat="1">
      <c r="A113" s="37"/>
      <c r="B113" s="38"/>
      <c r="C113" s="39"/>
      <c r="D113" s="196" t="s">
        <v>213</v>
      </c>
      <c r="E113" s="39"/>
      <c r="F113" s="197" t="s">
        <v>4005</v>
      </c>
      <c r="G113" s="39"/>
      <c r="H113" s="39"/>
      <c r="I113" s="198"/>
      <c r="J113" s="39"/>
      <c r="K113" s="39"/>
      <c r="L113" s="42"/>
      <c r="M113" s="199"/>
      <c r="N113" s="200"/>
      <c r="O113" s="67"/>
      <c r="P113" s="67"/>
      <c r="Q113" s="67"/>
      <c r="R113" s="67"/>
      <c r="S113" s="67"/>
      <c r="T113" s="68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T113" s="20" t="s">
        <v>213</v>
      </c>
      <c r="AU113" s="20" t="s">
        <v>81</v>
      </c>
    </row>
    <row r="114" spans="1:65" s="2" customFormat="1" ht="16.5" customHeight="1">
      <c r="A114" s="37"/>
      <c r="B114" s="38"/>
      <c r="C114" s="182" t="s">
        <v>313</v>
      </c>
      <c r="D114" s="182" t="s">
        <v>208</v>
      </c>
      <c r="E114" s="183" t="s">
        <v>4007</v>
      </c>
      <c r="F114" s="184" t="s">
        <v>4008</v>
      </c>
      <c r="G114" s="185" t="s">
        <v>3920</v>
      </c>
      <c r="H114" s="186">
        <v>1</v>
      </c>
      <c r="I114" s="187"/>
      <c r="J114" s="188">
        <f>ROUND(I114*H114,2)</f>
        <v>0</v>
      </c>
      <c r="K114" s="189"/>
      <c r="L114" s="42"/>
      <c r="M114" s="190" t="s">
        <v>21</v>
      </c>
      <c r="N114" s="191" t="s">
        <v>45</v>
      </c>
      <c r="O114" s="67"/>
      <c r="P114" s="192">
        <f>O114*H114</f>
        <v>0</v>
      </c>
      <c r="Q114" s="192">
        <v>0</v>
      </c>
      <c r="R114" s="192">
        <f>Q114*H114</f>
        <v>0</v>
      </c>
      <c r="S114" s="192">
        <v>0</v>
      </c>
      <c r="T114" s="193">
        <f>S114*H114</f>
        <v>0</v>
      </c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R114" s="194" t="s">
        <v>356</v>
      </c>
      <c r="AT114" s="194" t="s">
        <v>208</v>
      </c>
      <c r="AU114" s="194" t="s">
        <v>81</v>
      </c>
      <c r="AY114" s="20" t="s">
        <v>206</v>
      </c>
      <c r="BE114" s="195">
        <f>IF(N114="základní",J114,0)</f>
        <v>0</v>
      </c>
      <c r="BF114" s="195">
        <f>IF(N114="snížená",J114,0)</f>
        <v>0</v>
      </c>
      <c r="BG114" s="195">
        <f>IF(N114="zákl. přenesená",J114,0)</f>
        <v>0</v>
      </c>
      <c r="BH114" s="195">
        <f>IF(N114="sníž. přenesená",J114,0)</f>
        <v>0</v>
      </c>
      <c r="BI114" s="195">
        <f>IF(N114="nulová",J114,0)</f>
        <v>0</v>
      </c>
      <c r="BJ114" s="20" t="s">
        <v>81</v>
      </c>
      <c r="BK114" s="195">
        <f>ROUND(I114*H114,2)</f>
        <v>0</v>
      </c>
      <c r="BL114" s="20" t="s">
        <v>356</v>
      </c>
      <c r="BM114" s="194" t="s">
        <v>4009</v>
      </c>
    </row>
    <row r="115" spans="1:65" s="2" customFormat="1">
      <c r="A115" s="37"/>
      <c r="B115" s="38"/>
      <c r="C115" s="39"/>
      <c r="D115" s="196" t="s">
        <v>213</v>
      </c>
      <c r="E115" s="39"/>
      <c r="F115" s="197" t="s">
        <v>4008</v>
      </c>
      <c r="G115" s="39"/>
      <c r="H115" s="39"/>
      <c r="I115" s="198"/>
      <c r="J115" s="39"/>
      <c r="K115" s="39"/>
      <c r="L115" s="42"/>
      <c r="M115" s="199"/>
      <c r="N115" s="200"/>
      <c r="O115" s="67"/>
      <c r="P115" s="67"/>
      <c r="Q115" s="67"/>
      <c r="R115" s="67"/>
      <c r="S115" s="67"/>
      <c r="T115" s="68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T115" s="20" t="s">
        <v>213</v>
      </c>
      <c r="AU115" s="20" t="s">
        <v>81</v>
      </c>
    </row>
    <row r="116" spans="1:65" s="2" customFormat="1" ht="16.5" customHeight="1">
      <c r="A116" s="37"/>
      <c r="B116" s="38"/>
      <c r="C116" s="182" t="s">
        <v>8</v>
      </c>
      <c r="D116" s="182" t="s">
        <v>208</v>
      </c>
      <c r="E116" s="183" t="s">
        <v>4010</v>
      </c>
      <c r="F116" s="184" t="s">
        <v>4011</v>
      </c>
      <c r="G116" s="185" t="s">
        <v>3920</v>
      </c>
      <c r="H116" s="186">
        <v>1</v>
      </c>
      <c r="I116" s="187"/>
      <c r="J116" s="188">
        <f>ROUND(I116*H116,2)</f>
        <v>0</v>
      </c>
      <c r="K116" s="189"/>
      <c r="L116" s="42"/>
      <c r="M116" s="190" t="s">
        <v>21</v>
      </c>
      <c r="N116" s="191" t="s">
        <v>45</v>
      </c>
      <c r="O116" s="67"/>
      <c r="P116" s="192">
        <f>O116*H116</f>
        <v>0</v>
      </c>
      <c r="Q116" s="192">
        <v>0</v>
      </c>
      <c r="R116" s="192">
        <f>Q116*H116</f>
        <v>0</v>
      </c>
      <c r="S116" s="192">
        <v>0</v>
      </c>
      <c r="T116" s="193">
        <f>S116*H116</f>
        <v>0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R116" s="194" t="s">
        <v>356</v>
      </c>
      <c r="AT116" s="194" t="s">
        <v>208</v>
      </c>
      <c r="AU116" s="194" t="s">
        <v>81</v>
      </c>
      <c r="AY116" s="20" t="s">
        <v>206</v>
      </c>
      <c r="BE116" s="195">
        <f>IF(N116="základní",J116,0)</f>
        <v>0</v>
      </c>
      <c r="BF116" s="195">
        <f>IF(N116="snížená",J116,0)</f>
        <v>0</v>
      </c>
      <c r="BG116" s="195">
        <f>IF(N116="zákl. přenesená",J116,0)</f>
        <v>0</v>
      </c>
      <c r="BH116" s="195">
        <f>IF(N116="sníž. přenesená",J116,0)</f>
        <v>0</v>
      </c>
      <c r="BI116" s="195">
        <f>IF(N116="nulová",J116,0)</f>
        <v>0</v>
      </c>
      <c r="BJ116" s="20" t="s">
        <v>81</v>
      </c>
      <c r="BK116" s="195">
        <f>ROUND(I116*H116,2)</f>
        <v>0</v>
      </c>
      <c r="BL116" s="20" t="s">
        <v>356</v>
      </c>
      <c r="BM116" s="194" t="s">
        <v>4012</v>
      </c>
    </row>
    <row r="117" spans="1:65" s="2" customFormat="1">
      <c r="A117" s="37"/>
      <c r="B117" s="38"/>
      <c r="C117" s="39"/>
      <c r="D117" s="196" t="s">
        <v>213</v>
      </c>
      <c r="E117" s="39"/>
      <c r="F117" s="197" t="s">
        <v>4011</v>
      </c>
      <c r="G117" s="39"/>
      <c r="H117" s="39"/>
      <c r="I117" s="198"/>
      <c r="J117" s="39"/>
      <c r="K117" s="39"/>
      <c r="L117" s="42"/>
      <c r="M117" s="199"/>
      <c r="N117" s="200"/>
      <c r="O117" s="67"/>
      <c r="P117" s="67"/>
      <c r="Q117" s="67"/>
      <c r="R117" s="67"/>
      <c r="S117" s="67"/>
      <c r="T117" s="68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T117" s="20" t="s">
        <v>213</v>
      </c>
      <c r="AU117" s="20" t="s">
        <v>81</v>
      </c>
    </row>
    <row r="118" spans="1:65" s="2" customFormat="1" ht="16.5" customHeight="1">
      <c r="A118" s="37"/>
      <c r="B118" s="38"/>
      <c r="C118" s="182" t="s">
        <v>334</v>
      </c>
      <c r="D118" s="182" t="s">
        <v>208</v>
      </c>
      <c r="E118" s="183" t="s">
        <v>4013</v>
      </c>
      <c r="F118" s="184" t="s">
        <v>4014</v>
      </c>
      <c r="G118" s="185" t="s">
        <v>3920</v>
      </c>
      <c r="H118" s="186">
        <v>4</v>
      </c>
      <c r="I118" s="187"/>
      <c r="J118" s="188">
        <f>ROUND(I118*H118,2)</f>
        <v>0</v>
      </c>
      <c r="K118" s="189"/>
      <c r="L118" s="42"/>
      <c r="M118" s="190" t="s">
        <v>21</v>
      </c>
      <c r="N118" s="191" t="s">
        <v>45</v>
      </c>
      <c r="O118" s="67"/>
      <c r="P118" s="192">
        <f>O118*H118</f>
        <v>0</v>
      </c>
      <c r="Q118" s="192">
        <v>0</v>
      </c>
      <c r="R118" s="192">
        <f>Q118*H118</f>
        <v>0</v>
      </c>
      <c r="S118" s="192">
        <v>0</v>
      </c>
      <c r="T118" s="193">
        <f>S118*H118</f>
        <v>0</v>
      </c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R118" s="194" t="s">
        <v>356</v>
      </c>
      <c r="AT118" s="194" t="s">
        <v>208</v>
      </c>
      <c r="AU118" s="194" t="s">
        <v>81</v>
      </c>
      <c r="AY118" s="20" t="s">
        <v>206</v>
      </c>
      <c r="BE118" s="195">
        <f>IF(N118="základní",J118,0)</f>
        <v>0</v>
      </c>
      <c r="BF118" s="195">
        <f>IF(N118="snížená",J118,0)</f>
        <v>0</v>
      </c>
      <c r="BG118" s="195">
        <f>IF(N118="zákl. přenesená",J118,0)</f>
        <v>0</v>
      </c>
      <c r="BH118" s="195">
        <f>IF(N118="sníž. přenesená",J118,0)</f>
        <v>0</v>
      </c>
      <c r="BI118" s="195">
        <f>IF(N118="nulová",J118,0)</f>
        <v>0</v>
      </c>
      <c r="BJ118" s="20" t="s">
        <v>81</v>
      </c>
      <c r="BK118" s="195">
        <f>ROUND(I118*H118,2)</f>
        <v>0</v>
      </c>
      <c r="BL118" s="20" t="s">
        <v>356</v>
      </c>
      <c r="BM118" s="194" t="s">
        <v>4015</v>
      </c>
    </row>
    <row r="119" spans="1:65" s="2" customFormat="1">
      <c r="A119" s="37"/>
      <c r="B119" s="38"/>
      <c r="C119" s="39"/>
      <c r="D119" s="196" t="s">
        <v>213</v>
      </c>
      <c r="E119" s="39"/>
      <c r="F119" s="197" t="s">
        <v>4014</v>
      </c>
      <c r="G119" s="39"/>
      <c r="H119" s="39"/>
      <c r="I119" s="198"/>
      <c r="J119" s="39"/>
      <c r="K119" s="39"/>
      <c r="L119" s="42"/>
      <c r="M119" s="199"/>
      <c r="N119" s="200"/>
      <c r="O119" s="67"/>
      <c r="P119" s="67"/>
      <c r="Q119" s="67"/>
      <c r="R119" s="67"/>
      <c r="S119" s="67"/>
      <c r="T119" s="68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T119" s="20" t="s">
        <v>213</v>
      </c>
      <c r="AU119" s="20" t="s">
        <v>81</v>
      </c>
    </row>
    <row r="120" spans="1:65" s="2" customFormat="1" ht="16.5" customHeight="1">
      <c r="A120" s="37"/>
      <c r="B120" s="38"/>
      <c r="C120" s="182" t="s">
        <v>339</v>
      </c>
      <c r="D120" s="182" t="s">
        <v>208</v>
      </c>
      <c r="E120" s="183" t="s">
        <v>4016</v>
      </c>
      <c r="F120" s="184" t="s">
        <v>4017</v>
      </c>
      <c r="G120" s="185" t="s">
        <v>1123</v>
      </c>
      <c r="H120" s="186">
        <v>5</v>
      </c>
      <c r="I120" s="187"/>
      <c r="J120" s="188">
        <f>ROUND(I120*H120,2)</f>
        <v>0</v>
      </c>
      <c r="K120" s="189"/>
      <c r="L120" s="42"/>
      <c r="M120" s="190" t="s">
        <v>21</v>
      </c>
      <c r="N120" s="191" t="s">
        <v>45</v>
      </c>
      <c r="O120" s="67"/>
      <c r="P120" s="192">
        <f>O120*H120</f>
        <v>0</v>
      </c>
      <c r="Q120" s="192">
        <v>0</v>
      </c>
      <c r="R120" s="192">
        <f>Q120*H120</f>
        <v>0</v>
      </c>
      <c r="S120" s="192">
        <v>0</v>
      </c>
      <c r="T120" s="193">
        <f>S120*H120</f>
        <v>0</v>
      </c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R120" s="194" t="s">
        <v>356</v>
      </c>
      <c r="AT120" s="194" t="s">
        <v>208</v>
      </c>
      <c r="AU120" s="194" t="s">
        <v>81</v>
      </c>
      <c r="AY120" s="20" t="s">
        <v>206</v>
      </c>
      <c r="BE120" s="195">
        <f>IF(N120="základní",J120,0)</f>
        <v>0</v>
      </c>
      <c r="BF120" s="195">
        <f>IF(N120="snížená",J120,0)</f>
        <v>0</v>
      </c>
      <c r="BG120" s="195">
        <f>IF(N120="zákl. přenesená",J120,0)</f>
        <v>0</v>
      </c>
      <c r="BH120" s="195">
        <f>IF(N120="sníž. přenesená",J120,0)</f>
        <v>0</v>
      </c>
      <c r="BI120" s="195">
        <f>IF(N120="nulová",J120,0)</f>
        <v>0</v>
      </c>
      <c r="BJ120" s="20" t="s">
        <v>81</v>
      </c>
      <c r="BK120" s="195">
        <f>ROUND(I120*H120,2)</f>
        <v>0</v>
      </c>
      <c r="BL120" s="20" t="s">
        <v>356</v>
      </c>
      <c r="BM120" s="194" t="s">
        <v>4018</v>
      </c>
    </row>
    <row r="121" spans="1:65" s="2" customFormat="1">
      <c r="A121" s="37"/>
      <c r="B121" s="38"/>
      <c r="C121" s="39"/>
      <c r="D121" s="196" t="s">
        <v>213</v>
      </c>
      <c r="E121" s="39"/>
      <c r="F121" s="197" t="s">
        <v>4017</v>
      </c>
      <c r="G121" s="39"/>
      <c r="H121" s="39"/>
      <c r="I121" s="198"/>
      <c r="J121" s="39"/>
      <c r="K121" s="39"/>
      <c r="L121" s="42"/>
      <c r="M121" s="199"/>
      <c r="N121" s="200"/>
      <c r="O121" s="67"/>
      <c r="P121" s="67"/>
      <c r="Q121" s="67"/>
      <c r="R121" s="67"/>
      <c r="S121" s="67"/>
      <c r="T121" s="68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T121" s="20" t="s">
        <v>213</v>
      </c>
      <c r="AU121" s="20" t="s">
        <v>81</v>
      </c>
    </row>
    <row r="122" spans="1:65" s="2" customFormat="1" ht="16.5" customHeight="1">
      <c r="A122" s="37"/>
      <c r="B122" s="38"/>
      <c r="C122" s="182" t="s">
        <v>346</v>
      </c>
      <c r="D122" s="182" t="s">
        <v>208</v>
      </c>
      <c r="E122" s="183" t="s">
        <v>4019</v>
      </c>
      <c r="F122" s="184" t="s">
        <v>4020</v>
      </c>
      <c r="G122" s="185" t="s">
        <v>342</v>
      </c>
      <c r="H122" s="186">
        <v>30</v>
      </c>
      <c r="I122" s="187"/>
      <c r="J122" s="188">
        <f>ROUND(I122*H122,2)</f>
        <v>0</v>
      </c>
      <c r="K122" s="189"/>
      <c r="L122" s="42"/>
      <c r="M122" s="190" t="s">
        <v>21</v>
      </c>
      <c r="N122" s="191" t="s">
        <v>45</v>
      </c>
      <c r="O122" s="67"/>
      <c r="P122" s="192">
        <f>O122*H122</f>
        <v>0</v>
      </c>
      <c r="Q122" s="192">
        <v>0</v>
      </c>
      <c r="R122" s="192">
        <f>Q122*H122</f>
        <v>0</v>
      </c>
      <c r="S122" s="192">
        <v>0</v>
      </c>
      <c r="T122" s="193">
        <f>S122*H122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R122" s="194" t="s">
        <v>356</v>
      </c>
      <c r="AT122" s="194" t="s">
        <v>208</v>
      </c>
      <c r="AU122" s="194" t="s">
        <v>81</v>
      </c>
      <c r="AY122" s="20" t="s">
        <v>206</v>
      </c>
      <c r="BE122" s="195">
        <f>IF(N122="základní",J122,0)</f>
        <v>0</v>
      </c>
      <c r="BF122" s="195">
        <f>IF(N122="snížená",J122,0)</f>
        <v>0</v>
      </c>
      <c r="BG122" s="195">
        <f>IF(N122="zákl. přenesená",J122,0)</f>
        <v>0</v>
      </c>
      <c r="BH122" s="195">
        <f>IF(N122="sníž. přenesená",J122,0)</f>
        <v>0</v>
      </c>
      <c r="BI122" s="195">
        <f>IF(N122="nulová",J122,0)</f>
        <v>0</v>
      </c>
      <c r="BJ122" s="20" t="s">
        <v>81</v>
      </c>
      <c r="BK122" s="195">
        <f>ROUND(I122*H122,2)</f>
        <v>0</v>
      </c>
      <c r="BL122" s="20" t="s">
        <v>356</v>
      </c>
      <c r="BM122" s="194" t="s">
        <v>4021</v>
      </c>
    </row>
    <row r="123" spans="1:65" s="2" customFormat="1">
      <c r="A123" s="37"/>
      <c r="B123" s="38"/>
      <c r="C123" s="39"/>
      <c r="D123" s="196" t="s">
        <v>213</v>
      </c>
      <c r="E123" s="39"/>
      <c r="F123" s="197" t="s">
        <v>4020</v>
      </c>
      <c r="G123" s="39"/>
      <c r="H123" s="39"/>
      <c r="I123" s="198"/>
      <c r="J123" s="39"/>
      <c r="K123" s="39"/>
      <c r="L123" s="42"/>
      <c r="M123" s="199"/>
      <c r="N123" s="200"/>
      <c r="O123" s="67"/>
      <c r="P123" s="67"/>
      <c r="Q123" s="67"/>
      <c r="R123" s="67"/>
      <c r="S123" s="67"/>
      <c r="T123" s="68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20" t="s">
        <v>213</v>
      </c>
      <c r="AU123" s="20" t="s">
        <v>81</v>
      </c>
    </row>
    <row r="124" spans="1:65" s="2" customFormat="1" ht="16.5" customHeight="1">
      <c r="A124" s="37"/>
      <c r="B124" s="38"/>
      <c r="C124" s="182" t="s">
        <v>356</v>
      </c>
      <c r="D124" s="182" t="s">
        <v>208</v>
      </c>
      <c r="E124" s="183" t="s">
        <v>4022</v>
      </c>
      <c r="F124" s="184" t="s">
        <v>4023</v>
      </c>
      <c r="G124" s="185" t="s">
        <v>4024</v>
      </c>
      <c r="H124" s="186">
        <v>10</v>
      </c>
      <c r="I124" s="187"/>
      <c r="J124" s="188">
        <f>ROUND(I124*H124,2)</f>
        <v>0</v>
      </c>
      <c r="K124" s="189"/>
      <c r="L124" s="42"/>
      <c r="M124" s="190" t="s">
        <v>21</v>
      </c>
      <c r="N124" s="191" t="s">
        <v>45</v>
      </c>
      <c r="O124" s="67"/>
      <c r="P124" s="192">
        <f>O124*H124</f>
        <v>0</v>
      </c>
      <c r="Q124" s="192">
        <v>0</v>
      </c>
      <c r="R124" s="192">
        <f>Q124*H124</f>
        <v>0</v>
      </c>
      <c r="S124" s="192">
        <v>0</v>
      </c>
      <c r="T124" s="193">
        <f>S124*H124</f>
        <v>0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R124" s="194" t="s">
        <v>356</v>
      </c>
      <c r="AT124" s="194" t="s">
        <v>208</v>
      </c>
      <c r="AU124" s="194" t="s">
        <v>81</v>
      </c>
      <c r="AY124" s="20" t="s">
        <v>206</v>
      </c>
      <c r="BE124" s="195">
        <f>IF(N124="základní",J124,0)</f>
        <v>0</v>
      </c>
      <c r="BF124" s="195">
        <f>IF(N124="snížená",J124,0)</f>
        <v>0</v>
      </c>
      <c r="BG124" s="195">
        <f>IF(N124="zákl. přenesená",J124,0)</f>
        <v>0</v>
      </c>
      <c r="BH124" s="195">
        <f>IF(N124="sníž. přenesená",J124,0)</f>
        <v>0</v>
      </c>
      <c r="BI124" s="195">
        <f>IF(N124="nulová",J124,0)</f>
        <v>0</v>
      </c>
      <c r="BJ124" s="20" t="s">
        <v>81</v>
      </c>
      <c r="BK124" s="195">
        <f>ROUND(I124*H124,2)</f>
        <v>0</v>
      </c>
      <c r="BL124" s="20" t="s">
        <v>356</v>
      </c>
      <c r="BM124" s="194" t="s">
        <v>4025</v>
      </c>
    </row>
    <row r="125" spans="1:65" s="2" customFormat="1">
      <c r="A125" s="37"/>
      <c r="B125" s="38"/>
      <c r="C125" s="39"/>
      <c r="D125" s="196" t="s">
        <v>213</v>
      </c>
      <c r="E125" s="39"/>
      <c r="F125" s="197" t="s">
        <v>4023</v>
      </c>
      <c r="G125" s="39"/>
      <c r="H125" s="39"/>
      <c r="I125" s="198"/>
      <c r="J125" s="39"/>
      <c r="K125" s="39"/>
      <c r="L125" s="42"/>
      <c r="M125" s="199"/>
      <c r="N125" s="200"/>
      <c r="O125" s="67"/>
      <c r="P125" s="67"/>
      <c r="Q125" s="67"/>
      <c r="R125" s="67"/>
      <c r="S125" s="67"/>
      <c r="T125" s="68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T125" s="20" t="s">
        <v>213</v>
      </c>
      <c r="AU125" s="20" t="s">
        <v>81</v>
      </c>
    </row>
    <row r="126" spans="1:65" s="2" customFormat="1" ht="16.5" customHeight="1">
      <c r="A126" s="37"/>
      <c r="B126" s="38"/>
      <c r="C126" s="182" t="s">
        <v>361</v>
      </c>
      <c r="D126" s="182" t="s">
        <v>208</v>
      </c>
      <c r="E126" s="183" t="s">
        <v>4026</v>
      </c>
      <c r="F126" s="184" t="s">
        <v>4027</v>
      </c>
      <c r="G126" s="185" t="s">
        <v>4024</v>
      </c>
      <c r="H126" s="186">
        <v>15</v>
      </c>
      <c r="I126" s="187"/>
      <c r="J126" s="188">
        <f>ROUND(I126*H126,2)</f>
        <v>0</v>
      </c>
      <c r="K126" s="189"/>
      <c r="L126" s="42"/>
      <c r="M126" s="190" t="s">
        <v>21</v>
      </c>
      <c r="N126" s="191" t="s">
        <v>45</v>
      </c>
      <c r="O126" s="67"/>
      <c r="P126" s="192">
        <f>O126*H126</f>
        <v>0</v>
      </c>
      <c r="Q126" s="192">
        <v>0</v>
      </c>
      <c r="R126" s="192">
        <f>Q126*H126</f>
        <v>0</v>
      </c>
      <c r="S126" s="192">
        <v>0</v>
      </c>
      <c r="T126" s="193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194" t="s">
        <v>356</v>
      </c>
      <c r="AT126" s="194" t="s">
        <v>208</v>
      </c>
      <c r="AU126" s="194" t="s">
        <v>81</v>
      </c>
      <c r="AY126" s="20" t="s">
        <v>206</v>
      </c>
      <c r="BE126" s="195">
        <f>IF(N126="základní",J126,0)</f>
        <v>0</v>
      </c>
      <c r="BF126" s="195">
        <f>IF(N126="snížená",J126,0)</f>
        <v>0</v>
      </c>
      <c r="BG126" s="195">
        <f>IF(N126="zákl. přenesená",J126,0)</f>
        <v>0</v>
      </c>
      <c r="BH126" s="195">
        <f>IF(N126="sníž. přenesená",J126,0)</f>
        <v>0</v>
      </c>
      <c r="BI126" s="195">
        <f>IF(N126="nulová",J126,0)</f>
        <v>0</v>
      </c>
      <c r="BJ126" s="20" t="s">
        <v>81</v>
      </c>
      <c r="BK126" s="195">
        <f>ROUND(I126*H126,2)</f>
        <v>0</v>
      </c>
      <c r="BL126" s="20" t="s">
        <v>356</v>
      </c>
      <c r="BM126" s="194" t="s">
        <v>4028</v>
      </c>
    </row>
    <row r="127" spans="1:65" s="2" customFormat="1">
      <c r="A127" s="37"/>
      <c r="B127" s="38"/>
      <c r="C127" s="39"/>
      <c r="D127" s="196" t="s">
        <v>213</v>
      </c>
      <c r="E127" s="39"/>
      <c r="F127" s="197" t="s">
        <v>4027</v>
      </c>
      <c r="G127" s="39"/>
      <c r="H127" s="39"/>
      <c r="I127" s="198"/>
      <c r="J127" s="39"/>
      <c r="K127" s="39"/>
      <c r="L127" s="42"/>
      <c r="M127" s="245"/>
      <c r="N127" s="246"/>
      <c r="O127" s="247"/>
      <c r="P127" s="247"/>
      <c r="Q127" s="247"/>
      <c r="R127" s="247"/>
      <c r="S127" s="247"/>
      <c r="T127" s="248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20" t="s">
        <v>213</v>
      </c>
      <c r="AU127" s="20" t="s">
        <v>81</v>
      </c>
    </row>
    <row r="128" spans="1:65" s="2" customFormat="1" ht="7" customHeight="1">
      <c r="A128" s="37"/>
      <c r="B128" s="50"/>
      <c r="C128" s="51"/>
      <c r="D128" s="51"/>
      <c r="E128" s="51"/>
      <c r="F128" s="51"/>
      <c r="G128" s="51"/>
      <c r="H128" s="51"/>
      <c r="I128" s="51"/>
      <c r="J128" s="51"/>
      <c r="K128" s="51"/>
      <c r="L128" s="42"/>
      <c r="M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</sheetData>
  <sheetProtection algorithmName="SHA-512" hashValue="W7VrgjheQsEaU73Lb4E6amLfOSh4Sr2gLP+A9i9gf9k6tQ9MAEZp82v0YPFA7bFzeuD7MjHj4/Lvb+8OgmQHVQ==" saltValue="pCz08u59dIve0SS1+6jzUeh2SJSaThw6KjbFH0lc6bNj1DMYyG+wfFBURQ9RQpyd6uPeOCdU7oyDGjTGh7issw==" spinCount="100000" sheet="1" objects="1" scenarios="1" formatColumns="0" formatRows="0" autoFilter="0"/>
  <autoFilter ref="C91:K127" xr:uid="{00000000-0009-0000-0000-000013000000}"/>
  <mergeCells count="15">
    <mergeCell ref="E78:H78"/>
    <mergeCell ref="E82:H82"/>
    <mergeCell ref="E80:H80"/>
    <mergeCell ref="E84:H84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2:BM271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158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2673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2800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3737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4029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21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28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ROUND(J94,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ROUND((SUM(BE94:BE270)),  2)</f>
        <v>0</v>
      </c>
      <c r="G37" s="37"/>
      <c r="H37" s="37"/>
      <c r="I37" s="127">
        <v>0.21</v>
      </c>
      <c r="J37" s="126">
        <f>ROUND(((SUM(BE94:BE270))*I37),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ROUND((SUM(BF94:BF270)),  2)</f>
        <v>0</v>
      </c>
      <c r="G38" s="37"/>
      <c r="H38" s="37"/>
      <c r="I38" s="127">
        <v>0.12</v>
      </c>
      <c r="J38" s="126">
        <f>ROUND(((SUM(BF94:BF270))*I38),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ROUND((SUM(BG94:BG270)),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ROUND((SUM(BH94:BH270)),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ROUND((SUM(BI94:BI270)),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2673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2800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3737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3 - Elektroinstalace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 xml:space="preserve"> 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J94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4030</v>
      </c>
      <c r="E68" s="146"/>
      <c r="F68" s="146"/>
      <c r="G68" s="146"/>
      <c r="H68" s="146"/>
      <c r="I68" s="146"/>
      <c r="J68" s="147">
        <f>J95</f>
        <v>0</v>
      </c>
      <c r="K68" s="144"/>
      <c r="L68" s="148"/>
    </row>
    <row r="69" spans="1:47" s="9" customFormat="1" ht="25" customHeight="1">
      <c r="B69" s="143"/>
      <c r="C69" s="144"/>
      <c r="D69" s="145" t="s">
        <v>4031</v>
      </c>
      <c r="E69" s="146"/>
      <c r="F69" s="146"/>
      <c r="G69" s="146"/>
      <c r="H69" s="146"/>
      <c r="I69" s="146"/>
      <c r="J69" s="147">
        <f>J245</f>
        <v>0</v>
      </c>
      <c r="K69" s="144"/>
      <c r="L69" s="148"/>
    </row>
    <row r="70" spans="1:47" s="9" customFormat="1" ht="25" customHeight="1">
      <c r="B70" s="143"/>
      <c r="C70" s="144"/>
      <c r="D70" s="145" t="s">
        <v>4032</v>
      </c>
      <c r="E70" s="146"/>
      <c r="F70" s="146"/>
      <c r="G70" s="146"/>
      <c r="H70" s="146"/>
      <c r="I70" s="146"/>
      <c r="J70" s="147">
        <f>J257</f>
        <v>0</v>
      </c>
      <c r="K70" s="144"/>
      <c r="L70" s="148"/>
    </row>
    <row r="71" spans="1:47" s="2" customFormat="1" ht="21.75" customHeight="1">
      <c r="A71" s="37"/>
      <c r="B71" s="38"/>
      <c r="C71" s="39"/>
      <c r="D71" s="39"/>
      <c r="E71" s="39"/>
      <c r="F71" s="39"/>
      <c r="G71" s="39"/>
      <c r="H71" s="39"/>
      <c r="I71" s="39"/>
      <c r="J71" s="39"/>
      <c r="K71" s="39"/>
      <c r="L71" s="116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</row>
    <row r="72" spans="1:47" s="2" customFormat="1" ht="7" customHeight="1">
      <c r="A72" s="37"/>
      <c r="B72" s="50"/>
      <c r="C72" s="51"/>
      <c r="D72" s="51"/>
      <c r="E72" s="51"/>
      <c r="F72" s="51"/>
      <c r="G72" s="51"/>
      <c r="H72" s="51"/>
      <c r="I72" s="51"/>
      <c r="J72" s="51"/>
      <c r="K72" s="51"/>
      <c r="L72" s="11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6" spans="1:47" s="2" customFormat="1" ht="7" customHeight="1">
      <c r="A76" s="37"/>
      <c r="B76" s="52"/>
      <c r="C76" s="53"/>
      <c r="D76" s="53"/>
      <c r="E76" s="53"/>
      <c r="F76" s="53"/>
      <c r="G76" s="53"/>
      <c r="H76" s="53"/>
      <c r="I76" s="53"/>
      <c r="J76" s="53"/>
      <c r="K76" s="53"/>
      <c r="L76" s="116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pans="1:47" s="2" customFormat="1" ht="25" customHeight="1">
      <c r="A77" s="37"/>
      <c r="B77" s="38"/>
      <c r="C77" s="26" t="s">
        <v>191</v>
      </c>
      <c r="D77" s="39"/>
      <c r="E77" s="39"/>
      <c r="F77" s="39"/>
      <c r="G77" s="39"/>
      <c r="H77" s="39"/>
      <c r="I77" s="39"/>
      <c r="J77" s="39"/>
      <c r="K77" s="39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47" s="2" customFormat="1" ht="7" customHeight="1">
      <c r="A78" s="37"/>
      <c r="B78" s="38"/>
      <c r="C78" s="39"/>
      <c r="D78" s="39"/>
      <c r="E78" s="39"/>
      <c r="F78" s="39"/>
      <c r="G78" s="39"/>
      <c r="H78" s="39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47" s="2" customFormat="1" ht="12" customHeight="1">
      <c r="A79" s="37"/>
      <c r="B79" s="38"/>
      <c r="C79" s="32" t="s">
        <v>16</v>
      </c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47" s="2" customFormat="1" ht="16.5" customHeight="1">
      <c r="A80" s="37"/>
      <c r="B80" s="38"/>
      <c r="C80" s="39"/>
      <c r="D80" s="39"/>
      <c r="E80" s="400" t="str">
        <f>E7</f>
        <v>Lesopark Na Kolečku-DPS - revize</v>
      </c>
      <c r="F80" s="401"/>
      <c r="G80" s="401"/>
      <c r="H80" s="401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5" s="1" customFormat="1" ht="12" customHeight="1">
      <c r="B81" s="24"/>
      <c r="C81" s="32" t="s">
        <v>169</v>
      </c>
      <c r="D81" s="25"/>
      <c r="E81" s="25"/>
      <c r="F81" s="25"/>
      <c r="G81" s="25"/>
      <c r="H81" s="25"/>
      <c r="I81" s="25"/>
      <c r="J81" s="25"/>
      <c r="K81" s="25"/>
      <c r="L81" s="23"/>
    </row>
    <row r="82" spans="1:65" s="1" customFormat="1" ht="16.5" customHeight="1">
      <c r="B82" s="24"/>
      <c r="C82" s="25"/>
      <c r="D82" s="25"/>
      <c r="E82" s="400" t="s">
        <v>2673</v>
      </c>
      <c r="F82" s="391"/>
      <c r="G82" s="391"/>
      <c r="H82" s="391"/>
      <c r="I82" s="25"/>
      <c r="J82" s="25"/>
      <c r="K82" s="25"/>
      <c r="L82" s="23"/>
    </row>
    <row r="83" spans="1:65" s="1" customFormat="1" ht="12" customHeight="1">
      <c r="B83" s="24"/>
      <c r="C83" s="32" t="s">
        <v>171</v>
      </c>
      <c r="D83" s="25"/>
      <c r="E83" s="25"/>
      <c r="F83" s="25"/>
      <c r="G83" s="25"/>
      <c r="H83" s="25"/>
      <c r="I83" s="25"/>
      <c r="J83" s="25"/>
      <c r="K83" s="25"/>
      <c r="L83" s="23"/>
    </row>
    <row r="84" spans="1:65" s="2" customFormat="1" ht="16.5" customHeight="1">
      <c r="A84" s="37"/>
      <c r="B84" s="38"/>
      <c r="C84" s="39"/>
      <c r="D84" s="39"/>
      <c r="E84" s="409" t="s">
        <v>2800</v>
      </c>
      <c r="F84" s="399"/>
      <c r="G84" s="399"/>
      <c r="H84" s="39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5" s="2" customFormat="1" ht="12" customHeight="1">
      <c r="A85" s="37"/>
      <c r="B85" s="38"/>
      <c r="C85" s="32" t="s">
        <v>3737</v>
      </c>
      <c r="D85" s="39"/>
      <c r="E85" s="39"/>
      <c r="F85" s="39"/>
      <c r="G85" s="39"/>
      <c r="H85" s="3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5" s="2" customFormat="1" ht="16.5" customHeight="1">
      <c r="A86" s="37"/>
      <c r="B86" s="38"/>
      <c r="C86" s="39"/>
      <c r="D86" s="39"/>
      <c r="E86" s="367" t="str">
        <f>E13</f>
        <v>3 - Elektroinstalace</v>
      </c>
      <c r="F86" s="399"/>
      <c r="G86" s="399"/>
      <c r="H86" s="39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5" s="2" customFormat="1" ht="7" customHeight="1">
      <c r="A87" s="37"/>
      <c r="B87" s="38"/>
      <c r="C87" s="39"/>
      <c r="D87" s="39"/>
      <c r="E87" s="39"/>
      <c r="F87" s="39"/>
      <c r="G87" s="39"/>
      <c r="H87" s="3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5" s="2" customFormat="1" ht="12" customHeight="1">
      <c r="A88" s="37"/>
      <c r="B88" s="38"/>
      <c r="C88" s="32" t="s">
        <v>22</v>
      </c>
      <c r="D88" s="39"/>
      <c r="E88" s="39"/>
      <c r="F88" s="30" t="str">
        <f>F16</f>
        <v xml:space="preserve"> </v>
      </c>
      <c r="G88" s="39"/>
      <c r="H88" s="39"/>
      <c r="I88" s="32" t="s">
        <v>24</v>
      </c>
      <c r="J88" s="62" t="str">
        <f>IF(J16="","",J16)</f>
        <v>22. 5. 2024</v>
      </c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5" s="2" customFormat="1" ht="7" customHeight="1">
      <c r="A89" s="37"/>
      <c r="B89" s="38"/>
      <c r="C89" s="39"/>
      <c r="D89" s="39"/>
      <c r="E89" s="39"/>
      <c r="F89" s="39"/>
      <c r="G89" s="39"/>
      <c r="H89" s="39"/>
      <c r="I89" s="39"/>
      <c r="J89" s="39"/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5" s="2" customFormat="1" ht="15.15" customHeight="1">
      <c r="A90" s="37"/>
      <c r="B90" s="38"/>
      <c r="C90" s="32" t="s">
        <v>26</v>
      </c>
      <c r="D90" s="39"/>
      <c r="E90" s="39"/>
      <c r="F90" s="30" t="str">
        <f>E19</f>
        <v xml:space="preserve"> </v>
      </c>
      <c r="G90" s="39"/>
      <c r="H90" s="39"/>
      <c r="I90" s="32" t="s">
        <v>32</v>
      </c>
      <c r="J90" s="35" t="str">
        <f>E25</f>
        <v>Land05 s.r.o.</v>
      </c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5" s="2" customFormat="1" ht="15.15" customHeight="1">
      <c r="A91" s="37"/>
      <c r="B91" s="38"/>
      <c r="C91" s="32" t="s">
        <v>30</v>
      </c>
      <c r="D91" s="39"/>
      <c r="E91" s="39"/>
      <c r="F91" s="30" t="str">
        <f>IF(E22="","",E22)</f>
        <v>Vyplň údaj</v>
      </c>
      <c r="G91" s="39"/>
      <c r="H91" s="39"/>
      <c r="I91" s="32" t="s">
        <v>35</v>
      </c>
      <c r="J91" s="35" t="str">
        <f>E28</f>
        <v>Soloreal s.r.o.</v>
      </c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5" s="2" customFormat="1" ht="10.25" customHeight="1">
      <c r="A92" s="37"/>
      <c r="B92" s="38"/>
      <c r="C92" s="39"/>
      <c r="D92" s="39"/>
      <c r="E92" s="39"/>
      <c r="F92" s="39"/>
      <c r="G92" s="39"/>
      <c r="H92" s="39"/>
      <c r="I92" s="39"/>
      <c r="J92" s="39"/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65" s="11" customFormat="1" ht="29.25" customHeight="1">
      <c r="A93" s="154"/>
      <c r="B93" s="155"/>
      <c r="C93" s="156" t="s">
        <v>192</v>
      </c>
      <c r="D93" s="157" t="s">
        <v>59</v>
      </c>
      <c r="E93" s="157" t="s">
        <v>55</v>
      </c>
      <c r="F93" s="157" t="s">
        <v>56</v>
      </c>
      <c r="G93" s="157" t="s">
        <v>193</v>
      </c>
      <c r="H93" s="157" t="s">
        <v>194</v>
      </c>
      <c r="I93" s="157" t="s">
        <v>195</v>
      </c>
      <c r="J93" s="158" t="s">
        <v>177</v>
      </c>
      <c r="K93" s="159" t="s">
        <v>196</v>
      </c>
      <c r="L93" s="160"/>
      <c r="M93" s="71" t="s">
        <v>21</v>
      </c>
      <c r="N93" s="72" t="s">
        <v>44</v>
      </c>
      <c r="O93" s="72" t="s">
        <v>197</v>
      </c>
      <c r="P93" s="72" t="s">
        <v>198</v>
      </c>
      <c r="Q93" s="72" t="s">
        <v>199</v>
      </c>
      <c r="R93" s="72" t="s">
        <v>200</v>
      </c>
      <c r="S93" s="72" t="s">
        <v>201</v>
      </c>
      <c r="T93" s="73" t="s">
        <v>202</v>
      </c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</row>
    <row r="94" spans="1:65" s="2" customFormat="1" ht="22.75" customHeight="1">
      <c r="A94" s="37"/>
      <c r="B94" s="38"/>
      <c r="C94" s="78" t="s">
        <v>203</v>
      </c>
      <c r="D94" s="39"/>
      <c r="E94" s="39"/>
      <c r="F94" s="39"/>
      <c r="G94" s="39"/>
      <c r="H94" s="39"/>
      <c r="I94" s="39"/>
      <c r="J94" s="161">
        <f>BK94</f>
        <v>0</v>
      </c>
      <c r="K94" s="39"/>
      <c r="L94" s="42"/>
      <c r="M94" s="74"/>
      <c r="N94" s="162"/>
      <c r="O94" s="75"/>
      <c r="P94" s="163">
        <f>P95+P245+P257</f>
        <v>0</v>
      </c>
      <c r="Q94" s="75"/>
      <c r="R94" s="163">
        <f>R95+R245+R257</f>
        <v>0</v>
      </c>
      <c r="S94" s="75"/>
      <c r="T94" s="164">
        <f>T95+T245+T257</f>
        <v>0</v>
      </c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T94" s="20" t="s">
        <v>73</v>
      </c>
      <c r="AU94" s="20" t="s">
        <v>178</v>
      </c>
      <c r="BK94" s="165">
        <f>BK95+BK245+BK257</f>
        <v>0</v>
      </c>
    </row>
    <row r="95" spans="1:65" s="12" customFormat="1" ht="25.9" customHeight="1">
      <c r="B95" s="166"/>
      <c r="C95" s="167"/>
      <c r="D95" s="168" t="s">
        <v>73</v>
      </c>
      <c r="E95" s="169" t="s">
        <v>4033</v>
      </c>
      <c r="F95" s="169" t="s">
        <v>4034</v>
      </c>
      <c r="G95" s="167"/>
      <c r="H95" s="167"/>
      <c r="I95" s="170"/>
      <c r="J95" s="171">
        <f>BK95</f>
        <v>0</v>
      </c>
      <c r="K95" s="167"/>
      <c r="L95" s="172"/>
      <c r="M95" s="173"/>
      <c r="N95" s="174"/>
      <c r="O95" s="174"/>
      <c r="P95" s="175">
        <f>SUM(P96:P244)</f>
        <v>0</v>
      </c>
      <c r="Q95" s="174"/>
      <c r="R95" s="175">
        <f>SUM(R96:R244)</f>
        <v>0</v>
      </c>
      <c r="S95" s="174"/>
      <c r="T95" s="176">
        <f>SUM(T96:T244)</f>
        <v>0</v>
      </c>
      <c r="AR95" s="177" t="s">
        <v>81</v>
      </c>
      <c r="AT95" s="178" t="s">
        <v>73</v>
      </c>
      <c r="AU95" s="178" t="s">
        <v>74</v>
      </c>
      <c r="AY95" s="177" t="s">
        <v>206</v>
      </c>
      <c r="BK95" s="179">
        <f>SUM(BK96:BK244)</f>
        <v>0</v>
      </c>
    </row>
    <row r="96" spans="1:65" s="2" customFormat="1" ht="16.5" customHeight="1">
      <c r="A96" s="37"/>
      <c r="B96" s="38"/>
      <c r="C96" s="182" t="s">
        <v>81</v>
      </c>
      <c r="D96" s="182" t="s">
        <v>208</v>
      </c>
      <c r="E96" s="183" t="s">
        <v>81</v>
      </c>
      <c r="F96" s="184" t="s">
        <v>4035</v>
      </c>
      <c r="G96" s="185" t="s">
        <v>1123</v>
      </c>
      <c r="H96" s="186">
        <v>6</v>
      </c>
      <c r="I96" s="187"/>
      <c r="J96" s="188">
        <f>ROUND(I96*H96,2)</f>
        <v>0</v>
      </c>
      <c r="K96" s="189"/>
      <c r="L96" s="42"/>
      <c r="M96" s="190" t="s">
        <v>21</v>
      </c>
      <c r="N96" s="191" t="s">
        <v>45</v>
      </c>
      <c r="O96" s="67"/>
      <c r="P96" s="192">
        <f>O96*H96</f>
        <v>0</v>
      </c>
      <c r="Q96" s="192">
        <v>0</v>
      </c>
      <c r="R96" s="192">
        <f>Q96*H96</f>
        <v>0</v>
      </c>
      <c r="S96" s="192">
        <v>0</v>
      </c>
      <c r="T96" s="193">
        <f>S96*H96</f>
        <v>0</v>
      </c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R96" s="194" t="s">
        <v>149</v>
      </c>
      <c r="AT96" s="194" t="s">
        <v>208</v>
      </c>
      <c r="AU96" s="194" t="s">
        <v>81</v>
      </c>
      <c r="AY96" s="20" t="s">
        <v>206</v>
      </c>
      <c r="BE96" s="195">
        <f>IF(N96="základní",J96,0)</f>
        <v>0</v>
      </c>
      <c r="BF96" s="195">
        <f>IF(N96="snížená",J96,0)</f>
        <v>0</v>
      </c>
      <c r="BG96" s="195">
        <f>IF(N96="zákl. přenesená",J96,0)</f>
        <v>0</v>
      </c>
      <c r="BH96" s="195">
        <f>IF(N96="sníž. přenesená",J96,0)</f>
        <v>0</v>
      </c>
      <c r="BI96" s="195">
        <f>IF(N96="nulová",J96,0)</f>
        <v>0</v>
      </c>
      <c r="BJ96" s="20" t="s">
        <v>81</v>
      </c>
      <c r="BK96" s="195">
        <f>ROUND(I96*H96,2)</f>
        <v>0</v>
      </c>
      <c r="BL96" s="20" t="s">
        <v>149</v>
      </c>
      <c r="BM96" s="194" t="s">
        <v>4036</v>
      </c>
    </row>
    <row r="97" spans="1:65" s="2" customFormat="1">
      <c r="A97" s="37"/>
      <c r="B97" s="38"/>
      <c r="C97" s="39"/>
      <c r="D97" s="196" t="s">
        <v>213</v>
      </c>
      <c r="E97" s="39"/>
      <c r="F97" s="197" t="s">
        <v>4035</v>
      </c>
      <c r="G97" s="39"/>
      <c r="H97" s="39"/>
      <c r="I97" s="198"/>
      <c r="J97" s="39"/>
      <c r="K97" s="39"/>
      <c r="L97" s="42"/>
      <c r="M97" s="199"/>
      <c r="N97" s="200"/>
      <c r="O97" s="67"/>
      <c r="P97" s="67"/>
      <c r="Q97" s="67"/>
      <c r="R97" s="67"/>
      <c r="S97" s="67"/>
      <c r="T97" s="68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20" t="s">
        <v>213</v>
      </c>
      <c r="AU97" s="20" t="s">
        <v>81</v>
      </c>
    </row>
    <row r="98" spans="1:65" s="2" customFormat="1" ht="16.5" customHeight="1">
      <c r="A98" s="37"/>
      <c r="B98" s="38"/>
      <c r="C98" s="182" t="s">
        <v>83</v>
      </c>
      <c r="D98" s="182" t="s">
        <v>208</v>
      </c>
      <c r="E98" s="183" t="s">
        <v>106</v>
      </c>
      <c r="F98" s="184" t="s">
        <v>4037</v>
      </c>
      <c r="G98" s="185" t="s">
        <v>1123</v>
      </c>
      <c r="H98" s="186">
        <v>3</v>
      </c>
      <c r="I98" s="187"/>
      <c r="J98" s="188">
        <f>ROUND(I98*H98,2)</f>
        <v>0</v>
      </c>
      <c r="K98" s="189"/>
      <c r="L98" s="42"/>
      <c r="M98" s="190" t="s">
        <v>21</v>
      </c>
      <c r="N98" s="191" t="s">
        <v>45</v>
      </c>
      <c r="O98" s="67"/>
      <c r="P98" s="192">
        <f>O98*H98</f>
        <v>0</v>
      </c>
      <c r="Q98" s="192">
        <v>0</v>
      </c>
      <c r="R98" s="192">
        <f>Q98*H98</f>
        <v>0</v>
      </c>
      <c r="S98" s="192">
        <v>0</v>
      </c>
      <c r="T98" s="193">
        <f>S98*H98</f>
        <v>0</v>
      </c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R98" s="194" t="s">
        <v>149</v>
      </c>
      <c r="AT98" s="194" t="s">
        <v>208</v>
      </c>
      <c r="AU98" s="194" t="s">
        <v>81</v>
      </c>
      <c r="AY98" s="20" t="s">
        <v>206</v>
      </c>
      <c r="BE98" s="195">
        <f>IF(N98="základní",J98,0)</f>
        <v>0</v>
      </c>
      <c r="BF98" s="195">
        <f>IF(N98="snížená",J98,0)</f>
        <v>0</v>
      </c>
      <c r="BG98" s="195">
        <f>IF(N98="zákl. přenesená",J98,0)</f>
        <v>0</v>
      </c>
      <c r="BH98" s="195">
        <f>IF(N98="sníž. přenesená",J98,0)</f>
        <v>0</v>
      </c>
      <c r="BI98" s="195">
        <f>IF(N98="nulová",J98,0)</f>
        <v>0</v>
      </c>
      <c r="BJ98" s="20" t="s">
        <v>81</v>
      </c>
      <c r="BK98" s="195">
        <f>ROUND(I98*H98,2)</f>
        <v>0</v>
      </c>
      <c r="BL98" s="20" t="s">
        <v>149</v>
      </c>
      <c r="BM98" s="194" t="s">
        <v>4038</v>
      </c>
    </row>
    <row r="99" spans="1:65" s="2" customFormat="1">
      <c r="A99" s="37"/>
      <c r="B99" s="38"/>
      <c r="C99" s="39"/>
      <c r="D99" s="196" t="s">
        <v>213</v>
      </c>
      <c r="E99" s="39"/>
      <c r="F99" s="197" t="s">
        <v>4037</v>
      </c>
      <c r="G99" s="39"/>
      <c r="H99" s="39"/>
      <c r="I99" s="198"/>
      <c r="J99" s="39"/>
      <c r="K99" s="39"/>
      <c r="L99" s="42"/>
      <c r="M99" s="199"/>
      <c r="N99" s="200"/>
      <c r="O99" s="67"/>
      <c r="P99" s="67"/>
      <c r="Q99" s="67"/>
      <c r="R99" s="67"/>
      <c r="S99" s="67"/>
      <c r="T99" s="68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T99" s="20" t="s">
        <v>213</v>
      </c>
      <c r="AU99" s="20" t="s">
        <v>81</v>
      </c>
    </row>
    <row r="100" spans="1:65" s="2" customFormat="1" ht="16.5" customHeight="1">
      <c r="A100" s="37"/>
      <c r="B100" s="38"/>
      <c r="C100" s="182" t="s">
        <v>106</v>
      </c>
      <c r="D100" s="182" t="s">
        <v>208</v>
      </c>
      <c r="E100" s="183" t="s">
        <v>149</v>
      </c>
      <c r="F100" s="184" t="s">
        <v>4039</v>
      </c>
      <c r="G100" s="185" t="s">
        <v>1123</v>
      </c>
      <c r="H100" s="186">
        <v>4</v>
      </c>
      <c r="I100" s="187"/>
      <c r="J100" s="188">
        <f>ROUND(I100*H100,2)</f>
        <v>0</v>
      </c>
      <c r="K100" s="189"/>
      <c r="L100" s="42"/>
      <c r="M100" s="190" t="s">
        <v>21</v>
      </c>
      <c r="N100" s="191" t="s">
        <v>45</v>
      </c>
      <c r="O100" s="67"/>
      <c r="P100" s="192">
        <f>O100*H100</f>
        <v>0</v>
      </c>
      <c r="Q100" s="192">
        <v>0</v>
      </c>
      <c r="R100" s="192">
        <f>Q100*H100</f>
        <v>0</v>
      </c>
      <c r="S100" s="192">
        <v>0</v>
      </c>
      <c r="T100" s="193">
        <f>S100*H100</f>
        <v>0</v>
      </c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R100" s="194" t="s">
        <v>149</v>
      </c>
      <c r="AT100" s="194" t="s">
        <v>208</v>
      </c>
      <c r="AU100" s="194" t="s">
        <v>81</v>
      </c>
      <c r="AY100" s="20" t="s">
        <v>206</v>
      </c>
      <c r="BE100" s="195">
        <f>IF(N100="základní",J100,0)</f>
        <v>0</v>
      </c>
      <c r="BF100" s="195">
        <f>IF(N100="snížená",J100,0)</f>
        <v>0</v>
      </c>
      <c r="BG100" s="195">
        <f>IF(N100="zákl. přenesená",J100,0)</f>
        <v>0</v>
      </c>
      <c r="BH100" s="195">
        <f>IF(N100="sníž. přenesená",J100,0)</f>
        <v>0</v>
      </c>
      <c r="BI100" s="195">
        <f>IF(N100="nulová",J100,0)</f>
        <v>0</v>
      </c>
      <c r="BJ100" s="20" t="s">
        <v>81</v>
      </c>
      <c r="BK100" s="195">
        <f>ROUND(I100*H100,2)</f>
        <v>0</v>
      </c>
      <c r="BL100" s="20" t="s">
        <v>149</v>
      </c>
      <c r="BM100" s="194" t="s">
        <v>4040</v>
      </c>
    </row>
    <row r="101" spans="1:65" s="2" customFormat="1">
      <c r="A101" s="37"/>
      <c r="B101" s="38"/>
      <c r="C101" s="39"/>
      <c r="D101" s="196" t="s">
        <v>213</v>
      </c>
      <c r="E101" s="39"/>
      <c r="F101" s="197" t="s">
        <v>4039</v>
      </c>
      <c r="G101" s="39"/>
      <c r="H101" s="39"/>
      <c r="I101" s="198"/>
      <c r="J101" s="39"/>
      <c r="K101" s="39"/>
      <c r="L101" s="42"/>
      <c r="M101" s="199"/>
      <c r="N101" s="200"/>
      <c r="O101" s="67"/>
      <c r="P101" s="67"/>
      <c r="Q101" s="67"/>
      <c r="R101" s="67"/>
      <c r="S101" s="67"/>
      <c r="T101" s="68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20" t="s">
        <v>213</v>
      </c>
      <c r="AU101" s="20" t="s">
        <v>81</v>
      </c>
    </row>
    <row r="102" spans="1:65" s="2" customFormat="1" ht="16.5" customHeight="1">
      <c r="A102" s="37"/>
      <c r="B102" s="38"/>
      <c r="C102" s="182" t="s">
        <v>149</v>
      </c>
      <c r="D102" s="182" t="s">
        <v>208</v>
      </c>
      <c r="E102" s="183" t="s">
        <v>235</v>
      </c>
      <c r="F102" s="184" t="s">
        <v>4041</v>
      </c>
      <c r="G102" s="185" t="s">
        <v>1123</v>
      </c>
      <c r="H102" s="186">
        <v>2</v>
      </c>
      <c r="I102" s="187"/>
      <c r="J102" s="188">
        <f>ROUND(I102*H102,2)</f>
        <v>0</v>
      </c>
      <c r="K102" s="189"/>
      <c r="L102" s="42"/>
      <c r="M102" s="190" t="s">
        <v>21</v>
      </c>
      <c r="N102" s="191" t="s">
        <v>45</v>
      </c>
      <c r="O102" s="67"/>
      <c r="P102" s="192">
        <f>O102*H102</f>
        <v>0</v>
      </c>
      <c r="Q102" s="192">
        <v>0</v>
      </c>
      <c r="R102" s="192">
        <f>Q102*H102</f>
        <v>0</v>
      </c>
      <c r="S102" s="192">
        <v>0</v>
      </c>
      <c r="T102" s="193">
        <f>S102*H102</f>
        <v>0</v>
      </c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R102" s="194" t="s">
        <v>149</v>
      </c>
      <c r="AT102" s="194" t="s">
        <v>208</v>
      </c>
      <c r="AU102" s="194" t="s">
        <v>81</v>
      </c>
      <c r="AY102" s="20" t="s">
        <v>206</v>
      </c>
      <c r="BE102" s="195">
        <f>IF(N102="základní",J102,0)</f>
        <v>0</v>
      </c>
      <c r="BF102" s="195">
        <f>IF(N102="snížená",J102,0)</f>
        <v>0</v>
      </c>
      <c r="BG102" s="195">
        <f>IF(N102="zákl. přenesená",J102,0)</f>
        <v>0</v>
      </c>
      <c r="BH102" s="195">
        <f>IF(N102="sníž. přenesená",J102,0)</f>
        <v>0</v>
      </c>
      <c r="BI102" s="195">
        <f>IF(N102="nulová",J102,0)</f>
        <v>0</v>
      </c>
      <c r="BJ102" s="20" t="s">
        <v>81</v>
      </c>
      <c r="BK102" s="195">
        <f>ROUND(I102*H102,2)</f>
        <v>0</v>
      </c>
      <c r="BL102" s="20" t="s">
        <v>149</v>
      </c>
      <c r="BM102" s="194" t="s">
        <v>4042</v>
      </c>
    </row>
    <row r="103" spans="1:65" s="2" customFormat="1">
      <c r="A103" s="37"/>
      <c r="B103" s="38"/>
      <c r="C103" s="39"/>
      <c r="D103" s="196" t="s">
        <v>213</v>
      </c>
      <c r="E103" s="39"/>
      <c r="F103" s="197" t="s">
        <v>4041</v>
      </c>
      <c r="G103" s="39"/>
      <c r="H103" s="39"/>
      <c r="I103" s="198"/>
      <c r="J103" s="39"/>
      <c r="K103" s="39"/>
      <c r="L103" s="42"/>
      <c r="M103" s="199"/>
      <c r="N103" s="200"/>
      <c r="O103" s="67"/>
      <c r="P103" s="67"/>
      <c r="Q103" s="67"/>
      <c r="R103" s="67"/>
      <c r="S103" s="67"/>
      <c r="T103" s="68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T103" s="20" t="s">
        <v>213</v>
      </c>
      <c r="AU103" s="20" t="s">
        <v>81</v>
      </c>
    </row>
    <row r="104" spans="1:65" s="2" customFormat="1" ht="16.5" customHeight="1">
      <c r="A104" s="37"/>
      <c r="B104" s="38"/>
      <c r="C104" s="182" t="s">
        <v>235</v>
      </c>
      <c r="D104" s="182" t="s">
        <v>208</v>
      </c>
      <c r="E104" s="183" t="s">
        <v>254</v>
      </c>
      <c r="F104" s="184" t="s">
        <v>4043</v>
      </c>
      <c r="G104" s="185" t="s">
        <v>1123</v>
      </c>
      <c r="H104" s="186">
        <v>7</v>
      </c>
      <c r="I104" s="187"/>
      <c r="J104" s="188">
        <f>ROUND(I104*H104,2)</f>
        <v>0</v>
      </c>
      <c r="K104" s="189"/>
      <c r="L104" s="42"/>
      <c r="M104" s="190" t="s">
        <v>21</v>
      </c>
      <c r="N104" s="191" t="s">
        <v>45</v>
      </c>
      <c r="O104" s="67"/>
      <c r="P104" s="192">
        <f>O104*H104</f>
        <v>0</v>
      </c>
      <c r="Q104" s="192">
        <v>0</v>
      </c>
      <c r="R104" s="192">
        <f>Q104*H104</f>
        <v>0</v>
      </c>
      <c r="S104" s="192">
        <v>0</v>
      </c>
      <c r="T104" s="193">
        <f>S104*H104</f>
        <v>0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R104" s="194" t="s">
        <v>149</v>
      </c>
      <c r="AT104" s="194" t="s">
        <v>208</v>
      </c>
      <c r="AU104" s="194" t="s">
        <v>81</v>
      </c>
      <c r="AY104" s="20" t="s">
        <v>206</v>
      </c>
      <c r="BE104" s="195">
        <f>IF(N104="základní",J104,0)</f>
        <v>0</v>
      </c>
      <c r="BF104" s="195">
        <f>IF(N104="snížená",J104,0)</f>
        <v>0</v>
      </c>
      <c r="BG104" s="195">
        <f>IF(N104="zákl. přenesená",J104,0)</f>
        <v>0</v>
      </c>
      <c r="BH104" s="195">
        <f>IF(N104="sníž. přenesená",J104,0)</f>
        <v>0</v>
      </c>
      <c r="BI104" s="195">
        <f>IF(N104="nulová",J104,0)</f>
        <v>0</v>
      </c>
      <c r="BJ104" s="20" t="s">
        <v>81</v>
      </c>
      <c r="BK104" s="195">
        <f>ROUND(I104*H104,2)</f>
        <v>0</v>
      </c>
      <c r="BL104" s="20" t="s">
        <v>149</v>
      </c>
      <c r="BM104" s="194" t="s">
        <v>4044</v>
      </c>
    </row>
    <row r="105" spans="1:65" s="2" customFormat="1">
      <c r="A105" s="37"/>
      <c r="B105" s="38"/>
      <c r="C105" s="39"/>
      <c r="D105" s="196" t="s">
        <v>213</v>
      </c>
      <c r="E105" s="39"/>
      <c r="F105" s="197" t="s">
        <v>4043</v>
      </c>
      <c r="G105" s="39"/>
      <c r="H105" s="39"/>
      <c r="I105" s="198"/>
      <c r="J105" s="39"/>
      <c r="K105" s="39"/>
      <c r="L105" s="42"/>
      <c r="M105" s="199"/>
      <c r="N105" s="200"/>
      <c r="O105" s="67"/>
      <c r="P105" s="67"/>
      <c r="Q105" s="67"/>
      <c r="R105" s="67"/>
      <c r="S105" s="67"/>
      <c r="T105" s="68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20" t="s">
        <v>213</v>
      </c>
      <c r="AU105" s="20" t="s">
        <v>81</v>
      </c>
    </row>
    <row r="106" spans="1:65" s="2" customFormat="1" ht="18">
      <c r="A106" s="37"/>
      <c r="B106" s="38"/>
      <c r="C106" s="39"/>
      <c r="D106" s="196" t="s">
        <v>275</v>
      </c>
      <c r="E106" s="39"/>
      <c r="F106" s="233" t="s">
        <v>4045</v>
      </c>
      <c r="G106" s="39"/>
      <c r="H106" s="39"/>
      <c r="I106" s="198"/>
      <c r="J106" s="39"/>
      <c r="K106" s="39"/>
      <c r="L106" s="42"/>
      <c r="M106" s="199"/>
      <c r="N106" s="200"/>
      <c r="O106" s="67"/>
      <c r="P106" s="67"/>
      <c r="Q106" s="67"/>
      <c r="R106" s="67"/>
      <c r="S106" s="67"/>
      <c r="T106" s="68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20" t="s">
        <v>275</v>
      </c>
      <c r="AU106" s="20" t="s">
        <v>81</v>
      </c>
    </row>
    <row r="107" spans="1:65" s="2" customFormat="1" ht="16.5" customHeight="1">
      <c r="A107" s="37"/>
      <c r="B107" s="38"/>
      <c r="C107" s="182" t="s">
        <v>254</v>
      </c>
      <c r="D107" s="182" t="s">
        <v>208</v>
      </c>
      <c r="E107" s="183" t="s">
        <v>270</v>
      </c>
      <c r="F107" s="184" t="s">
        <v>4046</v>
      </c>
      <c r="G107" s="185" t="s">
        <v>1123</v>
      </c>
      <c r="H107" s="186">
        <v>7</v>
      </c>
      <c r="I107" s="187"/>
      <c r="J107" s="188">
        <f>ROUND(I107*H107,2)</f>
        <v>0</v>
      </c>
      <c r="K107" s="189"/>
      <c r="L107" s="42"/>
      <c r="M107" s="190" t="s">
        <v>21</v>
      </c>
      <c r="N107" s="191" t="s">
        <v>45</v>
      </c>
      <c r="O107" s="67"/>
      <c r="P107" s="192">
        <f>O107*H107</f>
        <v>0</v>
      </c>
      <c r="Q107" s="192">
        <v>0</v>
      </c>
      <c r="R107" s="192">
        <f>Q107*H107</f>
        <v>0</v>
      </c>
      <c r="S107" s="192">
        <v>0</v>
      </c>
      <c r="T107" s="193">
        <f>S107*H107</f>
        <v>0</v>
      </c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R107" s="194" t="s">
        <v>149</v>
      </c>
      <c r="AT107" s="194" t="s">
        <v>208</v>
      </c>
      <c r="AU107" s="194" t="s">
        <v>81</v>
      </c>
      <c r="AY107" s="20" t="s">
        <v>206</v>
      </c>
      <c r="BE107" s="195">
        <f>IF(N107="základní",J107,0)</f>
        <v>0</v>
      </c>
      <c r="BF107" s="195">
        <f>IF(N107="snížená",J107,0)</f>
        <v>0</v>
      </c>
      <c r="BG107" s="195">
        <f>IF(N107="zákl. přenesená",J107,0)</f>
        <v>0</v>
      </c>
      <c r="BH107" s="195">
        <f>IF(N107="sníž. přenesená",J107,0)</f>
        <v>0</v>
      </c>
      <c r="BI107" s="195">
        <f>IF(N107="nulová",J107,0)</f>
        <v>0</v>
      </c>
      <c r="BJ107" s="20" t="s">
        <v>81</v>
      </c>
      <c r="BK107" s="195">
        <f>ROUND(I107*H107,2)</f>
        <v>0</v>
      </c>
      <c r="BL107" s="20" t="s">
        <v>149</v>
      </c>
      <c r="BM107" s="194" t="s">
        <v>4047</v>
      </c>
    </row>
    <row r="108" spans="1:65" s="2" customFormat="1">
      <c r="A108" s="37"/>
      <c r="B108" s="38"/>
      <c r="C108" s="39"/>
      <c r="D108" s="196" t="s">
        <v>213</v>
      </c>
      <c r="E108" s="39"/>
      <c r="F108" s="197" t="s">
        <v>4046</v>
      </c>
      <c r="G108" s="39"/>
      <c r="H108" s="39"/>
      <c r="I108" s="198"/>
      <c r="J108" s="39"/>
      <c r="K108" s="39"/>
      <c r="L108" s="42"/>
      <c r="M108" s="199"/>
      <c r="N108" s="200"/>
      <c r="O108" s="67"/>
      <c r="P108" s="67"/>
      <c r="Q108" s="67"/>
      <c r="R108" s="67"/>
      <c r="S108" s="67"/>
      <c r="T108" s="68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T108" s="20" t="s">
        <v>213</v>
      </c>
      <c r="AU108" s="20" t="s">
        <v>81</v>
      </c>
    </row>
    <row r="109" spans="1:65" s="2" customFormat="1" ht="16.5" customHeight="1">
      <c r="A109" s="37"/>
      <c r="B109" s="38"/>
      <c r="C109" s="182" t="s">
        <v>270</v>
      </c>
      <c r="D109" s="182" t="s">
        <v>208</v>
      </c>
      <c r="E109" s="183" t="s">
        <v>283</v>
      </c>
      <c r="F109" s="184" t="s">
        <v>4043</v>
      </c>
      <c r="G109" s="185" t="s">
        <v>1123</v>
      </c>
      <c r="H109" s="186">
        <v>12</v>
      </c>
      <c r="I109" s="187"/>
      <c r="J109" s="188">
        <f>ROUND(I109*H109,2)</f>
        <v>0</v>
      </c>
      <c r="K109" s="189"/>
      <c r="L109" s="42"/>
      <c r="M109" s="190" t="s">
        <v>21</v>
      </c>
      <c r="N109" s="191" t="s">
        <v>45</v>
      </c>
      <c r="O109" s="67"/>
      <c r="P109" s="192">
        <f>O109*H109</f>
        <v>0</v>
      </c>
      <c r="Q109" s="192">
        <v>0</v>
      </c>
      <c r="R109" s="192">
        <f>Q109*H109</f>
        <v>0</v>
      </c>
      <c r="S109" s="192">
        <v>0</v>
      </c>
      <c r="T109" s="193">
        <f>S109*H109</f>
        <v>0</v>
      </c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R109" s="194" t="s">
        <v>149</v>
      </c>
      <c r="AT109" s="194" t="s">
        <v>208</v>
      </c>
      <c r="AU109" s="194" t="s">
        <v>81</v>
      </c>
      <c r="AY109" s="20" t="s">
        <v>206</v>
      </c>
      <c r="BE109" s="195">
        <f>IF(N109="základní",J109,0)</f>
        <v>0</v>
      </c>
      <c r="BF109" s="195">
        <f>IF(N109="snížená",J109,0)</f>
        <v>0</v>
      </c>
      <c r="BG109" s="195">
        <f>IF(N109="zákl. přenesená",J109,0)</f>
        <v>0</v>
      </c>
      <c r="BH109" s="195">
        <f>IF(N109="sníž. přenesená",J109,0)</f>
        <v>0</v>
      </c>
      <c r="BI109" s="195">
        <f>IF(N109="nulová",J109,0)</f>
        <v>0</v>
      </c>
      <c r="BJ109" s="20" t="s">
        <v>81</v>
      </c>
      <c r="BK109" s="195">
        <f>ROUND(I109*H109,2)</f>
        <v>0</v>
      </c>
      <c r="BL109" s="20" t="s">
        <v>149</v>
      </c>
      <c r="BM109" s="194" t="s">
        <v>4048</v>
      </c>
    </row>
    <row r="110" spans="1:65" s="2" customFormat="1">
      <c r="A110" s="37"/>
      <c r="B110" s="38"/>
      <c r="C110" s="39"/>
      <c r="D110" s="196" t="s">
        <v>213</v>
      </c>
      <c r="E110" s="39"/>
      <c r="F110" s="197" t="s">
        <v>4043</v>
      </c>
      <c r="G110" s="39"/>
      <c r="H110" s="39"/>
      <c r="I110" s="198"/>
      <c r="J110" s="39"/>
      <c r="K110" s="39"/>
      <c r="L110" s="42"/>
      <c r="M110" s="199"/>
      <c r="N110" s="200"/>
      <c r="O110" s="67"/>
      <c r="P110" s="67"/>
      <c r="Q110" s="67"/>
      <c r="R110" s="67"/>
      <c r="S110" s="67"/>
      <c r="T110" s="68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T110" s="20" t="s">
        <v>213</v>
      </c>
      <c r="AU110" s="20" t="s">
        <v>81</v>
      </c>
    </row>
    <row r="111" spans="1:65" s="2" customFormat="1" ht="18">
      <c r="A111" s="37"/>
      <c r="B111" s="38"/>
      <c r="C111" s="39"/>
      <c r="D111" s="196" t="s">
        <v>275</v>
      </c>
      <c r="E111" s="39"/>
      <c r="F111" s="233" t="s">
        <v>4049</v>
      </c>
      <c r="G111" s="39"/>
      <c r="H111" s="39"/>
      <c r="I111" s="198"/>
      <c r="J111" s="39"/>
      <c r="K111" s="39"/>
      <c r="L111" s="42"/>
      <c r="M111" s="199"/>
      <c r="N111" s="200"/>
      <c r="O111" s="67"/>
      <c r="P111" s="67"/>
      <c r="Q111" s="67"/>
      <c r="R111" s="67"/>
      <c r="S111" s="67"/>
      <c r="T111" s="68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T111" s="20" t="s">
        <v>275</v>
      </c>
      <c r="AU111" s="20" t="s">
        <v>81</v>
      </c>
    </row>
    <row r="112" spans="1:65" s="2" customFormat="1" ht="16.5" customHeight="1">
      <c r="A112" s="37"/>
      <c r="B112" s="38"/>
      <c r="C112" s="182" t="s">
        <v>283</v>
      </c>
      <c r="D112" s="182" t="s">
        <v>208</v>
      </c>
      <c r="E112" s="183" t="s">
        <v>289</v>
      </c>
      <c r="F112" s="184" t="s">
        <v>4043</v>
      </c>
      <c r="G112" s="185" t="s">
        <v>1123</v>
      </c>
      <c r="H112" s="186">
        <v>4</v>
      </c>
      <c r="I112" s="187"/>
      <c r="J112" s="188">
        <f>ROUND(I112*H112,2)</f>
        <v>0</v>
      </c>
      <c r="K112" s="189"/>
      <c r="L112" s="42"/>
      <c r="M112" s="190" t="s">
        <v>21</v>
      </c>
      <c r="N112" s="191" t="s">
        <v>45</v>
      </c>
      <c r="O112" s="67"/>
      <c r="P112" s="192">
        <f>O112*H112</f>
        <v>0</v>
      </c>
      <c r="Q112" s="192">
        <v>0</v>
      </c>
      <c r="R112" s="192">
        <f>Q112*H112</f>
        <v>0</v>
      </c>
      <c r="S112" s="192">
        <v>0</v>
      </c>
      <c r="T112" s="193">
        <f>S112*H112</f>
        <v>0</v>
      </c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R112" s="194" t="s">
        <v>149</v>
      </c>
      <c r="AT112" s="194" t="s">
        <v>208</v>
      </c>
      <c r="AU112" s="194" t="s">
        <v>81</v>
      </c>
      <c r="AY112" s="20" t="s">
        <v>206</v>
      </c>
      <c r="BE112" s="195">
        <f>IF(N112="základní",J112,0)</f>
        <v>0</v>
      </c>
      <c r="BF112" s="195">
        <f>IF(N112="snížená",J112,0)</f>
        <v>0</v>
      </c>
      <c r="BG112" s="195">
        <f>IF(N112="zákl. přenesená",J112,0)</f>
        <v>0</v>
      </c>
      <c r="BH112" s="195">
        <f>IF(N112="sníž. přenesená",J112,0)</f>
        <v>0</v>
      </c>
      <c r="BI112" s="195">
        <f>IF(N112="nulová",J112,0)</f>
        <v>0</v>
      </c>
      <c r="BJ112" s="20" t="s">
        <v>81</v>
      </c>
      <c r="BK112" s="195">
        <f>ROUND(I112*H112,2)</f>
        <v>0</v>
      </c>
      <c r="BL112" s="20" t="s">
        <v>149</v>
      </c>
      <c r="BM112" s="194" t="s">
        <v>4050</v>
      </c>
    </row>
    <row r="113" spans="1:65" s="2" customFormat="1">
      <c r="A113" s="37"/>
      <c r="B113" s="38"/>
      <c r="C113" s="39"/>
      <c r="D113" s="196" t="s">
        <v>213</v>
      </c>
      <c r="E113" s="39"/>
      <c r="F113" s="197" t="s">
        <v>4043</v>
      </c>
      <c r="G113" s="39"/>
      <c r="H113" s="39"/>
      <c r="I113" s="198"/>
      <c r="J113" s="39"/>
      <c r="K113" s="39"/>
      <c r="L113" s="42"/>
      <c r="M113" s="199"/>
      <c r="N113" s="200"/>
      <c r="O113" s="67"/>
      <c r="P113" s="67"/>
      <c r="Q113" s="67"/>
      <c r="R113" s="67"/>
      <c r="S113" s="67"/>
      <c r="T113" s="68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T113" s="20" t="s">
        <v>213</v>
      </c>
      <c r="AU113" s="20" t="s">
        <v>81</v>
      </c>
    </row>
    <row r="114" spans="1:65" s="2" customFormat="1" ht="18">
      <c r="A114" s="37"/>
      <c r="B114" s="38"/>
      <c r="C114" s="39"/>
      <c r="D114" s="196" t="s">
        <v>275</v>
      </c>
      <c r="E114" s="39"/>
      <c r="F114" s="233" t="s">
        <v>4051</v>
      </c>
      <c r="G114" s="39"/>
      <c r="H114" s="39"/>
      <c r="I114" s="198"/>
      <c r="J114" s="39"/>
      <c r="K114" s="39"/>
      <c r="L114" s="42"/>
      <c r="M114" s="199"/>
      <c r="N114" s="200"/>
      <c r="O114" s="67"/>
      <c r="P114" s="67"/>
      <c r="Q114" s="67"/>
      <c r="R114" s="67"/>
      <c r="S114" s="67"/>
      <c r="T114" s="68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T114" s="20" t="s">
        <v>275</v>
      </c>
      <c r="AU114" s="20" t="s">
        <v>81</v>
      </c>
    </row>
    <row r="115" spans="1:65" s="2" customFormat="1" ht="16.5" customHeight="1">
      <c r="A115" s="37"/>
      <c r="B115" s="38"/>
      <c r="C115" s="182" t="s">
        <v>289</v>
      </c>
      <c r="D115" s="182" t="s">
        <v>208</v>
      </c>
      <c r="E115" s="183" t="s">
        <v>304</v>
      </c>
      <c r="F115" s="184" t="s">
        <v>4052</v>
      </c>
      <c r="G115" s="185" t="s">
        <v>1123</v>
      </c>
      <c r="H115" s="186">
        <v>600</v>
      </c>
      <c r="I115" s="187"/>
      <c r="J115" s="188">
        <f>ROUND(I115*H115,2)</f>
        <v>0</v>
      </c>
      <c r="K115" s="189"/>
      <c r="L115" s="42"/>
      <c r="M115" s="190" t="s">
        <v>21</v>
      </c>
      <c r="N115" s="191" t="s">
        <v>45</v>
      </c>
      <c r="O115" s="67"/>
      <c r="P115" s="192">
        <f>O115*H115</f>
        <v>0</v>
      </c>
      <c r="Q115" s="192">
        <v>0</v>
      </c>
      <c r="R115" s="192">
        <f>Q115*H115</f>
        <v>0</v>
      </c>
      <c r="S115" s="192">
        <v>0</v>
      </c>
      <c r="T115" s="193">
        <f>S115*H115</f>
        <v>0</v>
      </c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R115" s="194" t="s">
        <v>149</v>
      </c>
      <c r="AT115" s="194" t="s">
        <v>208</v>
      </c>
      <c r="AU115" s="194" t="s">
        <v>81</v>
      </c>
      <c r="AY115" s="20" t="s">
        <v>206</v>
      </c>
      <c r="BE115" s="195">
        <f>IF(N115="základní",J115,0)</f>
        <v>0</v>
      </c>
      <c r="BF115" s="195">
        <f>IF(N115="snížená",J115,0)</f>
        <v>0</v>
      </c>
      <c r="BG115" s="195">
        <f>IF(N115="zákl. přenesená",J115,0)</f>
        <v>0</v>
      </c>
      <c r="BH115" s="195">
        <f>IF(N115="sníž. přenesená",J115,0)</f>
        <v>0</v>
      </c>
      <c r="BI115" s="195">
        <f>IF(N115="nulová",J115,0)</f>
        <v>0</v>
      </c>
      <c r="BJ115" s="20" t="s">
        <v>81</v>
      </c>
      <c r="BK115" s="195">
        <f>ROUND(I115*H115,2)</f>
        <v>0</v>
      </c>
      <c r="BL115" s="20" t="s">
        <v>149</v>
      </c>
      <c r="BM115" s="194" t="s">
        <v>4053</v>
      </c>
    </row>
    <row r="116" spans="1:65" s="2" customFormat="1">
      <c r="A116" s="37"/>
      <c r="B116" s="38"/>
      <c r="C116" s="39"/>
      <c r="D116" s="196" t="s">
        <v>213</v>
      </c>
      <c r="E116" s="39"/>
      <c r="F116" s="197" t="s">
        <v>4052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213</v>
      </c>
      <c r="AU116" s="20" t="s">
        <v>81</v>
      </c>
    </row>
    <row r="117" spans="1:65" s="2" customFormat="1" ht="16.5" customHeight="1">
      <c r="A117" s="37"/>
      <c r="B117" s="38"/>
      <c r="C117" s="182" t="s">
        <v>304</v>
      </c>
      <c r="D117" s="182" t="s">
        <v>208</v>
      </c>
      <c r="E117" s="183" t="s">
        <v>313</v>
      </c>
      <c r="F117" s="184" t="s">
        <v>4054</v>
      </c>
      <c r="G117" s="185" t="s">
        <v>226</v>
      </c>
      <c r="H117" s="186">
        <v>35</v>
      </c>
      <c r="I117" s="187"/>
      <c r="J117" s="188">
        <f>ROUND(I117*H117,2)</f>
        <v>0</v>
      </c>
      <c r="K117" s="189"/>
      <c r="L117" s="42"/>
      <c r="M117" s="190" t="s">
        <v>21</v>
      </c>
      <c r="N117" s="191" t="s">
        <v>45</v>
      </c>
      <c r="O117" s="67"/>
      <c r="P117" s="192">
        <f>O117*H117</f>
        <v>0</v>
      </c>
      <c r="Q117" s="192">
        <v>0</v>
      </c>
      <c r="R117" s="192">
        <f>Q117*H117</f>
        <v>0</v>
      </c>
      <c r="S117" s="192">
        <v>0</v>
      </c>
      <c r="T117" s="193">
        <f>S117*H117</f>
        <v>0</v>
      </c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R117" s="194" t="s">
        <v>149</v>
      </c>
      <c r="AT117" s="194" t="s">
        <v>208</v>
      </c>
      <c r="AU117" s="194" t="s">
        <v>81</v>
      </c>
      <c r="AY117" s="20" t="s">
        <v>206</v>
      </c>
      <c r="BE117" s="195">
        <f>IF(N117="základní",J117,0)</f>
        <v>0</v>
      </c>
      <c r="BF117" s="195">
        <f>IF(N117="snížená",J117,0)</f>
        <v>0</v>
      </c>
      <c r="BG117" s="195">
        <f>IF(N117="zákl. přenesená",J117,0)</f>
        <v>0</v>
      </c>
      <c r="BH117" s="195">
        <f>IF(N117="sníž. přenesená",J117,0)</f>
        <v>0</v>
      </c>
      <c r="BI117" s="195">
        <f>IF(N117="nulová",J117,0)</f>
        <v>0</v>
      </c>
      <c r="BJ117" s="20" t="s">
        <v>81</v>
      </c>
      <c r="BK117" s="195">
        <f>ROUND(I117*H117,2)</f>
        <v>0</v>
      </c>
      <c r="BL117" s="20" t="s">
        <v>149</v>
      </c>
      <c r="BM117" s="194" t="s">
        <v>4055</v>
      </c>
    </row>
    <row r="118" spans="1:65" s="2" customFormat="1">
      <c r="A118" s="37"/>
      <c r="B118" s="38"/>
      <c r="C118" s="39"/>
      <c r="D118" s="196" t="s">
        <v>213</v>
      </c>
      <c r="E118" s="39"/>
      <c r="F118" s="197" t="s">
        <v>4054</v>
      </c>
      <c r="G118" s="39"/>
      <c r="H118" s="39"/>
      <c r="I118" s="198"/>
      <c r="J118" s="39"/>
      <c r="K118" s="39"/>
      <c r="L118" s="42"/>
      <c r="M118" s="199"/>
      <c r="N118" s="200"/>
      <c r="O118" s="67"/>
      <c r="P118" s="67"/>
      <c r="Q118" s="67"/>
      <c r="R118" s="67"/>
      <c r="S118" s="67"/>
      <c r="T118" s="68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20" t="s">
        <v>213</v>
      </c>
      <c r="AU118" s="20" t="s">
        <v>81</v>
      </c>
    </row>
    <row r="119" spans="1:65" s="2" customFormat="1" ht="16.5" customHeight="1">
      <c r="A119" s="37"/>
      <c r="B119" s="38"/>
      <c r="C119" s="182" t="s">
        <v>313</v>
      </c>
      <c r="D119" s="182" t="s">
        <v>208</v>
      </c>
      <c r="E119" s="183" t="s">
        <v>8</v>
      </c>
      <c r="F119" s="184" t="s">
        <v>4056</v>
      </c>
      <c r="G119" s="185" t="s">
        <v>226</v>
      </c>
      <c r="H119" s="186">
        <v>40</v>
      </c>
      <c r="I119" s="187"/>
      <c r="J119" s="188">
        <f>ROUND(I119*H119,2)</f>
        <v>0</v>
      </c>
      <c r="K119" s="189"/>
      <c r="L119" s="42"/>
      <c r="M119" s="190" t="s">
        <v>21</v>
      </c>
      <c r="N119" s="191" t="s">
        <v>45</v>
      </c>
      <c r="O119" s="67"/>
      <c r="P119" s="192">
        <f>O119*H119</f>
        <v>0</v>
      </c>
      <c r="Q119" s="192">
        <v>0</v>
      </c>
      <c r="R119" s="192">
        <f>Q119*H119</f>
        <v>0</v>
      </c>
      <c r="S119" s="192">
        <v>0</v>
      </c>
      <c r="T119" s="193">
        <f>S119*H119</f>
        <v>0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R119" s="194" t="s">
        <v>149</v>
      </c>
      <c r="AT119" s="194" t="s">
        <v>208</v>
      </c>
      <c r="AU119" s="194" t="s">
        <v>81</v>
      </c>
      <c r="AY119" s="20" t="s">
        <v>206</v>
      </c>
      <c r="BE119" s="195">
        <f>IF(N119="základní",J119,0)</f>
        <v>0</v>
      </c>
      <c r="BF119" s="195">
        <f>IF(N119="snížená",J119,0)</f>
        <v>0</v>
      </c>
      <c r="BG119" s="195">
        <f>IF(N119="zákl. přenesená",J119,0)</f>
        <v>0</v>
      </c>
      <c r="BH119" s="195">
        <f>IF(N119="sníž. přenesená",J119,0)</f>
        <v>0</v>
      </c>
      <c r="BI119" s="195">
        <f>IF(N119="nulová",J119,0)</f>
        <v>0</v>
      </c>
      <c r="BJ119" s="20" t="s">
        <v>81</v>
      </c>
      <c r="BK119" s="195">
        <f>ROUND(I119*H119,2)</f>
        <v>0</v>
      </c>
      <c r="BL119" s="20" t="s">
        <v>149</v>
      </c>
      <c r="BM119" s="194" t="s">
        <v>4057</v>
      </c>
    </row>
    <row r="120" spans="1:65" s="2" customFormat="1">
      <c r="A120" s="37"/>
      <c r="B120" s="38"/>
      <c r="C120" s="39"/>
      <c r="D120" s="196" t="s">
        <v>213</v>
      </c>
      <c r="E120" s="39"/>
      <c r="F120" s="197" t="s">
        <v>4056</v>
      </c>
      <c r="G120" s="39"/>
      <c r="H120" s="39"/>
      <c r="I120" s="198"/>
      <c r="J120" s="39"/>
      <c r="K120" s="39"/>
      <c r="L120" s="42"/>
      <c r="M120" s="199"/>
      <c r="N120" s="200"/>
      <c r="O120" s="67"/>
      <c r="P120" s="67"/>
      <c r="Q120" s="67"/>
      <c r="R120" s="67"/>
      <c r="S120" s="67"/>
      <c r="T120" s="68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20" t="s">
        <v>213</v>
      </c>
      <c r="AU120" s="20" t="s">
        <v>81</v>
      </c>
    </row>
    <row r="121" spans="1:65" s="2" customFormat="1" ht="16.5" customHeight="1">
      <c r="A121" s="37"/>
      <c r="B121" s="38"/>
      <c r="C121" s="182" t="s">
        <v>8</v>
      </c>
      <c r="D121" s="182" t="s">
        <v>208</v>
      </c>
      <c r="E121" s="183" t="s">
        <v>334</v>
      </c>
      <c r="F121" s="184" t="s">
        <v>4058</v>
      </c>
      <c r="G121" s="185" t="s">
        <v>226</v>
      </c>
      <c r="H121" s="186">
        <v>15</v>
      </c>
      <c r="I121" s="187"/>
      <c r="J121" s="188">
        <f>ROUND(I121*H121,2)</f>
        <v>0</v>
      </c>
      <c r="K121" s="189"/>
      <c r="L121" s="42"/>
      <c r="M121" s="190" t="s">
        <v>21</v>
      </c>
      <c r="N121" s="191" t="s">
        <v>45</v>
      </c>
      <c r="O121" s="67"/>
      <c r="P121" s="192">
        <f>O121*H121</f>
        <v>0</v>
      </c>
      <c r="Q121" s="192">
        <v>0</v>
      </c>
      <c r="R121" s="192">
        <f>Q121*H121</f>
        <v>0</v>
      </c>
      <c r="S121" s="192">
        <v>0</v>
      </c>
      <c r="T121" s="193">
        <f>S121*H121</f>
        <v>0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R121" s="194" t="s">
        <v>149</v>
      </c>
      <c r="AT121" s="194" t="s">
        <v>208</v>
      </c>
      <c r="AU121" s="194" t="s">
        <v>81</v>
      </c>
      <c r="AY121" s="20" t="s">
        <v>206</v>
      </c>
      <c r="BE121" s="195">
        <f>IF(N121="základní",J121,0)</f>
        <v>0</v>
      </c>
      <c r="BF121" s="195">
        <f>IF(N121="snížená",J121,0)</f>
        <v>0</v>
      </c>
      <c r="BG121" s="195">
        <f>IF(N121="zákl. přenesená",J121,0)</f>
        <v>0</v>
      </c>
      <c r="BH121" s="195">
        <f>IF(N121="sníž. přenesená",J121,0)</f>
        <v>0</v>
      </c>
      <c r="BI121" s="195">
        <f>IF(N121="nulová",J121,0)</f>
        <v>0</v>
      </c>
      <c r="BJ121" s="20" t="s">
        <v>81</v>
      </c>
      <c r="BK121" s="195">
        <f>ROUND(I121*H121,2)</f>
        <v>0</v>
      </c>
      <c r="BL121" s="20" t="s">
        <v>149</v>
      </c>
      <c r="BM121" s="194" t="s">
        <v>4059</v>
      </c>
    </row>
    <row r="122" spans="1:65" s="2" customFormat="1">
      <c r="A122" s="37"/>
      <c r="B122" s="38"/>
      <c r="C122" s="39"/>
      <c r="D122" s="196" t="s">
        <v>213</v>
      </c>
      <c r="E122" s="39"/>
      <c r="F122" s="197" t="s">
        <v>4058</v>
      </c>
      <c r="G122" s="39"/>
      <c r="H122" s="39"/>
      <c r="I122" s="198"/>
      <c r="J122" s="39"/>
      <c r="K122" s="39"/>
      <c r="L122" s="42"/>
      <c r="M122" s="199"/>
      <c r="N122" s="200"/>
      <c r="O122" s="67"/>
      <c r="P122" s="67"/>
      <c r="Q122" s="67"/>
      <c r="R122" s="67"/>
      <c r="S122" s="67"/>
      <c r="T122" s="68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20" t="s">
        <v>213</v>
      </c>
      <c r="AU122" s="20" t="s">
        <v>81</v>
      </c>
    </row>
    <row r="123" spans="1:65" s="2" customFormat="1" ht="16.5" customHeight="1">
      <c r="A123" s="37"/>
      <c r="B123" s="38"/>
      <c r="C123" s="182" t="s">
        <v>334</v>
      </c>
      <c r="D123" s="182" t="s">
        <v>208</v>
      </c>
      <c r="E123" s="183" t="s">
        <v>339</v>
      </c>
      <c r="F123" s="184" t="s">
        <v>4060</v>
      </c>
      <c r="G123" s="185" t="s">
        <v>1123</v>
      </c>
      <c r="H123" s="186">
        <v>16</v>
      </c>
      <c r="I123" s="187"/>
      <c r="J123" s="188">
        <f>ROUND(I123*H123,2)</f>
        <v>0</v>
      </c>
      <c r="K123" s="189"/>
      <c r="L123" s="42"/>
      <c r="M123" s="190" t="s">
        <v>21</v>
      </c>
      <c r="N123" s="191" t="s">
        <v>45</v>
      </c>
      <c r="O123" s="67"/>
      <c r="P123" s="192">
        <f>O123*H123</f>
        <v>0</v>
      </c>
      <c r="Q123" s="192">
        <v>0</v>
      </c>
      <c r="R123" s="192">
        <f>Q123*H123</f>
        <v>0</v>
      </c>
      <c r="S123" s="192">
        <v>0</v>
      </c>
      <c r="T123" s="193">
        <f>S123*H123</f>
        <v>0</v>
      </c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R123" s="194" t="s">
        <v>149</v>
      </c>
      <c r="AT123" s="194" t="s">
        <v>208</v>
      </c>
      <c r="AU123" s="194" t="s">
        <v>81</v>
      </c>
      <c r="AY123" s="20" t="s">
        <v>206</v>
      </c>
      <c r="BE123" s="195">
        <f>IF(N123="základní",J123,0)</f>
        <v>0</v>
      </c>
      <c r="BF123" s="195">
        <f>IF(N123="snížená",J123,0)</f>
        <v>0</v>
      </c>
      <c r="BG123" s="195">
        <f>IF(N123="zákl. přenesená",J123,0)</f>
        <v>0</v>
      </c>
      <c r="BH123" s="195">
        <f>IF(N123="sníž. přenesená",J123,0)</f>
        <v>0</v>
      </c>
      <c r="BI123" s="195">
        <f>IF(N123="nulová",J123,0)</f>
        <v>0</v>
      </c>
      <c r="BJ123" s="20" t="s">
        <v>81</v>
      </c>
      <c r="BK123" s="195">
        <f>ROUND(I123*H123,2)</f>
        <v>0</v>
      </c>
      <c r="BL123" s="20" t="s">
        <v>149</v>
      </c>
      <c r="BM123" s="194" t="s">
        <v>4061</v>
      </c>
    </row>
    <row r="124" spans="1:65" s="2" customFormat="1">
      <c r="A124" s="37"/>
      <c r="B124" s="38"/>
      <c r="C124" s="39"/>
      <c r="D124" s="196" t="s">
        <v>213</v>
      </c>
      <c r="E124" s="39"/>
      <c r="F124" s="197" t="s">
        <v>4060</v>
      </c>
      <c r="G124" s="39"/>
      <c r="H124" s="39"/>
      <c r="I124" s="198"/>
      <c r="J124" s="39"/>
      <c r="K124" s="39"/>
      <c r="L124" s="42"/>
      <c r="M124" s="199"/>
      <c r="N124" s="200"/>
      <c r="O124" s="67"/>
      <c r="P124" s="67"/>
      <c r="Q124" s="67"/>
      <c r="R124" s="67"/>
      <c r="S124" s="67"/>
      <c r="T124" s="68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20" t="s">
        <v>213</v>
      </c>
      <c r="AU124" s="20" t="s">
        <v>81</v>
      </c>
    </row>
    <row r="125" spans="1:65" s="2" customFormat="1" ht="16.5" customHeight="1">
      <c r="A125" s="37"/>
      <c r="B125" s="38"/>
      <c r="C125" s="182" t="s">
        <v>339</v>
      </c>
      <c r="D125" s="182" t="s">
        <v>208</v>
      </c>
      <c r="E125" s="183" t="s">
        <v>346</v>
      </c>
      <c r="F125" s="184" t="s">
        <v>4062</v>
      </c>
      <c r="G125" s="185" t="s">
        <v>226</v>
      </c>
      <c r="H125" s="186">
        <v>15</v>
      </c>
      <c r="I125" s="187"/>
      <c r="J125" s="188">
        <f>ROUND(I125*H125,2)</f>
        <v>0</v>
      </c>
      <c r="K125" s="189"/>
      <c r="L125" s="42"/>
      <c r="M125" s="190" t="s">
        <v>21</v>
      </c>
      <c r="N125" s="191" t="s">
        <v>45</v>
      </c>
      <c r="O125" s="67"/>
      <c r="P125" s="192">
        <f>O125*H125</f>
        <v>0</v>
      </c>
      <c r="Q125" s="192">
        <v>0</v>
      </c>
      <c r="R125" s="192">
        <f>Q125*H125</f>
        <v>0</v>
      </c>
      <c r="S125" s="192">
        <v>0</v>
      </c>
      <c r="T125" s="193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194" t="s">
        <v>149</v>
      </c>
      <c r="AT125" s="194" t="s">
        <v>208</v>
      </c>
      <c r="AU125" s="194" t="s">
        <v>81</v>
      </c>
      <c r="AY125" s="20" t="s">
        <v>206</v>
      </c>
      <c r="BE125" s="195">
        <f>IF(N125="základní",J125,0)</f>
        <v>0</v>
      </c>
      <c r="BF125" s="195">
        <f>IF(N125="snížená",J125,0)</f>
        <v>0</v>
      </c>
      <c r="BG125" s="195">
        <f>IF(N125="zákl. přenesená",J125,0)</f>
        <v>0</v>
      </c>
      <c r="BH125" s="195">
        <f>IF(N125="sníž. přenesená",J125,0)</f>
        <v>0</v>
      </c>
      <c r="BI125" s="195">
        <f>IF(N125="nulová",J125,0)</f>
        <v>0</v>
      </c>
      <c r="BJ125" s="20" t="s">
        <v>81</v>
      </c>
      <c r="BK125" s="195">
        <f>ROUND(I125*H125,2)</f>
        <v>0</v>
      </c>
      <c r="BL125" s="20" t="s">
        <v>149</v>
      </c>
      <c r="BM125" s="194" t="s">
        <v>4063</v>
      </c>
    </row>
    <row r="126" spans="1:65" s="2" customFormat="1">
      <c r="A126" s="37"/>
      <c r="B126" s="38"/>
      <c r="C126" s="39"/>
      <c r="D126" s="196" t="s">
        <v>213</v>
      </c>
      <c r="E126" s="39"/>
      <c r="F126" s="197" t="s">
        <v>4062</v>
      </c>
      <c r="G126" s="39"/>
      <c r="H126" s="39"/>
      <c r="I126" s="198"/>
      <c r="J126" s="39"/>
      <c r="K126" s="39"/>
      <c r="L126" s="42"/>
      <c r="M126" s="199"/>
      <c r="N126" s="200"/>
      <c r="O126" s="67"/>
      <c r="P126" s="67"/>
      <c r="Q126" s="67"/>
      <c r="R126" s="67"/>
      <c r="S126" s="67"/>
      <c r="T126" s="68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20" t="s">
        <v>213</v>
      </c>
      <c r="AU126" s="20" t="s">
        <v>81</v>
      </c>
    </row>
    <row r="127" spans="1:65" s="2" customFormat="1" ht="18">
      <c r="A127" s="37"/>
      <c r="B127" s="38"/>
      <c r="C127" s="39"/>
      <c r="D127" s="196" t="s">
        <v>275</v>
      </c>
      <c r="E127" s="39"/>
      <c r="F127" s="233" t="s">
        <v>4064</v>
      </c>
      <c r="G127" s="39"/>
      <c r="H127" s="39"/>
      <c r="I127" s="198"/>
      <c r="J127" s="39"/>
      <c r="K127" s="39"/>
      <c r="L127" s="42"/>
      <c r="M127" s="199"/>
      <c r="N127" s="200"/>
      <c r="O127" s="67"/>
      <c r="P127" s="67"/>
      <c r="Q127" s="67"/>
      <c r="R127" s="67"/>
      <c r="S127" s="67"/>
      <c r="T127" s="68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20" t="s">
        <v>275</v>
      </c>
      <c r="AU127" s="20" t="s">
        <v>81</v>
      </c>
    </row>
    <row r="128" spans="1:65" s="2" customFormat="1" ht="16.5" customHeight="1">
      <c r="A128" s="37"/>
      <c r="B128" s="38"/>
      <c r="C128" s="182" t="s">
        <v>346</v>
      </c>
      <c r="D128" s="182" t="s">
        <v>208</v>
      </c>
      <c r="E128" s="183" t="s">
        <v>356</v>
      </c>
      <c r="F128" s="184" t="s">
        <v>4065</v>
      </c>
      <c r="G128" s="185" t="s">
        <v>226</v>
      </c>
      <c r="H128" s="186">
        <v>30</v>
      </c>
      <c r="I128" s="187"/>
      <c r="J128" s="188">
        <f>ROUND(I128*H128,2)</f>
        <v>0</v>
      </c>
      <c r="K128" s="189"/>
      <c r="L128" s="42"/>
      <c r="M128" s="190" t="s">
        <v>21</v>
      </c>
      <c r="N128" s="191" t="s">
        <v>45</v>
      </c>
      <c r="O128" s="67"/>
      <c r="P128" s="192">
        <f>O128*H128</f>
        <v>0</v>
      </c>
      <c r="Q128" s="192">
        <v>0</v>
      </c>
      <c r="R128" s="192">
        <f>Q128*H128</f>
        <v>0</v>
      </c>
      <c r="S128" s="192">
        <v>0</v>
      </c>
      <c r="T128" s="193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194" t="s">
        <v>149</v>
      </c>
      <c r="AT128" s="194" t="s">
        <v>208</v>
      </c>
      <c r="AU128" s="194" t="s">
        <v>81</v>
      </c>
      <c r="AY128" s="20" t="s">
        <v>206</v>
      </c>
      <c r="BE128" s="195">
        <f>IF(N128="základní",J128,0)</f>
        <v>0</v>
      </c>
      <c r="BF128" s="195">
        <f>IF(N128="snížená",J128,0)</f>
        <v>0</v>
      </c>
      <c r="BG128" s="195">
        <f>IF(N128="zákl. přenesená",J128,0)</f>
        <v>0</v>
      </c>
      <c r="BH128" s="195">
        <f>IF(N128="sníž. přenesená",J128,0)</f>
        <v>0</v>
      </c>
      <c r="BI128" s="195">
        <f>IF(N128="nulová",J128,0)</f>
        <v>0</v>
      </c>
      <c r="BJ128" s="20" t="s">
        <v>81</v>
      </c>
      <c r="BK128" s="195">
        <f>ROUND(I128*H128,2)</f>
        <v>0</v>
      </c>
      <c r="BL128" s="20" t="s">
        <v>149</v>
      </c>
      <c r="BM128" s="194" t="s">
        <v>4066</v>
      </c>
    </row>
    <row r="129" spans="1:65" s="2" customFormat="1">
      <c r="A129" s="37"/>
      <c r="B129" s="38"/>
      <c r="C129" s="39"/>
      <c r="D129" s="196" t="s">
        <v>213</v>
      </c>
      <c r="E129" s="39"/>
      <c r="F129" s="197" t="s">
        <v>4065</v>
      </c>
      <c r="G129" s="39"/>
      <c r="H129" s="39"/>
      <c r="I129" s="198"/>
      <c r="J129" s="39"/>
      <c r="K129" s="39"/>
      <c r="L129" s="42"/>
      <c r="M129" s="199"/>
      <c r="N129" s="200"/>
      <c r="O129" s="67"/>
      <c r="P129" s="67"/>
      <c r="Q129" s="67"/>
      <c r="R129" s="67"/>
      <c r="S129" s="67"/>
      <c r="T129" s="68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20" t="s">
        <v>213</v>
      </c>
      <c r="AU129" s="20" t="s">
        <v>81</v>
      </c>
    </row>
    <row r="130" spans="1:65" s="2" customFormat="1" ht="18">
      <c r="A130" s="37"/>
      <c r="B130" s="38"/>
      <c r="C130" s="39"/>
      <c r="D130" s="196" t="s">
        <v>275</v>
      </c>
      <c r="E130" s="39"/>
      <c r="F130" s="233" t="s">
        <v>4067</v>
      </c>
      <c r="G130" s="39"/>
      <c r="H130" s="39"/>
      <c r="I130" s="198"/>
      <c r="J130" s="39"/>
      <c r="K130" s="39"/>
      <c r="L130" s="42"/>
      <c r="M130" s="199"/>
      <c r="N130" s="200"/>
      <c r="O130" s="67"/>
      <c r="P130" s="67"/>
      <c r="Q130" s="67"/>
      <c r="R130" s="67"/>
      <c r="S130" s="67"/>
      <c r="T130" s="68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20" t="s">
        <v>275</v>
      </c>
      <c r="AU130" s="20" t="s">
        <v>81</v>
      </c>
    </row>
    <row r="131" spans="1:65" s="2" customFormat="1" ht="16.5" customHeight="1">
      <c r="A131" s="37"/>
      <c r="B131" s="38"/>
      <c r="C131" s="182" t="s">
        <v>356</v>
      </c>
      <c r="D131" s="182" t="s">
        <v>208</v>
      </c>
      <c r="E131" s="183" t="s">
        <v>361</v>
      </c>
      <c r="F131" s="184" t="s">
        <v>4062</v>
      </c>
      <c r="G131" s="185" t="s">
        <v>226</v>
      </c>
      <c r="H131" s="186">
        <v>15</v>
      </c>
      <c r="I131" s="187"/>
      <c r="J131" s="188">
        <f>ROUND(I131*H131,2)</f>
        <v>0</v>
      </c>
      <c r="K131" s="189"/>
      <c r="L131" s="42"/>
      <c r="M131" s="190" t="s">
        <v>21</v>
      </c>
      <c r="N131" s="191" t="s">
        <v>45</v>
      </c>
      <c r="O131" s="67"/>
      <c r="P131" s="192">
        <f>O131*H131</f>
        <v>0</v>
      </c>
      <c r="Q131" s="192">
        <v>0</v>
      </c>
      <c r="R131" s="192">
        <f>Q131*H131</f>
        <v>0</v>
      </c>
      <c r="S131" s="192">
        <v>0</v>
      </c>
      <c r="T131" s="193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194" t="s">
        <v>149</v>
      </c>
      <c r="AT131" s="194" t="s">
        <v>208</v>
      </c>
      <c r="AU131" s="194" t="s">
        <v>81</v>
      </c>
      <c r="AY131" s="20" t="s">
        <v>206</v>
      </c>
      <c r="BE131" s="195">
        <f>IF(N131="základní",J131,0)</f>
        <v>0</v>
      </c>
      <c r="BF131" s="195">
        <f>IF(N131="snížená",J131,0)</f>
        <v>0</v>
      </c>
      <c r="BG131" s="195">
        <f>IF(N131="zákl. přenesená",J131,0)</f>
        <v>0</v>
      </c>
      <c r="BH131" s="195">
        <f>IF(N131="sníž. přenesená",J131,0)</f>
        <v>0</v>
      </c>
      <c r="BI131" s="195">
        <f>IF(N131="nulová",J131,0)</f>
        <v>0</v>
      </c>
      <c r="BJ131" s="20" t="s">
        <v>81</v>
      </c>
      <c r="BK131" s="195">
        <f>ROUND(I131*H131,2)</f>
        <v>0</v>
      </c>
      <c r="BL131" s="20" t="s">
        <v>149</v>
      </c>
      <c r="BM131" s="194" t="s">
        <v>4068</v>
      </c>
    </row>
    <row r="132" spans="1:65" s="2" customFormat="1">
      <c r="A132" s="37"/>
      <c r="B132" s="38"/>
      <c r="C132" s="39"/>
      <c r="D132" s="196" t="s">
        <v>213</v>
      </c>
      <c r="E132" s="39"/>
      <c r="F132" s="197" t="s">
        <v>4062</v>
      </c>
      <c r="G132" s="39"/>
      <c r="H132" s="39"/>
      <c r="I132" s="198"/>
      <c r="J132" s="39"/>
      <c r="K132" s="39"/>
      <c r="L132" s="42"/>
      <c r="M132" s="199"/>
      <c r="N132" s="200"/>
      <c r="O132" s="67"/>
      <c r="P132" s="67"/>
      <c r="Q132" s="67"/>
      <c r="R132" s="67"/>
      <c r="S132" s="67"/>
      <c r="T132" s="68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20" t="s">
        <v>213</v>
      </c>
      <c r="AU132" s="20" t="s">
        <v>81</v>
      </c>
    </row>
    <row r="133" spans="1:65" s="2" customFormat="1" ht="18">
      <c r="A133" s="37"/>
      <c r="B133" s="38"/>
      <c r="C133" s="39"/>
      <c r="D133" s="196" t="s">
        <v>275</v>
      </c>
      <c r="E133" s="39"/>
      <c r="F133" s="233" t="s">
        <v>4067</v>
      </c>
      <c r="G133" s="39"/>
      <c r="H133" s="39"/>
      <c r="I133" s="198"/>
      <c r="J133" s="39"/>
      <c r="K133" s="39"/>
      <c r="L133" s="42"/>
      <c r="M133" s="199"/>
      <c r="N133" s="200"/>
      <c r="O133" s="67"/>
      <c r="P133" s="67"/>
      <c r="Q133" s="67"/>
      <c r="R133" s="67"/>
      <c r="S133" s="67"/>
      <c r="T133" s="68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20" t="s">
        <v>275</v>
      </c>
      <c r="AU133" s="20" t="s">
        <v>81</v>
      </c>
    </row>
    <row r="134" spans="1:65" s="2" customFormat="1" ht="16.5" customHeight="1">
      <c r="A134" s="37"/>
      <c r="B134" s="38"/>
      <c r="C134" s="182" t="s">
        <v>361</v>
      </c>
      <c r="D134" s="182" t="s">
        <v>208</v>
      </c>
      <c r="E134" s="183" t="s">
        <v>374</v>
      </c>
      <c r="F134" s="184" t="s">
        <v>4062</v>
      </c>
      <c r="G134" s="185" t="s">
        <v>226</v>
      </c>
      <c r="H134" s="186">
        <v>180</v>
      </c>
      <c r="I134" s="187"/>
      <c r="J134" s="188">
        <f>ROUND(I134*H134,2)</f>
        <v>0</v>
      </c>
      <c r="K134" s="189"/>
      <c r="L134" s="42"/>
      <c r="M134" s="190" t="s">
        <v>21</v>
      </c>
      <c r="N134" s="191" t="s">
        <v>45</v>
      </c>
      <c r="O134" s="67"/>
      <c r="P134" s="192">
        <f>O134*H134</f>
        <v>0</v>
      </c>
      <c r="Q134" s="192">
        <v>0</v>
      </c>
      <c r="R134" s="192">
        <f>Q134*H134</f>
        <v>0</v>
      </c>
      <c r="S134" s="192">
        <v>0</v>
      </c>
      <c r="T134" s="193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194" t="s">
        <v>149</v>
      </c>
      <c r="AT134" s="194" t="s">
        <v>208</v>
      </c>
      <c r="AU134" s="194" t="s">
        <v>81</v>
      </c>
      <c r="AY134" s="20" t="s">
        <v>206</v>
      </c>
      <c r="BE134" s="195">
        <f>IF(N134="základní",J134,0)</f>
        <v>0</v>
      </c>
      <c r="BF134" s="195">
        <f>IF(N134="snížená",J134,0)</f>
        <v>0</v>
      </c>
      <c r="BG134" s="195">
        <f>IF(N134="zákl. přenesená",J134,0)</f>
        <v>0</v>
      </c>
      <c r="BH134" s="195">
        <f>IF(N134="sníž. přenesená",J134,0)</f>
        <v>0</v>
      </c>
      <c r="BI134" s="195">
        <f>IF(N134="nulová",J134,0)</f>
        <v>0</v>
      </c>
      <c r="BJ134" s="20" t="s">
        <v>81</v>
      </c>
      <c r="BK134" s="195">
        <f>ROUND(I134*H134,2)</f>
        <v>0</v>
      </c>
      <c r="BL134" s="20" t="s">
        <v>149</v>
      </c>
      <c r="BM134" s="194" t="s">
        <v>4069</v>
      </c>
    </row>
    <row r="135" spans="1:65" s="2" customFormat="1">
      <c r="A135" s="37"/>
      <c r="B135" s="38"/>
      <c r="C135" s="39"/>
      <c r="D135" s="196" t="s">
        <v>213</v>
      </c>
      <c r="E135" s="39"/>
      <c r="F135" s="197" t="s">
        <v>4062</v>
      </c>
      <c r="G135" s="39"/>
      <c r="H135" s="39"/>
      <c r="I135" s="198"/>
      <c r="J135" s="39"/>
      <c r="K135" s="39"/>
      <c r="L135" s="42"/>
      <c r="M135" s="199"/>
      <c r="N135" s="200"/>
      <c r="O135" s="67"/>
      <c r="P135" s="67"/>
      <c r="Q135" s="67"/>
      <c r="R135" s="67"/>
      <c r="S135" s="67"/>
      <c r="T135" s="68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20" t="s">
        <v>213</v>
      </c>
      <c r="AU135" s="20" t="s">
        <v>81</v>
      </c>
    </row>
    <row r="136" spans="1:65" s="2" customFormat="1" ht="18">
      <c r="A136" s="37"/>
      <c r="B136" s="38"/>
      <c r="C136" s="39"/>
      <c r="D136" s="196" t="s">
        <v>275</v>
      </c>
      <c r="E136" s="39"/>
      <c r="F136" s="233" t="s">
        <v>4070</v>
      </c>
      <c r="G136" s="39"/>
      <c r="H136" s="39"/>
      <c r="I136" s="198"/>
      <c r="J136" s="39"/>
      <c r="K136" s="39"/>
      <c r="L136" s="42"/>
      <c r="M136" s="199"/>
      <c r="N136" s="200"/>
      <c r="O136" s="67"/>
      <c r="P136" s="67"/>
      <c r="Q136" s="67"/>
      <c r="R136" s="67"/>
      <c r="S136" s="67"/>
      <c r="T136" s="68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T136" s="20" t="s">
        <v>275</v>
      </c>
      <c r="AU136" s="20" t="s">
        <v>81</v>
      </c>
    </row>
    <row r="137" spans="1:65" s="2" customFormat="1" ht="16.5" customHeight="1">
      <c r="A137" s="37"/>
      <c r="B137" s="38"/>
      <c r="C137" s="182" t="s">
        <v>374</v>
      </c>
      <c r="D137" s="182" t="s">
        <v>208</v>
      </c>
      <c r="E137" s="183" t="s">
        <v>381</v>
      </c>
      <c r="F137" s="184" t="s">
        <v>4062</v>
      </c>
      <c r="G137" s="185" t="s">
        <v>226</v>
      </c>
      <c r="H137" s="186">
        <v>560</v>
      </c>
      <c r="I137" s="187"/>
      <c r="J137" s="188">
        <f>ROUND(I137*H137,2)</f>
        <v>0</v>
      </c>
      <c r="K137" s="189"/>
      <c r="L137" s="42"/>
      <c r="M137" s="190" t="s">
        <v>21</v>
      </c>
      <c r="N137" s="191" t="s">
        <v>45</v>
      </c>
      <c r="O137" s="67"/>
      <c r="P137" s="192">
        <f>O137*H137</f>
        <v>0</v>
      </c>
      <c r="Q137" s="192">
        <v>0</v>
      </c>
      <c r="R137" s="192">
        <f>Q137*H137</f>
        <v>0</v>
      </c>
      <c r="S137" s="192">
        <v>0</v>
      </c>
      <c r="T137" s="193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194" t="s">
        <v>149</v>
      </c>
      <c r="AT137" s="194" t="s">
        <v>208</v>
      </c>
      <c r="AU137" s="194" t="s">
        <v>81</v>
      </c>
      <c r="AY137" s="20" t="s">
        <v>206</v>
      </c>
      <c r="BE137" s="195">
        <f>IF(N137="základní",J137,0)</f>
        <v>0</v>
      </c>
      <c r="BF137" s="195">
        <f>IF(N137="snížená",J137,0)</f>
        <v>0</v>
      </c>
      <c r="BG137" s="195">
        <f>IF(N137="zákl. přenesená",J137,0)</f>
        <v>0</v>
      </c>
      <c r="BH137" s="195">
        <f>IF(N137="sníž. přenesená",J137,0)</f>
        <v>0</v>
      </c>
      <c r="BI137" s="195">
        <f>IF(N137="nulová",J137,0)</f>
        <v>0</v>
      </c>
      <c r="BJ137" s="20" t="s">
        <v>81</v>
      </c>
      <c r="BK137" s="195">
        <f>ROUND(I137*H137,2)</f>
        <v>0</v>
      </c>
      <c r="BL137" s="20" t="s">
        <v>149</v>
      </c>
      <c r="BM137" s="194" t="s">
        <v>4071</v>
      </c>
    </row>
    <row r="138" spans="1:65" s="2" customFormat="1">
      <c r="A138" s="37"/>
      <c r="B138" s="38"/>
      <c r="C138" s="39"/>
      <c r="D138" s="196" t="s">
        <v>213</v>
      </c>
      <c r="E138" s="39"/>
      <c r="F138" s="197" t="s">
        <v>4062</v>
      </c>
      <c r="G138" s="39"/>
      <c r="H138" s="39"/>
      <c r="I138" s="198"/>
      <c r="J138" s="39"/>
      <c r="K138" s="39"/>
      <c r="L138" s="42"/>
      <c r="M138" s="199"/>
      <c r="N138" s="200"/>
      <c r="O138" s="67"/>
      <c r="P138" s="67"/>
      <c r="Q138" s="67"/>
      <c r="R138" s="67"/>
      <c r="S138" s="67"/>
      <c r="T138" s="68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20" t="s">
        <v>213</v>
      </c>
      <c r="AU138" s="20" t="s">
        <v>81</v>
      </c>
    </row>
    <row r="139" spans="1:65" s="2" customFormat="1" ht="18">
      <c r="A139" s="37"/>
      <c r="B139" s="38"/>
      <c r="C139" s="39"/>
      <c r="D139" s="196" t="s">
        <v>275</v>
      </c>
      <c r="E139" s="39"/>
      <c r="F139" s="233" t="s">
        <v>4072</v>
      </c>
      <c r="G139" s="39"/>
      <c r="H139" s="39"/>
      <c r="I139" s="198"/>
      <c r="J139" s="39"/>
      <c r="K139" s="39"/>
      <c r="L139" s="42"/>
      <c r="M139" s="199"/>
      <c r="N139" s="200"/>
      <c r="O139" s="67"/>
      <c r="P139" s="67"/>
      <c r="Q139" s="67"/>
      <c r="R139" s="67"/>
      <c r="S139" s="67"/>
      <c r="T139" s="68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20" t="s">
        <v>275</v>
      </c>
      <c r="AU139" s="20" t="s">
        <v>81</v>
      </c>
    </row>
    <row r="140" spans="1:65" s="2" customFormat="1" ht="16.5" customHeight="1">
      <c r="A140" s="37"/>
      <c r="B140" s="38"/>
      <c r="C140" s="182" t="s">
        <v>381</v>
      </c>
      <c r="D140" s="182" t="s">
        <v>208</v>
      </c>
      <c r="E140" s="183" t="s">
        <v>386</v>
      </c>
      <c r="F140" s="184" t="s">
        <v>4062</v>
      </c>
      <c r="G140" s="185" t="s">
        <v>226</v>
      </c>
      <c r="H140" s="186">
        <v>600</v>
      </c>
      <c r="I140" s="187"/>
      <c r="J140" s="188">
        <f>ROUND(I140*H140,2)</f>
        <v>0</v>
      </c>
      <c r="K140" s="189"/>
      <c r="L140" s="42"/>
      <c r="M140" s="190" t="s">
        <v>21</v>
      </c>
      <c r="N140" s="191" t="s">
        <v>45</v>
      </c>
      <c r="O140" s="67"/>
      <c r="P140" s="192">
        <f>O140*H140</f>
        <v>0</v>
      </c>
      <c r="Q140" s="192">
        <v>0</v>
      </c>
      <c r="R140" s="192">
        <f>Q140*H140</f>
        <v>0</v>
      </c>
      <c r="S140" s="192">
        <v>0</v>
      </c>
      <c r="T140" s="193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194" t="s">
        <v>149</v>
      </c>
      <c r="AT140" s="194" t="s">
        <v>208</v>
      </c>
      <c r="AU140" s="194" t="s">
        <v>81</v>
      </c>
      <c r="AY140" s="20" t="s">
        <v>206</v>
      </c>
      <c r="BE140" s="195">
        <f>IF(N140="základní",J140,0)</f>
        <v>0</v>
      </c>
      <c r="BF140" s="195">
        <f>IF(N140="snížená",J140,0)</f>
        <v>0</v>
      </c>
      <c r="BG140" s="195">
        <f>IF(N140="zákl. přenesená",J140,0)</f>
        <v>0</v>
      </c>
      <c r="BH140" s="195">
        <f>IF(N140="sníž. přenesená",J140,0)</f>
        <v>0</v>
      </c>
      <c r="BI140" s="195">
        <f>IF(N140="nulová",J140,0)</f>
        <v>0</v>
      </c>
      <c r="BJ140" s="20" t="s">
        <v>81</v>
      </c>
      <c r="BK140" s="195">
        <f>ROUND(I140*H140,2)</f>
        <v>0</v>
      </c>
      <c r="BL140" s="20" t="s">
        <v>149</v>
      </c>
      <c r="BM140" s="194" t="s">
        <v>4073</v>
      </c>
    </row>
    <row r="141" spans="1:65" s="2" customFormat="1">
      <c r="A141" s="37"/>
      <c r="B141" s="38"/>
      <c r="C141" s="39"/>
      <c r="D141" s="196" t="s">
        <v>213</v>
      </c>
      <c r="E141" s="39"/>
      <c r="F141" s="197" t="s">
        <v>4062</v>
      </c>
      <c r="G141" s="39"/>
      <c r="H141" s="39"/>
      <c r="I141" s="198"/>
      <c r="J141" s="39"/>
      <c r="K141" s="39"/>
      <c r="L141" s="42"/>
      <c r="M141" s="199"/>
      <c r="N141" s="200"/>
      <c r="O141" s="67"/>
      <c r="P141" s="67"/>
      <c r="Q141" s="67"/>
      <c r="R141" s="67"/>
      <c r="S141" s="67"/>
      <c r="T141" s="68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T141" s="20" t="s">
        <v>213</v>
      </c>
      <c r="AU141" s="20" t="s">
        <v>81</v>
      </c>
    </row>
    <row r="142" spans="1:65" s="2" customFormat="1" ht="18">
      <c r="A142" s="37"/>
      <c r="B142" s="38"/>
      <c r="C142" s="39"/>
      <c r="D142" s="196" t="s">
        <v>275</v>
      </c>
      <c r="E142" s="39"/>
      <c r="F142" s="233" t="s">
        <v>4074</v>
      </c>
      <c r="G142" s="39"/>
      <c r="H142" s="39"/>
      <c r="I142" s="198"/>
      <c r="J142" s="39"/>
      <c r="K142" s="39"/>
      <c r="L142" s="42"/>
      <c r="M142" s="199"/>
      <c r="N142" s="200"/>
      <c r="O142" s="67"/>
      <c r="P142" s="67"/>
      <c r="Q142" s="67"/>
      <c r="R142" s="67"/>
      <c r="S142" s="67"/>
      <c r="T142" s="68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20" t="s">
        <v>275</v>
      </c>
      <c r="AU142" s="20" t="s">
        <v>81</v>
      </c>
    </row>
    <row r="143" spans="1:65" s="2" customFormat="1" ht="16.5" customHeight="1">
      <c r="A143" s="37"/>
      <c r="B143" s="38"/>
      <c r="C143" s="182" t="s">
        <v>386</v>
      </c>
      <c r="D143" s="182" t="s">
        <v>208</v>
      </c>
      <c r="E143" s="183" t="s">
        <v>7</v>
      </c>
      <c r="F143" s="184" t="s">
        <v>4075</v>
      </c>
      <c r="G143" s="185" t="s">
        <v>226</v>
      </c>
      <c r="H143" s="186">
        <v>45</v>
      </c>
      <c r="I143" s="187"/>
      <c r="J143" s="188">
        <f>ROUND(I143*H143,2)</f>
        <v>0</v>
      </c>
      <c r="K143" s="189"/>
      <c r="L143" s="42"/>
      <c r="M143" s="190" t="s">
        <v>21</v>
      </c>
      <c r="N143" s="191" t="s">
        <v>45</v>
      </c>
      <c r="O143" s="67"/>
      <c r="P143" s="192">
        <f>O143*H143</f>
        <v>0</v>
      </c>
      <c r="Q143" s="192">
        <v>0</v>
      </c>
      <c r="R143" s="192">
        <f>Q143*H143</f>
        <v>0</v>
      </c>
      <c r="S143" s="192">
        <v>0</v>
      </c>
      <c r="T143" s="193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194" t="s">
        <v>149</v>
      </c>
      <c r="AT143" s="194" t="s">
        <v>208</v>
      </c>
      <c r="AU143" s="194" t="s">
        <v>81</v>
      </c>
      <c r="AY143" s="20" t="s">
        <v>206</v>
      </c>
      <c r="BE143" s="195">
        <f>IF(N143="základní",J143,0)</f>
        <v>0</v>
      </c>
      <c r="BF143" s="195">
        <f>IF(N143="snížená",J143,0)</f>
        <v>0</v>
      </c>
      <c r="BG143" s="195">
        <f>IF(N143="zákl. přenesená",J143,0)</f>
        <v>0</v>
      </c>
      <c r="BH143" s="195">
        <f>IF(N143="sníž. přenesená",J143,0)</f>
        <v>0</v>
      </c>
      <c r="BI143" s="195">
        <f>IF(N143="nulová",J143,0)</f>
        <v>0</v>
      </c>
      <c r="BJ143" s="20" t="s">
        <v>81</v>
      </c>
      <c r="BK143" s="195">
        <f>ROUND(I143*H143,2)</f>
        <v>0</v>
      </c>
      <c r="BL143" s="20" t="s">
        <v>149</v>
      </c>
      <c r="BM143" s="194" t="s">
        <v>4076</v>
      </c>
    </row>
    <row r="144" spans="1:65" s="2" customFormat="1">
      <c r="A144" s="37"/>
      <c r="B144" s="38"/>
      <c r="C144" s="39"/>
      <c r="D144" s="196" t="s">
        <v>213</v>
      </c>
      <c r="E144" s="39"/>
      <c r="F144" s="197" t="s">
        <v>4075</v>
      </c>
      <c r="G144" s="39"/>
      <c r="H144" s="39"/>
      <c r="I144" s="198"/>
      <c r="J144" s="39"/>
      <c r="K144" s="39"/>
      <c r="L144" s="42"/>
      <c r="M144" s="199"/>
      <c r="N144" s="200"/>
      <c r="O144" s="67"/>
      <c r="P144" s="67"/>
      <c r="Q144" s="67"/>
      <c r="R144" s="67"/>
      <c r="S144" s="67"/>
      <c r="T144" s="68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20" t="s">
        <v>213</v>
      </c>
      <c r="AU144" s="20" t="s">
        <v>81</v>
      </c>
    </row>
    <row r="145" spans="1:65" s="2" customFormat="1" ht="18">
      <c r="A145" s="37"/>
      <c r="B145" s="38"/>
      <c r="C145" s="39"/>
      <c r="D145" s="196" t="s">
        <v>275</v>
      </c>
      <c r="E145" s="39"/>
      <c r="F145" s="233" t="s">
        <v>4077</v>
      </c>
      <c r="G145" s="39"/>
      <c r="H145" s="39"/>
      <c r="I145" s="198"/>
      <c r="J145" s="39"/>
      <c r="K145" s="39"/>
      <c r="L145" s="42"/>
      <c r="M145" s="199"/>
      <c r="N145" s="200"/>
      <c r="O145" s="67"/>
      <c r="P145" s="67"/>
      <c r="Q145" s="67"/>
      <c r="R145" s="67"/>
      <c r="S145" s="67"/>
      <c r="T145" s="68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T145" s="20" t="s">
        <v>275</v>
      </c>
      <c r="AU145" s="20" t="s">
        <v>81</v>
      </c>
    </row>
    <row r="146" spans="1:65" s="2" customFormat="1" ht="16.5" customHeight="1">
      <c r="A146" s="37"/>
      <c r="B146" s="38"/>
      <c r="C146" s="182" t="s">
        <v>7</v>
      </c>
      <c r="D146" s="182" t="s">
        <v>208</v>
      </c>
      <c r="E146" s="183" t="s">
        <v>400</v>
      </c>
      <c r="F146" s="184" t="s">
        <v>4078</v>
      </c>
      <c r="G146" s="185" t="s">
        <v>226</v>
      </c>
      <c r="H146" s="186">
        <v>10</v>
      </c>
      <c r="I146" s="187"/>
      <c r="J146" s="188">
        <f>ROUND(I146*H146,2)</f>
        <v>0</v>
      </c>
      <c r="K146" s="189"/>
      <c r="L146" s="42"/>
      <c r="M146" s="190" t="s">
        <v>21</v>
      </c>
      <c r="N146" s="191" t="s">
        <v>45</v>
      </c>
      <c r="O146" s="67"/>
      <c r="P146" s="192">
        <f>O146*H146</f>
        <v>0</v>
      </c>
      <c r="Q146" s="192">
        <v>0</v>
      </c>
      <c r="R146" s="192">
        <f>Q146*H146</f>
        <v>0</v>
      </c>
      <c r="S146" s="192">
        <v>0</v>
      </c>
      <c r="T146" s="193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194" t="s">
        <v>149</v>
      </c>
      <c r="AT146" s="194" t="s">
        <v>208</v>
      </c>
      <c r="AU146" s="194" t="s">
        <v>81</v>
      </c>
      <c r="AY146" s="20" t="s">
        <v>206</v>
      </c>
      <c r="BE146" s="195">
        <f>IF(N146="základní",J146,0)</f>
        <v>0</v>
      </c>
      <c r="BF146" s="195">
        <f>IF(N146="snížená",J146,0)</f>
        <v>0</v>
      </c>
      <c r="BG146" s="195">
        <f>IF(N146="zákl. přenesená",J146,0)</f>
        <v>0</v>
      </c>
      <c r="BH146" s="195">
        <f>IF(N146="sníž. přenesená",J146,0)</f>
        <v>0</v>
      </c>
      <c r="BI146" s="195">
        <f>IF(N146="nulová",J146,0)</f>
        <v>0</v>
      </c>
      <c r="BJ146" s="20" t="s">
        <v>81</v>
      </c>
      <c r="BK146" s="195">
        <f>ROUND(I146*H146,2)</f>
        <v>0</v>
      </c>
      <c r="BL146" s="20" t="s">
        <v>149</v>
      </c>
      <c r="BM146" s="194" t="s">
        <v>4079</v>
      </c>
    </row>
    <row r="147" spans="1:65" s="2" customFormat="1">
      <c r="A147" s="37"/>
      <c r="B147" s="38"/>
      <c r="C147" s="39"/>
      <c r="D147" s="196" t="s">
        <v>213</v>
      </c>
      <c r="E147" s="39"/>
      <c r="F147" s="197" t="s">
        <v>4078</v>
      </c>
      <c r="G147" s="39"/>
      <c r="H147" s="39"/>
      <c r="I147" s="198"/>
      <c r="J147" s="39"/>
      <c r="K147" s="39"/>
      <c r="L147" s="42"/>
      <c r="M147" s="199"/>
      <c r="N147" s="200"/>
      <c r="O147" s="67"/>
      <c r="P147" s="67"/>
      <c r="Q147" s="67"/>
      <c r="R147" s="67"/>
      <c r="S147" s="67"/>
      <c r="T147" s="68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T147" s="20" t="s">
        <v>213</v>
      </c>
      <c r="AU147" s="20" t="s">
        <v>81</v>
      </c>
    </row>
    <row r="148" spans="1:65" s="2" customFormat="1" ht="16.5" customHeight="1">
      <c r="A148" s="37"/>
      <c r="B148" s="38"/>
      <c r="C148" s="182" t="s">
        <v>400</v>
      </c>
      <c r="D148" s="182" t="s">
        <v>208</v>
      </c>
      <c r="E148" s="183" t="s">
        <v>411</v>
      </c>
      <c r="F148" s="184" t="s">
        <v>4080</v>
      </c>
      <c r="G148" s="185" t="s">
        <v>226</v>
      </c>
      <c r="H148" s="186">
        <v>10</v>
      </c>
      <c r="I148" s="187"/>
      <c r="J148" s="188">
        <f>ROUND(I148*H148,2)</f>
        <v>0</v>
      </c>
      <c r="K148" s="189"/>
      <c r="L148" s="42"/>
      <c r="M148" s="190" t="s">
        <v>21</v>
      </c>
      <c r="N148" s="191" t="s">
        <v>45</v>
      </c>
      <c r="O148" s="67"/>
      <c r="P148" s="192">
        <f>O148*H148</f>
        <v>0</v>
      </c>
      <c r="Q148" s="192">
        <v>0</v>
      </c>
      <c r="R148" s="192">
        <f>Q148*H148</f>
        <v>0</v>
      </c>
      <c r="S148" s="192">
        <v>0</v>
      </c>
      <c r="T148" s="193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194" t="s">
        <v>149</v>
      </c>
      <c r="AT148" s="194" t="s">
        <v>208</v>
      </c>
      <c r="AU148" s="194" t="s">
        <v>81</v>
      </c>
      <c r="AY148" s="20" t="s">
        <v>206</v>
      </c>
      <c r="BE148" s="195">
        <f>IF(N148="základní",J148,0)</f>
        <v>0</v>
      </c>
      <c r="BF148" s="195">
        <f>IF(N148="snížená",J148,0)</f>
        <v>0</v>
      </c>
      <c r="BG148" s="195">
        <f>IF(N148="zákl. přenesená",J148,0)</f>
        <v>0</v>
      </c>
      <c r="BH148" s="195">
        <f>IF(N148="sníž. přenesená",J148,0)</f>
        <v>0</v>
      </c>
      <c r="BI148" s="195">
        <f>IF(N148="nulová",J148,0)</f>
        <v>0</v>
      </c>
      <c r="BJ148" s="20" t="s">
        <v>81</v>
      </c>
      <c r="BK148" s="195">
        <f>ROUND(I148*H148,2)</f>
        <v>0</v>
      </c>
      <c r="BL148" s="20" t="s">
        <v>149</v>
      </c>
      <c r="BM148" s="194" t="s">
        <v>4081</v>
      </c>
    </row>
    <row r="149" spans="1:65" s="2" customFormat="1">
      <c r="A149" s="37"/>
      <c r="B149" s="38"/>
      <c r="C149" s="39"/>
      <c r="D149" s="196" t="s">
        <v>213</v>
      </c>
      <c r="E149" s="39"/>
      <c r="F149" s="197" t="s">
        <v>4080</v>
      </c>
      <c r="G149" s="39"/>
      <c r="H149" s="39"/>
      <c r="I149" s="198"/>
      <c r="J149" s="39"/>
      <c r="K149" s="39"/>
      <c r="L149" s="42"/>
      <c r="M149" s="199"/>
      <c r="N149" s="200"/>
      <c r="O149" s="67"/>
      <c r="P149" s="67"/>
      <c r="Q149" s="67"/>
      <c r="R149" s="67"/>
      <c r="S149" s="67"/>
      <c r="T149" s="68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T149" s="20" t="s">
        <v>213</v>
      </c>
      <c r="AU149" s="20" t="s">
        <v>81</v>
      </c>
    </row>
    <row r="150" spans="1:65" s="2" customFormat="1" ht="18">
      <c r="A150" s="37"/>
      <c r="B150" s="38"/>
      <c r="C150" s="39"/>
      <c r="D150" s="196" t="s">
        <v>275</v>
      </c>
      <c r="E150" s="39"/>
      <c r="F150" s="233" t="s">
        <v>4082</v>
      </c>
      <c r="G150" s="39"/>
      <c r="H150" s="39"/>
      <c r="I150" s="198"/>
      <c r="J150" s="39"/>
      <c r="K150" s="39"/>
      <c r="L150" s="42"/>
      <c r="M150" s="199"/>
      <c r="N150" s="200"/>
      <c r="O150" s="67"/>
      <c r="P150" s="67"/>
      <c r="Q150" s="67"/>
      <c r="R150" s="67"/>
      <c r="S150" s="67"/>
      <c r="T150" s="68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T150" s="20" t="s">
        <v>275</v>
      </c>
      <c r="AU150" s="20" t="s">
        <v>81</v>
      </c>
    </row>
    <row r="151" spans="1:65" s="2" customFormat="1" ht="16.5" customHeight="1">
      <c r="A151" s="37"/>
      <c r="B151" s="38"/>
      <c r="C151" s="182" t="s">
        <v>411</v>
      </c>
      <c r="D151" s="182" t="s">
        <v>208</v>
      </c>
      <c r="E151" s="183" t="s">
        <v>420</v>
      </c>
      <c r="F151" s="184" t="s">
        <v>4083</v>
      </c>
      <c r="G151" s="185" t="s">
        <v>1123</v>
      </c>
      <c r="H151" s="186">
        <v>13</v>
      </c>
      <c r="I151" s="187"/>
      <c r="J151" s="188">
        <f>ROUND(I151*H151,2)</f>
        <v>0</v>
      </c>
      <c r="K151" s="189"/>
      <c r="L151" s="42"/>
      <c r="M151" s="190" t="s">
        <v>21</v>
      </c>
      <c r="N151" s="191" t="s">
        <v>45</v>
      </c>
      <c r="O151" s="67"/>
      <c r="P151" s="192">
        <f>O151*H151</f>
        <v>0</v>
      </c>
      <c r="Q151" s="192">
        <v>0</v>
      </c>
      <c r="R151" s="192">
        <f>Q151*H151</f>
        <v>0</v>
      </c>
      <c r="S151" s="192">
        <v>0</v>
      </c>
      <c r="T151" s="193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194" t="s">
        <v>149</v>
      </c>
      <c r="AT151" s="194" t="s">
        <v>208</v>
      </c>
      <c r="AU151" s="194" t="s">
        <v>81</v>
      </c>
      <c r="AY151" s="20" t="s">
        <v>206</v>
      </c>
      <c r="BE151" s="195">
        <f>IF(N151="základní",J151,0)</f>
        <v>0</v>
      </c>
      <c r="BF151" s="195">
        <f>IF(N151="snížená",J151,0)</f>
        <v>0</v>
      </c>
      <c r="BG151" s="195">
        <f>IF(N151="zákl. přenesená",J151,0)</f>
        <v>0</v>
      </c>
      <c r="BH151" s="195">
        <f>IF(N151="sníž. přenesená",J151,0)</f>
        <v>0</v>
      </c>
      <c r="BI151" s="195">
        <f>IF(N151="nulová",J151,0)</f>
        <v>0</v>
      </c>
      <c r="BJ151" s="20" t="s">
        <v>81</v>
      </c>
      <c r="BK151" s="195">
        <f>ROUND(I151*H151,2)</f>
        <v>0</v>
      </c>
      <c r="BL151" s="20" t="s">
        <v>149</v>
      </c>
      <c r="BM151" s="194" t="s">
        <v>4084</v>
      </c>
    </row>
    <row r="152" spans="1:65" s="2" customFormat="1">
      <c r="A152" s="37"/>
      <c r="B152" s="38"/>
      <c r="C152" s="39"/>
      <c r="D152" s="196" t="s">
        <v>213</v>
      </c>
      <c r="E152" s="39"/>
      <c r="F152" s="197" t="s">
        <v>4083</v>
      </c>
      <c r="G152" s="39"/>
      <c r="H152" s="39"/>
      <c r="I152" s="198"/>
      <c r="J152" s="39"/>
      <c r="K152" s="39"/>
      <c r="L152" s="42"/>
      <c r="M152" s="199"/>
      <c r="N152" s="200"/>
      <c r="O152" s="67"/>
      <c r="P152" s="67"/>
      <c r="Q152" s="67"/>
      <c r="R152" s="67"/>
      <c r="S152" s="67"/>
      <c r="T152" s="68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T152" s="20" t="s">
        <v>213</v>
      </c>
      <c r="AU152" s="20" t="s">
        <v>81</v>
      </c>
    </row>
    <row r="153" spans="1:65" s="2" customFormat="1" ht="16.5" customHeight="1">
      <c r="A153" s="37"/>
      <c r="B153" s="38"/>
      <c r="C153" s="182" t="s">
        <v>420</v>
      </c>
      <c r="D153" s="182" t="s">
        <v>208</v>
      </c>
      <c r="E153" s="183" t="s">
        <v>426</v>
      </c>
      <c r="F153" s="184" t="s">
        <v>4085</v>
      </c>
      <c r="G153" s="185" t="s">
        <v>809</v>
      </c>
      <c r="H153" s="186">
        <v>1</v>
      </c>
      <c r="I153" s="187"/>
      <c r="J153" s="188">
        <f>ROUND(I153*H153,2)</f>
        <v>0</v>
      </c>
      <c r="K153" s="189"/>
      <c r="L153" s="42"/>
      <c r="M153" s="190" t="s">
        <v>21</v>
      </c>
      <c r="N153" s="191" t="s">
        <v>45</v>
      </c>
      <c r="O153" s="67"/>
      <c r="P153" s="192">
        <f>O153*H153</f>
        <v>0</v>
      </c>
      <c r="Q153" s="192">
        <v>0</v>
      </c>
      <c r="R153" s="192">
        <f>Q153*H153</f>
        <v>0</v>
      </c>
      <c r="S153" s="192">
        <v>0</v>
      </c>
      <c r="T153" s="193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194" t="s">
        <v>149</v>
      </c>
      <c r="AT153" s="194" t="s">
        <v>208</v>
      </c>
      <c r="AU153" s="194" t="s">
        <v>81</v>
      </c>
      <c r="AY153" s="20" t="s">
        <v>206</v>
      </c>
      <c r="BE153" s="195">
        <f>IF(N153="základní",J153,0)</f>
        <v>0</v>
      </c>
      <c r="BF153" s="195">
        <f>IF(N153="snížená",J153,0)</f>
        <v>0</v>
      </c>
      <c r="BG153" s="195">
        <f>IF(N153="zákl. přenesená",J153,0)</f>
        <v>0</v>
      </c>
      <c r="BH153" s="195">
        <f>IF(N153="sníž. přenesená",J153,0)</f>
        <v>0</v>
      </c>
      <c r="BI153" s="195">
        <f>IF(N153="nulová",J153,0)</f>
        <v>0</v>
      </c>
      <c r="BJ153" s="20" t="s">
        <v>81</v>
      </c>
      <c r="BK153" s="195">
        <f>ROUND(I153*H153,2)</f>
        <v>0</v>
      </c>
      <c r="BL153" s="20" t="s">
        <v>149</v>
      </c>
      <c r="BM153" s="194" t="s">
        <v>4086</v>
      </c>
    </row>
    <row r="154" spans="1:65" s="2" customFormat="1">
      <c r="A154" s="37"/>
      <c r="B154" s="38"/>
      <c r="C154" s="39"/>
      <c r="D154" s="196" t="s">
        <v>213</v>
      </c>
      <c r="E154" s="39"/>
      <c r="F154" s="197" t="s">
        <v>4085</v>
      </c>
      <c r="G154" s="39"/>
      <c r="H154" s="39"/>
      <c r="I154" s="198"/>
      <c r="J154" s="39"/>
      <c r="K154" s="39"/>
      <c r="L154" s="42"/>
      <c r="M154" s="199"/>
      <c r="N154" s="200"/>
      <c r="O154" s="67"/>
      <c r="P154" s="67"/>
      <c r="Q154" s="67"/>
      <c r="R154" s="67"/>
      <c r="S154" s="67"/>
      <c r="T154" s="68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T154" s="20" t="s">
        <v>213</v>
      </c>
      <c r="AU154" s="20" t="s">
        <v>81</v>
      </c>
    </row>
    <row r="155" spans="1:65" s="2" customFormat="1" ht="18">
      <c r="A155" s="37"/>
      <c r="B155" s="38"/>
      <c r="C155" s="39"/>
      <c r="D155" s="196" t="s">
        <v>275</v>
      </c>
      <c r="E155" s="39"/>
      <c r="F155" s="233" t="s">
        <v>4087</v>
      </c>
      <c r="G155" s="39"/>
      <c r="H155" s="39"/>
      <c r="I155" s="198"/>
      <c r="J155" s="39"/>
      <c r="K155" s="39"/>
      <c r="L155" s="42"/>
      <c r="M155" s="199"/>
      <c r="N155" s="200"/>
      <c r="O155" s="67"/>
      <c r="P155" s="67"/>
      <c r="Q155" s="67"/>
      <c r="R155" s="67"/>
      <c r="S155" s="67"/>
      <c r="T155" s="68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T155" s="20" t="s">
        <v>275</v>
      </c>
      <c r="AU155" s="20" t="s">
        <v>81</v>
      </c>
    </row>
    <row r="156" spans="1:65" s="2" customFormat="1" ht="16.5" customHeight="1">
      <c r="A156" s="37"/>
      <c r="B156" s="38"/>
      <c r="C156" s="182" t="s">
        <v>426</v>
      </c>
      <c r="D156" s="182" t="s">
        <v>208</v>
      </c>
      <c r="E156" s="183" t="s">
        <v>440</v>
      </c>
      <c r="F156" s="184" t="s">
        <v>4088</v>
      </c>
      <c r="G156" s="185" t="s">
        <v>1123</v>
      </c>
      <c r="H156" s="186">
        <v>17</v>
      </c>
      <c r="I156" s="187"/>
      <c r="J156" s="188">
        <f>ROUND(I156*H156,2)</f>
        <v>0</v>
      </c>
      <c r="K156" s="189"/>
      <c r="L156" s="42"/>
      <c r="M156" s="190" t="s">
        <v>21</v>
      </c>
      <c r="N156" s="191" t="s">
        <v>45</v>
      </c>
      <c r="O156" s="67"/>
      <c r="P156" s="192">
        <f>O156*H156</f>
        <v>0</v>
      </c>
      <c r="Q156" s="192">
        <v>0</v>
      </c>
      <c r="R156" s="192">
        <f>Q156*H156</f>
        <v>0</v>
      </c>
      <c r="S156" s="192">
        <v>0</v>
      </c>
      <c r="T156" s="193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194" t="s">
        <v>149</v>
      </c>
      <c r="AT156" s="194" t="s">
        <v>208</v>
      </c>
      <c r="AU156" s="194" t="s">
        <v>81</v>
      </c>
      <c r="AY156" s="20" t="s">
        <v>206</v>
      </c>
      <c r="BE156" s="195">
        <f>IF(N156="základní",J156,0)</f>
        <v>0</v>
      </c>
      <c r="BF156" s="195">
        <f>IF(N156="snížená",J156,0)</f>
        <v>0</v>
      </c>
      <c r="BG156" s="195">
        <f>IF(N156="zákl. přenesená",J156,0)</f>
        <v>0</v>
      </c>
      <c r="BH156" s="195">
        <f>IF(N156="sníž. přenesená",J156,0)</f>
        <v>0</v>
      </c>
      <c r="BI156" s="195">
        <f>IF(N156="nulová",J156,0)</f>
        <v>0</v>
      </c>
      <c r="BJ156" s="20" t="s">
        <v>81</v>
      </c>
      <c r="BK156" s="195">
        <f>ROUND(I156*H156,2)</f>
        <v>0</v>
      </c>
      <c r="BL156" s="20" t="s">
        <v>149</v>
      </c>
      <c r="BM156" s="194" t="s">
        <v>4089</v>
      </c>
    </row>
    <row r="157" spans="1:65" s="2" customFormat="1">
      <c r="A157" s="37"/>
      <c r="B157" s="38"/>
      <c r="C157" s="39"/>
      <c r="D157" s="196" t="s">
        <v>213</v>
      </c>
      <c r="E157" s="39"/>
      <c r="F157" s="197" t="s">
        <v>4088</v>
      </c>
      <c r="G157" s="39"/>
      <c r="H157" s="39"/>
      <c r="I157" s="198"/>
      <c r="J157" s="39"/>
      <c r="K157" s="39"/>
      <c r="L157" s="42"/>
      <c r="M157" s="199"/>
      <c r="N157" s="200"/>
      <c r="O157" s="67"/>
      <c r="P157" s="67"/>
      <c r="Q157" s="67"/>
      <c r="R157" s="67"/>
      <c r="S157" s="67"/>
      <c r="T157" s="68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T157" s="20" t="s">
        <v>213</v>
      </c>
      <c r="AU157" s="20" t="s">
        <v>81</v>
      </c>
    </row>
    <row r="158" spans="1:65" s="2" customFormat="1" ht="18">
      <c r="A158" s="37"/>
      <c r="B158" s="38"/>
      <c r="C158" s="39"/>
      <c r="D158" s="196" t="s">
        <v>275</v>
      </c>
      <c r="E158" s="39"/>
      <c r="F158" s="233" t="s">
        <v>4090</v>
      </c>
      <c r="G158" s="39"/>
      <c r="H158" s="39"/>
      <c r="I158" s="198"/>
      <c r="J158" s="39"/>
      <c r="K158" s="39"/>
      <c r="L158" s="42"/>
      <c r="M158" s="199"/>
      <c r="N158" s="200"/>
      <c r="O158" s="67"/>
      <c r="P158" s="67"/>
      <c r="Q158" s="67"/>
      <c r="R158" s="67"/>
      <c r="S158" s="67"/>
      <c r="T158" s="68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T158" s="20" t="s">
        <v>275</v>
      </c>
      <c r="AU158" s="20" t="s">
        <v>81</v>
      </c>
    </row>
    <row r="159" spans="1:65" s="2" customFormat="1" ht="16.5" customHeight="1">
      <c r="A159" s="37"/>
      <c r="B159" s="38"/>
      <c r="C159" s="182" t="s">
        <v>440</v>
      </c>
      <c r="D159" s="182" t="s">
        <v>208</v>
      </c>
      <c r="E159" s="183" t="s">
        <v>448</v>
      </c>
      <c r="F159" s="184" t="s">
        <v>4091</v>
      </c>
      <c r="G159" s="185" t="s">
        <v>4092</v>
      </c>
      <c r="H159" s="186">
        <v>10</v>
      </c>
      <c r="I159" s="187"/>
      <c r="J159" s="188">
        <f>ROUND(I159*H159,2)</f>
        <v>0</v>
      </c>
      <c r="K159" s="189"/>
      <c r="L159" s="42"/>
      <c r="M159" s="190" t="s">
        <v>21</v>
      </c>
      <c r="N159" s="191" t="s">
        <v>45</v>
      </c>
      <c r="O159" s="67"/>
      <c r="P159" s="192">
        <f>O159*H159</f>
        <v>0</v>
      </c>
      <c r="Q159" s="192">
        <v>0</v>
      </c>
      <c r="R159" s="192">
        <f>Q159*H159</f>
        <v>0</v>
      </c>
      <c r="S159" s="192">
        <v>0</v>
      </c>
      <c r="T159" s="193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194" t="s">
        <v>149</v>
      </c>
      <c r="AT159" s="194" t="s">
        <v>208</v>
      </c>
      <c r="AU159" s="194" t="s">
        <v>81</v>
      </c>
      <c r="AY159" s="20" t="s">
        <v>206</v>
      </c>
      <c r="BE159" s="195">
        <f>IF(N159="základní",J159,0)</f>
        <v>0</v>
      </c>
      <c r="BF159" s="195">
        <f>IF(N159="snížená",J159,0)</f>
        <v>0</v>
      </c>
      <c r="BG159" s="195">
        <f>IF(N159="zákl. přenesená",J159,0)</f>
        <v>0</v>
      </c>
      <c r="BH159" s="195">
        <f>IF(N159="sníž. přenesená",J159,0)</f>
        <v>0</v>
      </c>
      <c r="BI159" s="195">
        <f>IF(N159="nulová",J159,0)</f>
        <v>0</v>
      </c>
      <c r="BJ159" s="20" t="s">
        <v>81</v>
      </c>
      <c r="BK159" s="195">
        <f>ROUND(I159*H159,2)</f>
        <v>0</v>
      </c>
      <c r="BL159" s="20" t="s">
        <v>149</v>
      </c>
      <c r="BM159" s="194" t="s">
        <v>4093</v>
      </c>
    </row>
    <row r="160" spans="1:65" s="2" customFormat="1">
      <c r="A160" s="37"/>
      <c r="B160" s="38"/>
      <c r="C160" s="39"/>
      <c r="D160" s="196" t="s">
        <v>213</v>
      </c>
      <c r="E160" s="39"/>
      <c r="F160" s="197" t="s">
        <v>4091</v>
      </c>
      <c r="G160" s="39"/>
      <c r="H160" s="39"/>
      <c r="I160" s="198"/>
      <c r="J160" s="39"/>
      <c r="K160" s="39"/>
      <c r="L160" s="42"/>
      <c r="M160" s="199"/>
      <c r="N160" s="200"/>
      <c r="O160" s="67"/>
      <c r="P160" s="67"/>
      <c r="Q160" s="67"/>
      <c r="R160" s="67"/>
      <c r="S160" s="67"/>
      <c r="T160" s="68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T160" s="20" t="s">
        <v>213</v>
      </c>
      <c r="AU160" s="20" t="s">
        <v>81</v>
      </c>
    </row>
    <row r="161" spans="1:65" s="2" customFormat="1" ht="18">
      <c r="A161" s="37"/>
      <c r="B161" s="38"/>
      <c r="C161" s="39"/>
      <c r="D161" s="196" t="s">
        <v>275</v>
      </c>
      <c r="E161" s="39"/>
      <c r="F161" s="233" t="s">
        <v>4094</v>
      </c>
      <c r="G161" s="39"/>
      <c r="H161" s="39"/>
      <c r="I161" s="198"/>
      <c r="J161" s="39"/>
      <c r="K161" s="39"/>
      <c r="L161" s="42"/>
      <c r="M161" s="199"/>
      <c r="N161" s="200"/>
      <c r="O161" s="67"/>
      <c r="P161" s="67"/>
      <c r="Q161" s="67"/>
      <c r="R161" s="67"/>
      <c r="S161" s="67"/>
      <c r="T161" s="68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T161" s="20" t="s">
        <v>275</v>
      </c>
      <c r="AU161" s="20" t="s">
        <v>81</v>
      </c>
    </row>
    <row r="162" spans="1:65" s="2" customFormat="1" ht="16.5" customHeight="1">
      <c r="A162" s="37"/>
      <c r="B162" s="38"/>
      <c r="C162" s="182" t="s">
        <v>448</v>
      </c>
      <c r="D162" s="182" t="s">
        <v>208</v>
      </c>
      <c r="E162" s="183" t="s">
        <v>455</v>
      </c>
      <c r="F162" s="184" t="s">
        <v>4095</v>
      </c>
      <c r="G162" s="185" t="s">
        <v>1123</v>
      </c>
      <c r="H162" s="186">
        <v>2</v>
      </c>
      <c r="I162" s="187"/>
      <c r="J162" s="188">
        <f>ROUND(I162*H162,2)</f>
        <v>0</v>
      </c>
      <c r="K162" s="189"/>
      <c r="L162" s="42"/>
      <c r="M162" s="190" t="s">
        <v>21</v>
      </c>
      <c r="N162" s="191" t="s">
        <v>45</v>
      </c>
      <c r="O162" s="67"/>
      <c r="P162" s="192">
        <f>O162*H162</f>
        <v>0</v>
      </c>
      <c r="Q162" s="192">
        <v>0</v>
      </c>
      <c r="R162" s="192">
        <f>Q162*H162</f>
        <v>0</v>
      </c>
      <c r="S162" s="192">
        <v>0</v>
      </c>
      <c r="T162" s="193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194" t="s">
        <v>149</v>
      </c>
      <c r="AT162" s="194" t="s">
        <v>208</v>
      </c>
      <c r="AU162" s="194" t="s">
        <v>81</v>
      </c>
      <c r="AY162" s="20" t="s">
        <v>206</v>
      </c>
      <c r="BE162" s="195">
        <f>IF(N162="základní",J162,0)</f>
        <v>0</v>
      </c>
      <c r="BF162" s="195">
        <f>IF(N162="snížená",J162,0)</f>
        <v>0</v>
      </c>
      <c r="BG162" s="195">
        <f>IF(N162="zákl. přenesená",J162,0)</f>
        <v>0</v>
      </c>
      <c r="BH162" s="195">
        <f>IF(N162="sníž. přenesená",J162,0)</f>
        <v>0</v>
      </c>
      <c r="BI162" s="195">
        <f>IF(N162="nulová",J162,0)</f>
        <v>0</v>
      </c>
      <c r="BJ162" s="20" t="s">
        <v>81</v>
      </c>
      <c r="BK162" s="195">
        <f>ROUND(I162*H162,2)</f>
        <v>0</v>
      </c>
      <c r="BL162" s="20" t="s">
        <v>149</v>
      </c>
      <c r="BM162" s="194" t="s">
        <v>4096</v>
      </c>
    </row>
    <row r="163" spans="1:65" s="2" customFormat="1">
      <c r="A163" s="37"/>
      <c r="B163" s="38"/>
      <c r="C163" s="39"/>
      <c r="D163" s="196" t="s">
        <v>213</v>
      </c>
      <c r="E163" s="39"/>
      <c r="F163" s="197" t="s">
        <v>4095</v>
      </c>
      <c r="G163" s="39"/>
      <c r="H163" s="39"/>
      <c r="I163" s="198"/>
      <c r="J163" s="39"/>
      <c r="K163" s="39"/>
      <c r="L163" s="42"/>
      <c r="M163" s="199"/>
      <c r="N163" s="200"/>
      <c r="O163" s="67"/>
      <c r="P163" s="67"/>
      <c r="Q163" s="67"/>
      <c r="R163" s="67"/>
      <c r="S163" s="67"/>
      <c r="T163" s="68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T163" s="20" t="s">
        <v>213</v>
      </c>
      <c r="AU163" s="20" t="s">
        <v>81</v>
      </c>
    </row>
    <row r="164" spans="1:65" s="2" customFormat="1" ht="18">
      <c r="A164" s="37"/>
      <c r="B164" s="38"/>
      <c r="C164" s="39"/>
      <c r="D164" s="196" t="s">
        <v>275</v>
      </c>
      <c r="E164" s="39"/>
      <c r="F164" s="233" t="s">
        <v>4097</v>
      </c>
      <c r="G164" s="39"/>
      <c r="H164" s="39"/>
      <c r="I164" s="198"/>
      <c r="J164" s="39"/>
      <c r="K164" s="39"/>
      <c r="L164" s="42"/>
      <c r="M164" s="199"/>
      <c r="N164" s="200"/>
      <c r="O164" s="67"/>
      <c r="P164" s="67"/>
      <c r="Q164" s="67"/>
      <c r="R164" s="67"/>
      <c r="S164" s="67"/>
      <c r="T164" s="68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T164" s="20" t="s">
        <v>275</v>
      </c>
      <c r="AU164" s="20" t="s">
        <v>81</v>
      </c>
    </row>
    <row r="165" spans="1:65" s="2" customFormat="1" ht="16.5" customHeight="1">
      <c r="A165" s="37"/>
      <c r="B165" s="38"/>
      <c r="C165" s="182" t="s">
        <v>455</v>
      </c>
      <c r="D165" s="182" t="s">
        <v>208</v>
      </c>
      <c r="E165" s="183" t="s">
        <v>466</v>
      </c>
      <c r="F165" s="184" t="s">
        <v>4098</v>
      </c>
      <c r="G165" s="185" t="s">
        <v>1123</v>
      </c>
      <c r="H165" s="186">
        <v>4</v>
      </c>
      <c r="I165" s="187"/>
      <c r="J165" s="188">
        <f>ROUND(I165*H165,2)</f>
        <v>0</v>
      </c>
      <c r="K165" s="189"/>
      <c r="L165" s="42"/>
      <c r="M165" s="190" t="s">
        <v>21</v>
      </c>
      <c r="N165" s="191" t="s">
        <v>45</v>
      </c>
      <c r="O165" s="67"/>
      <c r="P165" s="192">
        <f>O165*H165</f>
        <v>0</v>
      </c>
      <c r="Q165" s="192">
        <v>0</v>
      </c>
      <c r="R165" s="192">
        <f>Q165*H165</f>
        <v>0</v>
      </c>
      <c r="S165" s="192">
        <v>0</v>
      </c>
      <c r="T165" s="193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194" t="s">
        <v>149</v>
      </c>
      <c r="AT165" s="194" t="s">
        <v>208</v>
      </c>
      <c r="AU165" s="194" t="s">
        <v>81</v>
      </c>
      <c r="AY165" s="20" t="s">
        <v>206</v>
      </c>
      <c r="BE165" s="195">
        <f>IF(N165="základní",J165,0)</f>
        <v>0</v>
      </c>
      <c r="BF165" s="195">
        <f>IF(N165="snížená",J165,0)</f>
        <v>0</v>
      </c>
      <c r="BG165" s="195">
        <f>IF(N165="zákl. přenesená",J165,0)</f>
        <v>0</v>
      </c>
      <c r="BH165" s="195">
        <f>IF(N165="sníž. přenesená",J165,0)</f>
        <v>0</v>
      </c>
      <c r="BI165" s="195">
        <f>IF(N165="nulová",J165,0)</f>
        <v>0</v>
      </c>
      <c r="BJ165" s="20" t="s">
        <v>81</v>
      </c>
      <c r="BK165" s="195">
        <f>ROUND(I165*H165,2)</f>
        <v>0</v>
      </c>
      <c r="BL165" s="20" t="s">
        <v>149</v>
      </c>
      <c r="BM165" s="194" t="s">
        <v>4099</v>
      </c>
    </row>
    <row r="166" spans="1:65" s="2" customFormat="1">
      <c r="A166" s="37"/>
      <c r="B166" s="38"/>
      <c r="C166" s="39"/>
      <c r="D166" s="196" t="s">
        <v>213</v>
      </c>
      <c r="E166" s="39"/>
      <c r="F166" s="197" t="s">
        <v>4098</v>
      </c>
      <c r="G166" s="39"/>
      <c r="H166" s="39"/>
      <c r="I166" s="198"/>
      <c r="J166" s="39"/>
      <c r="K166" s="39"/>
      <c r="L166" s="42"/>
      <c r="M166" s="199"/>
      <c r="N166" s="200"/>
      <c r="O166" s="67"/>
      <c r="P166" s="67"/>
      <c r="Q166" s="67"/>
      <c r="R166" s="67"/>
      <c r="S166" s="67"/>
      <c r="T166" s="68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T166" s="20" t="s">
        <v>213</v>
      </c>
      <c r="AU166" s="20" t="s">
        <v>81</v>
      </c>
    </row>
    <row r="167" spans="1:65" s="2" customFormat="1" ht="18">
      <c r="A167" s="37"/>
      <c r="B167" s="38"/>
      <c r="C167" s="39"/>
      <c r="D167" s="196" t="s">
        <v>275</v>
      </c>
      <c r="E167" s="39"/>
      <c r="F167" s="233" t="s">
        <v>4100</v>
      </c>
      <c r="G167" s="39"/>
      <c r="H167" s="39"/>
      <c r="I167" s="198"/>
      <c r="J167" s="39"/>
      <c r="K167" s="39"/>
      <c r="L167" s="42"/>
      <c r="M167" s="199"/>
      <c r="N167" s="200"/>
      <c r="O167" s="67"/>
      <c r="P167" s="67"/>
      <c r="Q167" s="67"/>
      <c r="R167" s="67"/>
      <c r="S167" s="67"/>
      <c r="T167" s="68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T167" s="20" t="s">
        <v>275</v>
      </c>
      <c r="AU167" s="20" t="s">
        <v>81</v>
      </c>
    </row>
    <row r="168" spans="1:65" s="2" customFormat="1" ht="16.5" customHeight="1">
      <c r="A168" s="37"/>
      <c r="B168" s="38"/>
      <c r="C168" s="182" t="s">
        <v>466</v>
      </c>
      <c r="D168" s="182" t="s">
        <v>208</v>
      </c>
      <c r="E168" s="183" t="s">
        <v>473</v>
      </c>
      <c r="F168" s="184" t="s">
        <v>4101</v>
      </c>
      <c r="G168" s="185" t="s">
        <v>1123</v>
      </c>
      <c r="H168" s="186">
        <v>1</v>
      </c>
      <c r="I168" s="187"/>
      <c r="J168" s="188">
        <f>ROUND(I168*H168,2)</f>
        <v>0</v>
      </c>
      <c r="K168" s="189"/>
      <c r="L168" s="42"/>
      <c r="M168" s="190" t="s">
        <v>21</v>
      </c>
      <c r="N168" s="191" t="s">
        <v>45</v>
      </c>
      <c r="O168" s="67"/>
      <c r="P168" s="192">
        <f>O168*H168</f>
        <v>0</v>
      </c>
      <c r="Q168" s="192">
        <v>0</v>
      </c>
      <c r="R168" s="192">
        <f>Q168*H168</f>
        <v>0</v>
      </c>
      <c r="S168" s="192">
        <v>0</v>
      </c>
      <c r="T168" s="193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194" t="s">
        <v>149</v>
      </c>
      <c r="AT168" s="194" t="s">
        <v>208</v>
      </c>
      <c r="AU168" s="194" t="s">
        <v>81</v>
      </c>
      <c r="AY168" s="20" t="s">
        <v>206</v>
      </c>
      <c r="BE168" s="195">
        <f>IF(N168="základní",J168,0)</f>
        <v>0</v>
      </c>
      <c r="BF168" s="195">
        <f>IF(N168="snížená",J168,0)</f>
        <v>0</v>
      </c>
      <c r="BG168" s="195">
        <f>IF(N168="zákl. přenesená",J168,0)</f>
        <v>0</v>
      </c>
      <c r="BH168" s="195">
        <f>IF(N168="sníž. přenesená",J168,0)</f>
        <v>0</v>
      </c>
      <c r="BI168" s="195">
        <f>IF(N168="nulová",J168,0)</f>
        <v>0</v>
      </c>
      <c r="BJ168" s="20" t="s">
        <v>81</v>
      </c>
      <c r="BK168" s="195">
        <f>ROUND(I168*H168,2)</f>
        <v>0</v>
      </c>
      <c r="BL168" s="20" t="s">
        <v>149</v>
      </c>
      <c r="BM168" s="194" t="s">
        <v>4102</v>
      </c>
    </row>
    <row r="169" spans="1:65" s="2" customFormat="1">
      <c r="A169" s="37"/>
      <c r="B169" s="38"/>
      <c r="C169" s="39"/>
      <c r="D169" s="196" t="s">
        <v>213</v>
      </c>
      <c r="E169" s="39"/>
      <c r="F169" s="197" t="s">
        <v>4101</v>
      </c>
      <c r="G169" s="39"/>
      <c r="H169" s="39"/>
      <c r="I169" s="198"/>
      <c r="J169" s="39"/>
      <c r="K169" s="39"/>
      <c r="L169" s="42"/>
      <c r="M169" s="199"/>
      <c r="N169" s="200"/>
      <c r="O169" s="67"/>
      <c r="P169" s="67"/>
      <c r="Q169" s="67"/>
      <c r="R169" s="67"/>
      <c r="S169" s="67"/>
      <c r="T169" s="68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T169" s="20" t="s">
        <v>213</v>
      </c>
      <c r="AU169" s="20" t="s">
        <v>81</v>
      </c>
    </row>
    <row r="170" spans="1:65" s="2" customFormat="1" ht="18">
      <c r="A170" s="37"/>
      <c r="B170" s="38"/>
      <c r="C170" s="39"/>
      <c r="D170" s="196" t="s">
        <v>275</v>
      </c>
      <c r="E170" s="39"/>
      <c r="F170" s="233" t="s">
        <v>4103</v>
      </c>
      <c r="G170" s="39"/>
      <c r="H170" s="39"/>
      <c r="I170" s="198"/>
      <c r="J170" s="39"/>
      <c r="K170" s="39"/>
      <c r="L170" s="42"/>
      <c r="M170" s="199"/>
      <c r="N170" s="200"/>
      <c r="O170" s="67"/>
      <c r="P170" s="67"/>
      <c r="Q170" s="67"/>
      <c r="R170" s="67"/>
      <c r="S170" s="67"/>
      <c r="T170" s="68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T170" s="20" t="s">
        <v>275</v>
      </c>
      <c r="AU170" s="20" t="s">
        <v>81</v>
      </c>
    </row>
    <row r="171" spans="1:65" s="2" customFormat="1" ht="16.5" customHeight="1">
      <c r="A171" s="37"/>
      <c r="B171" s="38"/>
      <c r="C171" s="182" t="s">
        <v>473</v>
      </c>
      <c r="D171" s="182" t="s">
        <v>208</v>
      </c>
      <c r="E171" s="183" t="s">
        <v>480</v>
      </c>
      <c r="F171" s="184" t="s">
        <v>4104</v>
      </c>
      <c r="G171" s="185" t="s">
        <v>1123</v>
      </c>
      <c r="H171" s="186">
        <v>1</v>
      </c>
      <c r="I171" s="187"/>
      <c r="J171" s="188">
        <f>ROUND(I171*H171,2)</f>
        <v>0</v>
      </c>
      <c r="K171" s="189"/>
      <c r="L171" s="42"/>
      <c r="M171" s="190" t="s">
        <v>21</v>
      </c>
      <c r="N171" s="191" t="s">
        <v>45</v>
      </c>
      <c r="O171" s="67"/>
      <c r="P171" s="192">
        <f>O171*H171</f>
        <v>0</v>
      </c>
      <c r="Q171" s="192">
        <v>0</v>
      </c>
      <c r="R171" s="192">
        <f>Q171*H171</f>
        <v>0</v>
      </c>
      <c r="S171" s="192">
        <v>0</v>
      </c>
      <c r="T171" s="193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194" t="s">
        <v>149</v>
      </c>
      <c r="AT171" s="194" t="s">
        <v>208</v>
      </c>
      <c r="AU171" s="194" t="s">
        <v>81</v>
      </c>
      <c r="AY171" s="20" t="s">
        <v>206</v>
      </c>
      <c r="BE171" s="195">
        <f>IF(N171="základní",J171,0)</f>
        <v>0</v>
      </c>
      <c r="BF171" s="195">
        <f>IF(N171="snížená",J171,0)</f>
        <v>0</v>
      </c>
      <c r="BG171" s="195">
        <f>IF(N171="zákl. přenesená",J171,0)</f>
        <v>0</v>
      </c>
      <c r="BH171" s="195">
        <f>IF(N171="sníž. přenesená",J171,0)</f>
        <v>0</v>
      </c>
      <c r="BI171" s="195">
        <f>IF(N171="nulová",J171,0)</f>
        <v>0</v>
      </c>
      <c r="BJ171" s="20" t="s">
        <v>81</v>
      </c>
      <c r="BK171" s="195">
        <f>ROUND(I171*H171,2)</f>
        <v>0</v>
      </c>
      <c r="BL171" s="20" t="s">
        <v>149</v>
      </c>
      <c r="BM171" s="194" t="s">
        <v>4105</v>
      </c>
    </row>
    <row r="172" spans="1:65" s="2" customFormat="1">
      <c r="A172" s="37"/>
      <c r="B172" s="38"/>
      <c r="C172" s="39"/>
      <c r="D172" s="196" t="s">
        <v>213</v>
      </c>
      <c r="E172" s="39"/>
      <c r="F172" s="197" t="s">
        <v>4104</v>
      </c>
      <c r="G172" s="39"/>
      <c r="H172" s="39"/>
      <c r="I172" s="198"/>
      <c r="J172" s="39"/>
      <c r="K172" s="39"/>
      <c r="L172" s="42"/>
      <c r="M172" s="199"/>
      <c r="N172" s="200"/>
      <c r="O172" s="67"/>
      <c r="P172" s="67"/>
      <c r="Q172" s="67"/>
      <c r="R172" s="67"/>
      <c r="S172" s="67"/>
      <c r="T172" s="68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T172" s="20" t="s">
        <v>213</v>
      </c>
      <c r="AU172" s="20" t="s">
        <v>81</v>
      </c>
    </row>
    <row r="173" spans="1:65" s="2" customFormat="1" ht="18">
      <c r="A173" s="37"/>
      <c r="B173" s="38"/>
      <c r="C173" s="39"/>
      <c r="D173" s="196" t="s">
        <v>275</v>
      </c>
      <c r="E173" s="39"/>
      <c r="F173" s="233" t="s">
        <v>4106</v>
      </c>
      <c r="G173" s="39"/>
      <c r="H173" s="39"/>
      <c r="I173" s="198"/>
      <c r="J173" s="39"/>
      <c r="K173" s="39"/>
      <c r="L173" s="42"/>
      <c r="M173" s="199"/>
      <c r="N173" s="200"/>
      <c r="O173" s="67"/>
      <c r="P173" s="67"/>
      <c r="Q173" s="67"/>
      <c r="R173" s="67"/>
      <c r="S173" s="67"/>
      <c r="T173" s="68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T173" s="20" t="s">
        <v>275</v>
      </c>
      <c r="AU173" s="20" t="s">
        <v>81</v>
      </c>
    </row>
    <row r="174" spans="1:65" s="2" customFormat="1" ht="16.5" customHeight="1">
      <c r="A174" s="37"/>
      <c r="B174" s="38"/>
      <c r="C174" s="182" t="s">
        <v>480</v>
      </c>
      <c r="D174" s="182" t="s">
        <v>208</v>
      </c>
      <c r="E174" s="183" t="s">
        <v>487</v>
      </c>
      <c r="F174" s="184" t="s">
        <v>4107</v>
      </c>
      <c r="G174" s="185" t="s">
        <v>1123</v>
      </c>
      <c r="H174" s="186">
        <v>1</v>
      </c>
      <c r="I174" s="187"/>
      <c r="J174" s="188">
        <f>ROUND(I174*H174,2)</f>
        <v>0</v>
      </c>
      <c r="K174" s="189"/>
      <c r="L174" s="42"/>
      <c r="M174" s="190" t="s">
        <v>21</v>
      </c>
      <c r="N174" s="191" t="s">
        <v>45</v>
      </c>
      <c r="O174" s="67"/>
      <c r="P174" s="192">
        <f>O174*H174</f>
        <v>0</v>
      </c>
      <c r="Q174" s="192">
        <v>0</v>
      </c>
      <c r="R174" s="192">
        <f>Q174*H174</f>
        <v>0</v>
      </c>
      <c r="S174" s="192">
        <v>0</v>
      </c>
      <c r="T174" s="193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194" t="s">
        <v>149</v>
      </c>
      <c r="AT174" s="194" t="s">
        <v>208</v>
      </c>
      <c r="AU174" s="194" t="s">
        <v>81</v>
      </c>
      <c r="AY174" s="20" t="s">
        <v>206</v>
      </c>
      <c r="BE174" s="195">
        <f>IF(N174="základní",J174,0)</f>
        <v>0</v>
      </c>
      <c r="BF174" s="195">
        <f>IF(N174="snížená",J174,0)</f>
        <v>0</v>
      </c>
      <c r="BG174" s="195">
        <f>IF(N174="zákl. přenesená",J174,0)</f>
        <v>0</v>
      </c>
      <c r="BH174" s="195">
        <f>IF(N174="sníž. přenesená",J174,0)</f>
        <v>0</v>
      </c>
      <c r="BI174" s="195">
        <f>IF(N174="nulová",J174,0)</f>
        <v>0</v>
      </c>
      <c r="BJ174" s="20" t="s">
        <v>81</v>
      </c>
      <c r="BK174" s="195">
        <f>ROUND(I174*H174,2)</f>
        <v>0</v>
      </c>
      <c r="BL174" s="20" t="s">
        <v>149</v>
      </c>
      <c r="BM174" s="194" t="s">
        <v>4108</v>
      </c>
    </row>
    <row r="175" spans="1:65" s="2" customFormat="1">
      <c r="A175" s="37"/>
      <c r="B175" s="38"/>
      <c r="C175" s="39"/>
      <c r="D175" s="196" t="s">
        <v>213</v>
      </c>
      <c r="E175" s="39"/>
      <c r="F175" s="197" t="s">
        <v>4107</v>
      </c>
      <c r="G175" s="39"/>
      <c r="H175" s="39"/>
      <c r="I175" s="198"/>
      <c r="J175" s="39"/>
      <c r="K175" s="39"/>
      <c r="L175" s="42"/>
      <c r="M175" s="199"/>
      <c r="N175" s="200"/>
      <c r="O175" s="67"/>
      <c r="P175" s="67"/>
      <c r="Q175" s="67"/>
      <c r="R175" s="67"/>
      <c r="S175" s="67"/>
      <c r="T175" s="68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T175" s="20" t="s">
        <v>213</v>
      </c>
      <c r="AU175" s="20" t="s">
        <v>81</v>
      </c>
    </row>
    <row r="176" spans="1:65" s="2" customFormat="1" ht="16.5" customHeight="1">
      <c r="A176" s="37"/>
      <c r="B176" s="38"/>
      <c r="C176" s="182" t="s">
        <v>487</v>
      </c>
      <c r="D176" s="182" t="s">
        <v>208</v>
      </c>
      <c r="E176" s="183" t="s">
        <v>496</v>
      </c>
      <c r="F176" s="184" t="s">
        <v>4109</v>
      </c>
      <c r="G176" s="185" t="s">
        <v>1123</v>
      </c>
      <c r="H176" s="186">
        <v>3</v>
      </c>
      <c r="I176" s="187"/>
      <c r="J176" s="188">
        <f>ROUND(I176*H176,2)</f>
        <v>0</v>
      </c>
      <c r="K176" s="189"/>
      <c r="L176" s="42"/>
      <c r="M176" s="190" t="s">
        <v>21</v>
      </c>
      <c r="N176" s="191" t="s">
        <v>45</v>
      </c>
      <c r="O176" s="67"/>
      <c r="P176" s="192">
        <f>O176*H176</f>
        <v>0</v>
      </c>
      <c r="Q176" s="192">
        <v>0</v>
      </c>
      <c r="R176" s="192">
        <f>Q176*H176</f>
        <v>0</v>
      </c>
      <c r="S176" s="192">
        <v>0</v>
      </c>
      <c r="T176" s="193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194" t="s">
        <v>149</v>
      </c>
      <c r="AT176" s="194" t="s">
        <v>208</v>
      </c>
      <c r="AU176" s="194" t="s">
        <v>81</v>
      </c>
      <c r="AY176" s="20" t="s">
        <v>206</v>
      </c>
      <c r="BE176" s="195">
        <f>IF(N176="základní",J176,0)</f>
        <v>0</v>
      </c>
      <c r="BF176" s="195">
        <f>IF(N176="snížená",J176,0)</f>
        <v>0</v>
      </c>
      <c r="BG176" s="195">
        <f>IF(N176="zákl. přenesená",J176,0)</f>
        <v>0</v>
      </c>
      <c r="BH176" s="195">
        <f>IF(N176="sníž. přenesená",J176,0)</f>
        <v>0</v>
      </c>
      <c r="BI176" s="195">
        <f>IF(N176="nulová",J176,0)</f>
        <v>0</v>
      </c>
      <c r="BJ176" s="20" t="s">
        <v>81</v>
      </c>
      <c r="BK176" s="195">
        <f>ROUND(I176*H176,2)</f>
        <v>0</v>
      </c>
      <c r="BL176" s="20" t="s">
        <v>149</v>
      </c>
      <c r="BM176" s="194" t="s">
        <v>4110</v>
      </c>
    </row>
    <row r="177" spans="1:65" s="2" customFormat="1">
      <c r="A177" s="37"/>
      <c r="B177" s="38"/>
      <c r="C177" s="39"/>
      <c r="D177" s="196" t="s">
        <v>213</v>
      </c>
      <c r="E177" s="39"/>
      <c r="F177" s="197" t="s">
        <v>4109</v>
      </c>
      <c r="G177" s="39"/>
      <c r="H177" s="39"/>
      <c r="I177" s="198"/>
      <c r="J177" s="39"/>
      <c r="K177" s="39"/>
      <c r="L177" s="42"/>
      <c r="M177" s="199"/>
      <c r="N177" s="200"/>
      <c r="O177" s="67"/>
      <c r="P177" s="67"/>
      <c r="Q177" s="67"/>
      <c r="R177" s="67"/>
      <c r="S177" s="67"/>
      <c r="T177" s="68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T177" s="20" t="s">
        <v>213</v>
      </c>
      <c r="AU177" s="20" t="s">
        <v>81</v>
      </c>
    </row>
    <row r="178" spans="1:65" s="2" customFormat="1" ht="16.5" customHeight="1">
      <c r="A178" s="37"/>
      <c r="B178" s="38"/>
      <c r="C178" s="182" t="s">
        <v>496</v>
      </c>
      <c r="D178" s="182" t="s">
        <v>208</v>
      </c>
      <c r="E178" s="183" t="s">
        <v>502</v>
      </c>
      <c r="F178" s="184" t="s">
        <v>4111</v>
      </c>
      <c r="G178" s="185" t="s">
        <v>1123</v>
      </c>
      <c r="H178" s="186">
        <v>2</v>
      </c>
      <c r="I178" s="187"/>
      <c r="J178" s="188">
        <f>ROUND(I178*H178,2)</f>
        <v>0</v>
      </c>
      <c r="K178" s="189"/>
      <c r="L178" s="42"/>
      <c r="M178" s="190" t="s">
        <v>21</v>
      </c>
      <c r="N178" s="191" t="s">
        <v>45</v>
      </c>
      <c r="O178" s="67"/>
      <c r="P178" s="192">
        <f>O178*H178</f>
        <v>0</v>
      </c>
      <c r="Q178" s="192">
        <v>0</v>
      </c>
      <c r="R178" s="192">
        <f>Q178*H178</f>
        <v>0</v>
      </c>
      <c r="S178" s="192">
        <v>0</v>
      </c>
      <c r="T178" s="193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194" t="s">
        <v>149</v>
      </c>
      <c r="AT178" s="194" t="s">
        <v>208</v>
      </c>
      <c r="AU178" s="194" t="s">
        <v>81</v>
      </c>
      <c r="AY178" s="20" t="s">
        <v>206</v>
      </c>
      <c r="BE178" s="195">
        <f>IF(N178="základní",J178,0)</f>
        <v>0</v>
      </c>
      <c r="BF178" s="195">
        <f>IF(N178="snížená",J178,0)</f>
        <v>0</v>
      </c>
      <c r="BG178" s="195">
        <f>IF(N178="zákl. přenesená",J178,0)</f>
        <v>0</v>
      </c>
      <c r="BH178" s="195">
        <f>IF(N178="sníž. přenesená",J178,0)</f>
        <v>0</v>
      </c>
      <c r="BI178" s="195">
        <f>IF(N178="nulová",J178,0)</f>
        <v>0</v>
      </c>
      <c r="BJ178" s="20" t="s">
        <v>81</v>
      </c>
      <c r="BK178" s="195">
        <f>ROUND(I178*H178,2)</f>
        <v>0</v>
      </c>
      <c r="BL178" s="20" t="s">
        <v>149</v>
      </c>
      <c r="BM178" s="194" t="s">
        <v>4112</v>
      </c>
    </row>
    <row r="179" spans="1:65" s="2" customFormat="1">
      <c r="A179" s="37"/>
      <c r="B179" s="38"/>
      <c r="C179" s="39"/>
      <c r="D179" s="196" t="s">
        <v>213</v>
      </c>
      <c r="E179" s="39"/>
      <c r="F179" s="197" t="s">
        <v>4111</v>
      </c>
      <c r="G179" s="39"/>
      <c r="H179" s="39"/>
      <c r="I179" s="198"/>
      <c r="J179" s="39"/>
      <c r="K179" s="39"/>
      <c r="L179" s="42"/>
      <c r="M179" s="199"/>
      <c r="N179" s="200"/>
      <c r="O179" s="67"/>
      <c r="P179" s="67"/>
      <c r="Q179" s="67"/>
      <c r="R179" s="67"/>
      <c r="S179" s="67"/>
      <c r="T179" s="68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T179" s="20" t="s">
        <v>213</v>
      </c>
      <c r="AU179" s="20" t="s">
        <v>81</v>
      </c>
    </row>
    <row r="180" spans="1:65" s="2" customFormat="1" ht="16.5" customHeight="1">
      <c r="A180" s="37"/>
      <c r="B180" s="38"/>
      <c r="C180" s="182" t="s">
        <v>502</v>
      </c>
      <c r="D180" s="182" t="s">
        <v>208</v>
      </c>
      <c r="E180" s="183" t="s">
        <v>508</v>
      </c>
      <c r="F180" s="184" t="s">
        <v>4113</v>
      </c>
      <c r="G180" s="185" t="s">
        <v>1123</v>
      </c>
      <c r="H180" s="186">
        <v>3</v>
      </c>
      <c r="I180" s="187"/>
      <c r="J180" s="188">
        <f>ROUND(I180*H180,2)</f>
        <v>0</v>
      </c>
      <c r="K180" s="189"/>
      <c r="L180" s="42"/>
      <c r="M180" s="190" t="s">
        <v>21</v>
      </c>
      <c r="N180" s="191" t="s">
        <v>45</v>
      </c>
      <c r="O180" s="67"/>
      <c r="P180" s="192">
        <f>O180*H180</f>
        <v>0</v>
      </c>
      <c r="Q180" s="192">
        <v>0</v>
      </c>
      <c r="R180" s="192">
        <f>Q180*H180</f>
        <v>0</v>
      </c>
      <c r="S180" s="192">
        <v>0</v>
      </c>
      <c r="T180" s="193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194" t="s">
        <v>149</v>
      </c>
      <c r="AT180" s="194" t="s">
        <v>208</v>
      </c>
      <c r="AU180" s="194" t="s">
        <v>81</v>
      </c>
      <c r="AY180" s="20" t="s">
        <v>206</v>
      </c>
      <c r="BE180" s="195">
        <f>IF(N180="základní",J180,0)</f>
        <v>0</v>
      </c>
      <c r="BF180" s="195">
        <f>IF(N180="snížená",J180,0)</f>
        <v>0</v>
      </c>
      <c r="BG180" s="195">
        <f>IF(N180="zákl. přenesená",J180,0)</f>
        <v>0</v>
      </c>
      <c r="BH180" s="195">
        <f>IF(N180="sníž. přenesená",J180,0)</f>
        <v>0</v>
      </c>
      <c r="BI180" s="195">
        <f>IF(N180="nulová",J180,0)</f>
        <v>0</v>
      </c>
      <c r="BJ180" s="20" t="s">
        <v>81</v>
      </c>
      <c r="BK180" s="195">
        <f>ROUND(I180*H180,2)</f>
        <v>0</v>
      </c>
      <c r="BL180" s="20" t="s">
        <v>149</v>
      </c>
      <c r="BM180" s="194" t="s">
        <v>4114</v>
      </c>
    </row>
    <row r="181" spans="1:65" s="2" customFormat="1">
      <c r="A181" s="37"/>
      <c r="B181" s="38"/>
      <c r="C181" s="39"/>
      <c r="D181" s="196" t="s">
        <v>213</v>
      </c>
      <c r="E181" s="39"/>
      <c r="F181" s="197" t="s">
        <v>4113</v>
      </c>
      <c r="G181" s="39"/>
      <c r="H181" s="39"/>
      <c r="I181" s="198"/>
      <c r="J181" s="39"/>
      <c r="K181" s="39"/>
      <c r="L181" s="42"/>
      <c r="M181" s="199"/>
      <c r="N181" s="200"/>
      <c r="O181" s="67"/>
      <c r="P181" s="67"/>
      <c r="Q181" s="67"/>
      <c r="R181" s="67"/>
      <c r="S181" s="67"/>
      <c r="T181" s="68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T181" s="20" t="s">
        <v>213</v>
      </c>
      <c r="AU181" s="20" t="s">
        <v>81</v>
      </c>
    </row>
    <row r="182" spans="1:65" s="2" customFormat="1" ht="16.5" customHeight="1">
      <c r="A182" s="37"/>
      <c r="B182" s="38"/>
      <c r="C182" s="182" t="s">
        <v>508</v>
      </c>
      <c r="D182" s="182" t="s">
        <v>208</v>
      </c>
      <c r="E182" s="183" t="s">
        <v>514</v>
      </c>
      <c r="F182" s="184" t="s">
        <v>4115</v>
      </c>
      <c r="G182" s="185" t="s">
        <v>1123</v>
      </c>
      <c r="H182" s="186">
        <v>1</v>
      </c>
      <c r="I182" s="187"/>
      <c r="J182" s="188">
        <f>ROUND(I182*H182,2)</f>
        <v>0</v>
      </c>
      <c r="K182" s="189"/>
      <c r="L182" s="42"/>
      <c r="M182" s="190" t="s">
        <v>21</v>
      </c>
      <c r="N182" s="191" t="s">
        <v>45</v>
      </c>
      <c r="O182" s="67"/>
      <c r="P182" s="192">
        <f>O182*H182</f>
        <v>0</v>
      </c>
      <c r="Q182" s="192">
        <v>0</v>
      </c>
      <c r="R182" s="192">
        <f>Q182*H182</f>
        <v>0</v>
      </c>
      <c r="S182" s="192">
        <v>0</v>
      </c>
      <c r="T182" s="193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194" t="s">
        <v>149</v>
      </c>
      <c r="AT182" s="194" t="s">
        <v>208</v>
      </c>
      <c r="AU182" s="194" t="s">
        <v>81</v>
      </c>
      <c r="AY182" s="20" t="s">
        <v>206</v>
      </c>
      <c r="BE182" s="195">
        <f>IF(N182="základní",J182,0)</f>
        <v>0</v>
      </c>
      <c r="BF182" s="195">
        <f>IF(N182="snížená",J182,0)</f>
        <v>0</v>
      </c>
      <c r="BG182" s="195">
        <f>IF(N182="zákl. přenesená",J182,0)</f>
        <v>0</v>
      </c>
      <c r="BH182" s="195">
        <f>IF(N182="sníž. přenesená",J182,0)</f>
        <v>0</v>
      </c>
      <c r="BI182" s="195">
        <f>IF(N182="nulová",J182,0)</f>
        <v>0</v>
      </c>
      <c r="BJ182" s="20" t="s">
        <v>81</v>
      </c>
      <c r="BK182" s="195">
        <f>ROUND(I182*H182,2)</f>
        <v>0</v>
      </c>
      <c r="BL182" s="20" t="s">
        <v>149</v>
      </c>
      <c r="BM182" s="194" t="s">
        <v>4116</v>
      </c>
    </row>
    <row r="183" spans="1:65" s="2" customFormat="1">
      <c r="A183" s="37"/>
      <c r="B183" s="38"/>
      <c r="C183" s="39"/>
      <c r="D183" s="196" t="s">
        <v>213</v>
      </c>
      <c r="E183" s="39"/>
      <c r="F183" s="197" t="s">
        <v>4115</v>
      </c>
      <c r="G183" s="39"/>
      <c r="H183" s="39"/>
      <c r="I183" s="198"/>
      <c r="J183" s="39"/>
      <c r="K183" s="39"/>
      <c r="L183" s="42"/>
      <c r="M183" s="199"/>
      <c r="N183" s="200"/>
      <c r="O183" s="67"/>
      <c r="P183" s="67"/>
      <c r="Q183" s="67"/>
      <c r="R183" s="67"/>
      <c r="S183" s="67"/>
      <c r="T183" s="68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T183" s="20" t="s">
        <v>213</v>
      </c>
      <c r="AU183" s="20" t="s">
        <v>81</v>
      </c>
    </row>
    <row r="184" spans="1:65" s="2" customFormat="1" ht="16.5" customHeight="1">
      <c r="A184" s="37"/>
      <c r="B184" s="38"/>
      <c r="C184" s="182" t="s">
        <v>514</v>
      </c>
      <c r="D184" s="182" t="s">
        <v>208</v>
      </c>
      <c r="E184" s="183" t="s">
        <v>522</v>
      </c>
      <c r="F184" s="184" t="s">
        <v>4117</v>
      </c>
      <c r="G184" s="185" t="s">
        <v>1123</v>
      </c>
      <c r="H184" s="186">
        <v>55</v>
      </c>
      <c r="I184" s="187"/>
      <c r="J184" s="188">
        <f>ROUND(I184*H184,2)</f>
        <v>0</v>
      </c>
      <c r="K184" s="189"/>
      <c r="L184" s="42"/>
      <c r="M184" s="190" t="s">
        <v>21</v>
      </c>
      <c r="N184" s="191" t="s">
        <v>45</v>
      </c>
      <c r="O184" s="67"/>
      <c r="P184" s="192">
        <f>O184*H184</f>
        <v>0</v>
      </c>
      <c r="Q184" s="192">
        <v>0</v>
      </c>
      <c r="R184" s="192">
        <f>Q184*H184</f>
        <v>0</v>
      </c>
      <c r="S184" s="192">
        <v>0</v>
      </c>
      <c r="T184" s="193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194" t="s">
        <v>149</v>
      </c>
      <c r="AT184" s="194" t="s">
        <v>208</v>
      </c>
      <c r="AU184" s="194" t="s">
        <v>81</v>
      </c>
      <c r="AY184" s="20" t="s">
        <v>206</v>
      </c>
      <c r="BE184" s="195">
        <f>IF(N184="základní",J184,0)</f>
        <v>0</v>
      </c>
      <c r="BF184" s="195">
        <f>IF(N184="snížená",J184,0)</f>
        <v>0</v>
      </c>
      <c r="BG184" s="195">
        <f>IF(N184="zákl. přenesená",J184,0)</f>
        <v>0</v>
      </c>
      <c r="BH184" s="195">
        <f>IF(N184="sníž. přenesená",J184,0)</f>
        <v>0</v>
      </c>
      <c r="BI184" s="195">
        <f>IF(N184="nulová",J184,0)</f>
        <v>0</v>
      </c>
      <c r="BJ184" s="20" t="s">
        <v>81</v>
      </c>
      <c r="BK184" s="195">
        <f>ROUND(I184*H184,2)</f>
        <v>0</v>
      </c>
      <c r="BL184" s="20" t="s">
        <v>149</v>
      </c>
      <c r="BM184" s="194" t="s">
        <v>4118</v>
      </c>
    </row>
    <row r="185" spans="1:65" s="2" customFormat="1">
      <c r="A185" s="37"/>
      <c r="B185" s="38"/>
      <c r="C185" s="39"/>
      <c r="D185" s="196" t="s">
        <v>213</v>
      </c>
      <c r="E185" s="39"/>
      <c r="F185" s="197" t="s">
        <v>4117</v>
      </c>
      <c r="G185" s="39"/>
      <c r="H185" s="39"/>
      <c r="I185" s="198"/>
      <c r="J185" s="39"/>
      <c r="K185" s="39"/>
      <c r="L185" s="42"/>
      <c r="M185" s="199"/>
      <c r="N185" s="200"/>
      <c r="O185" s="67"/>
      <c r="P185" s="67"/>
      <c r="Q185" s="67"/>
      <c r="R185" s="67"/>
      <c r="S185" s="67"/>
      <c r="T185" s="68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T185" s="20" t="s">
        <v>213</v>
      </c>
      <c r="AU185" s="20" t="s">
        <v>81</v>
      </c>
    </row>
    <row r="186" spans="1:65" s="2" customFormat="1" ht="18">
      <c r="A186" s="37"/>
      <c r="B186" s="38"/>
      <c r="C186" s="39"/>
      <c r="D186" s="196" t="s">
        <v>275</v>
      </c>
      <c r="E186" s="39"/>
      <c r="F186" s="233" t="s">
        <v>4119</v>
      </c>
      <c r="G186" s="39"/>
      <c r="H186" s="39"/>
      <c r="I186" s="198"/>
      <c r="J186" s="39"/>
      <c r="K186" s="39"/>
      <c r="L186" s="42"/>
      <c r="M186" s="199"/>
      <c r="N186" s="200"/>
      <c r="O186" s="67"/>
      <c r="P186" s="67"/>
      <c r="Q186" s="67"/>
      <c r="R186" s="67"/>
      <c r="S186" s="67"/>
      <c r="T186" s="68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T186" s="20" t="s">
        <v>275</v>
      </c>
      <c r="AU186" s="20" t="s">
        <v>81</v>
      </c>
    </row>
    <row r="187" spans="1:65" s="2" customFormat="1" ht="16.5" customHeight="1">
      <c r="A187" s="37"/>
      <c r="B187" s="38"/>
      <c r="C187" s="182" t="s">
        <v>522</v>
      </c>
      <c r="D187" s="182" t="s">
        <v>208</v>
      </c>
      <c r="E187" s="183" t="s">
        <v>527</v>
      </c>
      <c r="F187" s="184" t="s">
        <v>4120</v>
      </c>
      <c r="G187" s="185" t="s">
        <v>1123</v>
      </c>
      <c r="H187" s="186">
        <v>7</v>
      </c>
      <c r="I187" s="187"/>
      <c r="J187" s="188">
        <f>ROUND(I187*H187,2)</f>
        <v>0</v>
      </c>
      <c r="K187" s="189"/>
      <c r="L187" s="42"/>
      <c r="M187" s="190" t="s">
        <v>21</v>
      </c>
      <c r="N187" s="191" t="s">
        <v>45</v>
      </c>
      <c r="O187" s="67"/>
      <c r="P187" s="192">
        <f>O187*H187</f>
        <v>0</v>
      </c>
      <c r="Q187" s="192">
        <v>0</v>
      </c>
      <c r="R187" s="192">
        <f>Q187*H187</f>
        <v>0</v>
      </c>
      <c r="S187" s="192">
        <v>0</v>
      </c>
      <c r="T187" s="193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194" t="s">
        <v>149</v>
      </c>
      <c r="AT187" s="194" t="s">
        <v>208</v>
      </c>
      <c r="AU187" s="194" t="s">
        <v>81</v>
      </c>
      <c r="AY187" s="20" t="s">
        <v>206</v>
      </c>
      <c r="BE187" s="195">
        <f>IF(N187="základní",J187,0)</f>
        <v>0</v>
      </c>
      <c r="BF187" s="195">
        <f>IF(N187="snížená",J187,0)</f>
        <v>0</v>
      </c>
      <c r="BG187" s="195">
        <f>IF(N187="zákl. přenesená",J187,0)</f>
        <v>0</v>
      </c>
      <c r="BH187" s="195">
        <f>IF(N187="sníž. přenesená",J187,0)</f>
        <v>0</v>
      </c>
      <c r="BI187" s="195">
        <f>IF(N187="nulová",J187,0)</f>
        <v>0</v>
      </c>
      <c r="BJ187" s="20" t="s">
        <v>81</v>
      </c>
      <c r="BK187" s="195">
        <f>ROUND(I187*H187,2)</f>
        <v>0</v>
      </c>
      <c r="BL187" s="20" t="s">
        <v>149</v>
      </c>
      <c r="BM187" s="194" t="s">
        <v>4121</v>
      </c>
    </row>
    <row r="188" spans="1:65" s="2" customFormat="1">
      <c r="A188" s="37"/>
      <c r="B188" s="38"/>
      <c r="C188" s="39"/>
      <c r="D188" s="196" t="s">
        <v>213</v>
      </c>
      <c r="E188" s="39"/>
      <c r="F188" s="197" t="s">
        <v>4120</v>
      </c>
      <c r="G188" s="39"/>
      <c r="H188" s="39"/>
      <c r="I188" s="198"/>
      <c r="J188" s="39"/>
      <c r="K188" s="39"/>
      <c r="L188" s="42"/>
      <c r="M188" s="199"/>
      <c r="N188" s="200"/>
      <c r="O188" s="67"/>
      <c r="P188" s="67"/>
      <c r="Q188" s="67"/>
      <c r="R188" s="67"/>
      <c r="S188" s="67"/>
      <c r="T188" s="68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T188" s="20" t="s">
        <v>213</v>
      </c>
      <c r="AU188" s="20" t="s">
        <v>81</v>
      </c>
    </row>
    <row r="189" spans="1:65" s="2" customFormat="1" ht="16.5" customHeight="1">
      <c r="A189" s="37"/>
      <c r="B189" s="38"/>
      <c r="C189" s="182" t="s">
        <v>527</v>
      </c>
      <c r="D189" s="182" t="s">
        <v>208</v>
      </c>
      <c r="E189" s="183" t="s">
        <v>540</v>
      </c>
      <c r="F189" s="184" t="s">
        <v>4122</v>
      </c>
      <c r="G189" s="185" t="s">
        <v>1123</v>
      </c>
      <c r="H189" s="186">
        <v>1</v>
      </c>
      <c r="I189" s="187"/>
      <c r="J189" s="188">
        <f>ROUND(I189*H189,2)</f>
        <v>0</v>
      </c>
      <c r="K189" s="189"/>
      <c r="L189" s="42"/>
      <c r="M189" s="190" t="s">
        <v>21</v>
      </c>
      <c r="N189" s="191" t="s">
        <v>45</v>
      </c>
      <c r="O189" s="67"/>
      <c r="P189" s="192">
        <f>O189*H189</f>
        <v>0</v>
      </c>
      <c r="Q189" s="192">
        <v>0</v>
      </c>
      <c r="R189" s="192">
        <f>Q189*H189</f>
        <v>0</v>
      </c>
      <c r="S189" s="192">
        <v>0</v>
      </c>
      <c r="T189" s="193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194" t="s">
        <v>149</v>
      </c>
      <c r="AT189" s="194" t="s">
        <v>208</v>
      </c>
      <c r="AU189" s="194" t="s">
        <v>81</v>
      </c>
      <c r="AY189" s="20" t="s">
        <v>206</v>
      </c>
      <c r="BE189" s="195">
        <f>IF(N189="základní",J189,0)</f>
        <v>0</v>
      </c>
      <c r="BF189" s="195">
        <f>IF(N189="snížená",J189,0)</f>
        <v>0</v>
      </c>
      <c r="BG189" s="195">
        <f>IF(N189="zákl. přenesená",J189,0)</f>
        <v>0</v>
      </c>
      <c r="BH189" s="195">
        <f>IF(N189="sníž. přenesená",J189,0)</f>
        <v>0</v>
      </c>
      <c r="BI189" s="195">
        <f>IF(N189="nulová",J189,0)</f>
        <v>0</v>
      </c>
      <c r="BJ189" s="20" t="s">
        <v>81</v>
      </c>
      <c r="BK189" s="195">
        <f>ROUND(I189*H189,2)</f>
        <v>0</v>
      </c>
      <c r="BL189" s="20" t="s">
        <v>149</v>
      </c>
      <c r="BM189" s="194" t="s">
        <v>4123</v>
      </c>
    </row>
    <row r="190" spans="1:65" s="2" customFormat="1">
      <c r="A190" s="37"/>
      <c r="B190" s="38"/>
      <c r="C190" s="39"/>
      <c r="D190" s="196" t="s">
        <v>213</v>
      </c>
      <c r="E190" s="39"/>
      <c r="F190" s="197" t="s">
        <v>4122</v>
      </c>
      <c r="G190" s="39"/>
      <c r="H190" s="39"/>
      <c r="I190" s="198"/>
      <c r="J190" s="39"/>
      <c r="K190" s="39"/>
      <c r="L190" s="42"/>
      <c r="M190" s="199"/>
      <c r="N190" s="200"/>
      <c r="O190" s="67"/>
      <c r="P190" s="67"/>
      <c r="Q190" s="67"/>
      <c r="R190" s="67"/>
      <c r="S190" s="67"/>
      <c r="T190" s="68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T190" s="20" t="s">
        <v>213</v>
      </c>
      <c r="AU190" s="20" t="s">
        <v>81</v>
      </c>
    </row>
    <row r="191" spans="1:65" s="2" customFormat="1" ht="18">
      <c r="A191" s="37"/>
      <c r="B191" s="38"/>
      <c r="C191" s="39"/>
      <c r="D191" s="196" t="s">
        <v>275</v>
      </c>
      <c r="E191" s="39"/>
      <c r="F191" s="233" t="s">
        <v>4124</v>
      </c>
      <c r="G191" s="39"/>
      <c r="H191" s="39"/>
      <c r="I191" s="198"/>
      <c r="J191" s="39"/>
      <c r="K191" s="39"/>
      <c r="L191" s="42"/>
      <c r="M191" s="199"/>
      <c r="N191" s="200"/>
      <c r="O191" s="67"/>
      <c r="P191" s="67"/>
      <c r="Q191" s="67"/>
      <c r="R191" s="67"/>
      <c r="S191" s="67"/>
      <c r="T191" s="68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T191" s="20" t="s">
        <v>275</v>
      </c>
      <c r="AU191" s="20" t="s">
        <v>81</v>
      </c>
    </row>
    <row r="192" spans="1:65" s="2" customFormat="1" ht="16.5" customHeight="1">
      <c r="A192" s="37"/>
      <c r="B192" s="38"/>
      <c r="C192" s="182" t="s">
        <v>540</v>
      </c>
      <c r="D192" s="182" t="s">
        <v>208</v>
      </c>
      <c r="E192" s="183" t="s">
        <v>551</v>
      </c>
      <c r="F192" s="184" t="s">
        <v>4122</v>
      </c>
      <c r="G192" s="185" t="s">
        <v>1123</v>
      </c>
      <c r="H192" s="186">
        <v>4</v>
      </c>
      <c r="I192" s="187"/>
      <c r="J192" s="188">
        <f>ROUND(I192*H192,2)</f>
        <v>0</v>
      </c>
      <c r="K192" s="189"/>
      <c r="L192" s="42"/>
      <c r="M192" s="190" t="s">
        <v>21</v>
      </c>
      <c r="N192" s="191" t="s">
        <v>45</v>
      </c>
      <c r="O192" s="67"/>
      <c r="P192" s="192">
        <f>O192*H192</f>
        <v>0</v>
      </c>
      <c r="Q192" s="192">
        <v>0</v>
      </c>
      <c r="R192" s="192">
        <f>Q192*H192</f>
        <v>0</v>
      </c>
      <c r="S192" s="192">
        <v>0</v>
      </c>
      <c r="T192" s="193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194" t="s">
        <v>149</v>
      </c>
      <c r="AT192" s="194" t="s">
        <v>208</v>
      </c>
      <c r="AU192" s="194" t="s">
        <v>81</v>
      </c>
      <c r="AY192" s="20" t="s">
        <v>206</v>
      </c>
      <c r="BE192" s="195">
        <f>IF(N192="základní",J192,0)</f>
        <v>0</v>
      </c>
      <c r="BF192" s="195">
        <f>IF(N192="snížená",J192,0)</f>
        <v>0</v>
      </c>
      <c r="BG192" s="195">
        <f>IF(N192="zákl. přenesená",J192,0)</f>
        <v>0</v>
      </c>
      <c r="BH192" s="195">
        <f>IF(N192="sníž. přenesená",J192,0)</f>
        <v>0</v>
      </c>
      <c r="BI192" s="195">
        <f>IF(N192="nulová",J192,0)</f>
        <v>0</v>
      </c>
      <c r="BJ192" s="20" t="s">
        <v>81</v>
      </c>
      <c r="BK192" s="195">
        <f>ROUND(I192*H192,2)</f>
        <v>0</v>
      </c>
      <c r="BL192" s="20" t="s">
        <v>149</v>
      </c>
      <c r="BM192" s="194" t="s">
        <v>4125</v>
      </c>
    </row>
    <row r="193" spans="1:65" s="2" customFormat="1">
      <c r="A193" s="37"/>
      <c r="B193" s="38"/>
      <c r="C193" s="39"/>
      <c r="D193" s="196" t="s">
        <v>213</v>
      </c>
      <c r="E193" s="39"/>
      <c r="F193" s="197" t="s">
        <v>4122</v>
      </c>
      <c r="G193" s="39"/>
      <c r="H193" s="39"/>
      <c r="I193" s="198"/>
      <c r="J193" s="39"/>
      <c r="K193" s="39"/>
      <c r="L193" s="42"/>
      <c r="M193" s="199"/>
      <c r="N193" s="200"/>
      <c r="O193" s="67"/>
      <c r="P193" s="67"/>
      <c r="Q193" s="67"/>
      <c r="R193" s="67"/>
      <c r="S193" s="67"/>
      <c r="T193" s="68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T193" s="20" t="s">
        <v>213</v>
      </c>
      <c r="AU193" s="20" t="s">
        <v>81</v>
      </c>
    </row>
    <row r="194" spans="1:65" s="2" customFormat="1" ht="18">
      <c r="A194" s="37"/>
      <c r="B194" s="38"/>
      <c r="C194" s="39"/>
      <c r="D194" s="196" t="s">
        <v>275</v>
      </c>
      <c r="E194" s="39"/>
      <c r="F194" s="233" t="s">
        <v>4126</v>
      </c>
      <c r="G194" s="39"/>
      <c r="H194" s="39"/>
      <c r="I194" s="198"/>
      <c r="J194" s="39"/>
      <c r="K194" s="39"/>
      <c r="L194" s="42"/>
      <c r="M194" s="199"/>
      <c r="N194" s="200"/>
      <c r="O194" s="67"/>
      <c r="P194" s="67"/>
      <c r="Q194" s="67"/>
      <c r="R194" s="67"/>
      <c r="S194" s="67"/>
      <c r="T194" s="68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T194" s="20" t="s">
        <v>275</v>
      </c>
      <c r="AU194" s="20" t="s">
        <v>81</v>
      </c>
    </row>
    <row r="195" spans="1:65" s="2" customFormat="1" ht="16.5" customHeight="1">
      <c r="A195" s="37"/>
      <c r="B195" s="38"/>
      <c r="C195" s="182" t="s">
        <v>551</v>
      </c>
      <c r="D195" s="182" t="s">
        <v>208</v>
      </c>
      <c r="E195" s="183" t="s">
        <v>557</v>
      </c>
      <c r="F195" s="184" t="s">
        <v>4122</v>
      </c>
      <c r="G195" s="185" t="s">
        <v>1123</v>
      </c>
      <c r="H195" s="186">
        <v>1</v>
      </c>
      <c r="I195" s="187"/>
      <c r="J195" s="188">
        <f>ROUND(I195*H195,2)</f>
        <v>0</v>
      </c>
      <c r="K195" s="189"/>
      <c r="L195" s="42"/>
      <c r="M195" s="190" t="s">
        <v>21</v>
      </c>
      <c r="N195" s="191" t="s">
        <v>45</v>
      </c>
      <c r="O195" s="67"/>
      <c r="P195" s="192">
        <f>O195*H195</f>
        <v>0</v>
      </c>
      <c r="Q195" s="192">
        <v>0</v>
      </c>
      <c r="R195" s="192">
        <f>Q195*H195</f>
        <v>0</v>
      </c>
      <c r="S195" s="192">
        <v>0</v>
      </c>
      <c r="T195" s="193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194" t="s">
        <v>149</v>
      </c>
      <c r="AT195" s="194" t="s">
        <v>208</v>
      </c>
      <c r="AU195" s="194" t="s">
        <v>81</v>
      </c>
      <c r="AY195" s="20" t="s">
        <v>206</v>
      </c>
      <c r="BE195" s="195">
        <f>IF(N195="základní",J195,0)</f>
        <v>0</v>
      </c>
      <c r="BF195" s="195">
        <f>IF(N195="snížená",J195,0)</f>
        <v>0</v>
      </c>
      <c r="BG195" s="195">
        <f>IF(N195="zákl. přenesená",J195,0)</f>
        <v>0</v>
      </c>
      <c r="BH195" s="195">
        <f>IF(N195="sníž. přenesená",J195,0)</f>
        <v>0</v>
      </c>
      <c r="BI195" s="195">
        <f>IF(N195="nulová",J195,0)</f>
        <v>0</v>
      </c>
      <c r="BJ195" s="20" t="s">
        <v>81</v>
      </c>
      <c r="BK195" s="195">
        <f>ROUND(I195*H195,2)</f>
        <v>0</v>
      </c>
      <c r="BL195" s="20" t="s">
        <v>149</v>
      </c>
      <c r="BM195" s="194" t="s">
        <v>4127</v>
      </c>
    </row>
    <row r="196" spans="1:65" s="2" customFormat="1">
      <c r="A196" s="37"/>
      <c r="B196" s="38"/>
      <c r="C196" s="39"/>
      <c r="D196" s="196" t="s">
        <v>213</v>
      </c>
      <c r="E196" s="39"/>
      <c r="F196" s="197" t="s">
        <v>4122</v>
      </c>
      <c r="G196" s="39"/>
      <c r="H196" s="39"/>
      <c r="I196" s="198"/>
      <c r="J196" s="39"/>
      <c r="K196" s="39"/>
      <c r="L196" s="42"/>
      <c r="M196" s="199"/>
      <c r="N196" s="200"/>
      <c r="O196" s="67"/>
      <c r="P196" s="67"/>
      <c r="Q196" s="67"/>
      <c r="R196" s="67"/>
      <c r="S196" s="67"/>
      <c r="T196" s="68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T196" s="20" t="s">
        <v>213</v>
      </c>
      <c r="AU196" s="20" t="s">
        <v>81</v>
      </c>
    </row>
    <row r="197" spans="1:65" s="2" customFormat="1" ht="18">
      <c r="A197" s="37"/>
      <c r="B197" s="38"/>
      <c r="C197" s="39"/>
      <c r="D197" s="196" t="s">
        <v>275</v>
      </c>
      <c r="E197" s="39"/>
      <c r="F197" s="233" t="s">
        <v>4128</v>
      </c>
      <c r="G197" s="39"/>
      <c r="H197" s="39"/>
      <c r="I197" s="198"/>
      <c r="J197" s="39"/>
      <c r="K197" s="39"/>
      <c r="L197" s="42"/>
      <c r="M197" s="199"/>
      <c r="N197" s="200"/>
      <c r="O197" s="67"/>
      <c r="P197" s="67"/>
      <c r="Q197" s="67"/>
      <c r="R197" s="67"/>
      <c r="S197" s="67"/>
      <c r="T197" s="68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T197" s="20" t="s">
        <v>275</v>
      </c>
      <c r="AU197" s="20" t="s">
        <v>81</v>
      </c>
    </row>
    <row r="198" spans="1:65" s="2" customFormat="1" ht="16.5" customHeight="1">
      <c r="A198" s="37"/>
      <c r="B198" s="38"/>
      <c r="C198" s="182" t="s">
        <v>557</v>
      </c>
      <c r="D198" s="182" t="s">
        <v>208</v>
      </c>
      <c r="E198" s="183" t="s">
        <v>564</v>
      </c>
      <c r="F198" s="184" t="s">
        <v>4122</v>
      </c>
      <c r="G198" s="185" t="s">
        <v>1123</v>
      </c>
      <c r="H198" s="186">
        <v>3</v>
      </c>
      <c r="I198" s="187"/>
      <c r="J198" s="188">
        <f>ROUND(I198*H198,2)</f>
        <v>0</v>
      </c>
      <c r="K198" s="189"/>
      <c r="L198" s="42"/>
      <c r="M198" s="190" t="s">
        <v>21</v>
      </c>
      <c r="N198" s="191" t="s">
        <v>45</v>
      </c>
      <c r="O198" s="67"/>
      <c r="P198" s="192">
        <f>O198*H198</f>
        <v>0</v>
      </c>
      <c r="Q198" s="192">
        <v>0</v>
      </c>
      <c r="R198" s="192">
        <f>Q198*H198</f>
        <v>0</v>
      </c>
      <c r="S198" s="192">
        <v>0</v>
      </c>
      <c r="T198" s="193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194" t="s">
        <v>149</v>
      </c>
      <c r="AT198" s="194" t="s">
        <v>208</v>
      </c>
      <c r="AU198" s="194" t="s">
        <v>81</v>
      </c>
      <c r="AY198" s="20" t="s">
        <v>206</v>
      </c>
      <c r="BE198" s="195">
        <f>IF(N198="základní",J198,0)</f>
        <v>0</v>
      </c>
      <c r="BF198" s="195">
        <f>IF(N198="snížená",J198,0)</f>
        <v>0</v>
      </c>
      <c r="BG198" s="195">
        <f>IF(N198="zákl. přenesená",J198,0)</f>
        <v>0</v>
      </c>
      <c r="BH198" s="195">
        <f>IF(N198="sníž. přenesená",J198,0)</f>
        <v>0</v>
      </c>
      <c r="BI198" s="195">
        <f>IF(N198="nulová",J198,0)</f>
        <v>0</v>
      </c>
      <c r="BJ198" s="20" t="s">
        <v>81</v>
      </c>
      <c r="BK198" s="195">
        <f>ROUND(I198*H198,2)</f>
        <v>0</v>
      </c>
      <c r="BL198" s="20" t="s">
        <v>149</v>
      </c>
      <c r="BM198" s="194" t="s">
        <v>4129</v>
      </c>
    </row>
    <row r="199" spans="1:65" s="2" customFormat="1">
      <c r="A199" s="37"/>
      <c r="B199" s="38"/>
      <c r="C199" s="39"/>
      <c r="D199" s="196" t="s">
        <v>213</v>
      </c>
      <c r="E199" s="39"/>
      <c r="F199" s="197" t="s">
        <v>4122</v>
      </c>
      <c r="G199" s="39"/>
      <c r="H199" s="39"/>
      <c r="I199" s="198"/>
      <c r="J199" s="39"/>
      <c r="K199" s="39"/>
      <c r="L199" s="42"/>
      <c r="M199" s="199"/>
      <c r="N199" s="200"/>
      <c r="O199" s="67"/>
      <c r="P199" s="67"/>
      <c r="Q199" s="67"/>
      <c r="R199" s="67"/>
      <c r="S199" s="67"/>
      <c r="T199" s="68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T199" s="20" t="s">
        <v>213</v>
      </c>
      <c r="AU199" s="20" t="s">
        <v>81</v>
      </c>
    </row>
    <row r="200" spans="1:65" s="2" customFormat="1" ht="18">
      <c r="A200" s="37"/>
      <c r="B200" s="38"/>
      <c r="C200" s="39"/>
      <c r="D200" s="196" t="s">
        <v>275</v>
      </c>
      <c r="E200" s="39"/>
      <c r="F200" s="233" t="s">
        <v>4130</v>
      </c>
      <c r="G200" s="39"/>
      <c r="H200" s="39"/>
      <c r="I200" s="198"/>
      <c r="J200" s="39"/>
      <c r="K200" s="39"/>
      <c r="L200" s="42"/>
      <c r="M200" s="199"/>
      <c r="N200" s="200"/>
      <c r="O200" s="67"/>
      <c r="P200" s="67"/>
      <c r="Q200" s="67"/>
      <c r="R200" s="67"/>
      <c r="S200" s="67"/>
      <c r="T200" s="68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T200" s="20" t="s">
        <v>275</v>
      </c>
      <c r="AU200" s="20" t="s">
        <v>81</v>
      </c>
    </row>
    <row r="201" spans="1:65" s="2" customFormat="1" ht="24.15" customHeight="1">
      <c r="A201" s="37"/>
      <c r="B201" s="38"/>
      <c r="C201" s="182" t="s">
        <v>564</v>
      </c>
      <c r="D201" s="182" t="s">
        <v>208</v>
      </c>
      <c r="E201" s="183" t="s">
        <v>569</v>
      </c>
      <c r="F201" s="184" t="s">
        <v>4131</v>
      </c>
      <c r="G201" s="185" t="s">
        <v>1123</v>
      </c>
      <c r="H201" s="186">
        <v>1</v>
      </c>
      <c r="I201" s="187"/>
      <c r="J201" s="188">
        <f>ROUND(I201*H201,2)</f>
        <v>0</v>
      </c>
      <c r="K201" s="189"/>
      <c r="L201" s="42"/>
      <c r="M201" s="190" t="s">
        <v>21</v>
      </c>
      <c r="N201" s="191" t="s">
        <v>45</v>
      </c>
      <c r="O201" s="67"/>
      <c r="P201" s="192">
        <f>O201*H201</f>
        <v>0</v>
      </c>
      <c r="Q201" s="192">
        <v>0</v>
      </c>
      <c r="R201" s="192">
        <f>Q201*H201</f>
        <v>0</v>
      </c>
      <c r="S201" s="192">
        <v>0</v>
      </c>
      <c r="T201" s="193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194" t="s">
        <v>149</v>
      </c>
      <c r="AT201" s="194" t="s">
        <v>208</v>
      </c>
      <c r="AU201" s="194" t="s">
        <v>81</v>
      </c>
      <c r="AY201" s="20" t="s">
        <v>206</v>
      </c>
      <c r="BE201" s="195">
        <f>IF(N201="základní",J201,0)</f>
        <v>0</v>
      </c>
      <c r="BF201" s="195">
        <f>IF(N201="snížená",J201,0)</f>
        <v>0</v>
      </c>
      <c r="BG201" s="195">
        <f>IF(N201="zákl. přenesená",J201,0)</f>
        <v>0</v>
      </c>
      <c r="BH201" s="195">
        <f>IF(N201="sníž. přenesená",J201,0)</f>
        <v>0</v>
      </c>
      <c r="BI201" s="195">
        <f>IF(N201="nulová",J201,0)</f>
        <v>0</v>
      </c>
      <c r="BJ201" s="20" t="s">
        <v>81</v>
      </c>
      <c r="BK201" s="195">
        <f>ROUND(I201*H201,2)</f>
        <v>0</v>
      </c>
      <c r="BL201" s="20" t="s">
        <v>149</v>
      </c>
      <c r="BM201" s="194" t="s">
        <v>4132</v>
      </c>
    </row>
    <row r="202" spans="1:65" s="2" customFormat="1">
      <c r="A202" s="37"/>
      <c r="B202" s="38"/>
      <c r="C202" s="39"/>
      <c r="D202" s="196" t="s">
        <v>213</v>
      </c>
      <c r="E202" s="39"/>
      <c r="F202" s="197" t="s">
        <v>4131</v>
      </c>
      <c r="G202" s="39"/>
      <c r="H202" s="39"/>
      <c r="I202" s="198"/>
      <c r="J202" s="39"/>
      <c r="K202" s="39"/>
      <c r="L202" s="42"/>
      <c r="M202" s="199"/>
      <c r="N202" s="200"/>
      <c r="O202" s="67"/>
      <c r="P202" s="67"/>
      <c r="Q202" s="67"/>
      <c r="R202" s="67"/>
      <c r="S202" s="67"/>
      <c r="T202" s="68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T202" s="20" t="s">
        <v>213</v>
      </c>
      <c r="AU202" s="20" t="s">
        <v>81</v>
      </c>
    </row>
    <row r="203" spans="1:65" s="2" customFormat="1" ht="18">
      <c r="A203" s="37"/>
      <c r="B203" s="38"/>
      <c r="C203" s="39"/>
      <c r="D203" s="196" t="s">
        <v>275</v>
      </c>
      <c r="E203" s="39"/>
      <c r="F203" s="233" t="s">
        <v>4133</v>
      </c>
      <c r="G203" s="39"/>
      <c r="H203" s="39"/>
      <c r="I203" s="198"/>
      <c r="J203" s="39"/>
      <c r="K203" s="39"/>
      <c r="L203" s="42"/>
      <c r="M203" s="199"/>
      <c r="N203" s="200"/>
      <c r="O203" s="67"/>
      <c r="P203" s="67"/>
      <c r="Q203" s="67"/>
      <c r="R203" s="67"/>
      <c r="S203" s="67"/>
      <c r="T203" s="68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T203" s="20" t="s">
        <v>275</v>
      </c>
      <c r="AU203" s="20" t="s">
        <v>81</v>
      </c>
    </row>
    <row r="204" spans="1:65" s="2" customFormat="1" ht="37.75" customHeight="1">
      <c r="A204" s="37"/>
      <c r="B204" s="38"/>
      <c r="C204" s="182" t="s">
        <v>569</v>
      </c>
      <c r="D204" s="182" t="s">
        <v>208</v>
      </c>
      <c r="E204" s="183" t="s">
        <v>576</v>
      </c>
      <c r="F204" s="184" t="s">
        <v>4134</v>
      </c>
      <c r="G204" s="185" t="s">
        <v>1123</v>
      </c>
      <c r="H204" s="186">
        <v>1</v>
      </c>
      <c r="I204" s="187"/>
      <c r="J204" s="188">
        <f>ROUND(I204*H204,2)</f>
        <v>0</v>
      </c>
      <c r="K204" s="189"/>
      <c r="L204" s="42"/>
      <c r="M204" s="190" t="s">
        <v>21</v>
      </c>
      <c r="N204" s="191" t="s">
        <v>45</v>
      </c>
      <c r="O204" s="67"/>
      <c r="P204" s="192">
        <f>O204*H204</f>
        <v>0</v>
      </c>
      <c r="Q204" s="192">
        <v>0</v>
      </c>
      <c r="R204" s="192">
        <f>Q204*H204</f>
        <v>0</v>
      </c>
      <c r="S204" s="192">
        <v>0</v>
      </c>
      <c r="T204" s="193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194" t="s">
        <v>149</v>
      </c>
      <c r="AT204" s="194" t="s">
        <v>208</v>
      </c>
      <c r="AU204" s="194" t="s">
        <v>81</v>
      </c>
      <c r="AY204" s="20" t="s">
        <v>206</v>
      </c>
      <c r="BE204" s="195">
        <f>IF(N204="základní",J204,0)</f>
        <v>0</v>
      </c>
      <c r="BF204" s="195">
        <f>IF(N204="snížená",J204,0)</f>
        <v>0</v>
      </c>
      <c r="BG204" s="195">
        <f>IF(N204="zákl. přenesená",J204,0)</f>
        <v>0</v>
      </c>
      <c r="BH204" s="195">
        <f>IF(N204="sníž. přenesená",J204,0)</f>
        <v>0</v>
      </c>
      <c r="BI204" s="195">
        <f>IF(N204="nulová",J204,0)</f>
        <v>0</v>
      </c>
      <c r="BJ204" s="20" t="s">
        <v>81</v>
      </c>
      <c r="BK204" s="195">
        <f>ROUND(I204*H204,2)</f>
        <v>0</v>
      </c>
      <c r="BL204" s="20" t="s">
        <v>149</v>
      </c>
      <c r="BM204" s="194" t="s">
        <v>4135</v>
      </c>
    </row>
    <row r="205" spans="1:65" s="2" customFormat="1" ht="54">
      <c r="A205" s="37"/>
      <c r="B205" s="38"/>
      <c r="C205" s="39"/>
      <c r="D205" s="196" t="s">
        <v>213</v>
      </c>
      <c r="E205" s="39"/>
      <c r="F205" s="197" t="s">
        <v>4136</v>
      </c>
      <c r="G205" s="39"/>
      <c r="H205" s="39"/>
      <c r="I205" s="198"/>
      <c r="J205" s="39"/>
      <c r="K205" s="39"/>
      <c r="L205" s="42"/>
      <c r="M205" s="199"/>
      <c r="N205" s="200"/>
      <c r="O205" s="67"/>
      <c r="P205" s="67"/>
      <c r="Q205" s="67"/>
      <c r="R205" s="67"/>
      <c r="S205" s="67"/>
      <c r="T205" s="68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T205" s="20" t="s">
        <v>213</v>
      </c>
      <c r="AU205" s="20" t="s">
        <v>81</v>
      </c>
    </row>
    <row r="206" spans="1:65" s="2" customFormat="1" ht="18">
      <c r="A206" s="37"/>
      <c r="B206" s="38"/>
      <c r="C206" s="39"/>
      <c r="D206" s="196" t="s">
        <v>275</v>
      </c>
      <c r="E206" s="39"/>
      <c r="F206" s="233" t="s">
        <v>4137</v>
      </c>
      <c r="G206" s="39"/>
      <c r="H206" s="39"/>
      <c r="I206" s="198"/>
      <c r="J206" s="39"/>
      <c r="K206" s="39"/>
      <c r="L206" s="42"/>
      <c r="M206" s="199"/>
      <c r="N206" s="200"/>
      <c r="O206" s="67"/>
      <c r="P206" s="67"/>
      <c r="Q206" s="67"/>
      <c r="R206" s="67"/>
      <c r="S206" s="67"/>
      <c r="T206" s="68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T206" s="20" t="s">
        <v>275</v>
      </c>
      <c r="AU206" s="20" t="s">
        <v>81</v>
      </c>
    </row>
    <row r="207" spans="1:65" s="2" customFormat="1" ht="16.5" customHeight="1">
      <c r="A207" s="37"/>
      <c r="B207" s="38"/>
      <c r="C207" s="182" t="s">
        <v>576</v>
      </c>
      <c r="D207" s="182" t="s">
        <v>208</v>
      </c>
      <c r="E207" s="183" t="s">
        <v>581</v>
      </c>
      <c r="F207" s="184" t="s">
        <v>4138</v>
      </c>
      <c r="G207" s="185" t="s">
        <v>1123</v>
      </c>
      <c r="H207" s="186">
        <v>1</v>
      </c>
      <c r="I207" s="187"/>
      <c r="J207" s="188">
        <f>ROUND(I207*H207,2)</f>
        <v>0</v>
      </c>
      <c r="K207" s="189"/>
      <c r="L207" s="42"/>
      <c r="M207" s="190" t="s">
        <v>21</v>
      </c>
      <c r="N207" s="191" t="s">
        <v>45</v>
      </c>
      <c r="O207" s="67"/>
      <c r="P207" s="192">
        <f>O207*H207</f>
        <v>0</v>
      </c>
      <c r="Q207" s="192">
        <v>0</v>
      </c>
      <c r="R207" s="192">
        <f>Q207*H207</f>
        <v>0</v>
      </c>
      <c r="S207" s="192">
        <v>0</v>
      </c>
      <c r="T207" s="193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194" t="s">
        <v>149</v>
      </c>
      <c r="AT207" s="194" t="s">
        <v>208</v>
      </c>
      <c r="AU207" s="194" t="s">
        <v>81</v>
      </c>
      <c r="AY207" s="20" t="s">
        <v>206</v>
      </c>
      <c r="BE207" s="195">
        <f>IF(N207="základní",J207,0)</f>
        <v>0</v>
      </c>
      <c r="BF207" s="195">
        <f>IF(N207="snížená",J207,0)</f>
        <v>0</v>
      </c>
      <c r="BG207" s="195">
        <f>IF(N207="zákl. přenesená",J207,0)</f>
        <v>0</v>
      </c>
      <c r="BH207" s="195">
        <f>IF(N207="sníž. přenesená",J207,0)</f>
        <v>0</v>
      </c>
      <c r="BI207" s="195">
        <f>IF(N207="nulová",J207,0)</f>
        <v>0</v>
      </c>
      <c r="BJ207" s="20" t="s">
        <v>81</v>
      </c>
      <c r="BK207" s="195">
        <f>ROUND(I207*H207,2)</f>
        <v>0</v>
      </c>
      <c r="BL207" s="20" t="s">
        <v>149</v>
      </c>
      <c r="BM207" s="194" t="s">
        <v>4139</v>
      </c>
    </row>
    <row r="208" spans="1:65" s="2" customFormat="1">
      <c r="A208" s="37"/>
      <c r="B208" s="38"/>
      <c r="C208" s="39"/>
      <c r="D208" s="196" t="s">
        <v>213</v>
      </c>
      <c r="E208" s="39"/>
      <c r="F208" s="197" t="s">
        <v>4138</v>
      </c>
      <c r="G208" s="39"/>
      <c r="H208" s="39"/>
      <c r="I208" s="198"/>
      <c r="J208" s="39"/>
      <c r="K208" s="39"/>
      <c r="L208" s="42"/>
      <c r="M208" s="199"/>
      <c r="N208" s="200"/>
      <c r="O208" s="67"/>
      <c r="P208" s="67"/>
      <c r="Q208" s="67"/>
      <c r="R208" s="67"/>
      <c r="S208" s="67"/>
      <c r="T208" s="68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T208" s="20" t="s">
        <v>213</v>
      </c>
      <c r="AU208" s="20" t="s">
        <v>81</v>
      </c>
    </row>
    <row r="209" spans="1:65" s="2" customFormat="1" ht="18">
      <c r="A209" s="37"/>
      <c r="B209" s="38"/>
      <c r="C209" s="39"/>
      <c r="D209" s="196" t="s">
        <v>275</v>
      </c>
      <c r="E209" s="39"/>
      <c r="F209" s="233" t="s">
        <v>4140</v>
      </c>
      <c r="G209" s="39"/>
      <c r="H209" s="39"/>
      <c r="I209" s="198"/>
      <c r="J209" s="39"/>
      <c r="K209" s="39"/>
      <c r="L209" s="42"/>
      <c r="M209" s="199"/>
      <c r="N209" s="200"/>
      <c r="O209" s="67"/>
      <c r="P209" s="67"/>
      <c r="Q209" s="67"/>
      <c r="R209" s="67"/>
      <c r="S209" s="67"/>
      <c r="T209" s="68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T209" s="20" t="s">
        <v>275</v>
      </c>
      <c r="AU209" s="20" t="s">
        <v>81</v>
      </c>
    </row>
    <row r="210" spans="1:65" s="2" customFormat="1" ht="44.25" customHeight="1">
      <c r="A210" s="37"/>
      <c r="B210" s="38"/>
      <c r="C210" s="182" t="s">
        <v>581</v>
      </c>
      <c r="D210" s="182" t="s">
        <v>208</v>
      </c>
      <c r="E210" s="183" t="s">
        <v>588</v>
      </c>
      <c r="F210" s="184" t="s">
        <v>4141</v>
      </c>
      <c r="G210" s="185" t="s">
        <v>1123</v>
      </c>
      <c r="H210" s="186">
        <v>1</v>
      </c>
      <c r="I210" s="187"/>
      <c r="J210" s="188">
        <f>ROUND(I210*H210,2)</f>
        <v>0</v>
      </c>
      <c r="K210" s="189"/>
      <c r="L210" s="42"/>
      <c r="M210" s="190" t="s">
        <v>21</v>
      </c>
      <c r="N210" s="191" t="s">
        <v>45</v>
      </c>
      <c r="O210" s="67"/>
      <c r="P210" s="192">
        <f>O210*H210</f>
        <v>0</v>
      </c>
      <c r="Q210" s="192">
        <v>0</v>
      </c>
      <c r="R210" s="192">
        <f>Q210*H210</f>
        <v>0</v>
      </c>
      <c r="S210" s="192">
        <v>0</v>
      </c>
      <c r="T210" s="193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194" t="s">
        <v>149</v>
      </c>
      <c r="AT210" s="194" t="s">
        <v>208</v>
      </c>
      <c r="AU210" s="194" t="s">
        <v>81</v>
      </c>
      <c r="AY210" s="20" t="s">
        <v>206</v>
      </c>
      <c r="BE210" s="195">
        <f>IF(N210="základní",J210,0)</f>
        <v>0</v>
      </c>
      <c r="BF210" s="195">
        <f>IF(N210="snížená",J210,0)</f>
        <v>0</v>
      </c>
      <c r="BG210" s="195">
        <f>IF(N210="zákl. přenesená",J210,0)</f>
        <v>0</v>
      </c>
      <c r="BH210" s="195">
        <f>IF(N210="sníž. přenesená",J210,0)</f>
        <v>0</v>
      </c>
      <c r="BI210" s="195">
        <f>IF(N210="nulová",J210,0)</f>
        <v>0</v>
      </c>
      <c r="BJ210" s="20" t="s">
        <v>81</v>
      </c>
      <c r="BK210" s="195">
        <f>ROUND(I210*H210,2)</f>
        <v>0</v>
      </c>
      <c r="BL210" s="20" t="s">
        <v>149</v>
      </c>
      <c r="BM210" s="194" t="s">
        <v>4142</v>
      </c>
    </row>
    <row r="211" spans="1:65" s="2" customFormat="1" ht="27">
      <c r="A211" s="37"/>
      <c r="B211" s="38"/>
      <c r="C211" s="39"/>
      <c r="D211" s="196" t="s">
        <v>213</v>
      </c>
      <c r="E211" s="39"/>
      <c r="F211" s="197" t="s">
        <v>4143</v>
      </c>
      <c r="G211" s="39"/>
      <c r="H211" s="39"/>
      <c r="I211" s="198"/>
      <c r="J211" s="39"/>
      <c r="K211" s="39"/>
      <c r="L211" s="42"/>
      <c r="M211" s="199"/>
      <c r="N211" s="200"/>
      <c r="O211" s="67"/>
      <c r="P211" s="67"/>
      <c r="Q211" s="67"/>
      <c r="R211" s="67"/>
      <c r="S211" s="67"/>
      <c r="T211" s="68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T211" s="20" t="s">
        <v>213</v>
      </c>
      <c r="AU211" s="20" t="s">
        <v>81</v>
      </c>
    </row>
    <row r="212" spans="1:65" s="2" customFormat="1" ht="18">
      <c r="A212" s="37"/>
      <c r="B212" s="38"/>
      <c r="C212" s="39"/>
      <c r="D212" s="196" t="s">
        <v>275</v>
      </c>
      <c r="E212" s="39"/>
      <c r="F212" s="233" t="s">
        <v>4144</v>
      </c>
      <c r="G212" s="39"/>
      <c r="H212" s="39"/>
      <c r="I212" s="198"/>
      <c r="J212" s="39"/>
      <c r="K212" s="39"/>
      <c r="L212" s="42"/>
      <c r="M212" s="199"/>
      <c r="N212" s="200"/>
      <c r="O212" s="67"/>
      <c r="P212" s="67"/>
      <c r="Q212" s="67"/>
      <c r="R212" s="67"/>
      <c r="S212" s="67"/>
      <c r="T212" s="68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T212" s="20" t="s">
        <v>275</v>
      </c>
      <c r="AU212" s="20" t="s">
        <v>81</v>
      </c>
    </row>
    <row r="213" spans="1:65" s="2" customFormat="1" ht="37.75" customHeight="1">
      <c r="A213" s="37"/>
      <c r="B213" s="38"/>
      <c r="C213" s="182" t="s">
        <v>588</v>
      </c>
      <c r="D213" s="182" t="s">
        <v>208</v>
      </c>
      <c r="E213" s="183" t="s">
        <v>593</v>
      </c>
      <c r="F213" s="184" t="s">
        <v>4145</v>
      </c>
      <c r="G213" s="185" t="s">
        <v>1123</v>
      </c>
      <c r="H213" s="186">
        <v>1</v>
      </c>
      <c r="I213" s="187"/>
      <c r="J213" s="188">
        <f>ROUND(I213*H213,2)</f>
        <v>0</v>
      </c>
      <c r="K213" s="189"/>
      <c r="L213" s="42"/>
      <c r="M213" s="190" t="s">
        <v>21</v>
      </c>
      <c r="N213" s="191" t="s">
        <v>45</v>
      </c>
      <c r="O213" s="67"/>
      <c r="P213" s="192">
        <f>O213*H213</f>
        <v>0</v>
      </c>
      <c r="Q213" s="192">
        <v>0</v>
      </c>
      <c r="R213" s="192">
        <f>Q213*H213</f>
        <v>0</v>
      </c>
      <c r="S213" s="192">
        <v>0</v>
      </c>
      <c r="T213" s="193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194" t="s">
        <v>149</v>
      </c>
      <c r="AT213" s="194" t="s">
        <v>208</v>
      </c>
      <c r="AU213" s="194" t="s">
        <v>81</v>
      </c>
      <c r="AY213" s="20" t="s">
        <v>206</v>
      </c>
      <c r="BE213" s="195">
        <f>IF(N213="základní",J213,0)</f>
        <v>0</v>
      </c>
      <c r="BF213" s="195">
        <f>IF(N213="snížená",J213,0)</f>
        <v>0</v>
      </c>
      <c r="BG213" s="195">
        <f>IF(N213="zákl. přenesená",J213,0)</f>
        <v>0</v>
      </c>
      <c r="BH213" s="195">
        <f>IF(N213="sníž. přenesená",J213,0)</f>
        <v>0</v>
      </c>
      <c r="BI213" s="195">
        <f>IF(N213="nulová",J213,0)</f>
        <v>0</v>
      </c>
      <c r="BJ213" s="20" t="s">
        <v>81</v>
      </c>
      <c r="BK213" s="195">
        <f>ROUND(I213*H213,2)</f>
        <v>0</v>
      </c>
      <c r="BL213" s="20" t="s">
        <v>149</v>
      </c>
      <c r="BM213" s="194" t="s">
        <v>4146</v>
      </c>
    </row>
    <row r="214" spans="1:65" s="2" customFormat="1" ht="27">
      <c r="A214" s="37"/>
      <c r="B214" s="38"/>
      <c r="C214" s="39"/>
      <c r="D214" s="196" t="s">
        <v>213</v>
      </c>
      <c r="E214" s="39"/>
      <c r="F214" s="197" t="s">
        <v>4147</v>
      </c>
      <c r="G214" s="39"/>
      <c r="H214" s="39"/>
      <c r="I214" s="198"/>
      <c r="J214" s="39"/>
      <c r="K214" s="39"/>
      <c r="L214" s="42"/>
      <c r="M214" s="199"/>
      <c r="N214" s="200"/>
      <c r="O214" s="67"/>
      <c r="P214" s="67"/>
      <c r="Q214" s="67"/>
      <c r="R214" s="67"/>
      <c r="S214" s="67"/>
      <c r="T214" s="68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T214" s="20" t="s">
        <v>213</v>
      </c>
      <c r="AU214" s="20" t="s">
        <v>81</v>
      </c>
    </row>
    <row r="215" spans="1:65" s="2" customFormat="1" ht="18">
      <c r="A215" s="37"/>
      <c r="B215" s="38"/>
      <c r="C215" s="39"/>
      <c r="D215" s="196" t="s">
        <v>275</v>
      </c>
      <c r="E215" s="39"/>
      <c r="F215" s="233" t="s">
        <v>4148</v>
      </c>
      <c r="G215" s="39"/>
      <c r="H215" s="39"/>
      <c r="I215" s="198"/>
      <c r="J215" s="39"/>
      <c r="K215" s="39"/>
      <c r="L215" s="42"/>
      <c r="M215" s="199"/>
      <c r="N215" s="200"/>
      <c r="O215" s="67"/>
      <c r="P215" s="67"/>
      <c r="Q215" s="67"/>
      <c r="R215" s="67"/>
      <c r="S215" s="67"/>
      <c r="T215" s="68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T215" s="20" t="s">
        <v>275</v>
      </c>
      <c r="AU215" s="20" t="s">
        <v>81</v>
      </c>
    </row>
    <row r="216" spans="1:65" s="2" customFormat="1" ht="16.5" customHeight="1">
      <c r="A216" s="37"/>
      <c r="B216" s="38"/>
      <c r="C216" s="182" t="s">
        <v>593</v>
      </c>
      <c r="D216" s="182" t="s">
        <v>208</v>
      </c>
      <c r="E216" s="183" t="s">
        <v>613</v>
      </c>
      <c r="F216" s="184" t="s">
        <v>4149</v>
      </c>
      <c r="G216" s="185" t="s">
        <v>809</v>
      </c>
      <c r="H216" s="186">
        <v>1</v>
      </c>
      <c r="I216" s="187"/>
      <c r="J216" s="188">
        <f>ROUND(I216*H216,2)</f>
        <v>0</v>
      </c>
      <c r="K216" s="189"/>
      <c r="L216" s="42"/>
      <c r="M216" s="190" t="s">
        <v>21</v>
      </c>
      <c r="N216" s="191" t="s">
        <v>45</v>
      </c>
      <c r="O216" s="67"/>
      <c r="P216" s="192">
        <f>O216*H216</f>
        <v>0</v>
      </c>
      <c r="Q216" s="192">
        <v>0</v>
      </c>
      <c r="R216" s="192">
        <f>Q216*H216</f>
        <v>0</v>
      </c>
      <c r="S216" s="192">
        <v>0</v>
      </c>
      <c r="T216" s="193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194" t="s">
        <v>149</v>
      </c>
      <c r="AT216" s="194" t="s">
        <v>208</v>
      </c>
      <c r="AU216" s="194" t="s">
        <v>81</v>
      </c>
      <c r="AY216" s="20" t="s">
        <v>206</v>
      </c>
      <c r="BE216" s="195">
        <f>IF(N216="základní",J216,0)</f>
        <v>0</v>
      </c>
      <c r="BF216" s="195">
        <f>IF(N216="snížená",J216,0)</f>
        <v>0</v>
      </c>
      <c r="BG216" s="195">
        <f>IF(N216="zákl. přenesená",J216,0)</f>
        <v>0</v>
      </c>
      <c r="BH216" s="195">
        <f>IF(N216="sníž. přenesená",J216,0)</f>
        <v>0</v>
      </c>
      <c r="BI216" s="195">
        <f>IF(N216="nulová",J216,0)</f>
        <v>0</v>
      </c>
      <c r="BJ216" s="20" t="s">
        <v>81</v>
      </c>
      <c r="BK216" s="195">
        <f>ROUND(I216*H216,2)</f>
        <v>0</v>
      </c>
      <c r="BL216" s="20" t="s">
        <v>149</v>
      </c>
      <c r="BM216" s="194" t="s">
        <v>4150</v>
      </c>
    </row>
    <row r="217" spans="1:65" s="2" customFormat="1">
      <c r="A217" s="37"/>
      <c r="B217" s="38"/>
      <c r="C217" s="39"/>
      <c r="D217" s="196" t="s">
        <v>213</v>
      </c>
      <c r="E217" s="39"/>
      <c r="F217" s="197" t="s">
        <v>4149</v>
      </c>
      <c r="G217" s="39"/>
      <c r="H217" s="39"/>
      <c r="I217" s="198"/>
      <c r="J217" s="39"/>
      <c r="K217" s="39"/>
      <c r="L217" s="42"/>
      <c r="M217" s="199"/>
      <c r="N217" s="200"/>
      <c r="O217" s="67"/>
      <c r="P217" s="67"/>
      <c r="Q217" s="67"/>
      <c r="R217" s="67"/>
      <c r="S217" s="67"/>
      <c r="T217" s="68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T217" s="20" t="s">
        <v>213</v>
      </c>
      <c r="AU217" s="20" t="s">
        <v>81</v>
      </c>
    </row>
    <row r="218" spans="1:65" s="2" customFormat="1" ht="18">
      <c r="A218" s="37"/>
      <c r="B218" s="38"/>
      <c r="C218" s="39"/>
      <c r="D218" s="196" t="s">
        <v>275</v>
      </c>
      <c r="E218" s="39"/>
      <c r="F218" s="233" t="s">
        <v>4151</v>
      </c>
      <c r="G218" s="39"/>
      <c r="H218" s="39"/>
      <c r="I218" s="198"/>
      <c r="J218" s="39"/>
      <c r="K218" s="39"/>
      <c r="L218" s="42"/>
      <c r="M218" s="199"/>
      <c r="N218" s="200"/>
      <c r="O218" s="67"/>
      <c r="P218" s="67"/>
      <c r="Q218" s="67"/>
      <c r="R218" s="67"/>
      <c r="S218" s="67"/>
      <c r="T218" s="68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T218" s="20" t="s">
        <v>275</v>
      </c>
      <c r="AU218" s="20" t="s">
        <v>81</v>
      </c>
    </row>
    <row r="219" spans="1:65" s="2" customFormat="1" ht="16.5" customHeight="1">
      <c r="A219" s="37"/>
      <c r="B219" s="38"/>
      <c r="C219" s="182" t="s">
        <v>601</v>
      </c>
      <c r="D219" s="182" t="s">
        <v>208</v>
      </c>
      <c r="E219" s="183" t="s">
        <v>4152</v>
      </c>
      <c r="F219" s="184" t="s">
        <v>4153</v>
      </c>
      <c r="G219" s="185" t="s">
        <v>1123</v>
      </c>
      <c r="H219" s="186">
        <v>2</v>
      </c>
      <c r="I219" s="187"/>
      <c r="J219" s="188">
        <f>ROUND(I219*H219,2)</f>
        <v>0</v>
      </c>
      <c r="K219" s="189"/>
      <c r="L219" s="42"/>
      <c r="M219" s="190" t="s">
        <v>21</v>
      </c>
      <c r="N219" s="191" t="s">
        <v>45</v>
      </c>
      <c r="O219" s="67"/>
      <c r="P219" s="192">
        <f>O219*H219</f>
        <v>0</v>
      </c>
      <c r="Q219" s="192">
        <v>0</v>
      </c>
      <c r="R219" s="192">
        <f>Q219*H219</f>
        <v>0</v>
      </c>
      <c r="S219" s="192">
        <v>0</v>
      </c>
      <c r="T219" s="193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194" t="s">
        <v>149</v>
      </c>
      <c r="AT219" s="194" t="s">
        <v>208</v>
      </c>
      <c r="AU219" s="194" t="s">
        <v>81</v>
      </c>
      <c r="AY219" s="20" t="s">
        <v>206</v>
      </c>
      <c r="BE219" s="195">
        <f>IF(N219="základní",J219,0)</f>
        <v>0</v>
      </c>
      <c r="BF219" s="195">
        <f>IF(N219="snížená",J219,0)</f>
        <v>0</v>
      </c>
      <c r="BG219" s="195">
        <f>IF(N219="zákl. přenesená",J219,0)</f>
        <v>0</v>
      </c>
      <c r="BH219" s="195">
        <f>IF(N219="sníž. přenesená",J219,0)</f>
        <v>0</v>
      </c>
      <c r="BI219" s="195">
        <f>IF(N219="nulová",J219,0)</f>
        <v>0</v>
      </c>
      <c r="BJ219" s="20" t="s">
        <v>81</v>
      </c>
      <c r="BK219" s="195">
        <f>ROUND(I219*H219,2)</f>
        <v>0</v>
      </c>
      <c r="BL219" s="20" t="s">
        <v>149</v>
      </c>
      <c r="BM219" s="194" t="s">
        <v>4154</v>
      </c>
    </row>
    <row r="220" spans="1:65" s="2" customFormat="1">
      <c r="A220" s="37"/>
      <c r="B220" s="38"/>
      <c r="C220" s="39"/>
      <c r="D220" s="196" t="s">
        <v>213</v>
      </c>
      <c r="E220" s="39"/>
      <c r="F220" s="197" t="s">
        <v>4153</v>
      </c>
      <c r="G220" s="39"/>
      <c r="H220" s="39"/>
      <c r="I220" s="198"/>
      <c r="J220" s="39"/>
      <c r="K220" s="39"/>
      <c r="L220" s="42"/>
      <c r="M220" s="199"/>
      <c r="N220" s="200"/>
      <c r="O220" s="67"/>
      <c r="P220" s="67"/>
      <c r="Q220" s="67"/>
      <c r="R220" s="67"/>
      <c r="S220" s="67"/>
      <c r="T220" s="68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T220" s="20" t="s">
        <v>213</v>
      </c>
      <c r="AU220" s="20" t="s">
        <v>81</v>
      </c>
    </row>
    <row r="221" spans="1:65" s="2" customFormat="1" ht="18">
      <c r="A221" s="37"/>
      <c r="B221" s="38"/>
      <c r="C221" s="39"/>
      <c r="D221" s="196" t="s">
        <v>275</v>
      </c>
      <c r="E221" s="39"/>
      <c r="F221" s="233" t="s">
        <v>4151</v>
      </c>
      <c r="G221" s="39"/>
      <c r="H221" s="39"/>
      <c r="I221" s="198"/>
      <c r="J221" s="39"/>
      <c r="K221" s="39"/>
      <c r="L221" s="42"/>
      <c r="M221" s="199"/>
      <c r="N221" s="200"/>
      <c r="O221" s="67"/>
      <c r="P221" s="67"/>
      <c r="Q221" s="67"/>
      <c r="R221" s="67"/>
      <c r="S221" s="67"/>
      <c r="T221" s="68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T221" s="20" t="s">
        <v>275</v>
      </c>
      <c r="AU221" s="20" t="s">
        <v>81</v>
      </c>
    </row>
    <row r="222" spans="1:65" s="2" customFormat="1" ht="24.15" customHeight="1">
      <c r="A222" s="37"/>
      <c r="B222" s="38"/>
      <c r="C222" s="182" t="s">
        <v>613</v>
      </c>
      <c r="D222" s="182" t="s">
        <v>208</v>
      </c>
      <c r="E222" s="183" t="s">
        <v>619</v>
      </c>
      <c r="F222" s="184" t="s">
        <v>4155</v>
      </c>
      <c r="G222" s="185" t="s">
        <v>809</v>
      </c>
      <c r="H222" s="186">
        <v>1</v>
      </c>
      <c r="I222" s="187"/>
      <c r="J222" s="188">
        <f>ROUND(I222*H222,2)</f>
        <v>0</v>
      </c>
      <c r="K222" s="189"/>
      <c r="L222" s="42"/>
      <c r="M222" s="190" t="s">
        <v>21</v>
      </c>
      <c r="N222" s="191" t="s">
        <v>45</v>
      </c>
      <c r="O222" s="67"/>
      <c r="P222" s="192">
        <f>O222*H222</f>
        <v>0</v>
      </c>
      <c r="Q222" s="192">
        <v>0</v>
      </c>
      <c r="R222" s="192">
        <f>Q222*H222</f>
        <v>0</v>
      </c>
      <c r="S222" s="192">
        <v>0</v>
      </c>
      <c r="T222" s="193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194" t="s">
        <v>149</v>
      </c>
      <c r="AT222" s="194" t="s">
        <v>208</v>
      </c>
      <c r="AU222" s="194" t="s">
        <v>81</v>
      </c>
      <c r="AY222" s="20" t="s">
        <v>206</v>
      </c>
      <c r="BE222" s="195">
        <f>IF(N222="základní",J222,0)</f>
        <v>0</v>
      </c>
      <c r="BF222" s="195">
        <f>IF(N222="snížená",J222,0)</f>
        <v>0</v>
      </c>
      <c r="BG222" s="195">
        <f>IF(N222="zákl. přenesená",J222,0)</f>
        <v>0</v>
      </c>
      <c r="BH222" s="195">
        <f>IF(N222="sníž. přenesená",J222,0)</f>
        <v>0</v>
      </c>
      <c r="BI222" s="195">
        <f>IF(N222="nulová",J222,0)</f>
        <v>0</v>
      </c>
      <c r="BJ222" s="20" t="s">
        <v>81</v>
      </c>
      <c r="BK222" s="195">
        <f>ROUND(I222*H222,2)</f>
        <v>0</v>
      </c>
      <c r="BL222" s="20" t="s">
        <v>149</v>
      </c>
      <c r="BM222" s="194" t="s">
        <v>4156</v>
      </c>
    </row>
    <row r="223" spans="1:65" s="2" customFormat="1">
      <c r="A223" s="37"/>
      <c r="B223" s="38"/>
      <c r="C223" s="39"/>
      <c r="D223" s="196" t="s">
        <v>213</v>
      </c>
      <c r="E223" s="39"/>
      <c r="F223" s="197" t="s">
        <v>4155</v>
      </c>
      <c r="G223" s="39"/>
      <c r="H223" s="39"/>
      <c r="I223" s="198"/>
      <c r="J223" s="39"/>
      <c r="K223" s="39"/>
      <c r="L223" s="42"/>
      <c r="M223" s="199"/>
      <c r="N223" s="200"/>
      <c r="O223" s="67"/>
      <c r="P223" s="67"/>
      <c r="Q223" s="67"/>
      <c r="R223" s="67"/>
      <c r="S223" s="67"/>
      <c r="T223" s="68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T223" s="20" t="s">
        <v>213</v>
      </c>
      <c r="AU223" s="20" t="s">
        <v>81</v>
      </c>
    </row>
    <row r="224" spans="1:65" s="2" customFormat="1" ht="16.5" customHeight="1">
      <c r="A224" s="37"/>
      <c r="B224" s="38"/>
      <c r="C224" s="182" t="s">
        <v>619</v>
      </c>
      <c r="D224" s="182" t="s">
        <v>208</v>
      </c>
      <c r="E224" s="183" t="s">
        <v>623</v>
      </c>
      <c r="F224" s="184" t="s">
        <v>4157</v>
      </c>
      <c r="G224" s="185" t="s">
        <v>809</v>
      </c>
      <c r="H224" s="186">
        <v>1</v>
      </c>
      <c r="I224" s="187"/>
      <c r="J224" s="188">
        <f>ROUND(I224*H224,2)</f>
        <v>0</v>
      </c>
      <c r="K224" s="189"/>
      <c r="L224" s="42"/>
      <c r="M224" s="190" t="s">
        <v>21</v>
      </c>
      <c r="N224" s="191" t="s">
        <v>45</v>
      </c>
      <c r="O224" s="67"/>
      <c r="P224" s="192">
        <f>O224*H224</f>
        <v>0</v>
      </c>
      <c r="Q224" s="192">
        <v>0</v>
      </c>
      <c r="R224" s="192">
        <f>Q224*H224</f>
        <v>0</v>
      </c>
      <c r="S224" s="192">
        <v>0</v>
      </c>
      <c r="T224" s="193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194" t="s">
        <v>149</v>
      </c>
      <c r="AT224" s="194" t="s">
        <v>208</v>
      </c>
      <c r="AU224" s="194" t="s">
        <v>81</v>
      </c>
      <c r="AY224" s="20" t="s">
        <v>206</v>
      </c>
      <c r="BE224" s="195">
        <f>IF(N224="základní",J224,0)</f>
        <v>0</v>
      </c>
      <c r="BF224" s="195">
        <f>IF(N224="snížená",J224,0)</f>
        <v>0</v>
      </c>
      <c r="BG224" s="195">
        <f>IF(N224="zákl. přenesená",J224,0)</f>
        <v>0</v>
      </c>
      <c r="BH224" s="195">
        <f>IF(N224="sníž. přenesená",J224,0)</f>
        <v>0</v>
      </c>
      <c r="BI224" s="195">
        <f>IF(N224="nulová",J224,0)</f>
        <v>0</v>
      </c>
      <c r="BJ224" s="20" t="s">
        <v>81</v>
      </c>
      <c r="BK224" s="195">
        <f>ROUND(I224*H224,2)</f>
        <v>0</v>
      </c>
      <c r="BL224" s="20" t="s">
        <v>149</v>
      </c>
      <c r="BM224" s="194" t="s">
        <v>4158</v>
      </c>
    </row>
    <row r="225" spans="1:65" s="2" customFormat="1">
      <c r="A225" s="37"/>
      <c r="B225" s="38"/>
      <c r="C225" s="39"/>
      <c r="D225" s="196" t="s">
        <v>213</v>
      </c>
      <c r="E225" s="39"/>
      <c r="F225" s="197" t="s">
        <v>4157</v>
      </c>
      <c r="G225" s="39"/>
      <c r="H225" s="39"/>
      <c r="I225" s="198"/>
      <c r="J225" s="39"/>
      <c r="K225" s="39"/>
      <c r="L225" s="42"/>
      <c r="M225" s="199"/>
      <c r="N225" s="200"/>
      <c r="O225" s="67"/>
      <c r="P225" s="67"/>
      <c r="Q225" s="67"/>
      <c r="R225" s="67"/>
      <c r="S225" s="67"/>
      <c r="T225" s="68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T225" s="20" t="s">
        <v>213</v>
      </c>
      <c r="AU225" s="20" t="s">
        <v>81</v>
      </c>
    </row>
    <row r="226" spans="1:65" s="2" customFormat="1" ht="16.5" customHeight="1">
      <c r="A226" s="37"/>
      <c r="B226" s="38"/>
      <c r="C226" s="182" t="s">
        <v>623</v>
      </c>
      <c r="D226" s="182" t="s">
        <v>208</v>
      </c>
      <c r="E226" s="183" t="s">
        <v>627</v>
      </c>
      <c r="F226" s="184" t="s">
        <v>4159</v>
      </c>
      <c r="G226" s="185" t="s">
        <v>809</v>
      </c>
      <c r="H226" s="186">
        <v>1</v>
      </c>
      <c r="I226" s="187"/>
      <c r="J226" s="188">
        <f>ROUND(I226*H226,2)</f>
        <v>0</v>
      </c>
      <c r="K226" s="189"/>
      <c r="L226" s="42"/>
      <c r="M226" s="190" t="s">
        <v>21</v>
      </c>
      <c r="N226" s="191" t="s">
        <v>45</v>
      </c>
      <c r="O226" s="67"/>
      <c r="P226" s="192">
        <f>O226*H226</f>
        <v>0</v>
      </c>
      <c r="Q226" s="192">
        <v>0</v>
      </c>
      <c r="R226" s="192">
        <f>Q226*H226</f>
        <v>0</v>
      </c>
      <c r="S226" s="192">
        <v>0</v>
      </c>
      <c r="T226" s="193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194" t="s">
        <v>149</v>
      </c>
      <c r="AT226" s="194" t="s">
        <v>208</v>
      </c>
      <c r="AU226" s="194" t="s">
        <v>81</v>
      </c>
      <c r="AY226" s="20" t="s">
        <v>206</v>
      </c>
      <c r="BE226" s="195">
        <f>IF(N226="základní",J226,0)</f>
        <v>0</v>
      </c>
      <c r="BF226" s="195">
        <f>IF(N226="snížená",J226,0)</f>
        <v>0</v>
      </c>
      <c r="BG226" s="195">
        <f>IF(N226="zákl. přenesená",J226,0)</f>
        <v>0</v>
      </c>
      <c r="BH226" s="195">
        <f>IF(N226="sníž. přenesená",J226,0)</f>
        <v>0</v>
      </c>
      <c r="BI226" s="195">
        <f>IF(N226="nulová",J226,0)</f>
        <v>0</v>
      </c>
      <c r="BJ226" s="20" t="s">
        <v>81</v>
      </c>
      <c r="BK226" s="195">
        <f>ROUND(I226*H226,2)</f>
        <v>0</v>
      </c>
      <c r="BL226" s="20" t="s">
        <v>149</v>
      </c>
      <c r="BM226" s="194" t="s">
        <v>4160</v>
      </c>
    </row>
    <row r="227" spans="1:65" s="2" customFormat="1">
      <c r="A227" s="37"/>
      <c r="B227" s="38"/>
      <c r="C227" s="39"/>
      <c r="D227" s="196" t="s">
        <v>213</v>
      </c>
      <c r="E227" s="39"/>
      <c r="F227" s="197" t="s">
        <v>4159</v>
      </c>
      <c r="G227" s="39"/>
      <c r="H227" s="39"/>
      <c r="I227" s="198"/>
      <c r="J227" s="39"/>
      <c r="K227" s="39"/>
      <c r="L227" s="42"/>
      <c r="M227" s="199"/>
      <c r="N227" s="200"/>
      <c r="O227" s="67"/>
      <c r="P227" s="67"/>
      <c r="Q227" s="67"/>
      <c r="R227" s="67"/>
      <c r="S227" s="67"/>
      <c r="T227" s="68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T227" s="20" t="s">
        <v>213</v>
      </c>
      <c r="AU227" s="20" t="s">
        <v>81</v>
      </c>
    </row>
    <row r="228" spans="1:65" s="2" customFormat="1" ht="16.5" customHeight="1">
      <c r="A228" s="37"/>
      <c r="B228" s="38"/>
      <c r="C228" s="182" t="s">
        <v>627</v>
      </c>
      <c r="D228" s="182" t="s">
        <v>208</v>
      </c>
      <c r="E228" s="183" t="s">
        <v>631</v>
      </c>
      <c r="F228" s="184" t="s">
        <v>4161</v>
      </c>
      <c r="G228" s="185" t="s">
        <v>1123</v>
      </c>
      <c r="H228" s="186">
        <v>1</v>
      </c>
      <c r="I228" s="187"/>
      <c r="J228" s="188">
        <f>ROUND(I228*H228,2)</f>
        <v>0</v>
      </c>
      <c r="K228" s="189"/>
      <c r="L228" s="42"/>
      <c r="M228" s="190" t="s">
        <v>21</v>
      </c>
      <c r="N228" s="191" t="s">
        <v>45</v>
      </c>
      <c r="O228" s="67"/>
      <c r="P228" s="192">
        <f>O228*H228</f>
        <v>0</v>
      </c>
      <c r="Q228" s="192">
        <v>0</v>
      </c>
      <c r="R228" s="192">
        <f>Q228*H228</f>
        <v>0</v>
      </c>
      <c r="S228" s="192">
        <v>0</v>
      </c>
      <c r="T228" s="193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194" t="s">
        <v>149</v>
      </c>
      <c r="AT228" s="194" t="s">
        <v>208</v>
      </c>
      <c r="AU228" s="194" t="s">
        <v>81</v>
      </c>
      <c r="AY228" s="20" t="s">
        <v>206</v>
      </c>
      <c r="BE228" s="195">
        <f>IF(N228="základní",J228,0)</f>
        <v>0</v>
      </c>
      <c r="BF228" s="195">
        <f>IF(N228="snížená",J228,0)</f>
        <v>0</v>
      </c>
      <c r="BG228" s="195">
        <f>IF(N228="zákl. přenesená",J228,0)</f>
        <v>0</v>
      </c>
      <c r="BH228" s="195">
        <f>IF(N228="sníž. přenesená",J228,0)</f>
        <v>0</v>
      </c>
      <c r="BI228" s="195">
        <f>IF(N228="nulová",J228,0)</f>
        <v>0</v>
      </c>
      <c r="BJ228" s="20" t="s">
        <v>81</v>
      </c>
      <c r="BK228" s="195">
        <f>ROUND(I228*H228,2)</f>
        <v>0</v>
      </c>
      <c r="BL228" s="20" t="s">
        <v>149</v>
      </c>
      <c r="BM228" s="194" t="s">
        <v>4162</v>
      </c>
    </row>
    <row r="229" spans="1:65" s="2" customFormat="1">
      <c r="A229" s="37"/>
      <c r="B229" s="38"/>
      <c r="C229" s="39"/>
      <c r="D229" s="196" t="s">
        <v>213</v>
      </c>
      <c r="E229" s="39"/>
      <c r="F229" s="197" t="s">
        <v>4161</v>
      </c>
      <c r="G229" s="39"/>
      <c r="H229" s="39"/>
      <c r="I229" s="198"/>
      <c r="J229" s="39"/>
      <c r="K229" s="39"/>
      <c r="L229" s="42"/>
      <c r="M229" s="199"/>
      <c r="N229" s="200"/>
      <c r="O229" s="67"/>
      <c r="P229" s="67"/>
      <c r="Q229" s="67"/>
      <c r="R229" s="67"/>
      <c r="S229" s="67"/>
      <c r="T229" s="68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T229" s="20" t="s">
        <v>213</v>
      </c>
      <c r="AU229" s="20" t="s">
        <v>81</v>
      </c>
    </row>
    <row r="230" spans="1:65" s="2" customFormat="1" ht="16.5" customHeight="1">
      <c r="A230" s="37"/>
      <c r="B230" s="38"/>
      <c r="C230" s="182" t="s">
        <v>631</v>
      </c>
      <c r="D230" s="182" t="s">
        <v>208</v>
      </c>
      <c r="E230" s="183" t="s">
        <v>635</v>
      </c>
      <c r="F230" s="184" t="s">
        <v>4163</v>
      </c>
      <c r="G230" s="185" t="s">
        <v>226</v>
      </c>
      <c r="H230" s="186">
        <v>15</v>
      </c>
      <c r="I230" s="187"/>
      <c r="J230" s="188">
        <f>ROUND(I230*H230,2)</f>
        <v>0</v>
      </c>
      <c r="K230" s="189"/>
      <c r="L230" s="42"/>
      <c r="M230" s="190" t="s">
        <v>21</v>
      </c>
      <c r="N230" s="191" t="s">
        <v>45</v>
      </c>
      <c r="O230" s="67"/>
      <c r="P230" s="192">
        <f>O230*H230</f>
        <v>0</v>
      </c>
      <c r="Q230" s="192">
        <v>0</v>
      </c>
      <c r="R230" s="192">
        <f>Q230*H230</f>
        <v>0</v>
      </c>
      <c r="S230" s="192">
        <v>0</v>
      </c>
      <c r="T230" s="193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194" t="s">
        <v>149</v>
      </c>
      <c r="AT230" s="194" t="s">
        <v>208</v>
      </c>
      <c r="AU230" s="194" t="s">
        <v>81</v>
      </c>
      <c r="AY230" s="20" t="s">
        <v>206</v>
      </c>
      <c r="BE230" s="195">
        <f>IF(N230="základní",J230,0)</f>
        <v>0</v>
      </c>
      <c r="BF230" s="195">
        <f>IF(N230="snížená",J230,0)</f>
        <v>0</v>
      </c>
      <c r="BG230" s="195">
        <f>IF(N230="zákl. přenesená",J230,0)</f>
        <v>0</v>
      </c>
      <c r="BH230" s="195">
        <f>IF(N230="sníž. přenesená",J230,0)</f>
        <v>0</v>
      </c>
      <c r="BI230" s="195">
        <f>IF(N230="nulová",J230,0)</f>
        <v>0</v>
      </c>
      <c r="BJ230" s="20" t="s">
        <v>81</v>
      </c>
      <c r="BK230" s="195">
        <f>ROUND(I230*H230,2)</f>
        <v>0</v>
      </c>
      <c r="BL230" s="20" t="s">
        <v>149</v>
      </c>
      <c r="BM230" s="194" t="s">
        <v>4164</v>
      </c>
    </row>
    <row r="231" spans="1:65" s="2" customFormat="1">
      <c r="A231" s="37"/>
      <c r="B231" s="38"/>
      <c r="C231" s="39"/>
      <c r="D231" s="196" t="s">
        <v>213</v>
      </c>
      <c r="E231" s="39"/>
      <c r="F231" s="197" t="s">
        <v>4163</v>
      </c>
      <c r="G231" s="39"/>
      <c r="H231" s="39"/>
      <c r="I231" s="198"/>
      <c r="J231" s="39"/>
      <c r="K231" s="39"/>
      <c r="L231" s="42"/>
      <c r="M231" s="199"/>
      <c r="N231" s="200"/>
      <c r="O231" s="67"/>
      <c r="P231" s="67"/>
      <c r="Q231" s="67"/>
      <c r="R231" s="67"/>
      <c r="S231" s="67"/>
      <c r="T231" s="68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T231" s="20" t="s">
        <v>213</v>
      </c>
      <c r="AU231" s="20" t="s">
        <v>81</v>
      </c>
    </row>
    <row r="232" spans="1:65" s="2" customFormat="1" ht="16.5" customHeight="1">
      <c r="A232" s="37"/>
      <c r="B232" s="38"/>
      <c r="C232" s="182" t="s">
        <v>635</v>
      </c>
      <c r="D232" s="182" t="s">
        <v>208</v>
      </c>
      <c r="E232" s="183" t="s">
        <v>642</v>
      </c>
      <c r="F232" s="184" t="s">
        <v>4165</v>
      </c>
      <c r="G232" s="185" t="s">
        <v>4166</v>
      </c>
      <c r="H232" s="186">
        <v>3.15</v>
      </c>
      <c r="I232" s="187"/>
      <c r="J232" s="188">
        <f>ROUND(I232*H232,2)</f>
        <v>0</v>
      </c>
      <c r="K232" s="189"/>
      <c r="L232" s="42"/>
      <c r="M232" s="190" t="s">
        <v>21</v>
      </c>
      <c r="N232" s="191" t="s">
        <v>45</v>
      </c>
      <c r="O232" s="67"/>
      <c r="P232" s="192">
        <f>O232*H232</f>
        <v>0</v>
      </c>
      <c r="Q232" s="192">
        <v>0</v>
      </c>
      <c r="R232" s="192">
        <f>Q232*H232</f>
        <v>0</v>
      </c>
      <c r="S232" s="192">
        <v>0</v>
      </c>
      <c r="T232" s="193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194" t="s">
        <v>149</v>
      </c>
      <c r="AT232" s="194" t="s">
        <v>208</v>
      </c>
      <c r="AU232" s="194" t="s">
        <v>81</v>
      </c>
      <c r="AY232" s="20" t="s">
        <v>206</v>
      </c>
      <c r="BE232" s="195">
        <f>IF(N232="základní",J232,0)</f>
        <v>0</v>
      </c>
      <c r="BF232" s="195">
        <f>IF(N232="snížená",J232,0)</f>
        <v>0</v>
      </c>
      <c r="BG232" s="195">
        <f>IF(N232="zákl. přenesená",J232,0)</f>
        <v>0</v>
      </c>
      <c r="BH232" s="195">
        <f>IF(N232="sníž. přenesená",J232,0)</f>
        <v>0</v>
      </c>
      <c r="BI232" s="195">
        <f>IF(N232="nulová",J232,0)</f>
        <v>0</v>
      </c>
      <c r="BJ232" s="20" t="s">
        <v>81</v>
      </c>
      <c r="BK232" s="195">
        <f>ROUND(I232*H232,2)</f>
        <v>0</v>
      </c>
      <c r="BL232" s="20" t="s">
        <v>149</v>
      </c>
      <c r="BM232" s="194" t="s">
        <v>4167</v>
      </c>
    </row>
    <row r="233" spans="1:65" s="2" customFormat="1">
      <c r="A233" s="37"/>
      <c r="B233" s="38"/>
      <c r="C233" s="39"/>
      <c r="D233" s="196" t="s">
        <v>213</v>
      </c>
      <c r="E233" s="39"/>
      <c r="F233" s="197" t="s">
        <v>4165</v>
      </c>
      <c r="G233" s="39"/>
      <c r="H233" s="39"/>
      <c r="I233" s="198"/>
      <c r="J233" s="39"/>
      <c r="K233" s="39"/>
      <c r="L233" s="42"/>
      <c r="M233" s="199"/>
      <c r="N233" s="200"/>
      <c r="O233" s="67"/>
      <c r="P233" s="67"/>
      <c r="Q233" s="67"/>
      <c r="R233" s="67"/>
      <c r="S233" s="67"/>
      <c r="T233" s="68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T233" s="20" t="s">
        <v>213</v>
      </c>
      <c r="AU233" s="20" t="s">
        <v>81</v>
      </c>
    </row>
    <row r="234" spans="1:65" s="2" customFormat="1" ht="18">
      <c r="A234" s="37"/>
      <c r="B234" s="38"/>
      <c r="C234" s="39"/>
      <c r="D234" s="196" t="s">
        <v>275</v>
      </c>
      <c r="E234" s="39"/>
      <c r="F234" s="233" t="s">
        <v>4168</v>
      </c>
      <c r="G234" s="39"/>
      <c r="H234" s="39"/>
      <c r="I234" s="198"/>
      <c r="J234" s="39"/>
      <c r="K234" s="39"/>
      <c r="L234" s="42"/>
      <c r="M234" s="199"/>
      <c r="N234" s="200"/>
      <c r="O234" s="67"/>
      <c r="P234" s="67"/>
      <c r="Q234" s="67"/>
      <c r="R234" s="67"/>
      <c r="S234" s="67"/>
      <c r="T234" s="68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T234" s="20" t="s">
        <v>275</v>
      </c>
      <c r="AU234" s="20" t="s">
        <v>81</v>
      </c>
    </row>
    <row r="235" spans="1:65" s="2" customFormat="1" ht="16.5" customHeight="1">
      <c r="A235" s="37"/>
      <c r="B235" s="38"/>
      <c r="C235" s="182" t="s">
        <v>642</v>
      </c>
      <c r="D235" s="182" t="s">
        <v>208</v>
      </c>
      <c r="E235" s="183" t="s">
        <v>646</v>
      </c>
      <c r="F235" s="184" t="s">
        <v>4169</v>
      </c>
      <c r="G235" s="185" t="s">
        <v>257</v>
      </c>
      <c r="H235" s="186">
        <v>1.1200000000000001</v>
      </c>
      <c r="I235" s="187"/>
      <c r="J235" s="188">
        <f>ROUND(I235*H235,2)</f>
        <v>0</v>
      </c>
      <c r="K235" s="189"/>
      <c r="L235" s="42"/>
      <c r="M235" s="190" t="s">
        <v>21</v>
      </c>
      <c r="N235" s="191" t="s">
        <v>45</v>
      </c>
      <c r="O235" s="67"/>
      <c r="P235" s="192">
        <f>O235*H235</f>
        <v>0</v>
      </c>
      <c r="Q235" s="192">
        <v>0</v>
      </c>
      <c r="R235" s="192">
        <f>Q235*H235</f>
        <v>0</v>
      </c>
      <c r="S235" s="192">
        <v>0</v>
      </c>
      <c r="T235" s="193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194" t="s">
        <v>149</v>
      </c>
      <c r="AT235" s="194" t="s">
        <v>208</v>
      </c>
      <c r="AU235" s="194" t="s">
        <v>81</v>
      </c>
      <c r="AY235" s="20" t="s">
        <v>206</v>
      </c>
      <c r="BE235" s="195">
        <f>IF(N235="základní",J235,0)</f>
        <v>0</v>
      </c>
      <c r="BF235" s="195">
        <f>IF(N235="snížená",J235,0)</f>
        <v>0</v>
      </c>
      <c r="BG235" s="195">
        <f>IF(N235="zákl. přenesená",J235,0)</f>
        <v>0</v>
      </c>
      <c r="BH235" s="195">
        <f>IF(N235="sníž. přenesená",J235,0)</f>
        <v>0</v>
      </c>
      <c r="BI235" s="195">
        <f>IF(N235="nulová",J235,0)</f>
        <v>0</v>
      </c>
      <c r="BJ235" s="20" t="s">
        <v>81</v>
      </c>
      <c r="BK235" s="195">
        <f>ROUND(I235*H235,2)</f>
        <v>0</v>
      </c>
      <c r="BL235" s="20" t="s">
        <v>149</v>
      </c>
      <c r="BM235" s="194" t="s">
        <v>4170</v>
      </c>
    </row>
    <row r="236" spans="1:65" s="2" customFormat="1">
      <c r="A236" s="37"/>
      <c r="B236" s="38"/>
      <c r="C236" s="39"/>
      <c r="D236" s="196" t="s">
        <v>213</v>
      </c>
      <c r="E236" s="39"/>
      <c r="F236" s="197" t="s">
        <v>4169</v>
      </c>
      <c r="G236" s="39"/>
      <c r="H236" s="39"/>
      <c r="I236" s="198"/>
      <c r="J236" s="39"/>
      <c r="K236" s="39"/>
      <c r="L236" s="42"/>
      <c r="M236" s="199"/>
      <c r="N236" s="200"/>
      <c r="O236" s="67"/>
      <c r="P236" s="67"/>
      <c r="Q236" s="67"/>
      <c r="R236" s="67"/>
      <c r="S236" s="67"/>
      <c r="T236" s="68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T236" s="20" t="s">
        <v>213</v>
      </c>
      <c r="AU236" s="20" t="s">
        <v>81</v>
      </c>
    </row>
    <row r="237" spans="1:65" s="2" customFormat="1" ht="16.5" customHeight="1">
      <c r="A237" s="37"/>
      <c r="B237" s="38"/>
      <c r="C237" s="182" t="s">
        <v>646</v>
      </c>
      <c r="D237" s="182" t="s">
        <v>208</v>
      </c>
      <c r="E237" s="183" t="s">
        <v>653</v>
      </c>
      <c r="F237" s="184" t="s">
        <v>4171</v>
      </c>
      <c r="G237" s="185" t="s">
        <v>257</v>
      </c>
      <c r="H237" s="186">
        <v>2.0299999999999998</v>
      </c>
      <c r="I237" s="187"/>
      <c r="J237" s="188">
        <f>ROUND(I237*H237,2)</f>
        <v>0</v>
      </c>
      <c r="K237" s="189"/>
      <c r="L237" s="42"/>
      <c r="M237" s="190" t="s">
        <v>21</v>
      </c>
      <c r="N237" s="191" t="s">
        <v>45</v>
      </c>
      <c r="O237" s="67"/>
      <c r="P237" s="192">
        <f>O237*H237</f>
        <v>0</v>
      </c>
      <c r="Q237" s="192">
        <v>0</v>
      </c>
      <c r="R237" s="192">
        <f>Q237*H237</f>
        <v>0</v>
      </c>
      <c r="S237" s="192">
        <v>0</v>
      </c>
      <c r="T237" s="193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194" t="s">
        <v>149</v>
      </c>
      <c r="AT237" s="194" t="s">
        <v>208</v>
      </c>
      <c r="AU237" s="194" t="s">
        <v>81</v>
      </c>
      <c r="AY237" s="20" t="s">
        <v>206</v>
      </c>
      <c r="BE237" s="195">
        <f>IF(N237="základní",J237,0)</f>
        <v>0</v>
      </c>
      <c r="BF237" s="195">
        <f>IF(N237="snížená",J237,0)</f>
        <v>0</v>
      </c>
      <c r="BG237" s="195">
        <f>IF(N237="zákl. přenesená",J237,0)</f>
        <v>0</v>
      </c>
      <c r="BH237" s="195">
        <f>IF(N237="sníž. přenesená",J237,0)</f>
        <v>0</v>
      </c>
      <c r="BI237" s="195">
        <f>IF(N237="nulová",J237,0)</f>
        <v>0</v>
      </c>
      <c r="BJ237" s="20" t="s">
        <v>81</v>
      </c>
      <c r="BK237" s="195">
        <f>ROUND(I237*H237,2)</f>
        <v>0</v>
      </c>
      <c r="BL237" s="20" t="s">
        <v>149</v>
      </c>
      <c r="BM237" s="194" t="s">
        <v>4172</v>
      </c>
    </row>
    <row r="238" spans="1:65" s="2" customFormat="1">
      <c r="A238" s="37"/>
      <c r="B238" s="38"/>
      <c r="C238" s="39"/>
      <c r="D238" s="196" t="s">
        <v>213</v>
      </c>
      <c r="E238" s="39"/>
      <c r="F238" s="197" t="s">
        <v>4171</v>
      </c>
      <c r="G238" s="39"/>
      <c r="H238" s="39"/>
      <c r="I238" s="198"/>
      <c r="J238" s="39"/>
      <c r="K238" s="39"/>
      <c r="L238" s="42"/>
      <c r="M238" s="199"/>
      <c r="N238" s="200"/>
      <c r="O238" s="67"/>
      <c r="P238" s="67"/>
      <c r="Q238" s="67"/>
      <c r="R238" s="67"/>
      <c r="S238" s="67"/>
      <c r="T238" s="68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T238" s="20" t="s">
        <v>213</v>
      </c>
      <c r="AU238" s="20" t="s">
        <v>81</v>
      </c>
    </row>
    <row r="239" spans="1:65" s="2" customFormat="1" ht="16.5" customHeight="1">
      <c r="A239" s="37"/>
      <c r="B239" s="38"/>
      <c r="C239" s="182" t="s">
        <v>653</v>
      </c>
      <c r="D239" s="182" t="s">
        <v>208</v>
      </c>
      <c r="E239" s="183" t="s">
        <v>659</v>
      </c>
      <c r="F239" s="184" t="s">
        <v>4173</v>
      </c>
      <c r="G239" s="185" t="s">
        <v>226</v>
      </c>
      <c r="H239" s="186">
        <v>20</v>
      </c>
      <c r="I239" s="187"/>
      <c r="J239" s="188">
        <f>ROUND(I239*H239,2)</f>
        <v>0</v>
      </c>
      <c r="K239" s="189"/>
      <c r="L239" s="42"/>
      <c r="M239" s="190" t="s">
        <v>21</v>
      </c>
      <c r="N239" s="191" t="s">
        <v>45</v>
      </c>
      <c r="O239" s="67"/>
      <c r="P239" s="192">
        <f>O239*H239</f>
        <v>0</v>
      </c>
      <c r="Q239" s="192">
        <v>0</v>
      </c>
      <c r="R239" s="192">
        <f>Q239*H239</f>
        <v>0</v>
      </c>
      <c r="S239" s="192">
        <v>0</v>
      </c>
      <c r="T239" s="193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194" t="s">
        <v>149</v>
      </c>
      <c r="AT239" s="194" t="s">
        <v>208</v>
      </c>
      <c r="AU239" s="194" t="s">
        <v>81</v>
      </c>
      <c r="AY239" s="20" t="s">
        <v>206</v>
      </c>
      <c r="BE239" s="195">
        <f>IF(N239="základní",J239,0)</f>
        <v>0</v>
      </c>
      <c r="BF239" s="195">
        <f>IF(N239="snížená",J239,0)</f>
        <v>0</v>
      </c>
      <c r="BG239" s="195">
        <f>IF(N239="zákl. přenesená",J239,0)</f>
        <v>0</v>
      </c>
      <c r="BH239" s="195">
        <f>IF(N239="sníž. přenesená",J239,0)</f>
        <v>0</v>
      </c>
      <c r="BI239" s="195">
        <f>IF(N239="nulová",J239,0)</f>
        <v>0</v>
      </c>
      <c r="BJ239" s="20" t="s">
        <v>81</v>
      </c>
      <c r="BK239" s="195">
        <f>ROUND(I239*H239,2)</f>
        <v>0</v>
      </c>
      <c r="BL239" s="20" t="s">
        <v>149</v>
      </c>
      <c r="BM239" s="194" t="s">
        <v>4174</v>
      </c>
    </row>
    <row r="240" spans="1:65" s="2" customFormat="1">
      <c r="A240" s="37"/>
      <c r="B240" s="38"/>
      <c r="C240" s="39"/>
      <c r="D240" s="196" t="s">
        <v>213</v>
      </c>
      <c r="E240" s="39"/>
      <c r="F240" s="197" t="s">
        <v>4173</v>
      </c>
      <c r="G240" s="39"/>
      <c r="H240" s="39"/>
      <c r="I240" s="198"/>
      <c r="J240" s="39"/>
      <c r="K240" s="39"/>
      <c r="L240" s="42"/>
      <c r="M240" s="199"/>
      <c r="N240" s="200"/>
      <c r="O240" s="67"/>
      <c r="P240" s="67"/>
      <c r="Q240" s="67"/>
      <c r="R240" s="67"/>
      <c r="S240" s="67"/>
      <c r="T240" s="68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T240" s="20" t="s">
        <v>213</v>
      </c>
      <c r="AU240" s="20" t="s">
        <v>81</v>
      </c>
    </row>
    <row r="241" spans="1:65" s="2" customFormat="1" ht="16.5" customHeight="1">
      <c r="A241" s="37"/>
      <c r="B241" s="38"/>
      <c r="C241" s="182" t="s">
        <v>659</v>
      </c>
      <c r="D241" s="182" t="s">
        <v>208</v>
      </c>
      <c r="E241" s="183" t="s">
        <v>665</v>
      </c>
      <c r="F241" s="184" t="s">
        <v>4175</v>
      </c>
      <c r="G241" s="185" t="s">
        <v>257</v>
      </c>
      <c r="H241" s="186">
        <v>1.1200000000000001</v>
      </c>
      <c r="I241" s="187"/>
      <c r="J241" s="188">
        <f>ROUND(I241*H241,2)</f>
        <v>0</v>
      </c>
      <c r="K241" s="189"/>
      <c r="L241" s="42"/>
      <c r="M241" s="190" t="s">
        <v>21</v>
      </c>
      <c r="N241" s="191" t="s">
        <v>45</v>
      </c>
      <c r="O241" s="67"/>
      <c r="P241" s="192">
        <f>O241*H241</f>
        <v>0</v>
      </c>
      <c r="Q241" s="192">
        <v>0</v>
      </c>
      <c r="R241" s="192">
        <f>Q241*H241</f>
        <v>0</v>
      </c>
      <c r="S241" s="192">
        <v>0</v>
      </c>
      <c r="T241" s="193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194" t="s">
        <v>149</v>
      </c>
      <c r="AT241" s="194" t="s">
        <v>208</v>
      </c>
      <c r="AU241" s="194" t="s">
        <v>81</v>
      </c>
      <c r="AY241" s="20" t="s">
        <v>206</v>
      </c>
      <c r="BE241" s="195">
        <f>IF(N241="základní",J241,0)</f>
        <v>0</v>
      </c>
      <c r="BF241" s="195">
        <f>IF(N241="snížená",J241,0)</f>
        <v>0</v>
      </c>
      <c r="BG241" s="195">
        <f>IF(N241="zákl. přenesená",J241,0)</f>
        <v>0</v>
      </c>
      <c r="BH241" s="195">
        <f>IF(N241="sníž. přenesená",J241,0)</f>
        <v>0</v>
      </c>
      <c r="BI241" s="195">
        <f>IF(N241="nulová",J241,0)</f>
        <v>0</v>
      </c>
      <c r="BJ241" s="20" t="s">
        <v>81</v>
      </c>
      <c r="BK241" s="195">
        <f>ROUND(I241*H241,2)</f>
        <v>0</v>
      </c>
      <c r="BL241" s="20" t="s">
        <v>149</v>
      </c>
      <c r="BM241" s="194" t="s">
        <v>4176</v>
      </c>
    </row>
    <row r="242" spans="1:65" s="2" customFormat="1">
      <c r="A242" s="37"/>
      <c r="B242" s="38"/>
      <c r="C242" s="39"/>
      <c r="D242" s="196" t="s">
        <v>213</v>
      </c>
      <c r="E242" s="39"/>
      <c r="F242" s="197" t="s">
        <v>4175</v>
      </c>
      <c r="G242" s="39"/>
      <c r="H242" s="39"/>
      <c r="I242" s="198"/>
      <c r="J242" s="39"/>
      <c r="K242" s="39"/>
      <c r="L242" s="42"/>
      <c r="M242" s="199"/>
      <c r="N242" s="200"/>
      <c r="O242" s="67"/>
      <c r="P242" s="67"/>
      <c r="Q242" s="67"/>
      <c r="R242" s="67"/>
      <c r="S242" s="67"/>
      <c r="T242" s="68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T242" s="20" t="s">
        <v>213</v>
      </c>
      <c r="AU242" s="20" t="s">
        <v>81</v>
      </c>
    </row>
    <row r="243" spans="1:65" s="2" customFormat="1" ht="16.5" customHeight="1">
      <c r="A243" s="37"/>
      <c r="B243" s="38"/>
      <c r="C243" s="182" t="s">
        <v>665</v>
      </c>
      <c r="D243" s="182" t="s">
        <v>208</v>
      </c>
      <c r="E243" s="183" t="s">
        <v>678</v>
      </c>
      <c r="F243" s="184" t="s">
        <v>4177</v>
      </c>
      <c r="G243" s="185" t="s">
        <v>238</v>
      </c>
      <c r="H243" s="186">
        <v>15</v>
      </c>
      <c r="I243" s="187"/>
      <c r="J243" s="188">
        <f>ROUND(I243*H243,2)</f>
        <v>0</v>
      </c>
      <c r="K243" s="189"/>
      <c r="L243" s="42"/>
      <c r="M243" s="190" t="s">
        <v>21</v>
      </c>
      <c r="N243" s="191" t="s">
        <v>45</v>
      </c>
      <c r="O243" s="67"/>
      <c r="P243" s="192">
        <f>O243*H243</f>
        <v>0</v>
      </c>
      <c r="Q243" s="192">
        <v>0</v>
      </c>
      <c r="R243" s="192">
        <f>Q243*H243</f>
        <v>0</v>
      </c>
      <c r="S243" s="192">
        <v>0</v>
      </c>
      <c r="T243" s="193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194" t="s">
        <v>149</v>
      </c>
      <c r="AT243" s="194" t="s">
        <v>208</v>
      </c>
      <c r="AU243" s="194" t="s">
        <v>81</v>
      </c>
      <c r="AY243" s="20" t="s">
        <v>206</v>
      </c>
      <c r="BE243" s="195">
        <f>IF(N243="základní",J243,0)</f>
        <v>0</v>
      </c>
      <c r="BF243" s="195">
        <f>IF(N243="snížená",J243,0)</f>
        <v>0</v>
      </c>
      <c r="BG243" s="195">
        <f>IF(N243="zákl. přenesená",J243,0)</f>
        <v>0</v>
      </c>
      <c r="BH243" s="195">
        <f>IF(N243="sníž. přenesená",J243,0)</f>
        <v>0</v>
      </c>
      <c r="BI243" s="195">
        <f>IF(N243="nulová",J243,0)</f>
        <v>0</v>
      </c>
      <c r="BJ243" s="20" t="s">
        <v>81</v>
      </c>
      <c r="BK243" s="195">
        <f>ROUND(I243*H243,2)</f>
        <v>0</v>
      </c>
      <c r="BL243" s="20" t="s">
        <v>149</v>
      </c>
      <c r="BM243" s="194" t="s">
        <v>4178</v>
      </c>
    </row>
    <row r="244" spans="1:65" s="2" customFormat="1">
      <c r="A244" s="37"/>
      <c r="B244" s="38"/>
      <c r="C244" s="39"/>
      <c r="D244" s="196" t="s">
        <v>213</v>
      </c>
      <c r="E244" s="39"/>
      <c r="F244" s="197" t="s">
        <v>4177</v>
      </c>
      <c r="G244" s="39"/>
      <c r="H244" s="39"/>
      <c r="I244" s="198"/>
      <c r="J244" s="39"/>
      <c r="K244" s="39"/>
      <c r="L244" s="42"/>
      <c r="M244" s="199"/>
      <c r="N244" s="200"/>
      <c r="O244" s="67"/>
      <c r="P244" s="67"/>
      <c r="Q244" s="67"/>
      <c r="R244" s="67"/>
      <c r="S244" s="67"/>
      <c r="T244" s="68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T244" s="20" t="s">
        <v>213</v>
      </c>
      <c r="AU244" s="20" t="s">
        <v>81</v>
      </c>
    </row>
    <row r="245" spans="1:65" s="12" customFormat="1" ht="25.9" customHeight="1">
      <c r="B245" s="166"/>
      <c r="C245" s="167"/>
      <c r="D245" s="168" t="s">
        <v>73</v>
      </c>
      <c r="E245" s="169" t="s">
        <v>4179</v>
      </c>
      <c r="F245" s="169" t="s">
        <v>4180</v>
      </c>
      <c r="G245" s="167"/>
      <c r="H245" s="167"/>
      <c r="I245" s="170"/>
      <c r="J245" s="171">
        <f>BK245</f>
        <v>0</v>
      </c>
      <c r="K245" s="167"/>
      <c r="L245" s="172"/>
      <c r="M245" s="173"/>
      <c r="N245" s="174"/>
      <c r="O245" s="174"/>
      <c r="P245" s="175">
        <f>SUM(P246:P256)</f>
        <v>0</v>
      </c>
      <c r="Q245" s="174"/>
      <c r="R245" s="175">
        <f>SUM(R246:R256)</f>
        <v>0</v>
      </c>
      <c r="S245" s="174"/>
      <c r="T245" s="176">
        <f>SUM(T246:T256)</f>
        <v>0</v>
      </c>
      <c r="AR245" s="177" t="s">
        <v>81</v>
      </c>
      <c r="AT245" s="178" t="s">
        <v>73</v>
      </c>
      <c r="AU245" s="178" t="s">
        <v>74</v>
      </c>
      <c r="AY245" s="177" t="s">
        <v>206</v>
      </c>
      <c r="BK245" s="179">
        <f>SUM(BK246:BK256)</f>
        <v>0</v>
      </c>
    </row>
    <row r="246" spans="1:65" s="2" customFormat="1" ht="16.5" customHeight="1">
      <c r="A246" s="37"/>
      <c r="B246" s="38"/>
      <c r="C246" s="182" t="s">
        <v>678</v>
      </c>
      <c r="D246" s="182" t="s">
        <v>208</v>
      </c>
      <c r="E246" s="183" t="s">
        <v>718</v>
      </c>
      <c r="F246" s="184" t="s">
        <v>4181</v>
      </c>
      <c r="G246" s="185" t="s">
        <v>226</v>
      </c>
      <c r="H246" s="186">
        <v>100</v>
      </c>
      <c r="I246" s="187"/>
      <c r="J246" s="188">
        <f>ROUND(I246*H246,2)</f>
        <v>0</v>
      </c>
      <c r="K246" s="189"/>
      <c r="L246" s="42"/>
      <c r="M246" s="190" t="s">
        <v>21</v>
      </c>
      <c r="N246" s="191" t="s">
        <v>45</v>
      </c>
      <c r="O246" s="67"/>
      <c r="P246" s="192">
        <f>O246*H246</f>
        <v>0</v>
      </c>
      <c r="Q246" s="192">
        <v>0</v>
      </c>
      <c r="R246" s="192">
        <f>Q246*H246</f>
        <v>0</v>
      </c>
      <c r="S246" s="192">
        <v>0</v>
      </c>
      <c r="T246" s="193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194" t="s">
        <v>149</v>
      </c>
      <c r="AT246" s="194" t="s">
        <v>208</v>
      </c>
      <c r="AU246" s="194" t="s">
        <v>81</v>
      </c>
      <c r="AY246" s="20" t="s">
        <v>206</v>
      </c>
      <c r="BE246" s="195">
        <f>IF(N246="základní",J246,0)</f>
        <v>0</v>
      </c>
      <c r="BF246" s="195">
        <f>IF(N246="snížená",J246,0)</f>
        <v>0</v>
      </c>
      <c r="BG246" s="195">
        <f>IF(N246="zákl. přenesená",J246,0)</f>
        <v>0</v>
      </c>
      <c r="BH246" s="195">
        <f>IF(N246="sníž. přenesená",J246,0)</f>
        <v>0</v>
      </c>
      <c r="BI246" s="195">
        <f>IF(N246="nulová",J246,0)</f>
        <v>0</v>
      </c>
      <c r="BJ246" s="20" t="s">
        <v>81</v>
      </c>
      <c r="BK246" s="195">
        <f>ROUND(I246*H246,2)</f>
        <v>0</v>
      </c>
      <c r="BL246" s="20" t="s">
        <v>149</v>
      </c>
      <c r="BM246" s="194" t="s">
        <v>4182</v>
      </c>
    </row>
    <row r="247" spans="1:65" s="2" customFormat="1">
      <c r="A247" s="37"/>
      <c r="B247" s="38"/>
      <c r="C247" s="39"/>
      <c r="D247" s="196" t="s">
        <v>213</v>
      </c>
      <c r="E247" s="39"/>
      <c r="F247" s="197" t="s">
        <v>4181</v>
      </c>
      <c r="G247" s="39"/>
      <c r="H247" s="39"/>
      <c r="I247" s="198"/>
      <c r="J247" s="39"/>
      <c r="K247" s="39"/>
      <c r="L247" s="42"/>
      <c r="M247" s="199"/>
      <c r="N247" s="200"/>
      <c r="O247" s="67"/>
      <c r="P247" s="67"/>
      <c r="Q247" s="67"/>
      <c r="R247" s="67"/>
      <c r="S247" s="67"/>
      <c r="T247" s="68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T247" s="20" t="s">
        <v>213</v>
      </c>
      <c r="AU247" s="20" t="s">
        <v>81</v>
      </c>
    </row>
    <row r="248" spans="1:65" s="2" customFormat="1" ht="18">
      <c r="A248" s="37"/>
      <c r="B248" s="38"/>
      <c r="C248" s="39"/>
      <c r="D248" s="196" t="s">
        <v>275</v>
      </c>
      <c r="E248" s="39"/>
      <c r="F248" s="233" t="s">
        <v>4183</v>
      </c>
      <c r="G248" s="39"/>
      <c r="H248" s="39"/>
      <c r="I248" s="198"/>
      <c r="J248" s="39"/>
      <c r="K248" s="39"/>
      <c r="L248" s="42"/>
      <c r="M248" s="199"/>
      <c r="N248" s="200"/>
      <c r="O248" s="67"/>
      <c r="P248" s="67"/>
      <c r="Q248" s="67"/>
      <c r="R248" s="67"/>
      <c r="S248" s="67"/>
      <c r="T248" s="68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T248" s="20" t="s">
        <v>275</v>
      </c>
      <c r="AU248" s="20" t="s">
        <v>81</v>
      </c>
    </row>
    <row r="249" spans="1:65" s="2" customFormat="1" ht="16.5" customHeight="1">
      <c r="A249" s="37"/>
      <c r="B249" s="38"/>
      <c r="C249" s="182" t="s">
        <v>681</v>
      </c>
      <c r="D249" s="182" t="s">
        <v>208</v>
      </c>
      <c r="E249" s="183" t="s">
        <v>725</v>
      </c>
      <c r="F249" s="184" t="s">
        <v>4184</v>
      </c>
      <c r="G249" s="185" t="s">
        <v>226</v>
      </c>
      <c r="H249" s="186">
        <v>25</v>
      </c>
      <c r="I249" s="187"/>
      <c r="J249" s="188">
        <f>ROUND(I249*H249,2)</f>
        <v>0</v>
      </c>
      <c r="K249" s="189"/>
      <c r="L249" s="42"/>
      <c r="M249" s="190" t="s">
        <v>21</v>
      </c>
      <c r="N249" s="191" t="s">
        <v>45</v>
      </c>
      <c r="O249" s="67"/>
      <c r="P249" s="192">
        <f>O249*H249</f>
        <v>0</v>
      </c>
      <c r="Q249" s="192">
        <v>0</v>
      </c>
      <c r="R249" s="192">
        <f>Q249*H249</f>
        <v>0</v>
      </c>
      <c r="S249" s="192">
        <v>0</v>
      </c>
      <c r="T249" s="193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194" t="s">
        <v>149</v>
      </c>
      <c r="AT249" s="194" t="s">
        <v>208</v>
      </c>
      <c r="AU249" s="194" t="s">
        <v>81</v>
      </c>
      <c r="AY249" s="20" t="s">
        <v>206</v>
      </c>
      <c r="BE249" s="195">
        <f>IF(N249="základní",J249,0)</f>
        <v>0</v>
      </c>
      <c r="BF249" s="195">
        <f>IF(N249="snížená",J249,0)</f>
        <v>0</v>
      </c>
      <c r="BG249" s="195">
        <f>IF(N249="zákl. přenesená",J249,0)</f>
        <v>0</v>
      </c>
      <c r="BH249" s="195">
        <f>IF(N249="sníž. přenesená",J249,0)</f>
        <v>0</v>
      </c>
      <c r="BI249" s="195">
        <f>IF(N249="nulová",J249,0)</f>
        <v>0</v>
      </c>
      <c r="BJ249" s="20" t="s">
        <v>81</v>
      </c>
      <c r="BK249" s="195">
        <f>ROUND(I249*H249,2)</f>
        <v>0</v>
      </c>
      <c r="BL249" s="20" t="s">
        <v>149</v>
      </c>
      <c r="BM249" s="194" t="s">
        <v>4185</v>
      </c>
    </row>
    <row r="250" spans="1:65" s="2" customFormat="1">
      <c r="A250" s="37"/>
      <c r="B250" s="38"/>
      <c r="C250" s="39"/>
      <c r="D250" s="196" t="s">
        <v>213</v>
      </c>
      <c r="E250" s="39"/>
      <c r="F250" s="197" t="s">
        <v>4184</v>
      </c>
      <c r="G250" s="39"/>
      <c r="H250" s="39"/>
      <c r="I250" s="198"/>
      <c r="J250" s="39"/>
      <c r="K250" s="39"/>
      <c r="L250" s="42"/>
      <c r="M250" s="199"/>
      <c r="N250" s="200"/>
      <c r="O250" s="67"/>
      <c r="P250" s="67"/>
      <c r="Q250" s="67"/>
      <c r="R250" s="67"/>
      <c r="S250" s="67"/>
      <c r="T250" s="68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T250" s="20" t="s">
        <v>213</v>
      </c>
      <c r="AU250" s="20" t="s">
        <v>81</v>
      </c>
    </row>
    <row r="251" spans="1:65" s="2" customFormat="1" ht="18">
      <c r="A251" s="37"/>
      <c r="B251" s="38"/>
      <c r="C251" s="39"/>
      <c r="D251" s="196" t="s">
        <v>275</v>
      </c>
      <c r="E251" s="39"/>
      <c r="F251" s="233" t="s">
        <v>4186</v>
      </c>
      <c r="G251" s="39"/>
      <c r="H251" s="39"/>
      <c r="I251" s="198"/>
      <c r="J251" s="39"/>
      <c r="K251" s="39"/>
      <c r="L251" s="42"/>
      <c r="M251" s="199"/>
      <c r="N251" s="200"/>
      <c r="O251" s="67"/>
      <c r="P251" s="67"/>
      <c r="Q251" s="67"/>
      <c r="R251" s="67"/>
      <c r="S251" s="67"/>
      <c r="T251" s="68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T251" s="20" t="s">
        <v>275</v>
      </c>
      <c r="AU251" s="20" t="s">
        <v>81</v>
      </c>
    </row>
    <row r="252" spans="1:65" s="2" customFormat="1" ht="16.5" customHeight="1">
      <c r="A252" s="37"/>
      <c r="B252" s="38"/>
      <c r="C252" s="182" t="s">
        <v>692</v>
      </c>
      <c r="D252" s="182" t="s">
        <v>208</v>
      </c>
      <c r="E252" s="183" t="s">
        <v>730</v>
      </c>
      <c r="F252" s="184" t="s">
        <v>4187</v>
      </c>
      <c r="G252" s="185" t="s">
        <v>1123</v>
      </c>
      <c r="H252" s="186">
        <v>20</v>
      </c>
      <c r="I252" s="187"/>
      <c r="J252" s="188">
        <f>ROUND(I252*H252,2)</f>
        <v>0</v>
      </c>
      <c r="K252" s="189"/>
      <c r="L252" s="42"/>
      <c r="M252" s="190" t="s">
        <v>21</v>
      </c>
      <c r="N252" s="191" t="s">
        <v>45</v>
      </c>
      <c r="O252" s="67"/>
      <c r="P252" s="192">
        <f>O252*H252</f>
        <v>0</v>
      </c>
      <c r="Q252" s="192">
        <v>0</v>
      </c>
      <c r="R252" s="192">
        <f>Q252*H252</f>
        <v>0</v>
      </c>
      <c r="S252" s="192">
        <v>0</v>
      </c>
      <c r="T252" s="193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194" t="s">
        <v>149</v>
      </c>
      <c r="AT252" s="194" t="s">
        <v>208</v>
      </c>
      <c r="AU252" s="194" t="s">
        <v>81</v>
      </c>
      <c r="AY252" s="20" t="s">
        <v>206</v>
      </c>
      <c r="BE252" s="195">
        <f>IF(N252="základní",J252,0)</f>
        <v>0</v>
      </c>
      <c r="BF252" s="195">
        <f>IF(N252="snížená",J252,0)</f>
        <v>0</v>
      </c>
      <c r="BG252" s="195">
        <f>IF(N252="zákl. přenesená",J252,0)</f>
        <v>0</v>
      </c>
      <c r="BH252" s="195">
        <f>IF(N252="sníž. přenesená",J252,0)</f>
        <v>0</v>
      </c>
      <c r="BI252" s="195">
        <f>IF(N252="nulová",J252,0)</f>
        <v>0</v>
      </c>
      <c r="BJ252" s="20" t="s">
        <v>81</v>
      </c>
      <c r="BK252" s="195">
        <f>ROUND(I252*H252,2)</f>
        <v>0</v>
      </c>
      <c r="BL252" s="20" t="s">
        <v>149</v>
      </c>
      <c r="BM252" s="194" t="s">
        <v>4188</v>
      </c>
    </row>
    <row r="253" spans="1:65" s="2" customFormat="1">
      <c r="A253" s="37"/>
      <c r="B253" s="38"/>
      <c r="C253" s="39"/>
      <c r="D253" s="196" t="s">
        <v>213</v>
      </c>
      <c r="E253" s="39"/>
      <c r="F253" s="197" t="s">
        <v>4187</v>
      </c>
      <c r="G253" s="39"/>
      <c r="H253" s="39"/>
      <c r="I253" s="198"/>
      <c r="J253" s="39"/>
      <c r="K253" s="39"/>
      <c r="L253" s="42"/>
      <c r="M253" s="199"/>
      <c r="N253" s="200"/>
      <c r="O253" s="67"/>
      <c r="P253" s="67"/>
      <c r="Q253" s="67"/>
      <c r="R253" s="67"/>
      <c r="S253" s="67"/>
      <c r="T253" s="68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T253" s="20" t="s">
        <v>213</v>
      </c>
      <c r="AU253" s="20" t="s">
        <v>81</v>
      </c>
    </row>
    <row r="254" spans="1:65" s="2" customFormat="1" ht="18">
      <c r="A254" s="37"/>
      <c r="B254" s="38"/>
      <c r="C254" s="39"/>
      <c r="D254" s="196" t="s">
        <v>275</v>
      </c>
      <c r="E254" s="39"/>
      <c r="F254" s="233" t="s">
        <v>4189</v>
      </c>
      <c r="G254" s="39"/>
      <c r="H254" s="39"/>
      <c r="I254" s="198"/>
      <c r="J254" s="39"/>
      <c r="K254" s="39"/>
      <c r="L254" s="42"/>
      <c r="M254" s="199"/>
      <c r="N254" s="200"/>
      <c r="O254" s="67"/>
      <c r="P254" s="67"/>
      <c r="Q254" s="67"/>
      <c r="R254" s="67"/>
      <c r="S254" s="67"/>
      <c r="T254" s="68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T254" s="20" t="s">
        <v>275</v>
      </c>
      <c r="AU254" s="20" t="s">
        <v>81</v>
      </c>
    </row>
    <row r="255" spans="1:65" s="2" customFormat="1" ht="16.5" customHeight="1">
      <c r="A255" s="37"/>
      <c r="B255" s="38"/>
      <c r="C255" s="182" t="s">
        <v>697</v>
      </c>
      <c r="D255" s="182" t="s">
        <v>208</v>
      </c>
      <c r="E255" s="183" t="s">
        <v>738</v>
      </c>
      <c r="F255" s="184" t="s">
        <v>4190</v>
      </c>
      <c r="G255" s="185" t="s">
        <v>238</v>
      </c>
      <c r="H255" s="186">
        <v>0.3</v>
      </c>
      <c r="I255" s="187"/>
      <c r="J255" s="188">
        <f>ROUND(I255*H255,2)</f>
        <v>0</v>
      </c>
      <c r="K255" s="189"/>
      <c r="L255" s="42"/>
      <c r="M255" s="190" t="s">
        <v>21</v>
      </c>
      <c r="N255" s="191" t="s">
        <v>45</v>
      </c>
      <c r="O255" s="67"/>
      <c r="P255" s="192">
        <f>O255*H255</f>
        <v>0</v>
      </c>
      <c r="Q255" s="192">
        <v>0</v>
      </c>
      <c r="R255" s="192">
        <f>Q255*H255</f>
        <v>0</v>
      </c>
      <c r="S255" s="192">
        <v>0</v>
      </c>
      <c r="T255" s="193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194" t="s">
        <v>149</v>
      </c>
      <c r="AT255" s="194" t="s">
        <v>208</v>
      </c>
      <c r="AU255" s="194" t="s">
        <v>81</v>
      </c>
      <c r="AY255" s="20" t="s">
        <v>206</v>
      </c>
      <c r="BE255" s="195">
        <f>IF(N255="základní",J255,0)</f>
        <v>0</v>
      </c>
      <c r="BF255" s="195">
        <f>IF(N255="snížená",J255,0)</f>
        <v>0</v>
      </c>
      <c r="BG255" s="195">
        <f>IF(N255="zákl. přenesená",J255,0)</f>
        <v>0</v>
      </c>
      <c r="BH255" s="195">
        <f>IF(N255="sníž. přenesená",J255,0)</f>
        <v>0</v>
      </c>
      <c r="BI255" s="195">
        <f>IF(N255="nulová",J255,0)</f>
        <v>0</v>
      </c>
      <c r="BJ255" s="20" t="s">
        <v>81</v>
      </c>
      <c r="BK255" s="195">
        <f>ROUND(I255*H255,2)</f>
        <v>0</v>
      </c>
      <c r="BL255" s="20" t="s">
        <v>149</v>
      </c>
      <c r="BM255" s="194" t="s">
        <v>4191</v>
      </c>
    </row>
    <row r="256" spans="1:65" s="2" customFormat="1">
      <c r="A256" s="37"/>
      <c r="B256" s="38"/>
      <c r="C256" s="39"/>
      <c r="D256" s="196" t="s">
        <v>213</v>
      </c>
      <c r="E256" s="39"/>
      <c r="F256" s="197" t="s">
        <v>4190</v>
      </c>
      <c r="G256" s="39"/>
      <c r="H256" s="39"/>
      <c r="I256" s="198"/>
      <c r="J256" s="39"/>
      <c r="K256" s="39"/>
      <c r="L256" s="42"/>
      <c r="M256" s="199"/>
      <c r="N256" s="200"/>
      <c r="O256" s="67"/>
      <c r="P256" s="67"/>
      <c r="Q256" s="67"/>
      <c r="R256" s="67"/>
      <c r="S256" s="67"/>
      <c r="T256" s="68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T256" s="20" t="s">
        <v>213</v>
      </c>
      <c r="AU256" s="20" t="s">
        <v>81</v>
      </c>
    </row>
    <row r="257" spans="1:65" s="12" customFormat="1" ht="25.9" customHeight="1">
      <c r="B257" s="166"/>
      <c r="C257" s="167"/>
      <c r="D257" s="168" t="s">
        <v>73</v>
      </c>
      <c r="E257" s="169" t="s">
        <v>4192</v>
      </c>
      <c r="F257" s="169" t="s">
        <v>4193</v>
      </c>
      <c r="G257" s="167"/>
      <c r="H257" s="167"/>
      <c r="I257" s="170"/>
      <c r="J257" s="171">
        <f>BK257</f>
        <v>0</v>
      </c>
      <c r="K257" s="167"/>
      <c r="L257" s="172"/>
      <c r="M257" s="173"/>
      <c r="N257" s="174"/>
      <c r="O257" s="174"/>
      <c r="P257" s="175">
        <f>SUM(P258:P270)</f>
        <v>0</v>
      </c>
      <c r="Q257" s="174"/>
      <c r="R257" s="175">
        <f>SUM(R258:R270)</f>
        <v>0</v>
      </c>
      <c r="S257" s="174"/>
      <c r="T257" s="176">
        <f>SUM(T258:T270)</f>
        <v>0</v>
      </c>
      <c r="AR257" s="177" t="s">
        <v>81</v>
      </c>
      <c r="AT257" s="178" t="s">
        <v>73</v>
      </c>
      <c r="AU257" s="178" t="s">
        <v>74</v>
      </c>
      <c r="AY257" s="177" t="s">
        <v>206</v>
      </c>
      <c r="BK257" s="179">
        <f>SUM(BK258:BK270)</f>
        <v>0</v>
      </c>
    </row>
    <row r="258" spans="1:65" s="2" customFormat="1" ht="16.5" customHeight="1">
      <c r="A258" s="37"/>
      <c r="B258" s="38"/>
      <c r="C258" s="182" t="s">
        <v>702</v>
      </c>
      <c r="D258" s="182" t="s">
        <v>208</v>
      </c>
      <c r="E258" s="183" t="s">
        <v>793</v>
      </c>
      <c r="F258" s="184" t="s">
        <v>4194</v>
      </c>
      <c r="G258" s="185" t="s">
        <v>226</v>
      </c>
      <c r="H258" s="186">
        <v>15</v>
      </c>
      <c r="I258" s="187"/>
      <c r="J258" s="188">
        <f>ROUND(I258*H258,2)</f>
        <v>0</v>
      </c>
      <c r="K258" s="189"/>
      <c r="L258" s="42"/>
      <c r="M258" s="190" t="s">
        <v>21</v>
      </c>
      <c r="N258" s="191" t="s">
        <v>45</v>
      </c>
      <c r="O258" s="67"/>
      <c r="P258" s="192">
        <f>O258*H258</f>
        <v>0</v>
      </c>
      <c r="Q258" s="192">
        <v>0</v>
      </c>
      <c r="R258" s="192">
        <f>Q258*H258</f>
        <v>0</v>
      </c>
      <c r="S258" s="192">
        <v>0</v>
      </c>
      <c r="T258" s="193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194" t="s">
        <v>149</v>
      </c>
      <c r="AT258" s="194" t="s">
        <v>208</v>
      </c>
      <c r="AU258" s="194" t="s">
        <v>81</v>
      </c>
      <c r="AY258" s="20" t="s">
        <v>206</v>
      </c>
      <c r="BE258" s="195">
        <f>IF(N258="základní",J258,0)</f>
        <v>0</v>
      </c>
      <c r="BF258" s="195">
        <f>IF(N258="snížená",J258,0)</f>
        <v>0</v>
      </c>
      <c r="BG258" s="195">
        <f>IF(N258="zákl. přenesená",J258,0)</f>
        <v>0</v>
      </c>
      <c r="BH258" s="195">
        <f>IF(N258="sníž. přenesená",J258,0)</f>
        <v>0</v>
      </c>
      <c r="BI258" s="195">
        <f>IF(N258="nulová",J258,0)</f>
        <v>0</v>
      </c>
      <c r="BJ258" s="20" t="s">
        <v>81</v>
      </c>
      <c r="BK258" s="195">
        <f>ROUND(I258*H258,2)</f>
        <v>0</v>
      </c>
      <c r="BL258" s="20" t="s">
        <v>149</v>
      </c>
      <c r="BM258" s="194" t="s">
        <v>4195</v>
      </c>
    </row>
    <row r="259" spans="1:65" s="2" customFormat="1">
      <c r="A259" s="37"/>
      <c r="B259" s="38"/>
      <c r="C259" s="39"/>
      <c r="D259" s="196" t="s">
        <v>213</v>
      </c>
      <c r="E259" s="39"/>
      <c r="F259" s="197" t="s">
        <v>4194</v>
      </c>
      <c r="G259" s="39"/>
      <c r="H259" s="39"/>
      <c r="I259" s="198"/>
      <c r="J259" s="39"/>
      <c r="K259" s="39"/>
      <c r="L259" s="42"/>
      <c r="M259" s="199"/>
      <c r="N259" s="200"/>
      <c r="O259" s="67"/>
      <c r="P259" s="67"/>
      <c r="Q259" s="67"/>
      <c r="R259" s="67"/>
      <c r="S259" s="67"/>
      <c r="T259" s="68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T259" s="20" t="s">
        <v>213</v>
      </c>
      <c r="AU259" s="20" t="s">
        <v>81</v>
      </c>
    </row>
    <row r="260" spans="1:65" s="2" customFormat="1" ht="18">
      <c r="A260" s="37"/>
      <c r="B260" s="38"/>
      <c r="C260" s="39"/>
      <c r="D260" s="196" t="s">
        <v>275</v>
      </c>
      <c r="E260" s="39"/>
      <c r="F260" s="233" t="s">
        <v>4196</v>
      </c>
      <c r="G260" s="39"/>
      <c r="H260" s="39"/>
      <c r="I260" s="198"/>
      <c r="J260" s="39"/>
      <c r="K260" s="39"/>
      <c r="L260" s="42"/>
      <c r="M260" s="199"/>
      <c r="N260" s="200"/>
      <c r="O260" s="67"/>
      <c r="P260" s="67"/>
      <c r="Q260" s="67"/>
      <c r="R260" s="67"/>
      <c r="S260" s="67"/>
      <c r="T260" s="68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T260" s="20" t="s">
        <v>275</v>
      </c>
      <c r="AU260" s="20" t="s">
        <v>81</v>
      </c>
    </row>
    <row r="261" spans="1:65" s="2" customFormat="1" ht="16.5" customHeight="1">
      <c r="A261" s="37"/>
      <c r="B261" s="38"/>
      <c r="C261" s="182" t="s">
        <v>706</v>
      </c>
      <c r="D261" s="182" t="s">
        <v>208</v>
      </c>
      <c r="E261" s="183" t="s">
        <v>799</v>
      </c>
      <c r="F261" s="184" t="s">
        <v>4184</v>
      </c>
      <c r="G261" s="185" t="s">
        <v>226</v>
      </c>
      <c r="H261" s="186">
        <v>1</v>
      </c>
      <c r="I261" s="187"/>
      <c r="J261" s="188">
        <f>ROUND(I261*H261,2)</f>
        <v>0</v>
      </c>
      <c r="K261" s="189"/>
      <c r="L261" s="42"/>
      <c r="M261" s="190" t="s">
        <v>21</v>
      </c>
      <c r="N261" s="191" t="s">
        <v>45</v>
      </c>
      <c r="O261" s="67"/>
      <c r="P261" s="192">
        <f>O261*H261</f>
        <v>0</v>
      </c>
      <c r="Q261" s="192">
        <v>0</v>
      </c>
      <c r="R261" s="192">
        <f>Q261*H261</f>
        <v>0</v>
      </c>
      <c r="S261" s="192">
        <v>0</v>
      </c>
      <c r="T261" s="193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194" t="s">
        <v>149</v>
      </c>
      <c r="AT261" s="194" t="s">
        <v>208</v>
      </c>
      <c r="AU261" s="194" t="s">
        <v>81</v>
      </c>
      <c r="AY261" s="20" t="s">
        <v>206</v>
      </c>
      <c r="BE261" s="195">
        <f>IF(N261="základní",J261,0)</f>
        <v>0</v>
      </c>
      <c r="BF261" s="195">
        <f>IF(N261="snížená",J261,0)</f>
        <v>0</v>
      </c>
      <c r="BG261" s="195">
        <f>IF(N261="zákl. přenesená",J261,0)</f>
        <v>0</v>
      </c>
      <c r="BH261" s="195">
        <f>IF(N261="sníž. přenesená",J261,0)</f>
        <v>0</v>
      </c>
      <c r="BI261" s="195">
        <f>IF(N261="nulová",J261,0)</f>
        <v>0</v>
      </c>
      <c r="BJ261" s="20" t="s">
        <v>81</v>
      </c>
      <c r="BK261" s="195">
        <f>ROUND(I261*H261,2)</f>
        <v>0</v>
      </c>
      <c r="BL261" s="20" t="s">
        <v>149</v>
      </c>
      <c r="BM261" s="194" t="s">
        <v>4197</v>
      </c>
    </row>
    <row r="262" spans="1:65" s="2" customFormat="1">
      <c r="A262" s="37"/>
      <c r="B262" s="38"/>
      <c r="C262" s="39"/>
      <c r="D262" s="196" t="s">
        <v>213</v>
      </c>
      <c r="E262" s="39"/>
      <c r="F262" s="197" t="s">
        <v>4184</v>
      </c>
      <c r="G262" s="39"/>
      <c r="H262" s="39"/>
      <c r="I262" s="198"/>
      <c r="J262" s="39"/>
      <c r="K262" s="39"/>
      <c r="L262" s="42"/>
      <c r="M262" s="199"/>
      <c r="N262" s="200"/>
      <c r="O262" s="67"/>
      <c r="P262" s="67"/>
      <c r="Q262" s="67"/>
      <c r="R262" s="67"/>
      <c r="S262" s="67"/>
      <c r="T262" s="68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T262" s="20" t="s">
        <v>213</v>
      </c>
      <c r="AU262" s="20" t="s">
        <v>81</v>
      </c>
    </row>
    <row r="263" spans="1:65" s="2" customFormat="1" ht="18">
      <c r="A263" s="37"/>
      <c r="B263" s="38"/>
      <c r="C263" s="39"/>
      <c r="D263" s="196" t="s">
        <v>275</v>
      </c>
      <c r="E263" s="39"/>
      <c r="F263" s="233" t="s">
        <v>4186</v>
      </c>
      <c r="G263" s="39"/>
      <c r="H263" s="39"/>
      <c r="I263" s="198"/>
      <c r="J263" s="39"/>
      <c r="K263" s="39"/>
      <c r="L263" s="42"/>
      <c r="M263" s="199"/>
      <c r="N263" s="200"/>
      <c r="O263" s="67"/>
      <c r="P263" s="67"/>
      <c r="Q263" s="67"/>
      <c r="R263" s="67"/>
      <c r="S263" s="67"/>
      <c r="T263" s="68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T263" s="20" t="s">
        <v>275</v>
      </c>
      <c r="AU263" s="20" t="s">
        <v>81</v>
      </c>
    </row>
    <row r="264" spans="1:65" s="2" customFormat="1" ht="16.5" customHeight="1">
      <c r="A264" s="37"/>
      <c r="B264" s="38"/>
      <c r="C264" s="182" t="s">
        <v>713</v>
      </c>
      <c r="D264" s="182" t="s">
        <v>208</v>
      </c>
      <c r="E264" s="183" t="s">
        <v>806</v>
      </c>
      <c r="F264" s="184" t="s">
        <v>4198</v>
      </c>
      <c r="G264" s="185" t="s">
        <v>1123</v>
      </c>
      <c r="H264" s="186">
        <v>45</v>
      </c>
      <c r="I264" s="187"/>
      <c r="J264" s="188">
        <f>ROUND(I264*H264,2)</f>
        <v>0</v>
      </c>
      <c r="K264" s="189"/>
      <c r="L264" s="42"/>
      <c r="M264" s="190" t="s">
        <v>21</v>
      </c>
      <c r="N264" s="191" t="s">
        <v>45</v>
      </c>
      <c r="O264" s="67"/>
      <c r="P264" s="192">
        <f>O264*H264</f>
        <v>0</v>
      </c>
      <c r="Q264" s="192">
        <v>0</v>
      </c>
      <c r="R264" s="192">
        <f>Q264*H264</f>
        <v>0</v>
      </c>
      <c r="S264" s="192">
        <v>0</v>
      </c>
      <c r="T264" s="193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194" t="s">
        <v>149</v>
      </c>
      <c r="AT264" s="194" t="s">
        <v>208</v>
      </c>
      <c r="AU264" s="194" t="s">
        <v>81</v>
      </c>
      <c r="AY264" s="20" t="s">
        <v>206</v>
      </c>
      <c r="BE264" s="195">
        <f>IF(N264="základní",J264,0)</f>
        <v>0</v>
      </c>
      <c r="BF264" s="195">
        <f>IF(N264="snížená",J264,0)</f>
        <v>0</v>
      </c>
      <c r="BG264" s="195">
        <f>IF(N264="zákl. přenesená",J264,0)</f>
        <v>0</v>
      </c>
      <c r="BH264" s="195">
        <f>IF(N264="sníž. přenesená",J264,0)</f>
        <v>0</v>
      </c>
      <c r="BI264" s="195">
        <f>IF(N264="nulová",J264,0)</f>
        <v>0</v>
      </c>
      <c r="BJ264" s="20" t="s">
        <v>81</v>
      </c>
      <c r="BK264" s="195">
        <f>ROUND(I264*H264,2)</f>
        <v>0</v>
      </c>
      <c r="BL264" s="20" t="s">
        <v>149</v>
      </c>
      <c r="BM264" s="194" t="s">
        <v>4199</v>
      </c>
    </row>
    <row r="265" spans="1:65" s="2" customFormat="1">
      <c r="A265" s="37"/>
      <c r="B265" s="38"/>
      <c r="C265" s="39"/>
      <c r="D265" s="196" t="s">
        <v>213</v>
      </c>
      <c r="E265" s="39"/>
      <c r="F265" s="197" t="s">
        <v>4198</v>
      </c>
      <c r="G265" s="39"/>
      <c r="H265" s="39"/>
      <c r="I265" s="198"/>
      <c r="J265" s="39"/>
      <c r="K265" s="39"/>
      <c r="L265" s="42"/>
      <c r="M265" s="199"/>
      <c r="N265" s="200"/>
      <c r="O265" s="67"/>
      <c r="P265" s="67"/>
      <c r="Q265" s="67"/>
      <c r="R265" s="67"/>
      <c r="S265" s="67"/>
      <c r="T265" s="68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T265" s="20" t="s">
        <v>213</v>
      </c>
      <c r="AU265" s="20" t="s">
        <v>81</v>
      </c>
    </row>
    <row r="266" spans="1:65" s="2" customFormat="1" ht="16.5" customHeight="1">
      <c r="A266" s="37"/>
      <c r="B266" s="38"/>
      <c r="C266" s="182" t="s">
        <v>718</v>
      </c>
      <c r="D266" s="182" t="s">
        <v>208</v>
      </c>
      <c r="E266" s="183" t="s">
        <v>813</v>
      </c>
      <c r="F266" s="184" t="s">
        <v>4200</v>
      </c>
      <c r="G266" s="185" t="s">
        <v>1123</v>
      </c>
      <c r="H266" s="186">
        <v>4</v>
      </c>
      <c r="I266" s="187"/>
      <c r="J266" s="188">
        <f>ROUND(I266*H266,2)</f>
        <v>0</v>
      </c>
      <c r="K266" s="189"/>
      <c r="L266" s="42"/>
      <c r="M266" s="190" t="s">
        <v>21</v>
      </c>
      <c r="N266" s="191" t="s">
        <v>45</v>
      </c>
      <c r="O266" s="67"/>
      <c r="P266" s="192">
        <f>O266*H266</f>
        <v>0</v>
      </c>
      <c r="Q266" s="192">
        <v>0</v>
      </c>
      <c r="R266" s="192">
        <f>Q266*H266</f>
        <v>0</v>
      </c>
      <c r="S266" s="192">
        <v>0</v>
      </c>
      <c r="T266" s="193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194" t="s">
        <v>149</v>
      </c>
      <c r="AT266" s="194" t="s">
        <v>208</v>
      </c>
      <c r="AU266" s="194" t="s">
        <v>81</v>
      </c>
      <c r="AY266" s="20" t="s">
        <v>206</v>
      </c>
      <c r="BE266" s="195">
        <f>IF(N266="základní",J266,0)</f>
        <v>0</v>
      </c>
      <c r="BF266" s="195">
        <f>IF(N266="snížená",J266,0)</f>
        <v>0</v>
      </c>
      <c r="BG266" s="195">
        <f>IF(N266="zákl. přenesená",J266,0)</f>
        <v>0</v>
      </c>
      <c r="BH266" s="195">
        <f>IF(N266="sníž. přenesená",J266,0)</f>
        <v>0</v>
      </c>
      <c r="BI266" s="195">
        <f>IF(N266="nulová",J266,0)</f>
        <v>0</v>
      </c>
      <c r="BJ266" s="20" t="s">
        <v>81</v>
      </c>
      <c r="BK266" s="195">
        <f>ROUND(I266*H266,2)</f>
        <v>0</v>
      </c>
      <c r="BL266" s="20" t="s">
        <v>149</v>
      </c>
      <c r="BM266" s="194" t="s">
        <v>4201</v>
      </c>
    </row>
    <row r="267" spans="1:65" s="2" customFormat="1">
      <c r="A267" s="37"/>
      <c r="B267" s="38"/>
      <c r="C267" s="39"/>
      <c r="D267" s="196" t="s">
        <v>213</v>
      </c>
      <c r="E267" s="39"/>
      <c r="F267" s="197" t="s">
        <v>4200</v>
      </c>
      <c r="G267" s="39"/>
      <c r="H267" s="39"/>
      <c r="I267" s="198"/>
      <c r="J267" s="39"/>
      <c r="K267" s="39"/>
      <c r="L267" s="42"/>
      <c r="M267" s="199"/>
      <c r="N267" s="200"/>
      <c r="O267" s="67"/>
      <c r="P267" s="67"/>
      <c r="Q267" s="67"/>
      <c r="R267" s="67"/>
      <c r="S267" s="67"/>
      <c r="T267" s="68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T267" s="20" t="s">
        <v>213</v>
      </c>
      <c r="AU267" s="20" t="s">
        <v>81</v>
      </c>
    </row>
    <row r="268" spans="1:65" s="2" customFormat="1" ht="16.5" customHeight="1">
      <c r="A268" s="37"/>
      <c r="B268" s="38"/>
      <c r="C268" s="182" t="s">
        <v>725</v>
      </c>
      <c r="D268" s="182" t="s">
        <v>208</v>
      </c>
      <c r="E268" s="183" t="s">
        <v>818</v>
      </c>
      <c r="F268" s="184" t="s">
        <v>4202</v>
      </c>
      <c r="G268" s="185" t="s">
        <v>1123</v>
      </c>
      <c r="H268" s="186">
        <v>4</v>
      </c>
      <c r="I268" s="187"/>
      <c r="J268" s="188">
        <f>ROUND(I268*H268,2)</f>
        <v>0</v>
      </c>
      <c r="K268" s="189"/>
      <c r="L268" s="42"/>
      <c r="M268" s="190" t="s">
        <v>21</v>
      </c>
      <c r="N268" s="191" t="s">
        <v>45</v>
      </c>
      <c r="O268" s="67"/>
      <c r="P268" s="192">
        <f>O268*H268</f>
        <v>0</v>
      </c>
      <c r="Q268" s="192">
        <v>0</v>
      </c>
      <c r="R268" s="192">
        <f>Q268*H268</f>
        <v>0</v>
      </c>
      <c r="S268" s="192">
        <v>0</v>
      </c>
      <c r="T268" s="193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194" t="s">
        <v>149</v>
      </c>
      <c r="AT268" s="194" t="s">
        <v>208</v>
      </c>
      <c r="AU268" s="194" t="s">
        <v>81</v>
      </c>
      <c r="AY268" s="20" t="s">
        <v>206</v>
      </c>
      <c r="BE268" s="195">
        <f>IF(N268="základní",J268,0)</f>
        <v>0</v>
      </c>
      <c r="BF268" s="195">
        <f>IF(N268="snížená",J268,0)</f>
        <v>0</v>
      </c>
      <c r="BG268" s="195">
        <f>IF(N268="zákl. přenesená",J268,0)</f>
        <v>0</v>
      </c>
      <c r="BH268" s="195">
        <f>IF(N268="sníž. přenesená",J268,0)</f>
        <v>0</v>
      </c>
      <c r="BI268" s="195">
        <f>IF(N268="nulová",J268,0)</f>
        <v>0</v>
      </c>
      <c r="BJ268" s="20" t="s">
        <v>81</v>
      </c>
      <c r="BK268" s="195">
        <f>ROUND(I268*H268,2)</f>
        <v>0</v>
      </c>
      <c r="BL268" s="20" t="s">
        <v>149</v>
      </c>
      <c r="BM268" s="194" t="s">
        <v>4203</v>
      </c>
    </row>
    <row r="269" spans="1:65" s="2" customFormat="1">
      <c r="A269" s="37"/>
      <c r="B269" s="38"/>
      <c r="C269" s="39"/>
      <c r="D269" s="196" t="s">
        <v>213</v>
      </c>
      <c r="E269" s="39"/>
      <c r="F269" s="197" t="s">
        <v>4202</v>
      </c>
      <c r="G269" s="39"/>
      <c r="H269" s="39"/>
      <c r="I269" s="198"/>
      <c r="J269" s="39"/>
      <c r="K269" s="39"/>
      <c r="L269" s="42"/>
      <c r="M269" s="199"/>
      <c r="N269" s="200"/>
      <c r="O269" s="67"/>
      <c r="P269" s="67"/>
      <c r="Q269" s="67"/>
      <c r="R269" s="67"/>
      <c r="S269" s="67"/>
      <c r="T269" s="68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T269" s="20" t="s">
        <v>213</v>
      </c>
      <c r="AU269" s="20" t="s">
        <v>81</v>
      </c>
    </row>
    <row r="270" spans="1:65" s="2" customFormat="1" ht="18">
      <c r="A270" s="37"/>
      <c r="B270" s="38"/>
      <c r="C270" s="39"/>
      <c r="D270" s="196" t="s">
        <v>275</v>
      </c>
      <c r="E270" s="39"/>
      <c r="F270" s="233" t="s">
        <v>4204</v>
      </c>
      <c r="G270" s="39"/>
      <c r="H270" s="39"/>
      <c r="I270" s="198"/>
      <c r="J270" s="39"/>
      <c r="K270" s="39"/>
      <c r="L270" s="42"/>
      <c r="M270" s="245"/>
      <c r="N270" s="246"/>
      <c r="O270" s="247"/>
      <c r="P270" s="247"/>
      <c r="Q270" s="247"/>
      <c r="R270" s="247"/>
      <c r="S270" s="247"/>
      <c r="T270" s="248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T270" s="20" t="s">
        <v>275</v>
      </c>
      <c r="AU270" s="20" t="s">
        <v>81</v>
      </c>
    </row>
    <row r="271" spans="1:65" s="2" customFormat="1" ht="7" customHeight="1">
      <c r="A271" s="37"/>
      <c r="B271" s="50"/>
      <c r="C271" s="51"/>
      <c r="D271" s="51"/>
      <c r="E271" s="51"/>
      <c r="F271" s="51"/>
      <c r="G271" s="51"/>
      <c r="H271" s="51"/>
      <c r="I271" s="51"/>
      <c r="J271" s="51"/>
      <c r="K271" s="51"/>
      <c r="L271" s="42"/>
      <c r="M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</row>
  </sheetData>
  <sheetProtection algorithmName="SHA-512" hashValue="aksEOnFUtAtFGq6udW54gwFzskL4QOWXtMMc4lgc6AlXC0dEn92wLPR2V8v2qrwQX8gtiavugaYSbZ2ws/e72Q==" saltValue="LHRWYC34BTCXhO3yv71GoH1EexzoKz+BKL5eiu4GOkviVZn4vY/+SAG/Iv5WZ9xYm3PgwxiAOiVFATK0OOpIYw==" spinCount="100000" sheet="1" objects="1" scenarios="1" formatColumns="0" formatRows="0" autoFilter="0"/>
  <autoFilter ref="C93:K270" xr:uid="{00000000-0009-0000-0000-000014000000}"/>
  <mergeCells count="15">
    <mergeCell ref="E80:H80"/>
    <mergeCell ref="E84:H84"/>
    <mergeCell ref="E82:H82"/>
    <mergeCell ref="E86:H86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2:BM200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160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2673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2800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3737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4205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21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28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ROUND(J96,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ROUND((SUM(BE96:BE199)),  2)</f>
        <v>0</v>
      </c>
      <c r="G37" s="37"/>
      <c r="H37" s="37"/>
      <c r="I37" s="127">
        <v>0.21</v>
      </c>
      <c r="J37" s="126">
        <f>ROUND(((SUM(BE96:BE199))*I37),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ROUND((SUM(BF96:BF199)),  2)</f>
        <v>0</v>
      </c>
      <c r="G38" s="37"/>
      <c r="H38" s="37"/>
      <c r="I38" s="127">
        <v>0.12</v>
      </c>
      <c r="J38" s="126">
        <f>ROUND(((SUM(BF96:BF199))*I38),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ROUND((SUM(BG96:BG199)),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ROUND((SUM(BH96:BH199)),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ROUND((SUM(BI96:BI199)),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2673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2800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3737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4 - Gastro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 xml:space="preserve"> 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J96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4206</v>
      </c>
      <c r="E68" s="146"/>
      <c r="F68" s="146"/>
      <c r="G68" s="146"/>
      <c r="H68" s="146"/>
      <c r="I68" s="146"/>
      <c r="J68" s="147">
        <f>J97</f>
        <v>0</v>
      </c>
      <c r="K68" s="144"/>
      <c r="L68" s="148"/>
    </row>
    <row r="69" spans="1:47" s="9" customFormat="1" ht="25" customHeight="1">
      <c r="B69" s="143"/>
      <c r="C69" s="144"/>
      <c r="D69" s="145" t="s">
        <v>4207</v>
      </c>
      <c r="E69" s="146"/>
      <c r="F69" s="146"/>
      <c r="G69" s="146"/>
      <c r="H69" s="146"/>
      <c r="I69" s="146"/>
      <c r="J69" s="147">
        <f>J176</f>
        <v>0</v>
      </c>
      <c r="K69" s="144"/>
      <c r="L69" s="148"/>
    </row>
    <row r="70" spans="1:47" s="9" customFormat="1" ht="25" customHeight="1">
      <c r="B70" s="143"/>
      <c r="C70" s="144"/>
      <c r="D70" s="145" t="s">
        <v>4208</v>
      </c>
      <c r="E70" s="146"/>
      <c r="F70" s="146"/>
      <c r="G70" s="146"/>
      <c r="H70" s="146"/>
      <c r="I70" s="146"/>
      <c r="J70" s="147">
        <f>J182</f>
        <v>0</v>
      </c>
      <c r="K70" s="144"/>
      <c r="L70" s="148"/>
    </row>
    <row r="71" spans="1:47" s="9" customFormat="1" ht="25" customHeight="1">
      <c r="B71" s="143"/>
      <c r="C71" s="144"/>
      <c r="D71" s="145" t="s">
        <v>4209</v>
      </c>
      <c r="E71" s="146"/>
      <c r="F71" s="146"/>
      <c r="G71" s="146"/>
      <c r="H71" s="146"/>
      <c r="I71" s="146"/>
      <c r="J71" s="147">
        <f>J189</f>
        <v>0</v>
      </c>
      <c r="K71" s="144"/>
      <c r="L71" s="148"/>
    </row>
    <row r="72" spans="1:47" s="9" customFormat="1" ht="25" customHeight="1">
      <c r="B72" s="143"/>
      <c r="C72" s="144"/>
      <c r="D72" s="145" t="s">
        <v>4210</v>
      </c>
      <c r="E72" s="146"/>
      <c r="F72" s="146"/>
      <c r="G72" s="146"/>
      <c r="H72" s="146"/>
      <c r="I72" s="146"/>
      <c r="J72" s="147">
        <f>J196</f>
        <v>0</v>
      </c>
      <c r="K72" s="144"/>
      <c r="L72" s="148"/>
    </row>
    <row r="73" spans="1:47" s="2" customFormat="1" ht="21.75" customHeight="1">
      <c r="A73" s="37"/>
      <c r="B73" s="38"/>
      <c r="C73" s="39"/>
      <c r="D73" s="39"/>
      <c r="E73" s="39"/>
      <c r="F73" s="39"/>
      <c r="G73" s="39"/>
      <c r="H73" s="39"/>
      <c r="I73" s="39"/>
      <c r="J73" s="39"/>
      <c r="K73" s="39"/>
      <c r="L73" s="11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4" spans="1:47" s="2" customFormat="1" ht="7" customHeight="1">
      <c r="A74" s="37"/>
      <c r="B74" s="50"/>
      <c r="C74" s="51"/>
      <c r="D74" s="51"/>
      <c r="E74" s="51"/>
      <c r="F74" s="51"/>
      <c r="G74" s="51"/>
      <c r="H74" s="51"/>
      <c r="I74" s="51"/>
      <c r="J74" s="51"/>
      <c r="K74" s="51"/>
      <c r="L74" s="11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8" spans="1:47" s="2" customFormat="1" ht="7" customHeight="1">
      <c r="A78" s="37"/>
      <c r="B78" s="52"/>
      <c r="C78" s="53"/>
      <c r="D78" s="53"/>
      <c r="E78" s="53"/>
      <c r="F78" s="53"/>
      <c r="G78" s="53"/>
      <c r="H78" s="53"/>
      <c r="I78" s="53"/>
      <c r="J78" s="53"/>
      <c r="K78" s="53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47" s="2" customFormat="1" ht="25" customHeight="1">
      <c r="A79" s="37"/>
      <c r="B79" s="38"/>
      <c r="C79" s="26" t="s">
        <v>191</v>
      </c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47" s="2" customFormat="1" ht="7" customHeight="1">
      <c r="A80" s="37"/>
      <c r="B80" s="38"/>
      <c r="C80" s="39"/>
      <c r="D80" s="39"/>
      <c r="E80" s="39"/>
      <c r="F80" s="39"/>
      <c r="G80" s="39"/>
      <c r="H80" s="3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3" s="2" customFormat="1" ht="12" customHeight="1">
      <c r="A81" s="37"/>
      <c r="B81" s="38"/>
      <c r="C81" s="32" t="s">
        <v>16</v>
      </c>
      <c r="D81" s="39"/>
      <c r="E81" s="39"/>
      <c r="F81" s="39"/>
      <c r="G81" s="39"/>
      <c r="H81" s="39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63" s="2" customFormat="1" ht="16.5" customHeight="1">
      <c r="A82" s="37"/>
      <c r="B82" s="38"/>
      <c r="C82" s="39"/>
      <c r="D82" s="39"/>
      <c r="E82" s="400" t="str">
        <f>E7</f>
        <v>Lesopark Na Kolečku-DPS - revize</v>
      </c>
      <c r="F82" s="401"/>
      <c r="G82" s="401"/>
      <c r="H82" s="401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63" s="1" customFormat="1" ht="12" customHeight="1">
      <c r="B83" s="24"/>
      <c r="C83" s="32" t="s">
        <v>169</v>
      </c>
      <c r="D83" s="25"/>
      <c r="E83" s="25"/>
      <c r="F83" s="25"/>
      <c r="G83" s="25"/>
      <c r="H83" s="25"/>
      <c r="I83" s="25"/>
      <c r="J83" s="25"/>
      <c r="K83" s="25"/>
      <c r="L83" s="23"/>
    </row>
    <row r="84" spans="1:63" s="1" customFormat="1" ht="16.5" customHeight="1">
      <c r="B84" s="24"/>
      <c r="C84" s="25"/>
      <c r="D84" s="25"/>
      <c r="E84" s="400" t="s">
        <v>2673</v>
      </c>
      <c r="F84" s="391"/>
      <c r="G84" s="391"/>
      <c r="H84" s="391"/>
      <c r="I84" s="25"/>
      <c r="J84" s="25"/>
      <c r="K84" s="25"/>
      <c r="L84" s="23"/>
    </row>
    <row r="85" spans="1:63" s="1" customFormat="1" ht="12" customHeight="1">
      <c r="B85" s="24"/>
      <c r="C85" s="32" t="s">
        <v>171</v>
      </c>
      <c r="D85" s="25"/>
      <c r="E85" s="25"/>
      <c r="F85" s="25"/>
      <c r="G85" s="25"/>
      <c r="H85" s="25"/>
      <c r="I85" s="25"/>
      <c r="J85" s="25"/>
      <c r="K85" s="25"/>
      <c r="L85" s="23"/>
    </row>
    <row r="86" spans="1:63" s="2" customFormat="1" ht="16.5" customHeight="1">
      <c r="A86" s="37"/>
      <c r="B86" s="38"/>
      <c r="C86" s="39"/>
      <c r="D86" s="39"/>
      <c r="E86" s="409" t="s">
        <v>2800</v>
      </c>
      <c r="F86" s="399"/>
      <c r="G86" s="399"/>
      <c r="H86" s="39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3" s="2" customFormat="1" ht="12" customHeight="1">
      <c r="A87" s="37"/>
      <c r="B87" s="38"/>
      <c r="C87" s="32" t="s">
        <v>3737</v>
      </c>
      <c r="D87" s="39"/>
      <c r="E87" s="39"/>
      <c r="F87" s="39"/>
      <c r="G87" s="39"/>
      <c r="H87" s="3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3" s="2" customFormat="1" ht="16.5" customHeight="1">
      <c r="A88" s="37"/>
      <c r="B88" s="38"/>
      <c r="C88" s="39"/>
      <c r="D88" s="39"/>
      <c r="E88" s="367" t="str">
        <f>E13</f>
        <v>4 - Gastro</v>
      </c>
      <c r="F88" s="399"/>
      <c r="G88" s="399"/>
      <c r="H88" s="39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3" s="2" customFormat="1" ht="7" customHeight="1">
      <c r="A89" s="37"/>
      <c r="B89" s="38"/>
      <c r="C89" s="39"/>
      <c r="D89" s="39"/>
      <c r="E89" s="39"/>
      <c r="F89" s="39"/>
      <c r="G89" s="39"/>
      <c r="H89" s="39"/>
      <c r="I89" s="39"/>
      <c r="J89" s="39"/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3" s="2" customFormat="1" ht="12" customHeight="1">
      <c r="A90" s="37"/>
      <c r="B90" s="38"/>
      <c r="C90" s="32" t="s">
        <v>22</v>
      </c>
      <c r="D90" s="39"/>
      <c r="E90" s="39"/>
      <c r="F90" s="30" t="str">
        <f>F16</f>
        <v xml:space="preserve"> </v>
      </c>
      <c r="G90" s="39"/>
      <c r="H90" s="39"/>
      <c r="I90" s="32" t="s">
        <v>24</v>
      </c>
      <c r="J90" s="62" t="str">
        <f>IF(J16="","",J16)</f>
        <v>22. 5. 2024</v>
      </c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3" s="2" customFormat="1" ht="7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3" s="2" customFormat="1" ht="15.15" customHeight="1">
      <c r="A92" s="37"/>
      <c r="B92" s="38"/>
      <c r="C92" s="32" t="s">
        <v>26</v>
      </c>
      <c r="D92" s="39"/>
      <c r="E92" s="39"/>
      <c r="F92" s="30" t="str">
        <f>E19</f>
        <v xml:space="preserve"> </v>
      </c>
      <c r="G92" s="39"/>
      <c r="H92" s="39"/>
      <c r="I92" s="32" t="s">
        <v>32</v>
      </c>
      <c r="J92" s="35" t="str">
        <f>E25</f>
        <v>Land05 s.r.o.</v>
      </c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63" s="2" customFormat="1" ht="15.15" customHeight="1">
      <c r="A93" s="37"/>
      <c r="B93" s="38"/>
      <c r="C93" s="32" t="s">
        <v>30</v>
      </c>
      <c r="D93" s="39"/>
      <c r="E93" s="39"/>
      <c r="F93" s="30" t="str">
        <f>IF(E22="","",E22)</f>
        <v>Vyplň údaj</v>
      </c>
      <c r="G93" s="39"/>
      <c r="H93" s="39"/>
      <c r="I93" s="32" t="s">
        <v>35</v>
      </c>
      <c r="J93" s="35" t="str">
        <f>E28</f>
        <v>Soloreal s.r.o.</v>
      </c>
      <c r="K93" s="39"/>
      <c r="L93" s="116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pans="1:63" s="2" customFormat="1" ht="10.25" customHeight="1">
      <c r="A94" s="37"/>
      <c r="B94" s="38"/>
      <c r="C94" s="39"/>
      <c r="D94" s="39"/>
      <c r="E94" s="39"/>
      <c r="F94" s="39"/>
      <c r="G94" s="39"/>
      <c r="H94" s="39"/>
      <c r="I94" s="39"/>
      <c r="J94" s="39"/>
      <c r="K94" s="39"/>
      <c r="L94" s="116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pans="1:63" s="11" customFormat="1" ht="29.25" customHeight="1">
      <c r="A95" s="154"/>
      <c r="B95" s="155"/>
      <c r="C95" s="156" t="s">
        <v>192</v>
      </c>
      <c r="D95" s="157" t="s">
        <v>59</v>
      </c>
      <c r="E95" s="157" t="s">
        <v>55</v>
      </c>
      <c r="F95" s="157" t="s">
        <v>56</v>
      </c>
      <c r="G95" s="157" t="s">
        <v>193</v>
      </c>
      <c r="H95" s="157" t="s">
        <v>194</v>
      </c>
      <c r="I95" s="157" t="s">
        <v>195</v>
      </c>
      <c r="J95" s="158" t="s">
        <v>177</v>
      </c>
      <c r="K95" s="159" t="s">
        <v>196</v>
      </c>
      <c r="L95" s="160"/>
      <c r="M95" s="71" t="s">
        <v>21</v>
      </c>
      <c r="N95" s="72" t="s">
        <v>44</v>
      </c>
      <c r="O95" s="72" t="s">
        <v>197</v>
      </c>
      <c r="P95" s="72" t="s">
        <v>198</v>
      </c>
      <c r="Q95" s="72" t="s">
        <v>199</v>
      </c>
      <c r="R95" s="72" t="s">
        <v>200</v>
      </c>
      <c r="S95" s="72" t="s">
        <v>201</v>
      </c>
      <c r="T95" s="73" t="s">
        <v>202</v>
      </c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</row>
    <row r="96" spans="1:63" s="2" customFormat="1" ht="22.75" customHeight="1">
      <c r="A96" s="37"/>
      <c r="B96" s="38"/>
      <c r="C96" s="78" t="s">
        <v>203</v>
      </c>
      <c r="D96" s="39"/>
      <c r="E96" s="39"/>
      <c r="F96" s="39"/>
      <c r="G96" s="39"/>
      <c r="H96" s="39"/>
      <c r="I96" s="39"/>
      <c r="J96" s="161">
        <f>BK96</f>
        <v>0</v>
      </c>
      <c r="K96" s="39"/>
      <c r="L96" s="42"/>
      <c r="M96" s="74"/>
      <c r="N96" s="162"/>
      <c r="O96" s="75"/>
      <c r="P96" s="163">
        <f>P97+P176+P182+P189+P196</f>
        <v>0</v>
      </c>
      <c r="Q96" s="75"/>
      <c r="R96" s="163">
        <f>R97+R176+R182+R189+R196</f>
        <v>0</v>
      </c>
      <c r="S96" s="75"/>
      <c r="T96" s="164">
        <f>T97+T176+T182+T189+T196</f>
        <v>0</v>
      </c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T96" s="20" t="s">
        <v>73</v>
      </c>
      <c r="AU96" s="20" t="s">
        <v>178</v>
      </c>
      <c r="BK96" s="165">
        <f>BK97+BK176+BK182+BK189+BK196</f>
        <v>0</v>
      </c>
    </row>
    <row r="97" spans="1:65" s="12" customFormat="1" ht="25.9" customHeight="1">
      <c r="B97" s="166"/>
      <c r="C97" s="167"/>
      <c r="D97" s="168" t="s">
        <v>73</v>
      </c>
      <c r="E97" s="169" t="s">
        <v>81</v>
      </c>
      <c r="F97" s="169" t="s">
        <v>4211</v>
      </c>
      <c r="G97" s="167"/>
      <c r="H97" s="167"/>
      <c r="I97" s="170"/>
      <c r="J97" s="171">
        <f>BK97</f>
        <v>0</v>
      </c>
      <c r="K97" s="167"/>
      <c r="L97" s="172"/>
      <c r="M97" s="173"/>
      <c r="N97" s="174"/>
      <c r="O97" s="174"/>
      <c r="P97" s="175">
        <f>SUM(P98:P175)</f>
        <v>0</v>
      </c>
      <c r="Q97" s="174"/>
      <c r="R97" s="175">
        <f>SUM(R98:R175)</f>
        <v>0</v>
      </c>
      <c r="S97" s="174"/>
      <c r="T97" s="176">
        <f>SUM(T98:T175)</f>
        <v>0</v>
      </c>
      <c r="AR97" s="177" t="s">
        <v>81</v>
      </c>
      <c r="AT97" s="178" t="s">
        <v>73</v>
      </c>
      <c r="AU97" s="178" t="s">
        <v>74</v>
      </c>
      <c r="AY97" s="177" t="s">
        <v>206</v>
      </c>
      <c r="BK97" s="179">
        <f>SUM(BK98:BK175)</f>
        <v>0</v>
      </c>
    </row>
    <row r="98" spans="1:65" s="2" customFormat="1" ht="16.5" customHeight="1">
      <c r="A98" s="37"/>
      <c r="B98" s="38"/>
      <c r="C98" s="182" t="s">
        <v>81</v>
      </c>
      <c r="D98" s="182" t="s">
        <v>208</v>
      </c>
      <c r="E98" s="183" t="s">
        <v>81</v>
      </c>
      <c r="F98" s="184" t="s">
        <v>4212</v>
      </c>
      <c r="G98" s="185" t="s">
        <v>1123</v>
      </c>
      <c r="H98" s="186">
        <v>1</v>
      </c>
      <c r="I98" s="187"/>
      <c r="J98" s="188">
        <f>ROUND(I98*H98,2)</f>
        <v>0</v>
      </c>
      <c r="K98" s="189"/>
      <c r="L98" s="42"/>
      <c r="M98" s="190" t="s">
        <v>21</v>
      </c>
      <c r="N98" s="191" t="s">
        <v>45</v>
      </c>
      <c r="O98" s="67"/>
      <c r="P98" s="192">
        <f>O98*H98</f>
        <v>0</v>
      </c>
      <c r="Q98" s="192">
        <v>0</v>
      </c>
      <c r="R98" s="192">
        <f>Q98*H98</f>
        <v>0</v>
      </c>
      <c r="S98" s="192">
        <v>0</v>
      </c>
      <c r="T98" s="193">
        <f>S98*H98</f>
        <v>0</v>
      </c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R98" s="194" t="s">
        <v>149</v>
      </c>
      <c r="AT98" s="194" t="s">
        <v>208</v>
      </c>
      <c r="AU98" s="194" t="s">
        <v>81</v>
      </c>
      <c r="AY98" s="20" t="s">
        <v>206</v>
      </c>
      <c r="BE98" s="195">
        <f>IF(N98="základní",J98,0)</f>
        <v>0</v>
      </c>
      <c r="BF98" s="195">
        <f>IF(N98="snížená",J98,0)</f>
        <v>0</v>
      </c>
      <c r="BG98" s="195">
        <f>IF(N98="zákl. přenesená",J98,0)</f>
        <v>0</v>
      </c>
      <c r="BH98" s="195">
        <f>IF(N98="sníž. přenesená",J98,0)</f>
        <v>0</v>
      </c>
      <c r="BI98" s="195">
        <f>IF(N98="nulová",J98,0)</f>
        <v>0</v>
      </c>
      <c r="BJ98" s="20" t="s">
        <v>81</v>
      </c>
      <c r="BK98" s="195">
        <f>ROUND(I98*H98,2)</f>
        <v>0</v>
      </c>
      <c r="BL98" s="20" t="s">
        <v>149</v>
      </c>
      <c r="BM98" s="194" t="s">
        <v>4213</v>
      </c>
    </row>
    <row r="99" spans="1:65" s="2" customFormat="1">
      <c r="A99" s="37"/>
      <c r="B99" s="38"/>
      <c r="C99" s="39"/>
      <c r="D99" s="196" t="s">
        <v>213</v>
      </c>
      <c r="E99" s="39"/>
      <c r="F99" s="197" t="s">
        <v>4212</v>
      </c>
      <c r="G99" s="39"/>
      <c r="H99" s="39"/>
      <c r="I99" s="198"/>
      <c r="J99" s="39"/>
      <c r="K99" s="39"/>
      <c r="L99" s="42"/>
      <c r="M99" s="199"/>
      <c r="N99" s="200"/>
      <c r="O99" s="67"/>
      <c r="P99" s="67"/>
      <c r="Q99" s="67"/>
      <c r="R99" s="67"/>
      <c r="S99" s="67"/>
      <c r="T99" s="68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T99" s="20" t="s">
        <v>213</v>
      </c>
      <c r="AU99" s="20" t="s">
        <v>81</v>
      </c>
    </row>
    <row r="100" spans="1:65" s="2" customFormat="1" ht="27">
      <c r="A100" s="37"/>
      <c r="B100" s="38"/>
      <c r="C100" s="39"/>
      <c r="D100" s="196" t="s">
        <v>275</v>
      </c>
      <c r="E100" s="39"/>
      <c r="F100" s="233" t="s">
        <v>4214</v>
      </c>
      <c r="G100" s="39"/>
      <c r="H100" s="39"/>
      <c r="I100" s="198"/>
      <c r="J100" s="39"/>
      <c r="K100" s="39"/>
      <c r="L100" s="42"/>
      <c r="M100" s="199"/>
      <c r="N100" s="200"/>
      <c r="O100" s="67"/>
      <c r="P100" s="67"/>
      <c r="Q100" s="67"/>
      <c r="R100" s="67"/>
      <c r="S100" s="67"/>
      <c r="T100" s="68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T100" s="20" t="s">
        <v>275</v>
      </c>
      <c r="AU100" s="20" t="s">
        <v>81</v>
      </c>
    </row>
    <row r="101" spans="1:65" s="2" customFormat="1" ht="16.5" customHeight="1">
      <c r="A101" s="37"/>
      <c r="B101" s="38"/>
      <c r="C101" s="182" t="s">
        <v>83</v>
      </c>
      <c r="D101" s="182" t="s">
        <v>208</v>
      </c>
      <c r="E101" s="183" t="s">
        <v>83</v>
      </c>
      <c r="F101" s="184" t="s">
        <v>4215</v>
      </c>
      <c r="G101" s="185" t="s">
        <v>1123</v>
      </c>
      <c r="H101" s="186">
        <v>1</v>
      </c>
      <c r="I101" s="187"/>
      <c r="J101" s="188">
        <f>ROUND(I101*H101,2)</f>
        <v>0</v>
      </c>
      <c r="K101" s="189"/>
      <c r="L101" s="42"/>
      <c r="M101" s="190" t="s">
        <v>21</v>
      </c>
      <c r="N101" s="191" t="s">
        <v>45</v>
      </c>
      <c r="O101" s="67"/>
      <c r="P101" s="192">
        <f>O101*H101</f>
        <v>0</v>
      </c>
      <c r="Q101" s="192">
        <v>0</v>
      </c>
      <c r="R101" s="192">
        <f>Q101*H101</f>
        <v>0</v>
      </c>
      <c r="S101" s="192">
        <v>0</v>
      </c>
      <c r="T101" s="193">
        <f>S101*H101</f>
        <v>0</v>
      </c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R101" s="194" t="s">
        <v>149</v>
      </c>
      <c r="AT101" s="194" t="s">
        <v>208</v>
      </c>
      <c r="AU101" s="194" t="s">
        <v>81</v>
      </c>
      <c r="AY101" s="20" t="s">
        <v>206</v>
      </c>
      <c r="BE101" s="195">
        <f>IF(N101="základní",J101,0)</f>
        <v>0</v>
      </c>
      <c r="BF101" s="195">
        <f>IF(N101="snížená",J101,0)</f>
        <v>0</v>
      </c>
      <c r="BG101" s="195">
        <f>IF(N101="zákl. přenesená",J101,0)</f>
        <v>0</v>
      </c>
      <c r="BH101" s="195">
        <f>IF(N101="sníž. přenesená",J101,0)</f>
        <v>0</v>
      </c>
      <c r="BI101" s="195">
        <f>IF(N101="nulová",J101,0)</f>
        <v>0</v>
      </c>
      <c r="BJ101" s="20" t="s">
        <v>81</v>
      </c>
      <c r="BK101" s="195">
        <f>ROUND(I101*H101,2)</f>
        <v>0</v>
      </c>
      <c r="BL101" s="20" t="s">
        <v>149</v>
      </c>
      <c r="BM101" s="194" t="s">
        <v>4216</v>
      </c>
    </row>
    <row r="102" spans="1:65" s="2" customFormat="1">
      <c r="A102" s="37"/>
      <c r="B102" s="38"/>
      <c r="C102" s="39"/>
      <c r="D102" s="196" t="s">
        <v>213</v>
      </c>
      <c r="E102" s="39"/>
      <c r="F102" s="197" t="s">
        <v>4215</v>
      </c>
      <c r="G102" s="39"/>
      <c r="H102" s="39"/>
      <c r="I102" s="198"/>
      <c r="J102" s="39"/>
      <c r="K102" s="39"/>
      <c r="L102" s="42"/>
      <c r="M102" s="199"/>
      <c r="N102" s="200"/>
      <c r="O102" s="67"/>
      <c r="P102" s="67"/>
      <c r="Q102" s="67"/>
      <c r="R102" s="67"/>
      <c r="S102" s="67"/>
      <c r="T102" s="68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T102" s="20" t="s">
        <v>213</v>
      </c>
      <c r="AU102" s="20" t="s">
        <v>81</v>
      </c>
    </row>
    <row r="103" spans="1:65" s="2" customFormat="1" ht="18">
      <c r="A103" s="37"/>
      <c r="B103" s="38"/>
      <c r="C103" s="39"/>
      <c r="D103" s="196" t="s">
        <v>275</v>
      </c>
      <c r="E103" s="39"/>
      <c r="F103" s="233" t="s">
        <v>4217</v>
      </c>
      <c r="G103" s="39"/>
      <c r="H103" s="39"/>
      <c r="I103" s="198"/>
      <c r="J103" s="39"/>
      <c r="K103" s="39"/>
      <c r="L103" s="42"/>
      <c r="M103" s="199"/>
      <c r="N103" s="200"/>
      <c r="O103" s="67"/>
      <c r="P103" s="67"/>
      <c r="Q103" s="67"/>
      <c r="R103" s="67"/>
      <c r="S103" s="67"/>
      <c r="T103" s="68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T103" s="20" t="s">
        <v>275</v>
      </c>
      <c r="AU103" s="20" t="s">
        <v>81</v>
      </c>
    </row>
    <row r="104" spans="1:65" s="2" customFormat="1" ht="16.5" customHeight="1">
      <c r="A104" s="37"/>
      <c r="B104" s="38"/>
      <c r="C104" s="182" t="s">
        <v>106</v>
      </c>
      <c r="D104" s="182" t="s">
        <v>208</v>
      </c>
      <c r="E104" s="183" t="s">
        <v>106</v>
      </c>
      <c r="F104" s="184" t="s">
        <v>4218</v>
      </c>
      <c r="G104" s="185" t="s">
        <v>1123</v>
      </c>
      <c r="H104" s="186">
        <v>1</v>
      </c>
      <c r="I104" s="187"/>
      <c r="J104" s="188">
        <f>ROUND(I104*H104,2)</f>
        <v>0</v>
      </c>
      <c r="K104" s="189"/>
      <c r="L104" s="42"/>
      <c r="M104" s="190" t="s">
        <v>21</v>
      </c>
      <c r="N104" s="191" t="s">
        <v>45</v>
      </c>
      <c r="O104" s="67"/>
      <c r="P104" s="192">
        <f>O104*H104</f>
        <v>0</v>
      </c>
      <c r="Q104" s="192">
        <v>0</v>
      </c>
      <c r="R104" s="192">
        <f>Q104*H104</f>
        <v>0</v>
      </c>
      <c r="S104" s="192">
        <v>0</v>
      </c>
      <c r="T104" s="193">
        <f>S104*H104</f>
        <v>0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R104" s="194" t="s">
        <v>149</v>
      </c>
      <c r="AT104" s="194" t="s">
        <v>208</v>
      </c>
      <c r="AU104" s="194" t="s">
        <v>81</v>
      </c>
      <c r="AY104" s="20" t="s">
        <v>206</v>
      </c>
      <c r="BE104" s="195">
        <f>IF(N104="základní",J104,0)</f>
        <v>0</v>
      </c>
      <c r="BF104" s="195">
        <f>IF(N104="snížená",J104,0)</f>
        <v>0</v>
      </c>
      <c r="BG104" s="195">
        <f>IF(N104="zákl. přenesená",J104,0)</f>
        <v>0</v>
      </c>
      <c r="BH104" s="195">
        <f>IF(N104="sníž. přenesená",J104,0)</f>
        <v>0</v>
      </c>
      <c r="BI104" s="195">
        <f>IF(N104="nulová",J104,0)</f>
        <v>0</v>
      </c>
      <c r="BJ104" s="20" t="s">
        <v>81</v>
      </c>
      <c r="BK104" s="195">
        <f>ROUND(I104*H104,2)</f>
        <v>0</v>
      </c>
      <c r="BL104" s="20" t="s">
        <v>149</v>
      </c>
      <c r="BM104" s="194" t="s">
        <v>4219</v>
      </c>
    </row>
    <row r="105" spans="1:65" s="2" customFormat="1">
      <c r="A105" s="37"/>
      <c r="B105" s="38"/>
      <c r="C105" s="39"/>
      <c r="D105" s="196" t="s">
        <v>213</v>
      </c>
      <c r="E105" s="39"/>
      <c r="F105" s="197" t="s">
        <v>4218</v>
      </c>
      <c r="G105" s="39"/>
      <c r="H105" s="39"/>
      <c r="I105" s="198"/>
      <c r="J105" s="39"/>
      <c r="K105" s="39"/>
      <c r="L105" s="42"/>
      <c r="M105" s="199"/>
      <c r="N105" s="200"/>
      <c r="O105" s="67"/>
      <c r="P105" s="67"/>
      <c r="Q105" s="67"/>
      <c r="R105" s="67"/>
      <c r="S105" s="67"/>
      <c r="T105" s="68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20" t="s">
        <v>213</v>
      </c>
      <c r="AU105" s="20" t="s">
        <v>81</v>
      </c>
    </row>
    <row r="106" spans="1:65" s="2" customFormat="1" ht="18">
      <c r="A106" s="37"/>
      <c r="B106" s="38"/>
      <c r="C106" s="39"/>
      <c r="D106" s="196" t="s">
        <v>275</v>
      </c>
      <c r="E106" s="39"/>
      <c r="F106" s="233" t="s">
        <v>4220</v>
      </c>
      <c r="G106" s="39"/>
      <c r="H106" s="39"/>
      <c r="I106" s="198"/>
      <c r="J106" s="39"/>
      <c r="K106" s="39"/>
      <c r="L106" s="42"/>
      <c r="M106" s="199"/>
      <c r="N106" s="200"/>
      <c r="O106" s="67"/>
      <c r="P106" s="67"/>
      <c r="Q106" s="67"/>
      <c r="R106" s="67"/>
      <c r="S106" s="67"/>
      <c r="T106" s="68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20" t="s">
        <v>275</v>
      </c>
      <c r="AU106" s="20" t="s">
        <v>81</v>
      </c>
    </row>
    <row r="107" spans="1:65" s="2" customFormat="1" ht="16.5" customHeight="1">
      <c r="A107" s="37"/>
      <c r="B107" s="38"/>
      <c r="C107" s="182" t="s">
        <v>149</v>
      </c>
      <c r="D107" s="182" t="s">
        <v>208</v>
      </c>
      <c r="E107" s="183" t="s">
        <v>149</v>
      </c>
      <c r="F107" s="184" t="s">
        <v>4221</v>
      </c>
      <c r="G107" s="185" t="s">
        <v>1123</v>
      </c>
      <c r="H107" s="186">
        <v>1</v>
      </c>
      <c r="I107" s="187"/>
      <c r="J107" s="188">
        <f>ROUND(I107*H107,2)</f>
        <v>0</v>
      </c>
      <c r="K107" s="189"/>
      <c r="L107" s="42"/>
      <c r="M107" s="190" t="s">
        <v>21</v>
      </c>
      <c r="N107" s="191" t="s">
        <v>45</v>
      </c>
      <c r="O107" s="67"/>
      <c r="P107" s="192">
        <f>O107*H107</f>
        <v>0</v>
      </c>
      <c r="Q107" s="192">
        <v>0</v>
      </c>
      <c r="R107" s="192">
        <f>Q107*H107</f>
        <v>0</v>
      </c>
      <c r="S107" s="192">
        <v>0</v>
      </c>
      <c r="T107" s="193">
        <f>S107*H107</f>
        <v>0</v>
      </c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R107" s="194" t="s">
        <v>149</v>
      </c>
      <c r="AT107" s="194" t="s">
        <v>208</v>
      </c>
      <c r="AU107" s="194" t="s">
        <v>81</v>
      </c>
      <c r="AY107" s="20" t="s">
        <v>206</v>
      </c>
      <c r="BE107" s="195">
        <f>IF(N107="základní",J107,0)</f>
        <v>0</v>
      </c>
      <c r="BF107" s="195">
        <f>IF(N107="snížená",J107,0)</f>
        <v>0</v>
      </c>
      <c r="BG107" s="195">
        <f>IF(N107="zákl. přenesená",J107,0)</f>
        <v>0</v>
      </c>
      <c r="BH107" s="195">
        <f>IF(N107="sníž. přenesená",J107,0)</f>
        <v>0</v>
      </c>
      <c r="BI107" s="195">
        <f>IF(N107="nulová",J107,0)</f>
        <v>0</v>
      </c>
      <c r="BJ107" s="20" t="s">
        <v>81</v>
      </c>
      <c r="BK107" s="195">
        <f>ROUND(I107*H107,2)</f>
        <v>0</v>
      </c>
      <c r="BL107" s="20" t="s">
        <v>149</v>
      </c>
      <c r="BM107" s="194" t="s">
        <v>4222</v>
      </c>
    </row>
    <row r="108" spans="1:65" s="2" customFormat="1">
      <c r="A108" s="37"/>
      <c r="B108" s="38"/>
      <c r="C108" s="39"/>
      <c r="D108" s="196" t="s">
        <v>213</v>
      </c>
      <c r="E108" s="39"/>
      <c r="F108" s="197" t="s">
        <v>4221</v>
      </c>
      <c r="G108" s="39"/>
      <c r="H108" s="39"/>
      <c r="I108" s="198"/>
      <c r="J108" s="39"/>
      <c r="K108" s="39"/>
      <c r="L108" s="42"/>
      <c r="M108" s="199"/>
      <c r="N108" s="200"/>
      <c r="O108" s="67"/>
      <c r="P108" s="67"/>
      <c r="Q108" s="67"/>
      <c r="R108" s="67"/>
      <c r="S108" s="67"/>
      <c r="T108" s="68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T108" s="20" t="s">
        <v>213</v>
      </c>
      <c r="AU108" s="20" t="s">
        <v>81</v>
      </c>
    </row>
    <row r="109" spans="1:65" s="2" customFormat="1" ht="18">
      <c r="A109" s="37"/>
      <c r="B109" s="38"/>
      <c r="C109" s="39"/>
      <c r="D109" s="196" t="s">
        <v>275</v>
      </c>
      <c r="E109" s="39"/>
      <c r="F109" s="233" t="s">
        <v>4223</v>
      </c>
      <c r="G109" s="39"/>
      <c r="H109" s="39"/>
      <c r="I109" s="198"/>
      <c r="J109" s="39"/>
      <c r="K109" s="39"/>
      <c r="L109" s="42"/>
      <c r="M109" s="199"/>
      <c r="N109" s="200"/>
      <c r="O109" s="67"/>
      <c r="P109" s="67"/>
      <c r="Q109" s="67"/>
      <c r="R109" s="67"/>
      <c r="S109" s="67"/>
      <c r="T109" s="68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T109" s="20" t="s">
        <v>275</v>
      </c>
      <c r="AU109" s="20" t="s">
        <v>81</v>
      </c>
    </row>
    <row r="110" spans="1:65" s="2" customFormat="1" ht="16.5" customHeight="1">
      <c r="A110" s="37"/>
      <c r="B110" s="38"/>
      <c r="C110" s="182" t="s">
        <v>235</v>
      </c>
      <c r="D110" s="182" t="s">
        <v>208</v>
      </c>
      <c r="E110" s="183" t="s">
        <v>235</v>
      </c>
      <c r="F110" s="184" t="s">
        <v>4224</v>
      </c>
      <c r="G110" s="185" t="s">
        <v>1123</v>
      </c>
      <c r="H110" s="186">
        <v>1</v>
      </c>
      <c r="I110" s="187"/>
      <c r="J110" s="188">
        <f>ROUND(I110*H110,2)</f>
        <v>0</v>
      </c>
      <c r="K110" s="189"/>
      <c r="L110" s="42"/>
      <c r="M110" s="190" t="s">
        <v>21</v>
      </c>
      <c r="N110" s="191" t="s">
        <v>45</v>
      </c>
      <c r="O110" s="67"/>
      <c r="P110" s="192">
        <f>O110*H110</f>
        <v>0</v>
      </c>
      <c r="Q110" s="192">
        <v>0</v>
      </c>
      <c r="R110" s="192">
        <f>Q110*H110</f>
        <v>0</v>
      </c>
      <c r="S110" s="192">
        <v>0</v>
      </c>
      <c r="T110" s="193">
        <f>S110*H110</f>
        <v>0</v>
      </c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R110" s="194" t="s">
        <v>149</v>
      </c>
      <c r="AT110" s="194" t="s">
        <v>208</v>
      </c>
      <c r="AU110" s="194" t="s">
        <v>81</v>
      </c>
      <c r="AY110" s="20" t="s">
        <v>206</v>
      </c>
      <c r="BE110" s="195">
        <f>IF(N110="základní",J110,0)</f>
        <v>0</v>
      </c>
      <c r="BF110" s="195">
        <f>IF(N110="snížená",J110,0)</f>
        <v>0</v>
      </c>
      <c r="BG110" s="195">
        <f>IF(N110="zákl. přenesená",J110,0)</f>
        <v>0</v>
      </c>
      <c r="BH110" s="195">
        <f>IF(N110="sníž. přenesená",J110,0)</f>
        <v>0</v>
      </c>
      <c r="BI110" s="195">
        <f>IF(N110="nulová",J110,0)</f>
        <v>0</v>
      </c>
      <c r="BJ110" s="20" t="s">
        <v>81</v>
      </c>
      <c r="BK110" s="195">
        <f>ROUND(I110*H110,2)</f>
        <v>0</v>
      </c>
      <c r="BL110" s="20" t="s">
        <v>149</v>
      </c>
      <c r="BM110" s="194" t="s">
        <v>4225</v>
      </c>
    </row>
    <row r="111" spans="1:65" s="2" customFormat="1">
      <c r="A111" s="37"/>
      <c r="B111" s="38"/>
      <c r="C111" s="39"/>
      <c r="D111" s="196" t="s">
        <v>213</v>
      </c>
      <c r="E111" s="39"/>
      <c r="F111" s="197" t="s">
        <v>4224</v>
      </c>
      <c r="G111" s="39"/>
      <c r="H111" s="39"/>
      <c r="I111" s="198"/>
      <c r="J111" s="39"/>
      <c r="K111" s="39"/>
      <c r="L111" s="42"/>
      <c r="M111" s="199"/>
      <c r="N111" s="200"/>
      <c r="O111" s="67"/>
      <c r="P111" s="67"/>
      <c r="Q111" s="67"/>
      <c r="R111" s="67"/>
      <c r="S111" s="67"/>
      <c r="T111" s="68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T111" s="20" t="s">
        <v>213</v>
      </c>
      <c r="AU111" s="20" t="s">
        <v>81</v>
      </c>
    </row>
    <row r="112" spans="1:65" s="2" customFormat="1" ht="27">
      <c r="A112" s="37"/>
      <c r="B112" s="38"/>
      <c r="C112" s="39"/>
      <c r="D112" s="196" t="s">
        <v>275</v>
      </c>
      <c r="E112" s="39"/>
      <c r="F112" s="233" t="s">
        <v>4226</v>
      </c>
      <c r="G112" s="39"/>
      <c r="H112" s="39"/>
      <c r="I112" s="198"/>
      <c r="J112" s="39"/>
      <c r="K112" s="39"/>
      <c r="L112" s="42"/>
      <c r="M112" s="199"/>
      <c r="N112" s="200"/>
      <c r="O112" s="67"/>
      <c r="P112" s="67"/>
      <c r="Q112" s="67"/>
      <c r="R112" s="67"/>
      <c r="S112" s="67"/>
      <c r="T112" s="68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20" t="s">
        <v>275</v>
      </c>
      <c r="AU112" s="20" t="s">
        <v>81</v>
      </c>
    </row>
    <row r="113" spans="1:65" s="2" customFormat="1" ht="16.5" customHeight="1">
      <c r="A113" s="37"/>
      <c r="B113" s="38"/>
      <c r="C113" s="182" t="s">
        <v>254</v>
      </c>
      <c r="D113" s="182" t="s">
        <v>208</v>
      </c>
      <c r="E113" s="183" t="s">
        <v>254</v>
      </c>
      <c r="F113" s="184" t="s">
        <v>4227</v>
      </c>
      <c r="G113" s="185" t="s">
        <v>1123</v>
      </c>
      <c r="H113" s="186">
        <v>1</v>
      </c>
      <c r="I113" s="187"/>
      <c r="J113" s="188">
        <f>ROUND(I113*H113,2)</f>
        <v>0</v>
      </c>
      <c r="K113" s="189"/>
      <c r="L113" s="42"/>
      <c r="M113" s="190" t="s">
        <v>21</v>
      </c>
      <c r="N113" s="191" t="s">
        <v>45</v>
      </c>
      <c r="O113" s="67"/>
      <c r="P113" s="192">
        <f>O113*H113</f>
        <v>0</v>
      </c>
      <c r="Q113" s="192">
        <v>0</v>
      </c>
      <c r="R113" s="192">
        <f>Q113*H113</f>
        <v>0</v>
      </c>
      <c r="S113" s="192">
        <v>0</v>
      </c>
      <c r="T113" s="193">
        <f>S113*H113</f>
        <v>0</v>
      </c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R113" s="194" t="s">
        <v>149</v>
      </c>
      <c r="AT113" s="194" t="s">
        <v>208</v>
      </c>
      <c r="AU113" s="194" t="s">
        <v>81</v>
      </c>
      <c r="AY113" s="20" t="s">
        <v>206</v>
      </c>
      <c r="BE113" s="195">
        <f>IF(N113="základní",J113,0)</f>
        <v>0</v>
      </c>
      <c r="BF113" s="195">
        <f>IF(N113="snížená",J113,0)</f>
        <v>0</v>
      </c>
      <c r="BG113" s="195">
        <f>IF(N113="zákl. přenesená",J113,0)</f>
        <v>0</v>
      </c>
      <c r="BH113" s="195">
        <f>IF(N113="sníž. přenesená",J113,0)</f>
        <v>0</v>
      </c>
      <c r="BI113" s="195">
        <f>IF(N113="nulová",J113,0)</f>
        <v>0</v>
      </c>
      <c r="BJ113" s="20" t="s">
        <v>81</v>
      </c>
      <c r="BK113" s="195">
        <f>ROUND(I113*H113,2)</f>
        <v>0</v>
      </c>
      <c r="BL113" s="20" t="s">
        <v>149</v>
      </c>
      <c r="BM113" s="194" t="s">
        <v>4228</v>
      </c>
    </row>
    <row r="114" spans="1:65" s="2" customFormat="1">
      <c r="A114" s="37"/>
      <c r="B114" s="38"/>
      <c r="C114" s="39"/>
      <c r="D114" s="196" t="s">
        <v>213</v>
      </c>
      <c r="E114" s="39"/>
      <c r="F114" s="197" t="s">
        <v>4227</v>
      </c>
      <c r="G114" s="39"/>
      <c r="H114" s="39"/>
      <c r="I114" s="198"/>
      <c r="J114" s="39"/>
      <c r="K114" s="39"/>
      <c r="L114" s="42"/>
      <c r="M114" s="199"/>
      <c r="N114" s="200"/>
      <c r="O114" s="67"/>
      <c r="P114" s="67"/>
      <c r="Q114" s="67"/>
      <c r="R114" s="67"/>
      <c r="S114" s="67"/>
      <c r="T114" s="68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T114" s="20" t="s">
        <v>213</v>
      </c>
      <c r="AU114" s="20" t="s">
        <v>81</v>
      </c>
    </row>
    <row r="115" spans="1:65" s="2" customFormat="1" ht="18">
      <c r="A115" s="37"/>
      <c r="B115" s="38"/>
      <c r="C115" s="39"/>
      <c r="D115" s="196" t="s">
        <v>275</v>
      </c>
      <c r="E115" s="39"/>
      <c r="F115" s="233" t="s">
        <v>4229</v>
      </c>
      <c r="G115" s="39"/>
      <c r="H115" s="39"/>
      <c r="I115" s="198"/>
      <c r="J115" s="39"/>
      <c r="K115" s="39"/>
      <c r="L115" s="42"/>
      <c r="M115" s="199"/>
      <c r="N115" s="200"/>
      <c r="O115" s="67"/>
      <c r="P115" s="67"/>
      <c r="Q115" s="67"/>
      <c r="R115" s="67"/>
      <c r="S115" s="67"/>
      <c r="T115" s="68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T115" s="20" t="s">
        <v>275</v>
      </c>
      <c r="AU115" s="20" t="s">
        <v>81</v>
      </c>
    </row>
    <row r="116" spans="1:65" s="2" customFormat="1" ht="16.5" customHeight="1">
      <c r="A116" s="37"/>
      <c r="B116" s="38"/>
      <c r="C116" s="182" t="s">
        <v>270</v>
      </c>
      <c r="D116" s="182" t="s">
        <v>208</v>
      </c>
      <c r="E116" s="183" t="s">
        <v>270</v>
      </c>
      <c r="F116" s="184" t="s">
        <v>4230</v>
      </c>
      <c r="G116" s="185" t="s">
        <v>1123</v>
      </c>
      <c r="H116" s="186">
        <v>1</v>
      </c>
      <c r="I116" s="187"/>
      <c r="J116" s="188">
        <f>ROUND(I116*H116,2)</f>
        <v>0</v>
      </c>
      <c r="K116" s="189"/>
      <c r="L116" s="42"/>
      <c r="M116" s="190" t="s">
        <v>21</v>
      </c>
      <c r="N116" s="191" t="s">
        <v>45</v>
      </c>
      <c r="O116" s="67"/>
      <c r="P116" s="192">
        <f>O116*H116</f>
        <v>0</v>
      </c>
      <c r="Q116" s="192">
        <v>0</v>
      </c>
      <c r="R116" s="192">
        <f>Q116*H116</f>
        <v>0</v>
      </c>
      <c r="S116" s="192">
        <v>0</v>
      </c>
      <c r="T116" s="193">
        <f>S116*H116</f>
        <v>0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R116" s="194" t="s">
        <v>149</v>
      </c>
      <c r="AT116" s="194" t="s">
        <v>208</v>
      </c>
      <c r="AU116" s="194" t="s">
        <v>81</v>
      </c>
      <c r="AY116" s="20" t="s">
        <v>206</v>
      </c>
      <c r="BE116" s="195">
        <f>IF(N116="základní",J116,0)</f>
        <v>0</v>
      </c>
      <c r="BF116" s="195">
        <f>IF(N116="snížená",J116,0)</f>
        <v>0</v>
      </c>
      <c r="BG116" s="195">
        <f>IF(N116="zákl. přenesená",J116,0)</f>
        <v>0</v>
      </c>
      <c r="BH116" s="195">
        <f>IF(N116="sníž. přenesená",J116,0)</f>
        <v>0</v>
      </c>
      <c r="BI116" s="195">
        <f>IF(N116="nulová",J116,0)</f>
        <v>0</v>
      </c>
      <c r="BJ116" s="20" t="s">
        <v>81</v>
      </c>
      <c r="BK116" s="195">
        <f>ROUND(I116*H116,2)</f>
        <v>0</v>
      </c>
      <c r="BL116" s="20" t="s">
        <v>149</v>
      </c>
      <c r="BM116" s="194" t="s">
        <v>4231</v>
      </c>
    </row>
    <row r="117" spans="1:65" s="2" customFormat="1">
      <c r="A117" s="37"/>
      <c r="B117" s="38"/>
      <c r="C117" s="39"/>
      <c r="D117" s="196" t="s">
        <v>213</v>
      </c>
      <c r="E117" s="39"/>
      <c r="F117" s="197" t="s">
        <v>4230</v>
      </c>
      <c r="G117" s="39"/>
      <c r="H117" s="39"/>
      <c r="I117" s="198"/>
      <c r="J117" s="39"/>
      <c r="K117" s="39"/>
      <c r="L117" s="42"/>
      <c r="M117" s="199"/>
      <c r="N117" s="200"/>
      <c r="O117" s="67"/>
      <c r="P117" s="67"/>
      <c r="Q117" s="67"/>
      <c r="R117" s="67"/>
      <c r="S117" s="67"/>
      <c r="T117" s="68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T117" s="20" t="s">
        <v>213</v>
      </c>
      <c r="AU117" s="20" t="s">
        <v>81</v>
      </c>
    </row>
    <row r="118" spans="1:65" s="2" customFormat="1" ht="27">
      <c r="A118" s="37"/>
      <c r="B118" s="38"/>
      <c r="C118" s="39"/>
      <c r="D118" s="196" t="s">
        <v>275</v>
      </c>
      <c r="E118" s="39"/>
      <c r="F118" s="233" t="s">
        <v>4232</v>
      </c>
      <c r="G118" s="39"/>
      <c r="H118" s="39"/>
      <c r="I118" s="198"/>
      <c r="J118" s="39"/>
      <c r="K118" s="39"/>
      <c r="L118" s="42"/>
      <c r="M118" s="199"/>
      <c r="N118" s="200"/>
      <c r="O118" s="67"/>
      <c r="P118" s="67"/>
      <c r="Q118" s="67"/>
      <c r="R118" s="67"/>
      <c r="S118" s="67"/>
      <c r="T118" s="68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20" t="s">
        <v>275</v>
      </c>
      <c r="AU118" s="20" t="s">
        <v>81</v>
      </c>
    </row>
    <row r="119" spans="1:65" s="2" customFormat="1" ht="16.5" customHeight="1">
      <c r="A119" s="37"/>
      <c r="B119" s="38"/>
      <c r="C119" s="182" t="s">
        <v>283</v>
      </c>
      <c r="D119" s="182" t="s">
        <v>208</v>
      </c>
      <c r="E119" s="183" t="s">
        <v>283</v>
      </c>
      <c r="F119" s="184" t="s">
        <v>4233</v>
      </c>
      <c r="G119" s="185" t="s">
        <v>1123</v>
      </c>
      <c r="H119" s="186">
        <v>1</v>
      </c>
      <c r="I119" s="187"/>
      <c r="J119" s="188">
        <f>ROUND(I119*H119,2)</f>
        <v>0</v>
      </c>
      <c r="K119" s="189"/>
      <c r="L119" s="42"/>
      <c r="M119" s="190" t="s">
        <v>21</v>
      </c>
      <c r="N119" s="191" t="s">
        <v>45</v>
      </c>
      <c r="O119" s="67"/>
      <c r="P119" s="192">
        <f>O119*H119</f>
        <v>0</v>
      </c>
      <c r="Q119" s="192">
        <v>0</v>
      </c>
      <c r="R119" s="192">
        <f>Q119*H119</f>
        <v>0</v>
      </c>
      <c r="S119" s="192">
        <v>0</v>
      </c>
      <c r="T119" s="193">
        <f>S119*H119</f>
        <v>0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R119" s="194" t="s">
        <v>149</v>
      </c>
      <c r="AT119" s="194" t="s">
        <v>208</v>
      </c>
      <c r="AU119" s="194" t="s">
        <v>81</v>
      </c>
      <c r="AY119" s="20" t="s">
        <v>206</v>
      </c>
      <c r="BE119" s="195">
        <f>IF(N119="základní",J119,0)</f>
        <v>0</v>
      </c>
      <c r="BF119" s="195">
        <f>IF(N119="snížená",J119,0)</f>
        <v>0</v>
      </c>
      <c r="BG119" s="195">
        <f>IF(N119="zákl. přenesená",J119,0)</f>
        <v>0</v>
      </c>
      <c r="BH119" s="195">
        <f>IF(N119="sníž. přenesená",J119,0)</f>
        <v>0</v>
      </c>
      <c r="BI119" s="195">
        <f>IF(N119="nulová",J119,0)</f>
        <v>0</v>
      </c>
      <c r="BJ119" s="20" t="s">
        <v>81</v>
      </c>
      <c r="BK119" s="195">
        <f>ROUND(I119*H119,2)</f>
        <v>0</v>
      </c>
      <c r="BL119" s="20" t="s">
        <v>149</v>
      </c>
      <c r="BM119" s="194" t="s">
        <v>4234</v>
      </c>
    </row>
    <row r="120" spans="1:65" s="2" customFormat="1">
      <c r="A120" s="37"/>
      <c r="B120" s="38"/>
      <c r="C120" s="39"/>
      <c r="D120" s="196" t="s">
        <v>213</v>
      </c>
      <c r="E120" s="39"/>
      <c r="F120" s="197" t="s">
        <v>4233</v>
      </c>
      <c r="G120" s="39"/>
      <c r="H120" s="39"/>
      <c r="I120" s="198"/>
      <c r="J120" s="39"/>
      <c r="K120" s="39"/>
      <c r="L120" s="42"/>
      <c r="M120" s="199"/>
      <c r="N120" s="200"/>
      <c r="O120" s="67"/>
      <c r="P120" s="67"/>
      <c r="Q120" s="67"/>
      <c r="R120" s="67"/>
      <c r="S120" s="67"/>
      <c r="T120" s="68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20" t="s">
        <v>213</v>
      </c>
      <c r="AU120" s="20" t="s">
        <v>81</v>
      </c>
    </row>
    <row r="121" spans="1:65" s="2" customFormat="1" ht="27">
      <c r="A121" s="37"/>
      <c r="B121" s="38"/>
      <c r="C121" s="39"/>
      <c r="D121" s="196" t="s">
        <v>275</v>
      </c>
      <c r="E121" s="39"/>
      <c r="F121" s="233" t="s">
        <v>4235</v>
      </c>
      <c r="G121" s="39"/>
      <c r="H121" s="39"/>
      <c r="I121" s="198"/>
      <c r="J121" s="39"/>
      <c r="K121" s="39"/>
      <c r="L121" s="42"/>
      <c r="M121" s="199"/>
      <c r="N121" s="200"/>
      <c r="O121" s="67"/>
      <c r="P121" s="67"/>
      <c r="Q121" s="67"/>
      <c r="R121" s="67"/>
      <c r="S121" s="67"/>
      <c r="T121" s="68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T121" s="20" t="s">
        <v>275</v>
      </c>
      <c r="AU121" s="20" t="s">
        <v>81</v>
      </c>
    </row>
    <row r="122" spans="1:65" s="2" customFormat="1" ht="16.5" customHeight="1">
      <c r="A122" s="37"/>
      <c r="B122" s="38"/>
      <c r="C122" s="182" t="s">
        <v>289</v>
      </c>
      <c r="D122" s="182" t="s">
        <v>208</v>
      </c>
      <c r="E122" s="183" t="s">
        <v>289</v>
      </c>
      <c r="F122" s="184" t="s">
        <v>4236</v>
      </c>
      <c r="G122" s="185" t="s">
        <v>1123</v>
      </c>
      <c r="H122" s="186">
        <v>1</v>
      </c>
      <c r="I122" s="187"/>
      <c r="J122" s="188">
        <f>ROUND(I122*H122,2)</f>
        <v>0</v>
      </c>
      <c r="K122" s="189"/>
      <c r="L122" s="42"/>
      <c r="M122" s="190" t="s">
        <v>21</v>
      </c>
      <c r="N122" s="191" t="s">
        <v>45</v>
      </c>
      <c r="O122" s="67"/>
      <c r="P122" s="192">
        <f>O122*H122</f>
        <v>0</v>
      </c>
      <c r="Q122" s="192">
        <v>0</v>
      </c>
      <c r="R122" s="192">
        <f>Q122*H122</f>
        <v>0</v>
      </c>
      <c r="S122" s="192">
        <v>0</v>
      </c>
      <c r="T122" s="193">
        <f>S122*H122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R122" s="194" t="s">
        <v>149</v>
      </c>
      <c r="AT122" s="194" t="s">
        <v>208</v>
      </c>
      <c r="AU122" s="194" t="s">
        <v>81</v>
      </c>
      <c r="AY122" s="20" t="s">
        <v>206</v>
      </c>
      <c r="BE122" s="195">
        <f>IF(N122="základní",J122,0)</f>
        <v>0</v>
      </c>
      <c r="BF122" s="195">
        <f>IF(N122="snížená",J122,0)</f>
        <v>0</v>
      </c>
      <c r="BG122" s="195">
        <f>IF(N122="zákl. přenesená",J122,0)</f>
        <v>0</v>
      </c>
      <c r="BH122" s="195">
        <f>IF(N122="sníž. přenesená",J122,0)</f>
        <v>0</v>
      </c>
      <c r="BI122" s="195">
        <f>IF(N122="nulová",J122,0)</f>
        <v>0</v>
      </c>
      <c r="BJ122" s="20" t="s">
        <v>81</v>
      </c>
      <c r="BK122" s="195">
        <f>ROUND(I122*H122,2)</f>
        <v>0</v>
      </c>
      <c r="BL122" s="20" t="s">
        <v>149</v>
      </c>
      <c r="BM122" s="194" t="s">
        <v>4237</v>
      </c>
    </row>
    <row r="123" spans="1:65" s="2" customFormat="1">
      <c r="A123" s="37"/>
      <c r="B123" s="38"/>
      <c r="C123" s="39"/>
      <c r="D123" s="196" t="s">
        <v>213</v>
      </c>
      <c r="E123" s="39"/>
      <c r="F123" s="197" t="s">
        <v>4236</v>
      </c>
      <c r="G123" s="39"/>
      <c r="H123" s="39"/>
      <c r="I123" s="198"/>
      <c r="J123" s="39"/>
      <c r="K123" s="39"/>
      <c r="L123" s="42"/>
      <c r="M123" s="199"/>
      <c r="N123" s="200"/>
      <c r="O123" s="67"/>
      <c r="P123" s="67"/>
      <c r="Q123" s="67"/>
      <c r="R123" s="67"/>
      <c r="S123" s="67"/>
      <c r="T123" s="68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20" t="s">
        <v>213</v>
      </c>
      <c r="AU123" s="20" t="s">
        <v>81</v>
      </c>
    </row>
    <row r="124" spans="1:65" s="2" customFormat="1" ht="18">
      <c r="A124" s="37"/>
      <c r="B124" s="38"/>
      <c r="C124" s="39"/>
      <c r="D124" s="196" t="s">
        <v>275</v>
      </c>
      <c r="E124" s="39"/>
      <c r="F124" s="233" t="s">
        <v>4238</v>
      </c>
      <c r="G124" s="39"/>
      <c r="H124" s="39"/>
      <c r="I124" s="198"/>
      <c r="J124" s="39"/>
      <c r="K124" s="39"/>
      <c r="L124" s="42"/>
      <c r="M124" s="199"/>
      <c r="N124" s="200"/>
      <c r="O124" s="67"/>
      <c r="P124" s="67"/>
      <c r="Q124" s="67"/>
      <c r="R124" s="67"/>
      <c r="S124" s="67"/>
      <c r="T124" s="68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20" t="s">
        <v>275</v>
      </c>
      <c r="AU124" s="20" t="s">
        <v>81</v>
      </c>
    </row>
    <row r="125" spans="1:65" s="2" customFormat="1" ht="16.5" customHeight="1">
      <c r="A125" s="37"/>
      <c r="B125" s="38"/>
      <c r="C125" s="182" t="s">
        <v>304</v>
      </c>
      <c r="D125" s="182" t="s">
        <v>208</v>
      </c>
      <c r="E125" s="183" t="s">
        <v>304</v>
      </c>
      <c r="F125" s="184" t="s">
        <v>4239</v>
      </c>
      <c r="G125" s="185" t="s">
        <v>1123</v>
      </c>
      <c r="H125" s="186">
        <v>1</v>
      </c>
      <c r="I125" s="187"/>
      <c r="J125" s="188">
        <f>ROUND(I125*H125,2)</f>
        <v>0</v>
      </c>
      <c r="K125" s="189"/>
      <c r="L125" s="42"/>
      <c r="M125" s="190" t="s">
        <v>21</v>
      </c>
      <c r="N125" s="191" t="s">
        <v>45</v>
      </c>
      <c r="O125" s="67"/>
      <c r="P125" s="192">
        <f>O125*H125</f>
        <v>0</v>
      </c>
      <c r="Q125" s="192">
        <v>0</v>
      </c>
      <c r="R125" s="192">
        <f>Q125*H125</f>
        <v>0</v>
      </c>
      <c r="S125" s="192">
        <v>0</v>
      </c>
      <c r="T125" s="193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194" t="s">
        <v>149</v>
      </c>
      <c r="AT125" s="194" t="s">
        <v>208</v>
      </c>
      <c r="AU125" s="194" t="s">
        <v>81</v>
      </c>
      <c r="AY125" s="20" t="s">
        <v>206</v>
      </c>
      <c r="BE125" s="195">
        <f>IF(N125="základní",J125,0)</f>
        <v>0</v>
      </c>
      <c r="BF125" s="195">
        <f>IF(N125="snížená",J125,0)</f>
        <v>0</v>
      </c>
      <c r="BG125" s="195">
        <f>IF(N125="zákl. přenesená",J125,0)</f>
        <v>0</v>
      </c>
      <c r="BH125" s="195">
        <f>IF(N125="sníž. přenesená",J125,0)</f>
        <v>0</v>
      </c>
      <c r="BI125" s="195">
        <f>IF(N125="nulová",J125,0)</f>
        <v>0</v>
      </c>
      <c r="BJ125" s="20" t="s">
        <v>81</v>
      </c>
      <c r="BK125" s="195">
        <f>ROUND(I125*H125,2)</f>
        <v>0</v>
      </c>
      <c r="BL125" s="20" t="s">
        <v>149</v>
      </c>
      <c r="BM125" s="194" t="s">
        <v>4240</v>
      </c>
    </row>
    <row r="126" spans="1:65" s="2" customFormat="1">
      <c r="A126" s="37"/>
      <c r="B126" s="38"/>
      <c r="C126" s="39"/>
      <c r="D126" s="196" t="s">
        <v>213</v>
      </c>
      <c r="E126" s="39"/>
      <c r="F126" s="197" t="s">
        <v>4239</v>
      </c>
      <c r="G126" s="39"/>
      <c r="H126" s="39"/>
      <c r="I126" s="198"/>
      <c r="J126" s="39"/>
      <c r="K126" s="39"/>
      <c r="L126" s="42"/>
      <c r="M126" s="199"/>
      <c r="N126" s="200"/>
      <c r="O126" s="67"/>
      <c r="P126" s="67"/>
      <c r="Q126" s="67"/>
      <c r="R126" s="67"/>
      <c r="S126" s="67"/>
      <c r="T126" s="68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20" t="s">
        <v>213</v>
      </c>
      <c r="AU126" s="20" t="s">
        <v>81</v>
      </c>
    </row>
    <row r="127" spans="1:65" s="2" customFormat="1" ht="18">
      <c r="A127" s="37"/>
      <c r="B127" s="38"/>
      <c r="C127" s="39"/>
      <c r="D127" s="196" t="s">
        <v>275</v>
      </c>
      <c r="E127" s="39"/>
      <c r="F127" s="233" t="s">
        <v>4241</v>
      </c>
      <c r="G127" s="39"/>
      <c r="H127" s="39"/>
      <c r="I127" s="198"/>
      <c r="J127" s="39"/>
      <c r="K127" s="39"/>
      <c r="L127" s="42"/>
      <c r="M127" s="199"/>
      <c r="N127" s="200"/>
      <c r="O127" s="67"/>
      <c r="P127" s="67"/>
      <c r="Q127" s="67"/>
      <c r="R127" s="67"/>
      <c r="S127" s="67"/>
      <c r="T127" s="68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20" t="s">
        <v>275</v>
      </c>
      <c r="AU127" s="20" t="s">
        <v>81</v>
      </c>
    </row>
    <row r="128" spans="1:65" s="2" customFormat="1" ht="16.5" customHeight="1">
      <c r="A128" s="37"/>
      <c r="B128" s="38"/>
      <c r="C128" s="182" t="s">
        <v>313</v>
      </c>
      <c r="D128" s="182" t="s">
        <v>208</v>
      </c>
      <c r="E128" s="183" t="s">
        <v>313</v>
      </c>
      <c r="F128" s="184" t="s">
        <v>4221</v>
      </c>
      <c r="G128" s="185" t="s">
        <v>1123</v>
      </c>
      <c r="H128" s="186">
        <v>1</v>
      </c>
      <c r="I128" s="187"/>
      <c r="J128" s="188">
        <f>ROUND(I128*H128,2)</f>
        <v>0</v>
      </c>
      <c r="K128" s="189"/>
      <c r="L128" s="42"/>
      <c r="M128" s="190" t="s">
        <v>21</v>
      </c>
      <c r="N128" s="191" t="s">
        <v>45</v>
      </c>
      <c r="O128" s="67"/>
      <c r="P128" s="192">
        <f>O128*H128</f>
        <v>0</v>
      </c>
      <c r="Q128" s="192">
        <v>0</v>
      </c>
      <c r="R128" s="192">
        <f>Q128*H128</f>
        <v>0</v>
      </c>
      <c r="S128" s="192">
        <v>0</v>
      </c>
      <c r="T128" s="193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194" t="s">
        <v>149</v>
      </c>
      <c r="AT128" s="194" t="s">
        <v>208</v>
      </c>
      <c r="AU128" s="194" t="s">
        <v>81</v>
      </c>
      <c r="AY128" s="20" t="s">
        <v>206</v>
      </c>
      <c r="BE128" s="195">
        <f>IF(N128="základní",J128,0)</f>
        <v>0</v>
      </c>
      <c r="BF128" s="195">
        <f>IF(N128="snížená",J128,0)</f>
        <v>0</v>
      </c>
      <c r="BG128" s="195">
        <f>IF(N128="zákl. přenesená",J128,0)</f>
        <v>0</v>
      </c>
      <c r="BH128" s="195">
        <f>IF(N128="sníž. přenesená",J128,0)</f>
        <v>0</v>
      </c>
      <c r="BI128" s="195">
        <f>IF(N128="nulová",J128,0)</f>
        <v>0</v>
      </c>
      <c r="BJ128" s="20" t="s">
        <v>81</v>
      </c>
      <c r="BK128" s="195">
        <f>ROUND(I128*H128,2)</f>
        <v>0</v>
      </c>
      <c r="BL128" s="20" t="s">
        <v>149</v>
      </c>
      <c r="BM128" s="194" t="s">
        <v>4242</v>
      </c>
    </row>
    <row r="129" spans="1:65" s="2" customFormat="1">
      <c r="A129" s="37"/>
      <c r="B129" s="38"/>
      <c r="C129" s="39"/>
      <c r="D129" s="196" t="s">
        <v>213</v>
      </c>
      <c r="E129" s="39"/>
      <c r="F129" s="197" t="s">
        <v>4221</v>
      </c>
      <c r="G129" s="39"/>
      <c r="H129" s="39"/>
      <c r="I129" s="198"/>
      <c r="J129" s="39"/>
      <c r="K129" s="39"/>
      <c r="L129" s="42"/>
      <c r="M129" s="199"/>
      <c r="N129" s="200"/>
      <c r="O129" s="67"/>
      <c r="P129" s="67"/>
      <c r="Q129" s="67"/>
      <c r="R129" s="67"/>
      <c r="S129" s="67"/>
      <c r="T129" s="68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20" t="s">
        <v>213</v>
      </c>
      <c r="AU129" s="20" t="s">
        <v>81</v>
      </c>
    </row>
    <row r="130" spans="1:65" s="2" customFormat="1" ht="18">
      <c r="A130" s="37"/>
      <c r="B130" s="38"/>
      <c r="C130" s="39"/>
      <c r="D130" s="196" t="s">
        <v>275</v>
      </c>
      <c r="E130" s="39"/>
      <c r="F130" s="233" t="s">
        <v>4243</v>
      </c>
      <c r="G130" s="39"/>
      <c r="H130" s="39"/>
      <c r="I130" s="198"/>
      <c r="J130" s="39"/>
      <c r="K130" s="39"/>
      <c r="L130" s="42"/>
      <c r="M130" s="199"/>
      <c r="N130" s="200"/>
      <c r="O130" s="67"/>
      <c r="P130" s="67"/>
      <c r="Q130" s="67"/>
      <c r="R130" s="67"/>
      <c r="S130" s="67"/>
      <c r="T130" s="68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20" t="s">
        <v>275</v>
      </c>
      <c r="AU130" s="20" t="s">
        <v>81</v>
      </c>
    </row>
    <row r="131" spans="1:65" s="2" customFormat="1" ht="16.5" customHeight="1">
      <c r="A131" s="37"/>
      <c r="B131" s="38"/>
      <c r="C131" s="182" t="s">
        <v>8</v>
      </c>
      <c r="D131" s="182" t="s">
        <v>208</v>
      </c>
      <c r="E131" s="183" t="s">
        <v>8</v>
      </c>
      <c r="F131" s="184" t="s">
        <v>4244</v>
      </c>
      <c r="G131" s="185" t="s">
        <v>1123</v>
      </c>
      <c r="H131" s="186">
        <v>1</v>
      </c>
      <c r="I131" s="187"/>
      <c r="J131" s="188">
        <f>ROUND(I131*H131,2)</f>
        <v>0</v>
      </c>
      <c r="K131" s="189"/>
      <c r="L131" s="42"/>
      <c r="M131" s="190" t="s">
        <v>21</v>
      </c>
      <c r="N131" s="191" t="s">
        <v>45</v>
      </c>
      <c r="O131" s="67"/>
      <c r="P131" s="192">
        <f>O131*H131</f>
        <v>0</v>
      </c>
      <c r="Q131" s="192">
        <v>0</v>
      </c>
      <c r="R131" s="192">
        <f>Q131*H131</f>
        <v>0</v>
      </c>
      <c r="S131" s="192">
        <v>0</v>
      </c>
      <c r="T131" s="193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194" t="s">
        <v>149</v>
      </c>
      <c r="AT131" s="194" t="s">
        <v>208</v>
      </c>
      <c r="AU131" s="194" t="s">
        <v>81</v>
      </c>
      <c r="AY131" s="20" t="s">
        <v>206</v>
      </c>
      <c r="BE131" s="195">
        <f>IF(N131="základní",J131,0)</f>
        <v>0</v>
      </c>
      <c r="BF131" s="195">
        <f>IF(N131="snížená",J131,0)</f>
        <v>0</v>
      </c>
      <c r="BG131" s="195">
        <f>IF(N131="zákl. přenesená",J131,0)</f>
        <v>0</v>
      </c>
      <c r="BH131" s="195">
        <f>IF(N131="sníž. přenesená",J131,0)</f>
        <v>0</v>
      </c>
      <c r="BI131" s="195">
        <f>IF(N131="nulová",J131,0)</f>
        <v>0</v>
      </c>
      <c r="BJ131" s="20" t="s">
        <v>81</v>
      </c>
      <c r="BK131" s="195">
        <f>ROUND(I131*H131,2)</f>
        <v>0</v>
      </c>
      <c r="BL131" s="20" t="s">
        <v>149</v>
      </c>
      <c r="BM131" s="194" t="s">
        <v>4245</v>
      </c>
    </row>
    <row r="132" spans="1:65" s="2" customFormat="1">
      <c r="A132" s="37"/>
      <c r="B132" s="38"/>
      <c r="C132" s="39"/>
      <c r="D132" s="196" t="s">
        <v>213</v>
      </c>
      <c r="E132" s="39"/>
      <c r="F132" s="197" t="s">
        <v>4244</v>
      </c>
      <c r="G132" s="39"/>
      <c r="H132" s="39"/>
      <c r="I132" s="198"/>
      <c r="J132" s="39"/>
      <c r="K132" s="39"/>
      <c r="L132" s="42"/>
      <c r="M132" s="199"/>
      <c r="N132" s="200"/>
      <c r="O132" s="67"/>
      <c r="P132" s="67"/>
      <c r="Q132" s="67"/>
      <c r="R132" s="67"/>
      <c r="S132" s="67"/>
      <c r="T132" s="68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20" t="s">
        <v>213</v>
      </c>
      <c r="AU132" s="20" t="s">
        <v>81</v>
      </c>
    </row>
    <row r="133" spans="1:65" s="2" customFormat="1" ht="18">
      <c r="A133" s="37"/>
      <c r="B133" s="38"/>
      <c r="C133" s="39"/>
      <c r="D133" s="196" t="s">
        <v>275</v>
      </c>
      <c r="E133" s="39"/>
      <c r="F133" s="233" t="s">
        <v>4246</v>
      </c>
      <c r="G133" s="39"/>
      <c r="H133" s="39"/>
      <c r="I133" s="198"/>
      <c r="J133" s="39"/>
      <c r="K133" s="39"/>
      <c r="L133" s="42"/>
      <c r="M133" s="199"/>
      <c r="N133" s="200"/>
      <c r="O133" s="67"/>
      <c r="P133" s="67"/>
      <c r="Q133" s="67"/>
      <c r="R133" s="67"/>
      <c r="S133" s="67"/>
      <c r="T133" s="68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20" t="s">
        <v>275</v>
      </c>
      <c r="AU133" s="20" t="s">
        <v>81</v>
      </c>
    </row>
    <row r="134" spans="1:65" s="2" customFormat="1" ht="16.5" customHeight="1">
      <c r="A134" s="37"/>
      <c r="B134" s="38"/>
      <c r="C134" s="182" t="s">
        <v>334</v>
      </c>
      <c r="D134" s="182" t="s">
        <v>208</v>
      </c>
      <c r="E134" s="183" t="s">
        <v>334</v>
      </c>
      <c r="F134" s="184" t="s">
        <v>4244</v>
      </c>
      <c r="G134" s="185" t="s">
        <v>1123</v>
      </c>
      <c r="H134" s="186">
        <v>1</v>
      </c>
      <c r="I134" s="187"/>
      <c r="J134" s="188">
        <f>ROUND(I134*H134,2)</f>
        <v>0</v>
      </c>
      <c r="K134" s="189"/>
      <c r="L134" s="42"/>
      <c r="M134" s="190" t="s">
        <v>21</v>
      </c>
      <c r="N134" s="191" t="s">
        <v>45</v>
      </c>
      <c r="O134" s="67"/>
      <c r="P134" s="192">
        <f>O134*H134</f>
        <v>0</v>
      </c>
      <c r="Q134" s="192">
        <v>0</v>
      </c>
      <c r="R134" s="192">
        <f>Q134*H134</f>
        <v>0</v>
      </c>
      <c r="S134" s="192">
        <v>0</v>
      </c>
      <c r="T134" s="193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194" t="s">
        <v>149</v>
      </c>
      <c r="AT134" s="194" t="s">
        <v>208</v>
      </c>
      <c r="AU134" s="194" t="s">
        <v>81</v>
      </c>
      <c r="AY134" s="20" t="s">
        <v>206</v>
      </c>
      <c r="BE134" s="195">
        <f>IF(N134="základní",J134,0)</f>
        <v>0</v>
      </c>
      <c r="BF134" s="195">
        <f>IF(N134="snížená",J134,0)</f>
        <v>0</v>
      </c>
      <c r="BG134" s="195">
        <f>IF(N134="zákl. přenesená",J134,0)</f>
        <v>0</v>
      </c>
      <c r="BH134" s="195">
        <f>IF(N134="sníž. přenesená",J134,0)</f>
        <v>0</v>
      </c>
      <c r="BI134" s="195">
        <f>IF(N134="nulová",J134,0)</f>
        <v>0</v>
      </c>
      <c r="BJ134" s="20" t="s">
        <v>81</v>
      </c>
      <c r="BK134" s="195">
        <f>ROUND(I134*H134,2)</f>
        <v>0</v>
      </c>
      <c r="BL134" s="20" t="s">
        <v>149</v>
      </c>
      <c r="BM134" s="194" t="s">
        <v>4247</v>
      </c>
    </row>
    <row r="135" spans="1:65" s="2" customFormat="1">
      <c r="A135" s="37"/>
      <c r="B135" s="38"/>
      <c r="C135" s="39"/>
      <c r="D135" s="196" t="s">
        <v>213</v>
      </c>
      <c r="E135" s="39"/>
      <c r="F135" s="197" t="s">
        <v>4244</v>
      </c>
      <c r="G135" s="39"/>
      <c r="H135" s="39"/>
      <c r="I135" s="198"/>
      <c r="J135" s="39"/>
      <c r="K135" s="39"/>
      <c r="L135" s="42"/>
      <c r="M135" s="199"/>
      <c r="N135" s="200"/>
      <c r="O135" s="67"/>
      <c r="P135" s="67"/>
      <c r="Q135" s="67"/>
      <c r="R135" s="67"/>
      <c r="S135" s="67"/>
      <c r="T135" s="68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20" t="s">
        <v>213</v>
      </c>
      <c r="AU135" s="20" t="s">
        <v>81</v>
      </c>
    </row>
    <row r="136" spans="1:65" s="2" customFormat="1" ht="18">
      <c r="A136" s="37"/>
      <c r="B136" s="38"/>
      <c r="C136" s="39"/>
      <c r="D136" s="196" t="s">
        <v>275</v>
      </c>
      <c r="E136" s="39"/>
      <c r="F136" s="233" t="s">
        <v>4246</v>
      </c>
      <c r="G136" s="39"/>
      <c r="H136" s="39"/>
      <c r="I136" s="198"/>
      <c r="J136" s="39"/>
      <c r="K136" s="39"/>
      <c r="L136" s="42"/>
      <c r="M136" s="199"/>
      <c r="N136" s="200"/>
      <c r="O136" s="67"/>
      <c r="P136" s="67"/>
      <c r="Q136" s="67"/>
      <c r="R136" s="67"/>
      <c r="S136" s="67"/>
      <c r="T136" s="68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T136" s="20" t="s">
        <v>275</v>
      </c>
      <c r="AU136" s="20" t="s">
        <v>81</v>
      </c>
    </row>
    <row r="137" spans="1:65" s="2" customFormat="1" ht="16.5" customHeight="1">
      <c r="A137" s="37"/>
      <c r="B137" s="38"/>
      <c r="C137" s="182" t="s">
        <v>339</v>
      </c>
      <c r="D137" s="182" t="s">
        <v>208</v>
      </c>
      <c r="E137" s="183" t="s">
        <v>339</v>
      </c>
      <c r="F137" s="184" t="s">
        <v>4248</v>
      </c>
      <c r="G137" s="185" t="s">
        <v>1123</v>
      </c>
      <c r="H137" s="186">
        <v>1</v>
      </c>
      <c r="I137" s="187"/>
      <c r="J137" s="188">
        <f>ROUND(I137*H137,2)</f>
        <v>0</v>
      </c>
      <c r="K137" s="189"/>
      <c r="L137" s="42"/>
      <c r="M137" s="190" t="s">
        <v>21</v>
      </c>
      <c r="N137" s="191" t="s">
        <v>45</v>
      </c>
      <c r="O137" s="67"/>
      <c r="P137" s="192">
        <f>O137*H137</f>
        <v>0</v>
      </c>
      <c r="Q137" s="192">
        <v>0</v>
      </c>
      <c r="R137" s="192">
        <f>Q137*H137</f>
        <v>0</v>
      </c>
      <c r="S137" s="192">
        <v>0</v>
      </c>
      <c r="T137" s="193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194" t="s">
        <v>149</v>
      </c>
      <c r="AT137" s="194" t="s">
        <v>208</v>
      </c>
      <c r="AU137" s="194" t="s">
        <v>81</v>
      </c>
      <c r="AY137" s="20" t="s">
        <v>206</v>
      </c>
      <c r="BE137" s="195">
        <f>IF(N137="základní",J137,0)</f>
        <v>0</v>
      </c>
      <c r="BF137" s="195">
        <f>IF(N137="snížená",J137,0)</f>
        <v>0</v>
      </c>
      <c r="BG137" s="195">
        <f>IF(N137="zákl. přenesená",J137,0)</f>
        <v>0</v>
      </c>
      <c r="BH137" s="195">
        <f>IF(N137="sníž. přenesená",J137,0)</f>
        <v>0</v>
      </c>
      <c r="BI137" s="195">
        <f>IF(N137="nulová",J137,0)</f>
        <v>0</v>
      </c>
      <c r="BJ137" s="20" t="s">
        <v>81</v>
      </c>
      <c r="BK137" s="195">
        <f>ROUND(I137*H137,2)</f>
        <v>0</v>
      </c>
      <c r="BL137" s="20" t="s">
        <v>149</v>
      </c>
      <c r="BM137" s="194" t="s">
        <v>4249</v>
      </c>
    </row>
    <row r="138" spans="1:65" s="2" customFormat="1">
      <c r="A138" s="37"/>
      <c r="B138" s="38"/>
      <c r="C138" s="39"/>
      <c r="D138" s="196" t="s">
        <v>213</v>
      </c>
      <c r="E138" s="39"/>
      <c r="F138" s="197" t="s">
        <v>4248</v>
      </c>
      <c r="G138" s="39"/>
      <c r="H138" s="39"/>
      <c r="I138" s="198"/>
      <c r="J138" s="39"/>
      <c r="K138" s="39"/>
      <c r="L138" s="42"/>
      <c r="M138" s="199"/>
      <c r="N138" s="200"/>
      <c r="O138" s="67"/>
      <c r="P138" s="67"/>
      <c r="Q138" s="67"/>
      <c r="R138" s="67"/>
      <c r="S138" s="67"/>
      <c r="T138" s="68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20" t="s">
        <v>213</v>
      </c>
      <c r="AU138" s="20" t="s">
        <v>81</v>
      </c>
    </row>
    <row r="139" spans="1:65" s="2" customFormat="1" ht="18">
      <c r="A139" s="37"/>
      <c r="B139" s="38"/>
      <c r="C139" s="39"/>
      <c r="D139" s="196" t="s">
        <v>275</v>
      </c>
      <c r="E139" s="39"/>
      <c r="F139" s="233" t="s">
        <v>4250</v>
      </c>
      <c r="G139" s="39"/>
      <c r="H139" s="39"/>
      <c r="I139" s="198"/>
      <c r="J139" s="39"/>
      <c r="K139" s="39"/>
      <c r="L139" s="42"/>
      <c r="M139" s="199"/>
      <c r="N139" s="200"/>
      <c r="O139" s="67"/>
      <c r="P139" s="67"/>
      <c r="Q139" s="67"/>
      <c r="R139" s="67"/>
      <c r="S139" s="67"/>
      <c r="T139" s="68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20" t="s">
        <v>275</v>
      </c>
      <c r="AU139" s="20" t="s">
        <v>81</v>
      </c>
    </row>
    <row r="140" spans="1:65" s="2" customFormat="1" ht="16.5" customHeight="1">
      <c r="A140" s="37"/>
      <c r="B140" s="38"/>
      <c r="C140" s="182" t="s">
        <v>346</v>
      </c>
      <c r="D140" s="182" t="s">
        <v>208</v>
      </c>
      <c r="E140" s="183" t="s">
        <v>346</v>
      </c>
      <c r="F140" s="184" t="s">
        <v>4215</v>
      </c>
      <c r="G140" s="185" t="s">
        <v>1123</v>
      </c>
      <c r="H140" s="186">
        <v>1</v>
      </c>
      <c r="I140" s="187"/>
      <c r="J140" s="188">
        <f>ROUND(I140*H140,2)</f>
        <v>0</v>
      </c>
      <c r="K140" s="189"/>
      <c r="L140" s="42"/>
      <c r="M140" s="190" t="s">
        <v>21</v>
      </c>
      <c r="N140" s="191" t="s">
        <v>45</v>
      </c>
      <c r="O140" s="67"/>
      <c r="P140" s="192">
        <f>O140*H140</f>
        <v>0</v>
      </c>
      <c r="Q140" s="192">
        <v>0</v>
      </c>
      <c r="R140" s="192">
        <f>Q140*H140</f>
        <v>0</v>
      </c>
      <c r="S140" s="192">
        <v>0</v>
      </c>
      <c r="T140" s="193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194" t="s">
        <v>149</v>
      </c>
      <c r="AT140" s="194" t="s">
        <v>208</v>
      </c>
      <c r="AU140" s="194" t="s">
        <v>81</v>
      </c>
      <c r="AY140" s="20" t="s">
        <v>206</v>
      </c>
      <c r="BE140" s="195">
        <f>IF(N140="základní",J140,0)</f>
        <v>0</v>
      </c>
      <c r="BF140" s="195">
        <f>IF(N140="snížená",J140,0)</f>
        <v>0</v>
      </c>
      <c r="BG140" s="195">
        <f>IF(N140="zákl. přenesená",J140,0)</f>
        <v>0</v>
      </c>
      <c r="BH140" s="195">
        <f>IF(N140="sníž. přenesená",J140,0)</f>
        <v>0</v>
      </c>
      <c r="BI140" s="195">
        <f>IF(N140="nulová",J140,0)</f>
        <v>0</v>
      </c>
      <c r="BJ140" s="20" t="s">
        <v>81</v>
      </c>
      <c r="BK140" s="195">
        <f>ROUND(I140*H140,2)</f>
        <v>0</v>
      </c>
      <c r="BL140" s="20" t="s">
        <v>149</v>
      </c>
      <c r="BM140" s="194" t="s">
        <v>4251</v>
      </c>
    </row>
    <row r="141" spans="1:65" s="2" customFormat="1">
      <c r="A141" s="37"/>
      <c r="B141" s="38"/>
      <c r="C141" s="39"/>
      <c r="D141" s="196" t="s">
        <v>213</v>
      </c>
      <c r="E141" s="39"/>
      <c r="F141" s="197" t="s">
        <v>4215</v>
      </c>
      <c r="G141" s="39"/>
      <c r="H141" s="39"/>
      <c r="I141" s="198"/>
      <c r="J141" s="39"/>
      <c r="K141" s="39"/>
      <c r="L141" s="42"/>
      <c r="M141" s="199"/>
      <c r="N141" s="200"/>
      <c r="O141" s="67"/>
      <c r="P141" s="67"/>
      <c r="Q141" s="67"/>
      <c r="R141" s="67"/>
      <c r="S141" s="67"/>
      <c r="T141" s="68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T141" s="20" t="s">
        <v>213</v>
      </c>
      <c r="AU141" s="20" t="s">
        <v>81</v>
      </c>
    </row>
    <row r="142" spans="1:65" s="2" customFormat="1" ht="18">
      <c r="A142" s="37"/>
      <c r="B142" s="38"/>
      <c r="C142" s="39"/>
      <c r="D142" s="196" t="s">
        <v>275</v>
      </c>
      <c r="E142" s="39"/>
      <c r="F142" s="233" t="s">
        <v>4217</v>
      </c>
      <c r="G142" s="39"/>
      <c r="H142" s="39"/>
      <c r="I142" s="198"/>
      <c r="J142" s="39"/>
      <c r="K142" s="39"/>
      <c r="L142" s="42"/>
      <c r="M142" s="199"/>
      <c r="N142" s="200"/>
      <c r="O142" s="67"/>
      <c r="P142" s="67"/>
      <c r="Q142" s="67"/>
      <c r="R142" s="67"/>
      <c r="S142" s="67"/>
      <c r="T142" s="68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20" t="s">
        <v>275</v>
      </c>
      <c r="AU142" s="20" t="s">
        <v>81</v>
      </c>
    </row>
    <row r="143" spans="1:65" s="2" customFormat="1" ht="24.15" customHeight="1">
      <c r="A143" s="37"/>
      <c r="B143" s="38"/>
      <c r="C143" s="182" t="s">
        <v>356</v>
      </c>
      <c r="D143" s="182" t="s">
        <v>208</v>
      </c>
      <c r="E143" s="183" t="s">
        <v>356</v>
      </c>
      <c r="F143" s="184" t="s">
        <v>4252</v>
      </c>
      <c r="G143" s="185" t="s">
        <v>1123</v>
      </c>
      <c r="H143" s="186">
        <v>1</v>
      </c>
      <c r="I143" s="187"/>
      <c r="J143" s="188">
        <f>ROUND(I143*H143,2)</f>
        <v>0</v>
      </c>
      <c r="K143" s="189"/>
      <c r="L143" s="42"/>
      <c r="M143" s="190" t="s">
        <v>21</v>
      </c>
      <c r="N143" s="191" t="s">
        <v>45</v>
      </c>
      <c r="O143" s="67"/>
      <c r="P143" s="192">
        <f>O143*H143</f>
        <v>0</v>
      </c>
      <c r="Q143" s="192">
        <v>0</v>
      </c>
      <c r="R143" s="192">
        <f>Q143*H143</f>
        <v>0</v>
      </c>
      <c r="S143" s="192">
        <v>0</v>
      </c>
      <c r="T143" s="193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194" t="s">
        <v>149</v>
      </c>
      <c r="AT143" s="194" t="s">
        <v>208</v>
      </c>
      <c r="AU143" s="194" t="s">
        <v>81</v>
      </c>
      <c r="AY143" s="20" t="s">
        <v>206</v>
      </c>
      <c r="BE143" s="195">
        <f>IF(N143="základní",J143,0)</f>
        <v>0</v>
      </c>
      <c r="BF143" s="195">
        <f>IF(N143="snížená",J143,0)</f>
        <v>0</v>
      </c>
      <c r="BG143" s="195">
        <f>IF(N143="zákl. přenesená",J143,0)</f>
        <v>0</v>
      </c>
      <c r="BH143" s="195">
        <f>IF(N143="sníž. přenesená",J143,0)</f>
        <v>0</v>
      </c>
      <c r="BI143" s="195">
        <f>IF(N143="nulová",J143,0)</f>
        <v>0</v>
      </c>
      <c r="BJ143" s="20" t="s">
        <v>81</v>
      </c>
      <c r="BK143" s="195">
        <f>ROUND(I143*H143,2)</f>
        <v>0</v>
      </c>
      <c r="BL143" s="20" t="s">
        <v>149</v>
      </c>
      <c r="BM143" s="194" t="s">
        <v>4253</v>
      </c>
    </row>
    <row r="144" spans="1:65" s="2" customFormat="1" ht="18">
      <c r="A144" s="37"/>
      <c r="B144" s="38"/>
      <c r="C144" s="39"/>
      <c r="D144" s="196" t="s">
        <v>213</v>
      </c>
      <c r="E144" s="39"/>
      <c r="F144" s="197" t="s">
        <v>4252</v>
      </c>
      <c r="G144" s="39"/>
      <c r="H144" s="39"/>
      <c r="I144" s="198"/>
      <c r="J144" s="39"/>
      <c r="K144" s="39"/>
      <c r="L144" s="42"/>
      <c r="M144" s="199"/>
      <c r="N144" s="200"/>
      <c r="O144" s="67"/>
      <c r="P144" s="67"/>
      <c r="Q144" s="67"/>
      <c r="R144" s="67"/>
      <c r="S144" s="67"/>
      <c r="T144" s="68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20" t="s">
        <v>213</v>
      </c>
      <c r="AU144" s="20" t="s">
        <v>81</v>
      </c>
    </row>
    <row r="145" spans="1:65" s="2" customFormat="1" ht="18">
      <c r="A145" s="37"/>
      <c r="B145" s="38"/>
      <c r="C145" s="39"/>
      <c r="D145" s="196" t="s">
        <v>275</v>
      </c>
      <c r="E145" s="39"/>
      <c r="F145" s="233" t="s">
        <v>4254</v>
      </c>
      <c r="G145" s="39"/>
      <c r="H145" s="39"/>
      <c r="I145" s="198"/>
      <c r="J145" s="39"/>
      <c r="K145" s="39"/>
      <c r="L145" s="42"/>
      <c r="M145" s="199"/>
      <c r="N145" s="200"/>
      <c r="O145" s="67"/>
      <c r="P145" s="67"/>
      <c r="Q145" s="67"/>
      <c r="R145" s="67"/>
      <c r="S145" s="67"/>
      <c r="T145" s="68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T145" s="20" t="s">
        <v>275</v>
      </c>
      <c r="AU145" s="20" t="s">
        <v>81</v>
      </c>
    </row>
    <row r="146" spans="1:65" s="2" customFormat="1" ht="16.5" customHeight="1">
      <c r="A146" s="37"/>
      <c r="B146" s="38"/>
      <c r="C146" s="182" t="s">
        <v>361</v>
      </c>
      <c r="D146" s="182" t="s">
        <v>208</v>
      </c>
      <c r="E146" s="183" t="s">
        <v>361</v>
      </c>
      <c r="F146" s="184" t="s">
        <v>4255</v>
      </c>
      <c r="G146" s="185" t="s">
        <v>1123</v>
      </c>
      <c r="H146" s="186">
        <v>1</v>
      </c>
      <c r="I146" s="187"/>
      <c r="J146" s="188">
        <f>ROUND(I146*H146,2)</f>
        <v>0</v>
      </c>
      <c r="K146" s="189"/>
      <c r="L146" s="42"/>
      <c r="M146" s="190" t="s">
        <v>21</v>
      </c>
      <c r="N146" s="191" t="s">
        <v>45</v>
      </c>
      <c r="O146" s="67"/>
      <c r="P146" s="192">
        <f>O146*H146</f>
        <v>0</v>
      </c>
      <c r="Q146" s="192">
        <v>0</v>
      </c>
      <c r="R146" s="192">
        <f>Q146*H146</f>
        <v>0</v>
      </c>
      <c r="S146" s="192">
        <v>0</v>
      </c>
      <c r="T146" s="193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194" t="s">
        <v>149</v>
      </c>
      <c r="AT146" s="194" t="s">
        <v>208</v>
      </c>
      <c r="AU146" s="194" t="s">
        <v>81</v>
      </c>
      <c r="AY146" s="20" t="s">
        <v>206</v>
      </c>
      <c r="BE146" s="195">
        <f>IF(N146="základní",J146,0)</f>
        <v>0</v>
      </c>
      <c r="BF146" s="195">
        <f>IF(N146="snížená",J146,0)</f>
        <v>0</v>
      </c>
      <c r="BG146" s="195">
        <f>IF(N146="zákl. přenesená",J146,0)</f>
        <v>0</v>
      </c>
      <c r="BH146" s="195">
        <f>IF(N146="sníž. přenesená",J146,0)</f>
        <v>0</v>
      </c>
      <c r="BI146" s="195">
        <f>IF(N146="nulová",J146,0)</f>
        <v>0</v>
      </c>
      <c r="BJ146" s="20" t="s">
        <v>81</v>
      </c>
      <c r="BK146" s="195">
        <f>ROUND(I146*H146,2)</f>
        <v>0</v>
      </c>
      <c r="BL146" s="20" t="s">
        <v>149</v>
      </c>
      <c r="BM146" s="194" t="s">
        <v>4256</v>
      </c>
    </row>
    <row r="147" spans="1:65" s="2" customFormat="1">
      <c r="A147" s="37"/>
      <c r="B147" s="38"/>
      <c r="C147" s="39"/>
      <c r="D147" s="196" t="s">
        <v>213</v>
      </c>
      <c r="E147" s="39"/>
      <c r="F147" s="197" t="s">
        <v>4255</v>
      </c>
      <c r="G147" s="39"/>
      <c r="H147" s="39"/>
      <c r="I147" s="198"/>
      <c r="J147" s="39"/>
      <c r="K147" s="39"/>
      <c r="L147" s="42"/>
      <c r="M147" s="199"/>
      <c r="N147" s="200"/>
      <c r="O147" s="67"/>
      <c r="P147" s="67"/>
      <c r="Q147" s="67"/>
      <c r="R147" s="67"/>
      <c r="S147" s="67"/>
      <c r="T147" s="68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T147" s="20" t="s">
        <v>213</v>
      </c>
      <c r="AU147" s="20" t="s">
        <v>81</v>
      </c>
    </row>
    <row r="148" spans="1:65" s="2" customFormat="1" ht="27">
      <c r="A148" s="37"/>
      <c r="B148" s="38"/>
      <c r="C148" s="39"/>
      <c r="D148" s="196" t="s">
        <v>275</v>
      </c>
      <c r="E148" s="39"/>
      <c r="F148" s="233" t="s">
        <v>4257</v>
      </c>
      <c r="G148" s="39"/>
      <c r="H148" s="39"/>
      <c r="I148" s="198"/>
      <c r="J148" s="39"/>
      <c r="K148" s="39"/>
      <c r="L148" s="42"/>
      <c r="M148" s="199"/>
      <c r="N148" s="200"/>
      <c r="O148" s="67"/>
      <c r="P148" s="67"/>
      <c r="Q148" s="67"/>
      <c r="R148" s="67"/>
      <c r="S148" s="67"/>
      <c r="T148" s="68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20" t="s">
        <v>275</v>
      </c>
      <c r="AU148" s="20" t="s">
        <v>81</v>
      </c>
    </row>
    <row r="149" spans="1:65" s="2" customFormat="1" ht="16.5" customHeight="1">
      <c r="A149" s="37"/>
      <c r="B149" s="38"/>
      <c r="C149" s="182" t="s">
        <v>374</v>
      </c>
      <c r="D149" s="182" t="s">
        <v>208</v>
      </c>
      <c r="E149" s="183" t="s">
        <v>374</v>
      </c>
      <c r="F149" s="184" t="s">
        <v>4258</v>
      </c>
      <c r="G149" s="185" t="s">
        <v>1123</v>
      </c>
      <c r="H149" s="186">
        <v>1</v>
      </c>
      <c r="I149" s="187"/>
      <c r="J149" s="188">
        <f>ROUND(I149*H149,2)</f>
        <v>0</v>
      </c>
      <c r="K149" s="189"/>
      <c r="L149" s="42"/>
      <c r="M149" s="190" t="s">
        <v>21</v>
      </c>
      <c r="N149" s="191" t="s">
        <v>45</v>
      </c>
      <c r="O149" s="67"/>
      <c r="P149" s="192">
        <f>O149*H149</f>
        <v>0</v>
      </c>
      <c r="Q149" s="192">
        <v>0</v>
      </c>
      <c r="R149" s="192">
        <f>Q149*H149</f>
        <v>0</v>
      </c>
      <c r="S149" s="192">
        <v>0</v>
      </c>
      <c r="T149" s="193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194" t="s">
        <v>149</v>
      </c>
      <c r="AT149" s="194" t="s">
        <v>208</v>
      </c>
      <c r="AU149" s="194" t="s">
        <v>81</v>
      </c>
      <c r="AY149" s="20" t="s">
        <v>206</v>
      </c>
      <c r="BE149" s="195">
        <f>IF(N149="základní",J149,0)</f>
        <v>0</v>
      </c>
      <c r="BF149" s="195">
        <f>IF(N149="snížená",J149,0)</f>
        <v>0</v>
      </c>
      <c r="BG149" s="195">
        <f>IF(N149="zákl. přenesená",J149,0)</f>
        <v>0</v>
      </c>
      <c r="BH149" s="195">
        <f>IF(N149="sníž. přenesená",J149,0)</f>
        <v>0</v>
      </c>
      <c r="BI149" s="195">
        <f>IF(N149="nulová",J149,0)</f>
        <v>0</v>
      </c>
      <c r="BJ149" s="20" t="s">
        <v>81</v>
      </c>
      <c r="BK149" s="195">
        <f>ROUND(I149*H149,2)</f>
        <v>0</v>
      </c>
      <c r="BL149" s="20" t="s">
        <v>149</v>
      </c>
      <c r="BM149" s="194" t="s">
        <v>4259</v>
      </c>
    </row>
    <row r="150" spans="1:65" s="2" customFormat="1">
      <c r="A150" s="37"/>
      <c r="B150" s="38"/>
      <c r="C150" s="39"/>
      <c r="D150" s="196" t="s">
        <v>213</v>
      </c>
      <c r="E150" s="39"/>
      <c r="F150" s="197" t="s">
        <v>4258</v>
      </c>
      <c r="G150" s="39"/>
      <c r="H150" s="39"/>
      <c r="I150" s="198"/>
      <c r="J150" s="39"/>
      <c r="K150" s="39"/>
      <c r="L150" s="42"/>
      <c r="M150" s="199"/>
      <c r="N150" s="200"/>
      <c r="O150" s="67"/>
      <c r="P150" s="67"/>
      <c r="Q150" s="67"/>
      <c r="R150" s="67"/>
      <c r="S150" s="67"/>
      <c r="T150" s="68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T150" s="20" t="s">
        <v>213</v>
      </c>
      <c r="AU150" s="20" t="s">
        <v>81</v>
      </c>
    </row>
    <row r="151" spans="1:65" s="2" customFormat="1" ht="27">
      <c r="A151" s="37"/>
      <c r="B151" s="38"/>
      <c r="C151" s="39"/>
      <c r="D151" s="196" t="s">
        <v>275</v>
      </c>
      <c r="E151" s="39"/>
      <c r="F151" s="233" t="s">
        <v>4260</v>
      </c>
      <c r="G151" s="39"/>
      <c r="H151" s="39"/>
      <c r="I151" s="198"/>
      <c r="J151" s="39"/>
      <c r="K151" s="39"/>
      <c r="L151" s="42"/>
      <c r="M151" s="199"/>
      <c r="N151" s="200"/>
      <c r="O151" s="67"/>
      <c r="P151" s="67"/>
      <c r="Q151" s="67"/>
      <c r="R151" s="67"/>
      <c r="S151" s="67"/>
      <c r="T151" s="68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T151" s="20" t="s">
        <v>275</v>
      </c>
      <c r="AU151" s="20" t="s">
        <v>81</v>
      </c>
    </row>
    <row r="152" spans="1:65" s="2" customFormat="1" ht="16.5" customHeight="1">
      <c r="A152" s="37"/>
      <c r="B152" s="38"/>
      <c r="C152" s="182" t="s">
        <v>381</v>
      </c>
      <c r="D152" s="182" t="s">
        <v>208</v>
      </c>
      <c r="E152" s="183" t="s">
        <v>381</v>
      </c>
      <c r="F152" s="184" t="s">
        <v>4261</v>
      </c>
      <c r="G152" s="185" t="s">
        <v>1123</v>
      </c>
      <c r="H152" s="186">
        <v>1</v>
      </c>
      <c r="I152" s="187"/>
      <c r="J152" s="188">
        <f>ROUND(I152*H152,2)</f>
        <v>0</v>
      </c>
      <c r="K152" s="189"/>
      <c r="L152" s="42"/>
      <c r="M152" s="190" t="s">
        <v>21</v>
      </c>
      <c r="N152" s="191" t="s">
        <v>45</v>
      </c>
      <c r="O152" s="67"/>
      <c r="P152" s="192">
        <f>O152*H152</f>
        <v>0</v>
      </c>
      <c r="Q152" s="192">
        <v>0</v>
      </c>
      <c r="R152" s="192">
        <f>Q152*H152</f>
        <v>0</v>
      </c>
      <c r="S152" s="192">
        <v>0</v>
      </c>
      <c r="T152" s="193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194" t="s">
        <v>149</v>
      </c>
      <c r="AT152" s="194" t="s">
        <v>208</v>
      </c>
      <c r="AU152" s="194" t="s">
        <v>81</v>
      </c>
      <c r="AY152" s="20" t="s">
        <v>206</v>
      </c>
      <c r="BE152" s="195">
        <f>IF(N152="základní",J152,0)</f>
        <v>0</v>
      </c>
      <c r="BF152" s="195">
        <f>IF(N152="snížená",J152,0)</f>
        <v>0</v>
      </c>
      <c r="BG152" s="195">
        <f>IF(N152="zákl. přenesená",J152,0)</f>
        <v>0</v>
      </c>
      <c r="BH152" s="195">
        <f>IF(N152="sníž. přenesená",J152,0)</f>
        <v>0</v>
      </c>
      <c r="BI152" s="195">
        <f>IF(N152="nulová",J152,0)</f>
        <v>0</v>
      </c>
      <c r="BJ152" s="20" t="s">
        <v>81</v>
      </c>
      <c r="BK152" s="195">
        <f>ROUND(I152*H152,2)</f>
        <v>0</v>
      </c>
      <c r="BL152" s="20" t="s">
        <v>149</v>
      </c>
      <c r="BM152" s="194" t="s">
        <v>4262</v>
      </c>
    </row>
    <row r="153" spans="1:65" s="2" customFormat="1">
      <c r="A153" s="37"/>
      <c r="B153" s="38"/>
      <c r="C153" s="39"/>
      <c r="D153" s="196" t="s">
        <v>213</v>
      </c>
      <c r="E153" s="39"/>
      <c r="F153" s="197" t="s">
        <v>4261</v>
      </c>
      <c r="G153" s="39"/>
      <c r="H153" s="39"/>
      <c r="I153" s="198"/>
      <c r="J153" s="39"/>
      <c r="K153" s="39"/>
      <c r="L153" s="42"/>
      <c r="M153" s="199"/>
      <c r="N153" s="200"/>
      <c r="O153" s="67"/>
      <c r="P153" s="67"/>
      <c r="Q153" s="67"/>
      <c r="R153" s="67"/>
      <c r="S153" s="67"/>
      <c r="T153" s="68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T153" s="20" t="s">
        <v>213</v>
      </c>
      <c r="AU153" s="20" t="s">
        <v>81</v>
      </c>
    </row>
    <row r="154" spans="1:65" s="2" customFormat="1" ht="18">
      <c r="A154" s="37"/>
      <c r="B154" s="38"/>
      <c r="C154" s="39"/>
      <c r="D154" s="196" t="s">
        <v>275</v>
      </c>
      <c r="E154" s="39"/>
      <c r="F154" s="233" t="s">
        <v>4263</v>
      </c>
      <c r="G154" s="39"/>
      <c r="H154" s="39"/>
      <c r="I154" s="198"/>
      <c r="J154" s="39"/>
      <c r="K154" s="39"/>
      <c r="L154" s="42"/>
      <c r="M154" s="199"/>
      <c r="N154" s="200"/>
      <c r="O154" s="67"/>
      <c r="P154" s="67"/>
      <c r="Q154" s="67"/>
      <c r="R154" s="67"/>
      <c r="S154" s="67"/>
      <c r="T154" s="68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T154" s="20" t="s">
        <v>275</v>
      </c>
      <c r="AU154" s="20" t="s">
        <v>81</v>
      </c>
    </row>
    <row r="155" spans="1:65" s="2" customFormat="1" ht="16.5" customHeight="1">
      <c r="A155" s="37"/>
      <c r="B155" s="38"/>
      <c r="C155" s="182" t="s">
        <v>386</v>
      </c>
      <c r="D155" s="182" t="s">
        <v>208</v>
      </c>
      <c r="E155" s="183" t="s">
        <v>386</v>
      </c>
      <c r="F155" s="184" t="s">
        <v>4264</v>
      </c>
      <c r="G155" s="185" t="s">
        <v>1123</v>
      </c>
      <c r="H155" s="186">
        <v>1</v>
      </c>
      <c r="I155" s="187"/>
      <c r="J155" s="188">
        <f>ROUND(I155*H155,2)</f>
        <v>0</v>
      </c>
      <c r="K155" s="189"/>
      <c r="L155" s="42"/>
      <c r="M155" s="190" t="s">
        <v>21</v>
      </c>
      <c r="N155" s="191" t="s">
        <v>45</v>
      </c>
      <c r="O155" s="67"/>
      <c r="P155" s="192">
        <f>O155*H155</f>
        <v>0</v>
      </c>
      <c r="Q155" s="192">
        <v>0</v>
      </c>
      <c r="R155" s="192">
        <f>Q155*H155</f>
        <v>0</v>
      </c>
      <c r="S155" s="192">
        <v>0</v>
      </c>
      <c r="T155" s="193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194" t="s">
        <v>149</v>
      </c>
      <c r="AT155" s="194" t="s">
        <v>208</v>
      </c>
      <c r="AU155" s="194" t="s">
        <v>81</v>
      </c>
      <c r="AY155" s="20" t="s">
        <v>206</v>
      </c>
      <c r="BE155" s="195">
        <f>IF(N155="základní",J155,0)</f>
        <v>0</v>
      </c>
      <c r="BF155" s="195">
        <f>IF(N155="snížená",J155,0)</f>
        <v>0</v>
      </c>
      <c r="BG155" s="195">
        <f>IF(N155="zákl. přenesená",J155,0)</f>
        <v>0</v>
      </c>
      <c r="BH155" s="195">
        <f>IF(N155="sníž. přenesená",J155,0)</f>
        <v>0</v>
      </c>
      <c r="BI155" s="195">
        <f>IF(N155="nulová",J155,0)</f>
        <v>0</v>
      </c>
      <c r="BJ155" s="20" t="s">
        <v>81</v>
      </c>
      <c r="BK155" s="195">
        <f>ROUND(I155*H155,2)</f>
        <v>0</v>
      </c>
      <c r="BL155" s="20" t="s">
        <v>149</v>
      </c>
      <c r="BM155" s="194" t="s">
        <v>4265</v>
      </c>
    </row>
    <row r="156" spans="1:65" s="2" customFormat="1">
      <c r="A156" s="37"/>
      <c r="B156" s="38"/>
      <c r="C156" s="39"/>
      <c r="D156" s="196" t="s">
        <v>213</v>
      </c>
      <c r="E156" s="39"/>
      <c r="F156" s="197" t="s">
        <v>4264</v>
      </c>
      <c r="G156" s="39"/>
      <c r="H156" s="39"/>
      <c r="I156" s="198"/>
      <c r="J156" s="39"/>
      <c r="K156" s="39"/>
      <c r="L156" s="42"/>
      <c r="M156" s="199"/>
      <c r="N156" s="200"/>
      <c r="O156" s="67"/>
      <c r="P156" s="67"/>
      <c r="Q156" s="67"/>
      <c r="R156" s="67"/>
      <c r="S156" s="67"/>
      <c r="T156" s="68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T156" s="20" t="s">
        <v>213</v>
      </c>
      <c r="AU156" s="20" t="s">
        <v>81</v>
      </c>
    </row>
    <row r="157" spans="1:65" s="2" customFormat="1" ht="27">
      <c r="A157" s="37"/>
      <c r="B157" s="38"/>
      <c r="C157" s="39"/>
      <c r="D157" s="196" t="s">
        <v>275</v>
      </c>
      <c r="E157" s="39"/>
      <c r="F157" s="233" t="s">
        <v>4266</v>
      </c>
      <c r="G157" s="39"/>
      <c r="H157" s="39"/>
      <c r="I157" s="198"/>
      <c r="J157" s="39"/>
      <c r="K157" s="39"/>
      <c r="L157" s="42"/>
      <c r="M157" s="199"/>
      <c r="N157" s="200"/>
      <c r="O157" s="67"/>
      <c r="P157" s="67"/>
      <c r="Q157" s="67"/>
      <c r="R157" s="67"/>
      <c r="S157" s="67"/>
      <c r="T157" s="68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T157" s="20" t="s">
        <v>275</v>
      </c>
      <c r="AU157" s="20" t="s">
        <v>81</v>
      </c>
    </row>
    <row r="158" spans="1:65" s="2" customFormat="1" ht="16.5" customHeight="1">
      <c r="A158" s="37"/>
      <c r="B158" s="38"/>
      <c r="C158" s="182" t="s">
        <v>7</v>
      </c>
      <c r="D158" s="182" t="s">
        <v>208</v>
      </c>
      <c r="E158" s="183" t="s">
        <v>7</v>
      </c>
      <c r="F158" s="184" t="s">
        <v>4267</v>
      </c>
      <c r="G158" s="185" t="s">
        <v>1123</v>
      </c>
      <c r="H158" s="186">
        <v>1</v>
      </c>
      <c r="I158" s="187"/>
      <c r="J158" s="188">
        <f>ROUND(I158*H158,2)</f>
        <v>0</v>
      </c>
      <c r="K158" s="189"/>
      <c r="L158" s="42"/>
      <c r="M158" s="190" t="s">
        <v>21</v>
      </c>
      <c r="N158" s="191" t="s">
        <v>45</v>
      </c>
      <c r="O158" s="67"/>
      <c r="P158" s="192">
        <f>O158*H158</f>
        <v>0</v>
      </c>
      <c r="Q158" s="192">
        <v>0</v>
      </c>
      <c r="R158" s="192">
        <f>Q158*H158</f>
        <v>0</v>
      </c>
      <c r="S158" s="192">
        <v>0</v>
      </c>
      <c r="T158" s="193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194" t="s">
        <v>149</v>
      </c>
      <c r="AT158" s="194" t="s">
        <v>208</v>
      </c>
      <c r="AU158" s="194" t="s">
        <v>81</v>
      </c>
      <c r="AY158" s="20" t="s">
        <v>206</v>
      </c>
      <c r="BE158" s="195">
        <f>IF(N158="základní",J158,0)</f>
        <v>0</v>
      </c>
      <c r="BF158" s="195">
        <f>IF(N158="snížená",J158,0)</f>
        <v>0</v>
      </c>
      <c r="BG158" s="195">
        <f>IF(N158="zákl. přenesená",J158,0)</f>
        <v>0</v>
      </c>
      <c r="BH158" s="195">
        <f>IF(N158="sníž. přenesená",J158,0)</f>
        <v>0</v>
      </c>
      <c r="BI158" s="195">
        <f>IF(N158="nulová",J158,0)</f>
        <v>0</v>
      </c>
      <c r="BJ158" s="20" t="s">
        <v>81</v>
      </c>
      <c r="BK158" s="195">
        <f>ROUND(I158*H158,2)</f>
        <v>0</v>
      </c>
      <c r="BL158" s="20" t="s">
        <v>149</v>
      </c>
      <c r="BM158" s="194" t="s">
        <v>4268</v>
      </c>
    </row>
    <row r="159" spans="1:65" s="2" customFormat="1">
      <c r="A159" s="37"/>
      <c r="B159" s="38"/>
      <c r="C159" s="39"/>
      <c r="D159" s="196" t="s">
        <v>213</v>
      </c>
      <c r="E159" s="39"/>
      <c r="F159" s="197" t="s">
        <v>4267</v>
      </c>
      <c r="G159" s="39"/>
      <c r="H159" s="39"/>
      <c r="I159" s="198"/>
      <c r="J159" s="39"/>
      <c r="K159" s="39"/>
      <c r="L159" s="42"/>
      <c r="M159" s="199"/>
      <c r="N159" s="200"/>
      <c r="O159" s="67"/>
      <c r="P159" s="67"/>
      <c r="Q159" s="67"/>
      <c r="R159" s="67"/>
      <c r="S159" s="67"/>
      <c r="T159" s="68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20" t="s">
        <v>213</v>
      </c>
      <c r="AU159" s="20" t="s">
        <v>81</v>
      </c>
    </row>
    <row r="160" spans="1:65" s="2" customFormat="1" ht="27">
      <c r="A160" s="37"/>
      <c r="B160" s="38"/>
      <c r="C160" s="39"/>
      <c r="D160" s="196" t="s">
        <v>275</v>
      </c>
      <c r="E160" s="39"/>
      <c r="F160" s="233" t="s">
        <v>4269</v>
      </c>
      <c r="G160" s="39"/>
      <c r="H160" s="39"/>
      <c r="I160" s="198"/>
      <c r="J160" s="39"/>
      <c r="K160" s="39"/>
      <c r="L160" s="42"/>
      <c r="M160" s="199"/>
      <c r="N160" s="200"/>
      <c r="O160" s="67"/>
      <c r="P160" s="67"/>
      <c r="Q160" s="67"/>
      <c r="R160" s="67"/>
      <c r="S160" s="67"/>
      <c r="T160" s="68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T160" s="20" t="s">
        <v>275</v>
      </c>
      <c r="AU160" s="20" t="s">
        <v>81</v>
      </c>
    </row>
    <row r="161" spans="1:65" s="2" customFormat="1" ht="16.5" customHeight="1">
      <c r="A161" s="37"/>
      <c r="B161" s="38"/>
      <c r="C161" s="182" t="s">
        <v>400</v>
      </c>
      <c r="D161" s="182" t="s">
        <v>208</v>
      </c>
      <c r="E161" s="183" t="s">
        <v>400</v>
      </c>
      <c r="F161" s="184" t="s">
        <v>4270</v>
      </c>
      <c r="G161" s="185" t="s">
        <v>1123</v>
      </c>
      <c r="H161" s="186">
        <v>1</v>
      </c>
      <c r="I161" s="187"/>
      <c r="J161" s="188">
        <f>ROUND(I161*H161,2)</f>
        <v>0</v>
      </c>
      <c r="K161" s="189"/>
      <c r="L161" s="42"/>
      <c r="M161" s="190" t="s">
        <v>21</v>
      </c>
      <c r="N161" s="191" t="s">
        <v>45</v>
      </c>
      <c r="O161" s="67"/>
      <c r="P161" s="192">
        <f>O161*H161</f>
        <v>0</v>
      </c>
      <c r="Q161" s="192">
        <v>0</v>
      </c>
      <c r="R161" s="192">
        <f>Q161*H161</f>
        <v>0</v>
      </c>
      <c r="S161" s="192">
        <v>0</v>
      </c>
      <c r="T161" s="193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194" t="s">
        <v>149</v>
      </c>
      <c r="AT161" s="194" t="s">
        <v>208</v>
      </c>
      <c r="AU161" s="194" t="s">
        <v>81</v>
      </c>
      <c r="AY161" s="20" t="s">
        <v>206</v>
      </c>
      <c r="BE161" s="195">
        <f>IF(N161="základní",J161,0)</f>
        <v>0</v>
      </c>
      <c r="BF161" s="195">
        <f>IF(N161="snížená",J161,0)</f>
        <v>0</v>
      </c>
      <c r="BG161" s="195">
        <f>IF(N161="zákl. přenesená",J161,0)</f>
        <v>0</v>
      </c>
      <c r="BH161" s="195">
        <f>IF(N161="sníž. přenesená",J161,0)</f>
        <v>0</v>
      </c>
      <c r="BI161" s="195">
        <f>IF(N161="nulová",J161,0)</f>
        <v>0</v>
      </c>
      <c r="BJ161" s="20" t="s">
        <v>81</v>
      </c>
      <c r="BK161" s="195">
        <f>ROUND(I161*H161,2)</f>
        <v>0</v>
      </c>
      <c r="BL161" s="20" t="s">
        <v>149</v>
      </c>
      <c r="BM161" s="194" t="s">
        <v>4271</v>
      </c>
    </row>
    <row r="162" spans="1:65" s="2" customFormat="1">
      <c r="A162" s="37"/>
      <c r="B162" s="38"/>
      <c r="C162" s="39"/>
      <c r="D162" s="196" t="s">
        <v>213</v>
      </c>
      <c r="E162" s="39"/>
      <c r="F162" s="197" t="s">
        <v>4270</v>
      </c>
      <c r="G162" s="39"/>
      <c r="H162" s="39"/>
      <c r="I162" s="198"/>
      <c r="J162" s="39"/>
      <c r="K162" s="39"/>
      <c r="L162" s="42"/>
      <c r="M162" s="199"/>
      <c r="N162" s="200"/>
      <c r="O162" s="67"/>
      <c r="P162" s="67"/>
      <c r="Q162" s="67"/>
      <c r="R162" s="67"/>
      <c r="S162" s="67"/>
      <c r="T162" s="68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T162" s="20" t="s">
        <v>213</v>
      </c>
      <c r="AU162" s="20" t="s">
        <v>81</v>
      </c>
    </row>
    <row r="163" spans="1:65" s="2" customFormat="1" ht="18">
      <c r="A163" s="37"/>
      <c r="B163" s="38"/>
      <c r="C163" s="39"/>
      <c r="D163" s="196" t="s">
        <v>275</v>
      </c>
      <c r="E163" s="39"/>
      <c r="F163" s="233" t="s">
        <v>4272</v>
      </c>
      <c r="G163" s="39"/>
      <c r="H163" s="39"/>
      <c r="I163" s="198"/>
      <c r="J163" s="39"/>
      <c r="K163" s="39"/>
      <c r="L163" s="42"/>
      <c r="M163" s="199"/>
      <c r="N163" s="200"/>
      <c r="O163" s="67"/>
      <c r="P163" s="67"/>
      <c r="Q163" s="67"/>
      <c r="R163" s="67"/>
      <c r="S163" s="67"/>
      <c r="T163" s="68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T163" s="20" t="s">
        <v>275</v>
      </c>
      <c r="AU163" s="20" t="s">
        <v>81</v>
      </c>
    </row>
    <row r="164" spans="1:65" s="2" customFormat="1" ht="16.5" customHeight="1">
      <c r="A164" s="37"/>
      <c r="B164" s="38"/>
      <c r="C164" s="182" t="s">
        <v>411</v>
      </c>
      <c r="D164" s="182" t="s">
        <v>208</v>
      </c>
      <c r="E164" s="183" t="s">
        <v>411</v>
      </c>
      <c r="F164" s="184" t="s">
        <v>4273</v>
      </c>
      <c r="G164" s="185" t="s">
        <v>1123</v>
      </c>
      <c r="H164" s="186">
        <v>1</v>
      </c>
      <c r="I164" s="187"/>
      <c r="J164" s="188">
        <f>ROUND(I164*H164,2)</f>
        <v>0</v>
      </c>
      <c r="K164" s="189"/>
      <c r="L164" s="42"/>
      <c r="M164" s="190" t="s">
        <v>21</v>
      </c>
      <c r="N164" s="191" t="s">
        <v>45</v>
      </c>
      <c r="O164" s="67"/>
      <c r="P164" s="192">
        <f>O164*H164</f>
        <v>0</v>
      </c>
      <c r="Q164" s="192">
        <v>0</v>
      </c>
      <c r="R164" s="192">
        <f>Q164*H164</f>
        <v>0</v>
      </c>
      <c r="S164" s="192">
        <v>0</v>
      </c>
      <c r="T164" s="193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194" t="s">
        <v>149</v>
      </c>
      <c r="AT164" s="194" t="s">
        <v>208</v>
      </c>
      <c r="AU164" s="194" t="s">
        <v>81</v>
      </c>
      <c r="AY164" s="20" t="s">
        <v>206</v>
      </c>
      <c r="BE164" s="195">
        <f>IF(N164="základní",J164,0)</f>
        <v>0</v>
      </c>
      <c r="BF164" s="195">
        <f>IF(N164="snížená",J164,0)</f>
        <v>0</v>
      </c>
      <c r="BG164" s="195">
        <f>IF(N164="zákl. přenesená",J164,0)</f>
        <v>0</v>
      </c>
      <c r="BH164" s="195">
        <f>IF(N164="sníž. přenesená",J164,0)</f>
        <v>0</v>
      </c>
      <c r="BI164" s="195">
        <f>IF(N164="nulová",J164,0)</f>
        <v>0</v>
      </c>
      <c r="BJ164" s="20" t="s">
        <v>81</v>
      </c>
      <c r="BK164" s="195">
        <f>ROUND(I164*H164,2)</f>
        <v>0</v>
      </c>
      <c r="BL164" s="20" t="s">
        <v>149</v>
      </c>
      <c r="BM164" s="194" t="s">
        <v>4274</v>
      </c>
    </row>
    <row r="165" spans="1:65" s="2" customFormat="1">
      <c r="A165" s="37"/>
      <c r="B165" s="38"/>
      <c r="C165" s="39"/>
      <c r="D165" s="196" t="s">
        <v>213</v>
      </c>
      <c r="E165" s="39"/>
      <c r="F165" s="197" t="s">
        <v>4273</v>
      </c>
      <c r="G165" s="39"/>
      <c r="H165" s="39"/>
      <c r="I165" s="198"/>
      <c r="J165" s="39"/>
      <c r="K165" s="39"/>
      <c r="L165" s="42"/>
      <c r="M165" s="199"/>
      <c r="N165" s="200"/>
      <c r="O165" s="67"/>
      <c r="P165" s="67"/>
      <c r="Q165" s="67"/>
      <c r="R165" s="67"/>
      <c r="S165" s="67"/>
      <c r="T165" s="68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T165" s="20" t="s">
        <v>213</v>
      </c>
      <c r="AU165" s="20" t="s">
        <v>81</v>
      </c>
    </row>
    <row r="166" spans="1:65" s="2" customFormat="1" ht="27">
      <c r="A166" s="37"/>
      <c r="B166" s="38"/>
      <c r="C166" s="39"/>
      <c r="D166" s="196" t="s">
        <v>275</v>
      </c>
      <c r="E166" s="39"/>
      <c r="F166" s="233" t="s">
        <v>4275</v>
      </c>
      <c r="G166" s="39"/>
      <c r="H166" s="39"/>
      <c r="I166" s="198"/>
      <c r="J166" s="39"/>
      <c r="K166" s="39"/>
      <c r="L166" s="42"/>
      <c r="M166" s="199"/>
      <c r="N166" s="200"/>
      <c r="O166" s="67"/>
      <c r="P166" s="67"/>
      <c r="Q166" s="67"/>
      <c r="R166" s="67"/>
      <c r="S166" s="67"/>
      <c r="T166" s="68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T166" s="20" t="s">
        <v>275</v>
      </c>
      <c r="AU166" s="20" t="s">
        <v>81</v>
      </c>
    </row>
    <row r="167" spans="1:65" s="2" customFormat="1" ht="16.5" customHeight="1">
      <c r="A167" s="37"/>
      <c r="B167" s="38"/>
      <c r="C167" s="182" t="s">
        <v>420</v>
      </c>
      <c r="D167" s="182" t="s">
        <v>208</v>
      </c>
      <c r="E167" s="183" t="s">
        <v>420</v>
      </c>
      <c r="F167" s="184" t="s">
        <v>4276</v>
      </c>
      <c r="G167" s="185" t="s">
        <v>1123</v>
      </c>
      <c r="H167" s="186">
        <v>1</v>
      </c>
      <c r="I167" s="187"/>
      <c r="J167" s="188">
        <f>ROUND(I167*H167,2)</f>
        <v>0</v>
      </c>
      <c r="K167" s="189"/>
      <c r="L167" s="42"/>
      <c r="M167" s="190" t="s">
        <v>21</v>
      </c>
      <c r="N167" s="191" t="s">
        <v>45</v>
      </c>
      <c r="O167" s="67"/>
      <c r="P167" s="192">
        <f>O167*H167</f>
        <v>0</v>
      </c>
      <c r="Q167" s="192">
        <v>0</v>
      </c>
      <c r="R167" s="192">
        <f>Q167*H167</f>
        <v>0</v>
      </c>
      <c r="S167" s="192">
        <v>0</v>
      </c>
      <c r="T167" s="193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194" t="s">
        <v>149</v>
      </c>
      <c r="AT167" s="194" t="s">
        <v>208</v>
      </c>
      <c r="AU167" s="194" t="s">
        <v>81</v>
      </c>
      <c r="AY167" s="20" t="s">
        <v>206</v>
      </c>
      <c r="BE167" s="195">
        <f>IF(N167="základní",J167,0)</f>
        <v>0</v>
      </c>
      <c r="BF167" s="195">
        <f>IF(N167="snížená",J167,0)</f>
        <v>0</v>
      </c>
      <c r="BG167" s="195">
        <f>IF(N167="zákl. přenesená",J167,0)</f>
        <v>0</v>
      </c>
      <c r="BH167" s="195">
        <f>IF(N167="sníž. přenesená",J167,0)</f>
        <v>0</v>
      </c>
      <c r="BI167" s="195">
        <f>IF(N167="nulová",J167,0)</f>
        <v>0</v>
      </c>
      <c r="BJ167" s="20" t="s">
        <v>81</v>
      </c>
      <c r="BK167" s="195">
        <f>ROUND(I167*H167,2)</f>
        <v>0</v>
      </c>
      <c r="BL167" s="20" t="s">
        <v>149</v>
      </c>
      <c r="BM167" s="194" t="s">
        <v>4277</v>
      </c>
    </row>
    <row r="168" spans="1:65" s="2" customFormat="1">
      <c r="A168" s="37"/>
      <c r="B168" s="38"/>
      <c r="C168" s="39"/>
      <c r="D168" s="196" t="s">
        <v>213</v>
      </c>
      <c r="E168" s="39"/>
      <c r="F168" s="197" t="s">
        <v>4276</v>
      </c>
      <c r="G168" s="39"/>
      <c r="H168" s="39"/>
      <c r="I168" s="198"/>
      <c r="J168" s="39"/>
      <c r="K168" s="39"/>
      <c r="L168" s="42"/>
      <c r="M168" s="199"/>
      <c r="N168" s="200"/>
      <c r="O168" s="67"/>
      <c r="P168" s="67"/>
      <c r="Q168" s="67"/>
      <c r="R168" s="67"/>
      <c r="S168" s="67"/>
      <c r="T168" s="68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T168" s="20" t="s">
        <v>213</v>
      </c>
      <c r="AU168" s="20" t="s">
        <v>81</v>
      </c>
    </row>
    <row r="169" spans="1:65" s="2" customFormat="1" ht="36">
      <c r="A169" s="37"/>
      <c r="B169" s="38"/>
      <c r="C169" s="39"/>
      <c r="D169" s="196" t="s">
        <v>275</v>
      </c>
      <c r="E169" s="39"/>
      <c r="F169" s="233" t="s">
        <v>4278</v>
      </c>
      <c r="G169" s="39"/>
      <c r="H169" s="39"/>
      <c r="I169" s="198"/>
      <c r="J169" s="39"/>
      <c r="K169" s="39"/>
      <c r="L169" s="42"/>
      <c r="M169" s="199"/>
      <c r="N169" s="200"/>
      <c r="O169" s="67"/>
      <c r="P169" s="67"/>
      <c r="Q169" s="67"/>
      <c r="R169" s="67"/>
      <c r="S169" s="67"/>
      <c r="T169" s="68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T169" s="20" t="s">
        <v>275</v>
      </c>
      <c r="AU169" s="20" t="s">
        <v>81</v>
      </c>
    </row>
    <row r="170" spans="1:65" s="2" customFormat="1" ht="16.5" customHeight="1">
      <c r="A170" s="37"/>
      <c r="B170" s="38"/>
      <c r="C170" s="182" t="s">
        <v>426</v>
      </c>
      <c r="D170" s="182" t="s">
        <v>208</v>
      </c>
      <c r="E170" s="183" t="s">
        <v>426</v>
      </c>
      <c r="F170" s="184" t="s">
        <v>4279</v>
      </c>
      <c r="G170" s="185" t="s">
        <v>1123</v>
      </c>
      <c r="H170" s="186">
        <v>1</v>
      </c>
      <c r="I170" s="187"/>
      <c r="J170" s="188">
        <f>ROUND(I170*H170,2)</f>
        <v>0</v>
      </c>
      <c r="K170" s="189"/>
      <c r="L170" s="42"/>
      <c r="M170" s="190" t="s">
        <v>21</v>
      </c>
      <c r="N170" s="191" t="s">
        <v>45</v>
      </c>
      <c r="O170" s="67"/>
      <c r="P170" s="192">
        <f>O170*H170</f>
        <v>0</v>
      </c>
      <c r="Q170" s="192">
        <v>0</v>
      </c>
      <c r="R170" s="192">
        <f>Q170*H170</f>
        <v>0</v>
      </c>
      <c r="S170" s="192">
        <v>0</v>
      </c>
      <c r="T170" s="193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194" t="s">
        <v>149</v>
      </c>
      <c r="AT170" s="194" t="s">
        <v>208</v>
      </c>
      <c r="AU170" s="194" t="s">
        <v>81</v>
      </c>
      <c r="AY170" s="20" t="s">
        <v>206</v>
      </c>
      <c r="BE170" s="195">
        <f>IF(N170="základní",J170,0)</f>
        <v>0</v>
      </c>
      <c r="BF170" s="195">
        <f>IF(N170="snížená",J170,0)</f>
        <v>0</v>
      </c>
      <c r="BG170" s="195">
        <f>IF(N170="zákl. přenesená",J170,0)</f>
        <v>0</v>
      </c>
      <c r="BH170" s="195">
        <f>IF(N170="sníž. přenesená",J170,0)</f>
        <v>0</v>
      </c>
      <c r="BI170" s="195">
        <f>IF(N170="nulová",J170,0)</f>
        <v>0</v>
      </c>
      <c r="BJ170" s="20" t="s">
        <v>81</v>
      </c>
      <c r="BK170" s="195">
        <f>ROUND(I170*H170,2)</f>
        <v>0</v>
      </c>
      <c r="BL170" s="20" t="s">
        <v>149</v>
      </c>
      <c r="BM170" s="194" t="s">
        <v>4280</v>
      </c>
    </row>
    <row r="171" spans="1:65" s="2" customFormat="1">
      <c r="A171" s="37"/>
      <c r="B171" s="38"/>
      <c r="C171" s="39"/>
      <c r="D171" s="196" t="s">
        <v>213</v>
      </c>
      <c r="E171" s="39"/>
      <c r="F171" s="197" t="s">
        <v>4279</v>
      </c>
      <c r="G171" s="39"/>
      <c r="H171" s="39"/>
      <c r="I171" s="198"/>
      <c r="J171" s="39"/>
      <c r="K171" s="39"/>
      <c r="L171" s="42"/>
      <c r="M171" s="199"/>
      <c r="N171" s="200"/>
      <c r="O171" s="67"/>
      <c r="P171" s="67"/>
      <c r="Q171" s="67"/>
      <c r="R171" s="67"/>
      <c r="S171" s="67"/>
      <c r="T171" s="68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T171" s="20" t="s">
        <v>213</v>
      </c>
      <c r="AU171" s="20" t="s">
        <v>81</v>
      </c>
    </row>
    <row r="172" spans="1:65" s="2" customFormat="1" ht="36">
      <c r="A172" s="37"/>
      <c r="B172" s="38"/>
      <c r="C172" s="39"/>
      <c r="D172" s="196" t="s">
        <v>275</v>
      </c>
      <c r="E172" s="39"/>
      <c r="F172" s="233" t="s">
        <v>4281</v>
      </c>
      <c r="G172" s="39"/>
      <c r="H172" s="39"/>
      <c r="I172" s="198"/>
      <c r="J172" s="39"/>
      <c r="K172" s="39"/>
      <c r="L172" s="42"/>
      <c r="M172" s="199"/>
      <c r="N172" s="200"/>
      <c r="O172" s="67"/>
      <c r="P172" s="67"/>
      <c r="Q172" s="67"/>
      <c r="R172" s="67"/>
      <c r="S172" s="67"/>
      <c r="T172" s="68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T172" s="20" t="s">
        <v>275</v>
      </c>
      <c r="AU172" s="20" t="s">
        <v>81</v>
      </c>
    </row>
    <row r="173" spans="1:65" s="2" customFormat="1" ht="16.5" customHeight="1">
      <c r="A173" s="37"/>
      <c r="B173" s="38"/>
      <c r="C173" s="182" t="s">
        <v>440</v>
      </c>
      <c r="D173" s="182" t="s">
        <v>208</v>
      </c>
      <c r="E173" s="183" t="s">
        <v>440</v>
      </c>
      <c r="F173" s="184" t="s">
        <v>4282</v>
      </c>
      <c r="G173" s="185" t="s">
        <v>1123</v>
      </c>
      <c r="H173" s="186">
        <v>1</v>
      </c>
      <c r="I173" s="187"/>
      <c r="J173" s="188">
        <f>ROUND(I173*H173,2)</f>
        <v>0</v>
      </c>
      <c r="K173" s="189"/>
      <c r="L173" s="42"/>
      <c r="M173" s="190" t="s">
        <v>21</v>
      </c>
      <c r="N173" s="191" t="s">
        <v>45</v>
      </c>
      <c r="O173" s="67"/>
      <c r="P173" s="192">
        <f>O173*H173</f>
        <v>0</v>
      </c>
      <c r="Q173" s="192">
        <v>0</v>
      </c>
      <c r="R173" s="192">
        <f>Q173*H173</f>
        <v>0</v>
      </c>
      <c r="S173" s="192">
        <v>0</v>
      </c>
      <c r="T173" s="193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194" t="s">
        <v>149</v>
      </c>
      <c r="AT173" s="194" t="s">
        <v>208</v>
      </c>
      <c r="AU173" s="194" t="s">
        <v>81</v>
      </c>
      <c r="AY173" s="20" t="s">
        <v>206</v>
      </c>
      <c r="BE173" s="195">
        <f>IF(N173="základní",J173,0)</f>
        <v>0</v>
      </c>
      <c r="BF173" s="195">
        <f>IF(N173="snížená",J173,0)</f>
        <v>0</v>
      </c>
      <c r="BG173" s="195">
        <f>IF(N173="zákl. přenesená",J173,0)</f>
        <v>0</v>
      </c>
      <c r="BH173" s="195">
        <f>IF(N173="sníž. přenesená",J173,0)</f>
        <v>0</v>
      </c>
      <c r="BI173" s="195">
        <f>IF(N173="nulová",J173,0)</f>
        <v>0</v>
      </c>
      <c r="BJ173" s="20" t="s">
        <v>81</v>
      </c>
      <c r="BK173" s="195">
        <f>ROUND(I173*H173,2)</f>
        <v>0</v>
      </c>
      <c r="BL173" s="20" t="s">
        <v>149</v>
      </c>
      <c r="BM173" s="194" t="s">
        <v>4283</v>
      </c>
    </row>
    <row r="174" spans="1:65" s="2" customFormat="1">
      <c r="A174" s="37"/>
      <c r="B174" s="38"/>
      <c r="C174" s="39"/>
      <c r="D174" s="196" t="s">
        <v>213</v>
      </c>
      <c r="E174" s="39"/>
      <c r="F174" s="197" t="s">
        <v>4282</v>
      </c>
      <c r="G174" s="39"/>
      <c r="H174" s="39"/>
      <c r="I174" s="198"/>
      <c r="J174" s="39"/>
      <c r="K174" s="39"/>
      <c r="L174" s="42"/>
      <c r="M174" s="199"/>
      <c r="N174" s="200"/>
      <c r="O174" s="67"/>
      <c r="P174" s="67"/>
      <c r="Q174" s="67"/>
      <c r="R174" s="67"/>
      <c r="S174" s="67"/>
      <c r="T174" s="68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T174" s="20" t="s">
        <v>213</v>
      </c>
      <c r="AU174" s="20" t="s">
        <v>81</v>
      </c>
    </row>
    <row r="175" spans="1:65" s="2" customFormat="1" ht="18">
      <c r="A175" s="37"/>
      <c r="B175" s="38"/>
      <c r="C175" s="39"/>
      <c r="D175" s="196" t="s">
        <v>275</v>
      </c>
      <c r="E175" s="39"/>
      <c r="F175" s="233" t="s">
        <v>4284</v>
      </c>
      <c r="G175" s="39"/>
      <c r="H175" s="39"/>
      <c r="I175" s="198"/>
      <c r="J175" s="39"/>
      <c r="K175" s="39"/>
      <c r="L175" s="42"/>
      <c r="M175" s="199"/>
      <c r="N175" s="200"/>
      <c r="O175" s="67"/>
      <c r="P175" s="67"/>
      <c r="Q175" s="67"/>
      <c r="R175" s="67"/>
      <c r="S175" s="67"/>
      <c r="T175" s="68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T175" s="20" t="s">
        <v>275</v>
      </c>
      <c r="AU175" s="20" t="s">
        <v>81</v>
      </c>
    </row>
    <row r="176" spans="1:65" s="12" customFormat="1" ht="25.9" customHeight="1">
      <c r="B176" s="166"/>
      <c r="C176" s="167"/>
      <c r="D176" s="168" t="s">
        <v>73</v>
      </c>
      <c r="E176" s="169" t="s">
        <v>83</v>
      </c>
      <c r="F176" s="169" t="s">
        <v>4285</v>
      </c>
      <c r="G176" s="167"/>
      <c r="H176" s="167"/>
      <c r="I176" s="170"/>
      <c r="J176" s="171">
        <f>BK176</f>
        <v>0</v>
      </c>
      <c r="K176" s="167"/>
      <c r="L176" s="172"/>
      <c r="M176" s="173"/>
      <c r="N176" s="174"/>
      <c r="O176" s="174"/>
      <c r="P176" s="175">
        <f>SUM(P177:P181)</f>
        <v>0</v>
      </c>
      <c r="Q176" s="174"/>
      <c r="R176" s="175">
        <f>SUM(R177:R181)</f>
        <v>0</v>
      </c>
      <c r="S176" s="174"/>
      <c r="T176" s="176">
        <f>SUM(T177:T181)</f>
        <v>0</v>
      </c>
      <c r="AR176" s="177" t="s">
        <v>81</v>
      </c>
      <c r="AT176" s="178" t="s">
        <v>73</v>
      </c>
      <c r="AU176" s="178" t="s">
        <v>74</v>
      </c>
      <c r="AY176" s="177" t="s">
        <v>206</v>
      </c>
      <c r="BK176" s="179">
        <f>SUM(BK177:BK181)</f>
        <v>0</v>
      </c>
    </row>
    <row r="177" spans="1:65" s="2" customFormat="1" ht="16.5" customHeight="1">
      <c r="A177" s="37"/>
      <c r="B177" s="38"/>
      <c r="C177" s="182" t="s">
        <v>448</v>
      </c>
      <c r="D177" s="182" t="s">
        <v>208</v>
      </c>
      <c r="E177" s="183" t="s">
        <v>448</v>
      </c>
      <c r="F177" s="184" t="s">
        <v>4286</v>
      </c>
      <c r="G177" s="185" t="s">
        <v>1123</v>
      </c>
      <c r="H177" s="186">
        <v>1</v>
      </c>
      <c r="I177" s="187"/>
      <c r="J177" s="188">
        <f>ROUND(I177*H177,2)</f>
        <v>0</v>
      </c>
      <c r="K177" s="189"/>
      <c r="L177" s="42"/>
      <c r="M177" s="190" t="s">
        <v>21</v>
      </c>
      <c r="N177" s="191" t="s">
        <v>45</v>
      </c>
      <c r="O177" s="67"/>
      <c r="P177" s="192">
        <f>O177*H177</f>
        <v>0</v>
      </c>
      <c r="Q177" s="192">
        <v>0</v>
      </c>
      <c r="R177" s="192">
        <f>Q177*H177</f>
        <v>0</v>
      </c>
      <c r="S177" s="192">
        <v>0</v>
      </c>
      <c r="T177" s="193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194" t="s">
        <v>149</v>
      </c>
      <c r="AT177" s="194" t="s">
        <v>208</v>
      </c>
      <c r="AU177" s="194" t="s">
        <v>81</v>
      </c>
      <c r="AY177" s="20" t="s">
        <v>206</v>
      </c>
      <c r="BE177" s="195">
        <f>IF(N177="základní",J177,0)</f>
        <v>0</v>
      </c>
      <c r="BF177" s="195">
        <f>IF(N177="snížená",J177,0)</f>
        <v>0</v>
      </c>
      <c r="BG177" s="195">
        <f>IF(N177="zákl. přenesená",J177,0)</f>
        <v>0</v>
      </c>
      <c r="BH177" s="195">
        <f>IF(N177="sníž. přenesená",J177,0)</f>
        <v>0</v>
      </c>
      <c r="BI177" s="195">
        <f>IF(N177="nulová",J177,0)</f>
        <v>0</v>
      </c>
      <c r="BJ177" s="20" t="s">
        <v>81</v>
      </c>
      <c r="BK177" s="195">
        <f>ROUND(I177*H177,2)</f>
        <v>0</v>
      </c>
      <c r="BL177" s="20" t="s">
        <v>149</v>
      </c>
      <c r="BM177" s="194" t="s">
        <v>4287</v>
      </c>
    </row>
    <row r="178" spans="1:65" s="2" customFormat="1">
      <c r="A178" s="37"/>
      <c r="B178" s="38"/>
      <c r="C178" s="39"/>
      <c r="D178" s="196" t="s">
        <v>213</v>
      </c>
      <c r="E178" s="39"/>
      <c r="F178" s="197" t="s">
        <v>4286</v>
      </c>
      <c r="G178" s="39"/>
      <c r="H178" s="39"/>
      <c r="I178" s="198"/>
      <c r="J178" s="39"/>
      <c r="K178" s="39"/>
      <c r="L178" s="42"/>
      <c r="M178" s="199"/>
      <c r="N178" s="200"/>
      <c r="O178" s="67"/>
      <c r="P178" s="67"/>
      <c r="Q178" s="67"/>
      <c r="R178" s="67"/>
      <c r="S178" s="67"/>
      <c r="T178" s="68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T178" s="20" t="s">
        <v>213</v>
      </c>
      <c r="AU178" s="20" t="s">
        <v>81</v>
      </c>
    </row>
    <row r="179" spans="1:65" s="2" customFormat="1" ht="18">
      <c r="A179" s="37"/>
      <c r="B179" s="38"/>
      <c r="C179" s="39"/>
      <c r="D179" s="196" t="s">
        <v>275</v>
      </c>
      <c r="E179" s="39"/>
      <c r="F179" s="233" t="s">
        <v>4288</v>
      </c>
      <c r="G179" s="39"/>
      <c r="H179" s="39"/>
      <c r="I179" s="198"/>
      <c r="J179" s="39"/>
      <c r="K179" s="39"/>
      <c r="L179" s="42"/>
      <c r="M179" s="199"/>
      <c r="N179" s="200"/>
      <c r="O179" s="67"/>
      <c r="P179" s="67"/>
      <c r="Q179" s="67"/>
      <c r="R179" s="67"/>
      <c r="S179" s="67"/>
      <c r="T179" s="68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T179" s="20" t="s">
        <v>275</v>
      </c>
      <c r="AU179" s="20" t="s">
        <v>81</v>
      </c>
    </row>
    <row r="180" spans="1:65" s="2" customFormat="1" ht="16.5" customHeight="1">
      <c r="A180" s="37"/>
      <c r="B180" s="38"/>
      <c r="C180" s="182" t="s">
        <v>455</v>
      </c>
      <c r="D180" s="182" t="s">
        <v>208</v>
      </c>
      <c r="E180" s="183" t="s">
        <v>455</v>
      </c>
      <c r="F180" s="184" t="s">
        <v>4289</v>
      </c>
      <c r="G180" s="185" t="s">
        <v>1123</v>
      </c>
      <c r="H180" s="186">
        <v>1</v>
      </c>
      <c r="I180" s="187"/>
      <c r="J180" s="188">
        <f>ROUND(I180*H180,2)</f>
        <v>0</v>
      </c>
      <c r="K180" s="189"/>
      <c r="L180" s="42"/>
      <c r="M180" s="190" t="s">
        <v>21</v>
      </c>
      <c r="N180" s="191" t="s">
        <v>45</v>
      </c>
      <c r="O180" s="67"/>
      <c r="P180" s="192">
        <f>O180*H180</f>
        <v>0</v>
      </c>
      <c r="Q180" s="192">
        <v>0</v>
      </c>
      <c r="R180" s="192">
        <f>Q180*H180</f>
        <v>0</v>
      </c>
      <c r="S180" s="192">
        <v>0</v>
      </c>
      <c r="T180" s="193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194" t="s">
        <v>149</v>
      </c>
      <c r="AT180" s="194" t="s">
        <v>208</v>
      </c>
      <c r="AU180" s="194" t="s">
        <v>81</v>
      </c>
      <c r="AY180" s="20" t="s">
        <v>206</v>
      </c>
      <c r="BE180" s="195">
        <f>IF(N180="základní",J180,0)</f>
        <v>0</v>
      </c>
      <c r="BF180" s="195">
        <f>IF(N180="snížená",J180,0)</f>
        <v>0</v>
      </c>
      <c r="BG180" s="195">
        <f>IF(N180="zákl. přenesená",J180,0)</f>
        <v>0</v>
      </c>
      <c r="BH180" s="195">
        <f>IF(N180="sníž. přenesená",J180,0)</f>
        <v>0</v>
      </c>
      <c r="BI180" s="195">
        <f>IF(N180="nulová",J180,0)</f>
        <v>0</v>
      </c>
      <c r="BJ180" s="20" t="s">
        <v>81</v>
      </c>
      <c r="BK180" s="195">
        <f>ROUND(I180*H180,2)</f>
        <v>0</v>
      </c>
      <c r="BL180" s="20" t="s">
        <v>149</v>
      </c>
      <c r="BM180" s="194" t="s">
        <v>4290</v>
      </c>
    </row>
    <row r="181" spans="1:65" s="2" customFormat="1">
      <c r="A181" s="37"/>
      <c r="B181" s="38"/>
      <c r="C181" s="39"/>
      <c r="D181" s="196" t="s">
        <v>213</v>
      </c>
      <c r="E181" s="39"/>
      <c r="F181" s="197" t="s">
        <v>4289</v>
      </c>
      <c r="G181" s="39"/>
      <c r="H181" s="39"/>
      <c r="I181" s="198"/>
      <c r="J181" s="39"/>
      <c r="K181" s="39"/>
      <c r="L181" s="42"/>
      <c r="M181" s="199"/>
      <c r="N181" s="200"/>
      <c r="O181" s="67"/>
      <c r="P181" s="67"/>
      <c r="Q181" s="67"/>
      <c r="R181" s="67"/>
      <c r="S181" s="67"/>
      <c r="T181" s="68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T181" s="20" t="s">
        <v>213</v>
      </c>
      <c r="AU181" s="20" t="s">
        <v>81</v>
      </c>
    </row>
    <row r="182" spans="1:65" s="12" customFormat="1" ht="25.9" customHeight="1">
      <c r="B182" s="166"/>
      <c r="C182" s="167"/>
      <c r="D182" s="168" t="s">
        <v>73</v>
      </c>
      <c r="E182" s="169" t="s">
        <v>106</v>
      </c>
      <c r="F182" s="169" t="s">
        <v>4291</v>
      </c>
      <c r="G182" s="167"/>
      <c r="H182" s="167"/>
      <c r="I182" s="170"/>
      <c r="J182" s="171">
        <f>BK182</f>
        <v>0</v>
      </c>
      <c r="K182" s="167"/>
      <c r="L182" s="172"/>
      <c r="M182" s="173"/>
      <c r="N182" s="174"/>
      <c r="O182" s="174"/>
      <c r="P182" s="175">
        <f>SUM(P183:P188)</f>
        <v>0</v>
      </c>
      <c r="Q182" s="174"/>
      <c r="R182" s="175">
        <f>SUM(R183:R188)</f>
        <v>0</v>
      </c>
      <c r="S182" s="174"/>
      <c r="T182" s="176">
        <f>SUM(T183:T188)</f>
        <v>0</v>
      </c>
      <c r="AR182" s="177" t="s">
        <v>81</v>
      </c>
      <c r="AT182" s="178" t="s">
        <v>73</v>
      </c>
      <c r="AU182" s="178" t="s">
        <v>74</v>
      </c>
      <c r="AY182" s="177" t="s">
        <v>206</v>
      </c>
      <c r="BK182" s="179">
        <f>SUM(BK183:BK188)</f>
        <v>0</v>
      </c>
    </row>
    <row r="183" spans="1:65" s="2" customFormat="1" ht="16.5" customHeight="1">
      <c r="A183" s="37"/>
      <c r="B183" s="38"/>
      <c r="C183" s="182" t="s">
        <v>466</v>
      </c>
      <c r="D183" s="182" t="s">
        <v>208</v>
      </c>
      <c r="E183" s="183" t="s">
        <v>466</v>
      </c>
      <c r="F183" s="184" t="s">
        <v>4292</v>
      </c>
      <c r="G183" s="185" t="s">
        <v>1123</v>
      </c>
      <c r="H183" s="186">
        <v>1</v>
      </c>
      <c r="I183" s="187"/>
      <c r="J183" s="188">
        <f>ROUND(I183*H183,2)</f>
        <v>0</v>
      </c>
      <c r="K183" s="189"/>
      <c r="L183" s="42"/>
      <c r="M183" s="190" t="s">
        <v>21</v>
      </c>
      <c r="N183" s="191" t="s">
        <v>45</v>
      </c>
      <c r="O183" s="67"/>
      <c r="P183" s="192">
        <f>O183*H183</f>
        <v>0</v>
      </c>
      <c r="Q183" s="192">
        <v>0</v>
      </c>
      <c r="R183" s="192">
        <f>Q183*H183</f>
        <v>0</v>
      </c>
      <c r="S183" s="192">
        <v>0</v>
      </c>
      <c r="T183" s="193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194" t="s">
        <v>149</v>
      </c>
      <c r="AT183" s="194" t="s">
        <v>208</v>
      </c>
      <c r="AU183" s="194" t="s">
        <v>81</v>
      </c>
      <c r="AY183" s="20" t="s">
        <v>206</v>
      </c>
      <c r="BE183" s="195">
        <f>IF(N183="základní",J183,0)</f>
        <v>0</v>
      </c>
      <c r="BF183" s="195">
        <f>IF(N183="snížená",J183,0)</f>
        <v>0</v>
      </c>
      <c r="BG183" s="195">
        <f>IF(N183="zákl. přenesená",J183,0)</f>
        <v>0</v>
      </c>
      <c r="BH183" s="195">
        <f>IF(N183="sníž. přenesená",J183,0)</f>
        <v>0</v>
      </c>
      <c r="BI183" s="195">
        <f>IF(N183="nulová",J183,0)</f>
        <v>0</v>
      </c>
      <c r="BJ183" s="20" t="s">
        <v>81</v>
      </c>
      <c r="BK183" s="195">
        <f>ROUND(I183*H183,2)</f>
        <v>0</v>
      </c>
      <c r="BL183" s="20" t="s">
        <v>149</v>
      </c>
      <c r="BM183" s="194" t="s">
        <v>4293</v>
      </c>
    </row>
    <row r="184" spans="1:65" s="2" customFormat="1">
      <c r="A184" s="37"/>
      <c r="B184" s="38"/>
      <c r="C184" s="39"/>
      <c r="D184" s="196" t="s">
        <v>213</v>
      </c>
      <c r="E184" s="39"/>
      <c r="F184" s="197" t="s">
        <v>4292</v>
      </c>
      <c r="G184" s="39"/>
      <c r="H184" s="39"/>
      <c r="I184" s="198"/>
      <c r="J184" s="39"/>
      <c r="K184" s="39"/>
      <c r="L184" s="42"/>
      <c r="M184" s="199"/>
      <c r="N184" s="200"/>
      <c r="O184" s="67"/>
      <c r="P184" s="67"/>
      <c r="Q184" s="67"/>
      <c r="R184" s="67"/>
      <c r="S184" s="67"/>
      <c r="T184" s="68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T184" s="20" t="s">
        <v>213</v>
      </c>
      <c r="AU184" s="20" t="s">
        <v>81</v>
      </c>
    </row>
    <row r="185" spans="1:65" s="2" customFormat="1" ht="18">
      <c r="A185" s="37"/>
      <c r="B185" s="38"/>
      <c r="C185" s="39"/>
      <c r="D185" s="196" t="s">
        <v>275</v>
      </c>
      <c r="E185" s="39"/>
      <c r="F185" s="233" t="s">
        <v>4294</v>
      </c>
      <c r="G185" s="39"/>
      <c r="H185" s="39"/>
      <c r="I185" s="198"/>
      <c r="J185" s="39"/>
      <c r="K185" s="39"/>
      <c r="L185" s="42"/>
      <c r="M185" s="199"/>
      <c r="N185" s="200"/>
      <c r="O185" s="67"/>
      <c r="P185" s="67"/>
      <c r="Q185" s="67"/>
      <c r="R185" s="67"/>
      <c r="S185" s="67"/>
      <c r="T185" s="68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T185" s="20" t="s">
        <v>275</v>
      </c>
      <c r="AU185" s="20" t="s">
        <v>81</v>
      </c>
    </row>
    <row r="186" spans="1:65" s="2" customFormat="1" ht="16.5" customHeight="1">
      <c r="A186" s="37"/>
      <c r="B186" s="38"/>
      <c r="C186" s="182" t="s">
        <v>473</v>
      </c>
      <c r="D186" s="182" t="s">
        <v>208</v>
      </c>
      <c r="E186" s="183" t="s">
        <v>473</v>
      </c>
      <c r="F186" s="184" t="s">
        <v>4295</v>
      </c>
      <c r="G186" s="185" t="s">
        <v>1123</v>
      </c>
      <c r="H186" s="186">
        <v>1</v>
      </c>
      <c r="I186" s="187"/>
      <c r="J186" s="188">
        <f>ROUND(I186*H186,2)</f>
        <v>0</v>
      </c>
      <c r="K186" s="189"/>
      <c r="L186" s="42"/>
      <c r="M186" s="190" t="s">
        <v>21</v>
      </c>
      <c r="N186" s="191" t="s">
        <v>45</v>
      </c>
      <c r="O186" s="67"/>
      <c r="P186" s="192">
        <f>O186*H186</f>
        <v>0</v>
      </c>
      <c r="Q186" s="192">
        <v>0</v>
      </c>
      <c r="R186" s="192">
        <f>Q186*H186</f>
        <v>0</v>
      </c>
      <c r="S186" s="192">
        <v>0</v>
      </c>
      <c r="T186" s="193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194" t="s">
        <v>149</v>
      </c>
      <c r="AT186" s="194" t="s">
        <v>208</v>
      </c>
      <c r="AU186" s="194" t="s">
        <v>81</v>
      </c>
      <c r="AY186" s="20" t="s">
        <v>206</v>
      </c>
      <c r="BE186" s="195">
        <f>IF(N186="základní",J186,0)</f>
        <v>0</v>
      </c>
      <c r="BF186" s="195">
        <f>IF(N186="snížená",J186,0)</f>
        <v>0</v>
      </c>
      <c r="BG186" s="195">
        <f>IF(N186="zákl. přenesená",J186,0)</f>
        <v>0</v>
      </c>
      <c r="BH186" s="195">
        <f>IF(N186="sníž. přenesená",J186,0)</f>
        <v>0</v>
      </c>
      <c r="BI186" s="195">
        <f>IF(N186="nulová",J186,0)</f>
        <v>0</v>
      </c>
      <c r="BJ186" s="20" t="s">
        <v>81</v>
      </c>
      <c r="BK186" s="195">
        <f>ROUND(I186*H186,2)</f>
        <v>0</v>
      </c>
      <c r="BL186" s="20" t="s">
        <v>149</v>
      </c>
      <c r="BM186" s="194" t="s">
        <v>4296</v>
      </c>
    </row>
    <row r="187" spans="1:65" s="2" customFormat="1">
      <c r="A187" s="37"/>
      <c r="B187" s="38"/>
      <c r="C187" s="39"/>
      <c r="D187" s="196" t="s">
        <v>213</v>
      </c>
      <c r="E187" s="39"/>
      <c r="F187" s="197" t="s">
        <v>4295</v>
      </c>
      <c r="G187" s="39"/>
      <c r="H187" s="39"/>
      <c r="I187" s="198"/>
      <c r="J187" s="39"/>
      <c r="K187" s="39"/>
      <c r="L187" s="42"/>
      <c r="M187" s="199"/>
      <c r="N187" s="200"/>
      <c r="O187" s="67"/>
      <c r="P187" s="67"/>
      <c r="Q187" s="67"/>
      <c r="R187" s="67"/>
      <c r="S187" s="67"/>
      <c r="T187" s="68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T187" s="20" t="s">
        <v>213</v>
      </c>
      <c r="AU187" s="20" t="s">
        <v>81</v>
      </c>
    </row>
    <row r="188" spans="1:65" s="2" customFormat="1" ht="18">
      <c r="A188" s="37"/>
      <c r="B188" s="38"/>
      <c r="C188" s="39"/>
      <c r="D188" s="196" t="s">
        <v>275</v>
      </c>
      <c r="E188" s="39"/>
      <c r="F188" s="233" t="s">
        <v>4297</v>
      </c>
      <c r="G188" s="39"/>
      <c r="H188" s="39"/>
      <c r="I188" s="198"/>
      <c r="J188" s="39"/>
      <c r="K188" s="39"/>
      <c r="L188" s="42"/>
      <c r="M188" s="199"/>
      <c r="N188" s="200"/>
      <c r="O188" s="67"/>
      <c r="P188" s="67"/>
      <c r="Q188" s="67"/>
      <c r="R188" s="67"/>
      <c r="S188" s="67"/>
      <c r="T188" s="68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T188" s="20" t="s">
        <v>275</v>
      </c>
      <c r="AU188" s="20" t="s">
        <v>81</v>
      </c>
    </row>
    <row r="189" spans="1:65" s="12" customFormat="1" ht="25.9" customHeight="1">
      <c r="B189" s="166"/>
      <c r="C189" s="167"/>
      <c r="D189" s="168" t="s">
        <v>73</v>
      </c>
      <c r="E189" s="169" t="s">
        <v>149</v>
      </c>
      <c r="F189" s="169" t="s">
        <v>4298</v>
      </c>
      <c r="G189" s="167"/>
      <c r="H189" s="167"/>
      <c r="I189" s="170"/>
      <c r="J189" s="171">
        <f>BK189</f>
        <v>0</v>
      </c>
      <c r="K189" s="167"/>
      <c r="L189" s="172"/>
      <c r="M189" s="173"/>
      <c r="N189" s="174"/>
      <c r="O189" s="174"/>
      <c r="P189" s="175">
        <f>SUM(P190:P195)</f>
        <v>0</v>
      </c>
      <c r="Q189" s="174"/>
      <c r="R189" s="175">
        <f>SUM(R190:R195)</f>
        <v>0</v>
      </c>
      <c r="S189" s="174"/>
      <c r="T189" s="176">
        <f>SUM(T190:T195)</f>
        <v>0</v>
      </c>
      <c r="AR189" s="177" t="s">
        <v>81</v>
      </c>
      <c r="AT189" s="178" t="s">
        <v>73</v>
      </c>
      <c r="AU189" s="178" t="s">
        <v>74</v>
      </c>
      <c r="AY189" s="177" t="s">
        <v>206</v>
      </c>
      <c r="BK189" s="179">
        <f>SUM(BK190:BK195)</f>
        <v>0</v>
      </c>
    </row>
    <row r="190" spans="1:65" s="2" customFormat="1" ht="16.5" customHeight="1">
      <c r="A190" s="37"/>
      <c r="B190" s="38"/>
      <c r="C190" s="182" t="s">
        <v>480</v>
      </c>
      <c r="D190" s="182" t="s">
        <v>208</v>
      </c>
      <c r="E190" s="183" t="s">
        <v>480</v>
      </c>
      <c r="F190" s="184" t="s">
        <v>4299</v>
      </c>
      <c r="G190" s="185" t="s">
        <v>1123</v>
      </c>
      <c r="H190" s="186">
        <v>1</v>
      </c>
      <c r="I190" s="187"/>
      <c r="J190" s="188">
        <f>ROUND(I190*H190,2)</f>
        <v>0</v>
      </c>
      <c r="K190" s="189"/>
      <c r="L190" s="42"/>
      <c r="M190" s="190" t="s">
        <v>21</v>
      </c>
      <c r="N190" s="191" t="s">
        <v>45</v>
      </c>
      <c r="O190" s="67"/>
      <c r="P190" s="192">
        <f>O190*H190</f>
        <v>0</v>
      </c>
      <c r="Q190" s="192">
        <v>0</v>
      </c>
      <c r="R190" s="192">
        <f>Q190*H190</f>
        <v>0</v>
      </c>
      <c r="S190" s="192">
        <v>0</v>
      </c>
      <c r="T190" s="193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194" t="s">
        <v>149</v>
      </c>
      <c r="AT190" s="194" t="s">
        <v>208</v>
      </c>
      <c r="AU190" s="194" t="s">
        <v>81</v>
      </c>
      <c r="AY190" s="20" t="s">
        <v>206</v>
      </c>
      <c r="BE190" s="195">
        <f>IF(N190="základní",J190,0)</f>
        <v>0</v>
      </c>
      <c r="BF190" s="195">
        <f>IF(N190="snížená",J190,0)</f>
        <v>0</v>
      </c>
      <c r="BG190" s="195">
        <f>IF(N190="zákl. přenesená",J190,0)</f>
        <v>0</v>
      </c>
      <c r="BH190" s="195">
        <f>IF(N190="sníž. přenesená",J190,0)</f>
        <v>0</v>
      </c>
      <c r="BI190" s="195">
        <f>IF(N190="nulová",J190,0)</f>
        <v>0</v>
      </c>
      <c r="BJ190" s="20" t="s">
        <v>81</v>
      </c>
      <c r="BK190" s="195">
        <f>ROUND(I190*H190,2)</f>
        <v>0</v>
      </c>
      <c r="BL190" s="20" t="s">
        <v>149</v>
      </c>
      <c r="BM190" s="194" t="s">
        <v>4300</v>
      </c>
    </row>
    <row r="191" spans="1:65" s="2" customFormat="1">
      <c r="A191" s="37"/>
      <c r="B191" s="38"/>
      <c r="C191" s="39"/>
      <c r="D191" s="196" t="s">
        <v>213</v>
      </c>
      <c r="E191" s="39"/>
      <c r="F191" s="197" t="s">
        <v>4299</v>
      </c>
      <c r="G191" s="39"/>
      <c r="H191" s="39"/>
      <c r="I191" s="198"/>
      <c r="J191" s="39"/>
      <c r="K191" s="39"/>
      <c r="L191" s="42"/>
      <c r="M191" s="199"/>
      <c r="N191" s="200"/>
      <c r="O191" s="67"/>
      <c r="P191" s="67"/>
      <c r="Q191" s="67"/>
      <c r="R191" s="67"/>
      <c r="S191" s="67"/>
      <c r="T191" s="68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T191" s="20" t="s">
        <v>213</v>
      </c>
      <c r="AU191" s="20" t="s">
        <v>81</v>
      </c>
    </row>
    <row r="192" spans="1:65" s="2" customFormat="1" ht="18">
      <c r="A192" s="37"/>
      <c r="B192" s="38"/>
      <c r="C192" s="39"/>
      <c r="D192" s="196" t="s">
        <v>275</v>
      </c>
      <c r="E192" s="39"/>
      <c r="F192" s="233" t="s">
        <v>4301</v>
      </c>
      <c r="G192" s="39"/>
      <c r="H192" s="39"/>
      <c r="I192" s="198"/>
      <c r="J192" s="39"/>
      <c r="K192" s="39"/>
      <c r="L192" s="42"/>
      <c r="M192" s="199"/>
      <c r="N192" s="200"/>
      <c r="O192" s="67"/>
      <c r="P192" s="67"/>
      <c r="Q192" s="67"/>
      <c r="R192" s="67"/>
      <c r="S192" s="67"/>
      <c r="T192" s="68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T192" s="20" t="s">
        <v>275</v>
      </c>
      <c r="AU192" s="20" t="s">
        <v>81</v>
      </c>
    </row>
    <row r="193" spans="1:65" s="2" customFormat="1" ht="16.5" customHeight="1">
      <c r="A193" s="37"/>
      <c r="B193" s="38"/>
      <c r="C193" s="182" t="s">
        <v>487</v>
      </c>
      <c r="D193" s="182" t="s">
        <v>208</v>
      </c>
      <c r="E193" s="183" t="s">
        <v>487</v>
      </c>
      <c r="F193" s="184" t="s">
        <v>4302</v>
      </c>
      <c r="G193" s="185" t="s">
        <v>1123</v>
      </c>
      <c r="H193" s="186">
        <v>4</v>
      </c>
      <c r="I193" s="187"/>
      <c r="J193" s="188">
        <f>ROUND(I193*H193,2)</f>
        <v>0</v>
      </c>
      <c r="K193" s="189"/>
      <c r="L193" s="42"/>
      <c r="M193" s="190" t="s">
        <v>21</v>
      </c>
      <c r="N193" s="191" t="s">
        <v>45</v>
      </c>
      <c r="O193" s="67"/>
      <c r="P193" s="192">
        <f>O193*H193</f>
        <v>0</v>
      </c>
      <c r="Q193" s="192">
        <v>0</v>
      </c>
      <c r="R193" s="192">
        <f>Q193*H193</f>
        <v>0</v>
      </c>
      <c r="S193" s="192">
        <v>0</v>
      </c>
      <c r="T193" s="193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194" t="s">
        <v>149</v>
      </c>
      <c r="AT193" s="194" t="s">
        <v>208</v>
      </c>
      <c r="AU193" s="194" t="s">
        <v>81</v>
      </c>
      <c r="AY193" s="20" t="s">
        <v>206</v>
      </c>
      <c r="BE193" s="195">
        <f>IF(N193="základní",J193,0)</f>
        <v>0</v>
      </c>
      <c r="BF193" s="195">
        <f>IF(N193="snížená",J193,0)</f>
        <v>0</v>
      </c>
      <c r="BG193" s="195">
        <f>IF(N193="zákl. přenesená",J193,0)</f>
        <v>0</v>
      </c>
      <c r="BH193" s="195">
        <f>IF(N193="sníž. přenesená",J193,0)</f>
        <v>0</v>
      </c>
      <c r="BI193" s="195">
        <f>IF(N193="nulová",J193,0)</f>
        <v>0</v>
      </c>
      <c r="BJ193" s="20" t="s">
        <v>81</v>
      </c>
      <c r="BK193" s="195">
        <f>ROUND(I193*H193,2)</f>
        <v>0</v>
      </c>
      <c r="BL193" s="20" t="s">
        <v>149</v>
      </c>
      <c r="BM193" s="194" t="s">
        <v>4303</v>
      </c>
    </row>
    <row r="194" spans="1:65" s="2" customFormat="1">
      <c r="A194" s="37"/>
      <c r="B194" s="38"/>
      <c r="C194" s="39"/>
      <c r="D194" s="196" t="s">
        <v>213</v>
      </c>
      <c r="E194" s="39"/>
      <c r="F194" s="197" t="s">
        <v>4302</v>
      </c>
      <c r="G194" s="39"/>
      <c r="H194" s="39"/>
      <c r="I194" s="198"/>
      <c r="J194" s="39"/>
      <c r="K194" s="39"/>
      <c r="L194" s="42"/>
      <c r="M194" s="199"/>
      <c r="N194" s="200"/>
      <c r="O194" s="67"/>
      <c r="P194" s="67"/>
      <c r="Q194" s="67"/>
      <c r="R194" s="67"/>
      <c r="S194" s="67"/>
      <c r="T194" s="68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T194" s="20" t="s">
        <v>213</v>
      </c>
      <c r="AU194" s="20" t="s">
        <v>81</v>
      </c>
    </row>
    <row r="195" spans="1:65" s="2" customFormat="1" ht="18">
      <c r="A195" s="37"/>
      <c r="B195" s="38"/>
      <c r="C195" s="39"/>
      <c r="D195" s="196" t="s">
        <v>275</v>
      </c>
      <c r="E195" s="39"/>
      <c r="F195" s="233" t="s">
        <v>4304</v>
      </c>
      <c r="G195" s="39"/>
      <c r="H195" s="39"/>
      <c r="I195" s="198"/>
      <c r="J195" s="39"/>
      <c r="K195" s="39"/>
      <c r="L195" s="42"/>
      <c r="M195" s="199"/>
      <c r="N195" s="200"/>
      <c r="O195" s="67"/>
      <c r="P195" s="67"/>
      <c r="Q195" s="67"/>
      <c r="R195" s="67"/>
      <c r="S195" s="67"/>
      <c r="T195" s="68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T195" s="20" t="s">
        <v>275</v>
      </c>
      <c r="AU195" s="20" t="s">
        <v>81</v>
      </c>
    </row>
    <row r="196" spans="1:65" s="12" customFormat="1" ht="25.9" customHeight="1">
      <c r="B196" s="166"/>
      <c r="C196" s="167"/>
      <c r="D196" s="168" t="s">
        <v>73</v>
      </c>
      <c r="E196" s="169" t="s">
        <v>235</v>
      </c>
      <c r="F196" s="169" t="s">
        <v>4305</v>
      </c>
      <c r="G196" s="167"/>
      <c r="H196" s="167"/>
      <c r="I196" s="170"/>
      <c r="J196" s="171">
        <f>BK196</f>
        <v>0</v>
      </c>
      <c r="K196" s="167"/>
      <c r="L196" s="172"/>
      <c r="M196" s="173"/>
      <c r="N196" s="174"/>
      <c r="O196" s="174"/>
      <c r="P196" s="175">
        <f>SUM(P197:P199)</f>
        <v>0</v>
      </c>
      <c r="Q196" s="174"/>
      <c r="R196" s="175">
        <f>SUM(R197:R199)</f>
        <v>0</v>
      </c>
      <c r="S196" s="174"/>
      <c r="T196" s="176">
        <f>SUM(T197:T199)</f>
        <v>0</v>
      </c>
      <c r="AR196" s="177" t="s">
        <v>81</v>
      </c>
      <c r="AT196" s="178" t="s">
        <v>73</v>
      </c>
      <c r="AU196" s="178" t="s">
        <v>74</v>
      </c>
      <c r="AY196" s="177" t="s">
        <v>206</v>
      </c>
      <c r="BK196" s="179">
        <f>SUM(BK197:BK199)</f>
        <v>0</v>
      </c>
    </row>
    <row r="197" spans="1:65" s="2" customFormat="1" ht="16.5" customHeight="1">
      <c r="A197" s="37"/>
      <c r="B197" s="38"/>
      <c r="C197" s="182" t="s">
        <v>496</v>
      </c>
      <c r="D197" s="182" t="s">
        <v>208</v>
      </c>
      <c r="E197" s="183" t="s">
        <v>496</v>
      </c>
      <c r="F197" s="184" t="s">
        <v>4306</v>
      </c>
      <c r="G197" s="185" t="s">
        <v>1123</v>
      </c>
      <c r="H197" s="186">
        <v>1</v>
      </c>
      <c r="I197" s="187"/>
      <c r="J197" s="188">
        <f>ROUND(I197*H197,2)</f>
        <v>0</v>
      </c>
      <c r="K197" s="189"/>
      <c r="L197" s="42"/>
      <c r="M197" s="190" t="s">
        <v>21</v>
      </c>
      <c r="N197" s="191" t="s">
        <v>45</v>
      </c>
      <c r="O197" s="67"/>
      <c r="P197" s="192">
        <f>O197*H197</f>
        <v>0</v>
      </c>
      <c r="Q197" s="192">
        <v>0</v>
      </c>
      <c r="R197" s="192">
        <f>Q197*H197</f>
        <v>0</v>
      </c>
      <c r="S197" s="192">
        <v>0</v>
      </c>
      <c r="T197" s="193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194" t="s">
        <v>149</v>
      </c>
      <c r="AT197" s="194" t="s">
        <v>208</v>
      </c>
      <c r="AU197" s="194" t="s">
        <v>81</v>
      </c>
      <c r="AY197" s="20" t="s">
        <v>206</v>
      </c>
      <c r="BE197" s="195">
        <f>IF(N197="základní",J197,0)</f>
        <v>0</v>
      </c>
      <c r="BF197" s="195">
        <f>IF(N197="snížená",J197,0)</f>
        <v>0</v>
      </c>
      <c r="BG197" s="195">
        <f>IF(N197="zákl. přenesená",J197,0)</f>
        <v>0</v>
      </c>
      <c r="BH197" s="195">
        <f>IF(N197="sníž. přenesená",J197,0)</f>
        <v>0</v>
      </c>
      <c r="BI197" s="195">
        <f>IF(N197="nulová",J197,0)</f>
        <v>0</v>
      </c>
      <c r="BJ197" s="20" t="s">
        <v>81</v>
      </c>
      <c r="BK197" s="195">
        <f>ROUND(I197*H197,2)</f>
        <v>0</v>
      </c>
      <c r="BL197" s="20" t="s">
        <v>149</v>
      </c>
      <c r="BM197" s="194" t="s">
        <v>4307</v>
      </c>
    </row>
    <row r="198" spans="1:65" s="2" customFormat="1">
      <c r="A198" s="37"/>
      <c r="B198" s="38"/>
      <c r="C198" s="39"/>
      <c r="D198" s="196" t="s">
        <v>213</v>
      </c>
      <c r="E198" s="39"/>
      <c r="F198" s="197" t="s">
        <v>4306</v>
      </c>
      <c r="G198" s="39"/>
      <c r="H198" s="39"/>
      <c r="I198" s="198"/>
      <c r="J198" s="39"/>
      <c r="K198" s="39"/>
      <c r="L198" s="42"/>
      <c r="M198" s="199"/>
      <c r="N198" s="200"/>
      <c r="O198" s="67"/>
      <c r="P198" s="67"/>
      <c r="Q198" s="67"/>
      <c r="R198" s="67"/>
      <c r="S198" s="67"/>
      <c r="T198" s="68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T198" s="20" t="s">
        <v>213</v>
      </c>
      <c r="AU198" s="20" t="s">
        <v>81</v>
      </c>
    </row>
    <row r="199" spans="1:65" s="2" customFormat="1" ht="27">
      <c r="A199" s="37"/>
      <c r="B199" s="38"/>
      <c r="C199" s="39"/>
      <c r="D199" s="196" t="s">
        <v>275</v>
      </c>
      <c r="E199" s="39"/>
      <c r="F199" s="233" t="s">
        <v>4308</v>
      </c>
      <c r="G199" s="39"/>
      <c r="H199" s="39"/>
      <c r="I199" s="198"/>
      <c r="J199" s="39"/>
      <c r="K199" s="39"/>
      <c r="L199" s="42"/>
      <c r="M199" s="245"/>
      <c r="N199" s="246"/>
      <c r="O199" s="247"/>
      <c r="P199" s="247"/>
      <c r="Q199" s="247"/>
      <c r="R199" s="247"/>
      <c r="S199" s="247"/>
      <c r="T199" s="248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T199" s="20" t="s">
        <v>275</v>
      </c>
      <c r="AU199" s="20" t="s">
        <v>81</v>
      </c>
    </row>
    <row r="200" spans="1:65" s="2" customFormat="1" ht="7" customHeight="1">
      <c r="A200" s="37"/>
      <c r="B200" s="50"/>
      <c r="C200" s="51"/>
      <c r="D200" s="51"/>
      <c r="E200" s="51"/>
      <c r="F200" s="51"/>
      <c r="G200" s="51"/>
      <c r="H200" s="51"/>
      <c r="I200" s="51"/>
      <c r="J200" s="51"/>
      <c r="K200" s="51"/>
      <c r="L200" s="42"/>
      <c r="M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</row>
  </sheetData>
  <sheetProtection algorithmName="SHA-512" hashValue="i5wl1eDdmTPu2XLIePk6vWD2zO7Zc1LrTKMj9MdAbcyQR8cbofwXRBGbzf0SYSedTL2TlQzBuMffdQLGoqwtRg==" saltValue="MSfJ9GTpv5/Xz47r0XJiiZX1HhEWH18RYMmNXNdcN5tqcJNxOwiE9FiSwvr+P2H3woUusfMZ8n2vyMbpvyDujg==" spinCount="100000" sheet="1" objects="1" scenarios="1" formatColumns="0" formatRows="0" autoFilter="0"/>
  <autoFilter ref="C95:K199" xr:uid="{00000000-0009-0000-0000-000015000000}"/>
  <mergeCells count="15">
    <mergeCell ref="E82:H82"/>
    <mergeCell ref="E86:H86"/>
    <mergeCell ref="E84:H84"/>
    <mergeCell ref="E88:H88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2:BM130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163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2673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2800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3737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4309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21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28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ROUND(J95,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ROUND((SUM(BE95:BE129)),  2)</f>
        <v>0</v>
      </c>
      <c r="G37" s="37"/>
      <c r="H37" s="37"/>
      <c r="I37" s="127">
        <v>0.21</v>
      </c>
      <c r="J37" s="126">
        <f>ROUND(((SUM(BE95:BE129))*I37),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ROUND((SUM(BF95:BF129)),  2)</f>
        <v>0</v>
      </c>
      <c r="G38" s="37"/>
      <c r="H38" s="37"/>
      <c r="I38" s="127">
        <v>0.12</v>
      </c>
      <c r="J38" s="126">
        <f>ROUND(((SUM(BF95:BF129))*I38),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ROUND((SUM(BG95:BG129)),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ROUND((SUM(BH95:BH129)),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ROUND((SUM(BI95:BI129)),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2673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2800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3737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5.1 - Systém strukturované kabeláže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 xml:space="preserve"> 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J95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4310</v>
      </c>
      <c r="E68" s="146"/>
      <c r="F68" s="146"/>
      <c r="G68" s="146"/>
      <c r="H68" s="146"/>
      <c r="I68" s="146"/>
      <c r="J68" s="147">
        <f>J96</f>
        <v>0</v>
      </c>
      <c r="K68" s="144"/>
      <c r="L68" s="148"/>
    </row>
    <row r="69" spans="1:47" s="10" customFormat="1" ht="19.899999999999999" customHeight="1">
      <c r="B69" s="149"/>
      <c r="C69" s="100"/>
      <c r="D69" s="150" t="s">
        <v>4311</v>
      </c>
      <c r="E69" s="151"/>
      <c r="F69" s="151"/>
      <c r="G69" s="151"/>
      <c r="H69" s="151"/>
      <c r="I69" s="151"/>
      <c r="J69" s="152">
        <f>J97</f>
        <v>0</v>
      </c>
      <c r="K69" s="100"/>
      <c r="L69" s="153"/>
    </row>
    <row r="70" spans="1:47" s="10" customFormat="1" ht="19.899999999999999" customHeight="1">
      <c r="B70" s="149"/>
      <c r="C70" s="100"/>
      <c r="D70" s="150" t="s">
        <v>4312</v>
      </c>
      <c r="E70" s="151"/>
      <c r="F70" s="151"/>
      <c r="G70" s="151"/>
      <c r="H70" s="151"/>
      <c r="I70" s="151"/>
      <c r="J70" s="152">
        <f>J112</f>
        <v>0</v>
      </c>
      <c r="K70" s="100"/>
      <c r="L70" s="153"/>
    </row>
    <row r="71" spans="1:47" s="10" customFormat="1" ht="19.899999999999999" customHeight="1">
      <c r="B71" s="149"/>
      <c r="C71" s="100"/>
      <c r="D71" s="150" t="s">
        <v>4313</v>
      </c>
      <c r="E71" s="151"/>
      <c r="F71" s="151"/>
      <c r="G71" s="151"/>
      <c r="H71" s="151"/>
      <c r="I71" s="151"/>
      <c r="J71" s="152">
        <f>J123</f>
        <v>0</v>
      </c>
      <c r="K71" s="100"/>
      <c r="L71" s="153"/>
    </row>
    <row r="72" spans="1:47" s="2" customFormat="1" ht="21.75" customHeight="1">
      <c r="A72" s="37"/>
      <c r="B72" s="38"/>
      <c r="C72" s="39"/>
      <c r="D72" s="39"/>
      <c r="E72" s="39"/>
      <c r="F72" s="39"/>
      <c r="G72" s="39"/>
      <c r="H72" s="39"/>
      <c r="I72" s="39"/>
      <c r="J72" s="39"/>
      <c r="K72" s="39"/>
      <c r="L72" s="11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3" spans="1:47" s="2" customFormat="1" ht="7" customHeight="1">
      <c r="A73" s="37"/>
      <c r="B73" s="50"/>
      <c r="C73" s="51"/>
      <c r="D73" s="51"/>
      <c r="E73" s="51"/>
      <c r="F73" s="51"/>
      <c r="G73" s="51"/>
      <c r="H73" s="51"/>
      <c r="I73" s="51"/>
      <c r="J73" s="51"/>
      <c r="K73" s="51"/>
      <c r="L73" s="11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7" spans="1:47" s="2" customFormat="1" ht="7" customHeight="1">
      <c r="A77" s="37"/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47" s="2" customFormat="1" ht="25" customHeight="1">
      <c r="A78" s="37"/>
      <c r="B78" s="38"/>
      <c r="C78" s="26" t="s">
        <v>191</v>
      </c>
      <c r="D78" s="39"/>
      <c r="E78" s="39"/>
      <c r="F78" s="39"/>
      <c r="G78" s="39"/>
      <c r="H78" s="39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47" s="2" customFormat="1" ht="7" customHeight="1">
      <c r="A79" s="37"/>
      <c r="B79" s="38"/>
      <c r="C79" s="39"/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47" s="2" customFormat="1" ht="12" customHeight="1">
      <c r="A80" s="37"/>
      <c r="B80" s="38"/>
      <c r="C80" s="32" t="s">
        <v>16</v>
      </c>
      <c r="D80" s="39"/>
      <c r="E80" s="39"/>
      <c r="F80" s="39"/>
      <c r="G80" s="39"/>
      <c r="H80" s="3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3" s="2" customFormat="1" ht="16.5" customHeight="1">
      <c r="A81" s="37"/>
      <c r="B81" s="38"/>
      <c r="C81" s="39"/>
      <c r="D81" s="39"/>
      <c r="E81" s="400" t="str">
        <f>E7</f>
        <v>Lesopark Na Kolečku-DPS - revize</v>
      </c>
      <c r="F81" s="401"/>
      <c r="G81" s="401"/>
      <c r="H81" s="401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63" s="1" customFormat="1" ht="12" customHeight="1">
      <c r="B82" s="24"/>
      <c r="C82" s="32" t="s">
        <v>169</v>
      </c>
      <c r="D82" s="25"/>
      <c r="E82" s="25"/>
      <c r="F82" s="25"/>
      <c r="G82" s="25"/>
      <c r="H82" s="25"/>
      <c r="I82" s="25"/>
      <c r="J82" s="25"/>
      <c r="K82" s="25"/>
      <c r="L82" s="23"/>
    </row>
    <row r="83" spans="1:63" s="1" customFormat="1" ht="16.5" customHeight="1">
      <c r="B83" s="24"/>
      <c r="C83" s="25"/>
      <c r="D83" s="25"/>
      <c r="E83" s="400" t="s">
        <v>2673</v>
      </c>
      <c r="F83" s="391"/>
      <c r="G83" s="391"/>
      <c r="H83" s="391"/>
      <c r="I83" s="25"/>
      <c r="J83" s="25"/>
      <c r="K83" s="25"/>
      <c r="L83" s="23"/>
    </row>
    <row r="84" spans="1:63" s="1" customFormat="1" ht="12" customHeight="1">
      <c r="B84" s="24"/>
      <c r="C84" s="32" t="s">
        <v>171</v>
      </c>
      <c r="D84" s="25"/>
      <c r="E84" s="25"/>
      <c r="F84" s="25"/>
      <c r="G84" s="25"/>
      <c r="H84" s="25"/>
      <c r="I84" s="25"/>
      <c r="J84" s="25"/>
      <c r="K84" s="25"/>
      <c r="L84" s="23"/>
    </row>
    <row r="85" spans="1:63" s="2" customFormat="1" ht="16.5" customHeight="1">
      <c r="A85" s="37"/>
      <c r="B85" s="38"/>
      <c r="C85" s="39"/>
      <c r="D85" s="39"/>
      <c r="E85" s="409" t="s">
        <v>2800</v>
      </c>
      <c r="F85" s="399"/>
      <c r="G85" s="399"/>
      <c r="H85" s="39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3" s="2" customFormat="1" ht="12" customHeight="1">
      <c r="A86" s="37"/>
      <c r="B86" s="38"/>
      <c r="C86" s="32" t="s">
        <v>3737</v>
      </c>
      <c r="D86" s="39"/>
      <c r="E86" s="39"/>
      <c r="F86" s="39"/>
      <c r="G86" s="39"/>
      <c r="H86" s="3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3" s="2" customFormat="1" ht="16.5" customHeight="1">
      <c r="A87" s="37"/>
      <c r="B87" s="38"/>
      <c r="C87" s="39"/>
      <c r="D87" s="39"/>
      <c r="E87" s="367" t="str">
        <f>E13</f>
        <v>5.1 - Systém strukturované kabeláže</v>
      </c>
      <c r="F87" s="399"/>
      <c r="G87" s="399"/>
      <c r="H87" s="39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3" s="2" customFormat="1" ht="7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3" s="2" customFormat="1" ht="12" customHeight="1">
      <c r="A89" s="37"/>
      <c r="B89" s="38"/>
      <c r="C89" s="32" t="s">
        <v>22</v>
      </c>
      <c r="D89" s="39"/>
      <c r="E89" s="39"/>
      <c r="F89" s="30" t="str">
        <f>F16</f>
        <v xml:space="preserve"> </v>
      </c>
      <c r="G89" s="39"/>
      <c r="H89" s="39"/>
      <c r="I89" s="32" t="s">
        <v>24</v>
      </c>
      <c r="J89" s="62" t="str">
        <f>IF(J16="","",J16)</f>
        <v>22. 5. 2024</v>
      </c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3" s="2" customFormat="1" ht="7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3" s="2" customFormat="1" ht="15.15" customHeight="1">
      <c r="A91" s="37"/>
      <c r="B91" s="38"/>
      <c r="C91" s="32" t="s">
        <v>26</v>
      </c>
      <c r="D91" s="39"/>
      <c r="E91" s="39"/>
      <c r="F91" s="30" t="str">
        <f>E19</f>
        <v xml:space="preserve"> </v>
      </c>
      <c r="G91" s="39"/>
      <c r="H91" s="39"/>
      <c r="I91" s="32" t="s">
        <v>32</v>
      </c>
      <c r="J91" s="35" t="str">
        <f>E25</f>
        <v>Land05 s.r.o.</v>
      </c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3" s="2" customFormat="1" ht="15.15" customHeight="1">
      <c r="A92" s="37"/>
      <c r="B92" s="38"/>
      <c r="C92" s="32" t="s">
        <v>30</v>
      </c>
      <c r="D92" s="39"/>
      <c r="E92" s="39"/>
      <c r="F92" s="30" t="str">
        <f>IF(E22="","",E22)</f>
        <v>Vyplň údaj</v>
      </c>
      <c r="G92" s="39"/>
      <c r="H92" s="39"/>
      <c r="I92" s="32" t="s">
        <v>35</v>
      </c>
      <c r="J92" s="35" t="str">
        <f>E28</f>
        <v>Soloreal s.r.o.</v>
      </c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63" s="2" customFormat="1" ht="10.25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116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pans="1:63" s="11" customFormat="1" ht="29.25" customHeight="1">
      <c r="A94" s="154"/>
      <c r="B94" s="155"/>
      <c r="C94" s="156" t="s">
        <v>192</v>
      </c>
      <c r="D94" s="157" t="s">
        <v>59</v>
      </c>
      <c r="E94" s="157" t="s">
        <v>55</v>
      </c>
      <c r="F94" s="157" t="s">
        <v>56</v>
      </c>
      <c r="G94" s="157" t="s">
        <v>193</v>
      </c>
      <c r="H94" s="157" t="s">
        <v>194</v>
      </c>
      <c r="I94" s="157" t="s">
        <v>195</v>
      </c>
      <c r="J94" s="158" t="s">
        <v>177</v>
      </c>
      <c r="K94" s="159" t="s">
        <v>196</v>
      </c>
      <c r="L94" s="160"/>
      <c r="M94" s="71" t="s">
        <v>21</v>
      </c>
      <c r="N94" s="72" t="s">
        <v>44</v>
      </c>
      <c r="O94" s="72" t="s">
        <v>197</v>
      </c>
      <c r="P94" s="72" t="s">
        <v>198</v>
      </c>
      <c r="Q94" s="72" t="s">
        <v>199</v>
      </c>
      <c r="R94" s="72" t="s">
        <v>200</v>
      </c>
      <c r="S94" s="72" t="s">
        <v>201</v>
      </c>
      <c r="T94" s="73" t="s">
        <v>202</v>
      </c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</row>
    <row r="95" spans="1:63" s="2" customFormat="1" ht="22.75" customHeight="1">
      <c r="A95" s="37"/>
      <c r="B95" s="38"/>
      <c r="C95" s="78" t="s">
        <v>203</v>
      </c>
      <c r="D95" s="39"/>
      <c r="E95" s="39"/>
      <c r="F95" s="39"/>
      <c r="G95" s="39"/>
      <c r="H95" s="39"/>
      <c r="I95" s="39"/>
      <c r="J95" s="161">
        <f>BK95</f>
        <v>0</v>
      </c>
      <c r="K95" s="39"/>
      <c r="L95" s="42"/>
      <c r="M95" s="74"/>
      <c r="N95" s="162"/>
      <c r="O95" s="75"/>
      <c r="P95" s="163">
        <f>P96</f>
        <v>0</v>
      </c>
      <c r="Q95" s="75"/>
      <c r="R95" s="163">
        <f>R96</f>
        <v>0</v>
      </c>
      <c r="S95" s="75"/>
      <c r="T95" s="164">
        <f>T96</f>
        <v>0</v>
      </c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T95" s="20" t="s">
        <v>73</v>
      </c>
      <c r="AU95" s="20" t="s">
        <v>178</v>
      </c>
      <c r="BK95" s="165">
        <f>BK96</f>
        <v>0</v>
      </c>
    </row>
    <row r="96" spans="1:63" s="12" customFormat="1" ht="25.9" customHeight="1">
      <c r="B96" s="166"/>
      <c r="C96" s="167"/>
      <c r="D96" s="168" t="s">
        <v>73</v>
      </c>
      <c r="E96" s="169" t="s">
        <v>4314</v>
      </c>
      <c r="F96" s="169" t="s">
        <v>4315</v>
      </c>
      <c r="G96" s="167"/>
      <c r="H96" s="167"/>
      <c r="I96" s="170"/>
      <c r="J96" s="171">
        <f>BK96</f>
        <v>0</v>
      </c>
      <c r="K96" s="167"/>
      <c r="L96" s="172"/>
      <c r="M96" s="173"/>
      <c r="N96" s="174"/>
      <c r="O96" s="174"/>
      <c r="P96" s="175">
        <f>P97+P112+P123</f>
        <v>0</v>
      </c>
      <c r="Q96" s="174"/>
      <c r="R96" s="175">
        <f>R97+R112+R123</f>
        <v>0</v>
      </c>
      <c r="S96" s="174"/>
      <c r="T96" s="176">
        <f>T97+T112+T123</f>
        <v>0</v>
      </c>
      <c r="AR96" s="177" t="s">
        <v>81</v>
      </c>
      <c r="AT96" s="178" t="s">
        <v>73</v>
      </c>
      <c r="AU96" s="178" t="s">
        <v>74</v>
      </c>
      <c r="AY96" s="177" t="s">
        <v>206</v>
      </c>
      <c r="BK96" s="179">
        <f>BK97+BK112+BK123</f>
        <v>0</v>
      </c>
    </row>
    <row r="97" spans="1:65" s="12" customFormat="1" ht="22.75" customHeight="1">
      <c r="B97" s="166"/>
      <c r="C97" s="167"/>
      <c r="D97" s="168" t="s">
        <v>73</v>
      </c>
      <c r="E97" s="180" t="s">
        <v>4316</v>
      </c>
      <c r="F97" s="180" t="s">
        <v>4317</v>
      </c>
      <c r="G97" s="167"/>
      <c r="H97" s="167"/>
      <c r="I97" s="170"/>
      <c r="J97" s="181">
        <f>BK97</f>
        <v>0</v>
      </c>
      <c r="K97" s="167"/>
      <c r="L97" s="172"/>
      <c r="M97" s="173"/>
      <c r="N97" s="174"/>
      <c r="O97" s="174"/>
      <c r="P97" s="175">
        <f>SUM(P98:P111)</f>
        <v>0</v>
      </c>
      <c r="Q97" s="174"/>
      <c r="R97" s="175">
        <f>SUM(R98:R111)</f>
        <v>0</v>
      </c>
      <c r="S97" s="174"/>
      <c r="T97" s="176">
        <f>SUM(T98:T111)</f>
        <v>0</v>
      </c>
      <c r="AR97" s="177" t="s">
        <v>81</v>
      </c>
      <c r="AT97" s="178" t="s">
        <v>73</v>
      </c>
      <c r="AU97" s="178" t="s">
        <v>81</v>
      </c>
      <c r="AY97" s="177" t="s">
        <v>206</v>
      </c>
      <c r="BK97" s="179">
        <f>SUM(BK98:BK111)</f>
        <v>0</v>
      </c>
    </row>
    <row r="98" spans="1:65" s="2" customFormat="1" ht="33" customHeight="1">
      <c r="A98" s="37"/>
      <c r="B98" s="38"/>
      <c r="C98" s="182" t="s">
        <v>81</v>
      </c>
      <c r="D98" s="182" t="s">
        <v>208</v>
      </c>
      <c r="E98" s="183" t="s">
        <v>83</v>
      </c>
      <c r="F98" s="184" t="s">
        <v>4318</v>
      </c>
      <c r="G98" s="185" t="s">
        <v>1123</v>
      </c>
      <c r="H98" s="186">
        <v>1</v>
      </c>
      <c r="I98" s="187"/>
      <c r="J98" s="188">
        <f>ROUND(I98*H98,2)</f>
        <v>0</v>
      </c>
      <c r="K98" s="189"/>
      <c r="L98" s="42"/>
      <c r="M98" s="190" t="s">
        <v>21</v>
      </c>
      <c r="N98" s="191" t="s">
        <v>45</v>
      </c>
      <c r="O98" s="67"/>
      <c r="P98" s="192">
        <f>O98*H98</f>
        <v>0</v>
      </c>
      <c r="Q98" s="192">
        <v>0</v>
      </c>
      <c r="R98" s="192">
        <f>Q98*H98</f>
        <v>0</v>
      </c>
      <c r="S98" s="192">
        <v>0</v>
      </c>
      <c r="T98" s="193">
        <f>S98*H98</f>
        <v>0</v>
      </c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R98" s="194" t="s">
        <v>149</v>
      </c>
      <c r="AT98" s="194" t="s">
        <v>208</v>
      </c>
      <c r="AU98" s="194" t="s">
        <v>83</v>
      </c>
      <c r="AY98" s="20" t="s">
        <v>206</v>
      </c>
      <c r="BE98" s="195">
        <f>IF(N98="základní",J98,0)</f>
        <v>0</v>
      </c>
      <c r="BF98" s="195">
        <f>IF(N98="snížená",J98,0)</f>
        <v>0</v>
      </c>
      <c r="BG98" s="195">
        <f>IF(N98="zákl. přenesená",J98,0)</f>
        <v>0</v>
      </c>
      <c r="BH98" s="195">
        <f>IF(N98="sníž. přenesená",J98,0)</f>
        <v>0</v>
      </c>
      <c r="BI98" s="195">
        <f>IF(N98="nulová",J98,0)</f>
        <v>0</v>
      </c>
      <c r="BJ98" s="20" t="s">
        <v>81</v>
      </c>
      <c r="BK98" s="195">
        <f>ROUND(I98*H98,2)</f>
        <v>0</v>
      </c>
      <c r="BL98" s="20" t="s">
        <v>149</v>
      </c>
      <c r="BM98" s="194" t="s">
        <v>4319</v>
      </c>
    </row>
    <row r="99" spans="1:65" s="2" customFormat="1" ht="18">
      <c r="A99" s="37"/>
      <c r="B99" s="38"/>
      <c r="C99" s="39"/>
      <c r="D99" s="196" t="s">
        <v>213</v>
      </c>
      <c r="E99" s="39"/>
      <c r="F99" s="197" t="s">
        <v>4318</v>
      </c>
      <c r="G99" s="39"/>
      <c r="H99" s="39"/>
      <c r="I99" s="198"/>
      <c r="J99" s="39"/>
      <c r="K99" s="39"/>
      <c r="L99" s="42"/>
      <c r="M99" s="199"/>
      <c r="N99" s="200"/>
      <c r="O99" s="67"/>
      <c r="P99" s="67"/>
      <c r="Q99" s="67"/>
      <c r="R99" s="67"/>
      <c r="S99" s="67"/>
      <c r="T99" s="68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T99" s="20" t="s">
        <v>213</v>
      </c>
      <c r="AU99" s="20" t="s">
        <v>83</v>
      </c>
    </row>
    <row r="100" spans="1:65" s="2" customFormat="1" ht="16.5" customHeight="1">
      <c r="A100" s="37"/>
      <c r="B100" s="38"/>
      <c r="C100" s="182" t="s">
        <v>83</v>
      </c>
      <c r="D100" s="182" t="s">
        <v>208</v>
      </c>
      <c r="E100" s="183" t="s">
        <v>106</v>
      </c>
      <c r="F100" s="184" t="s">
        <v>4320</v>
      </c>
      <c r="G100" s="185" t="s">
        <v>1123</v>
      </c>
      <c r="H100" s="186">
        <v>1</v>
      </c>
      <c r="I100" s="187"/>
      <c r="J100" s="188">
        <f>ROUND(I100*H100,2)</f>
        <v>0</v>
      </c>
      <c r="K100" s="189"/>
      <c r="L100" s="42"/>
      <c r="M100" s="190" t="s">
        <v>21</v>
      </c>
      <c r="N100" s="191" t="s">
        <v>45</v>
      </c>
      <c r="O100" s="67"/>
      <c r="P100" s="192">
        <f>O100*H100</f>
        <v>0</v>
      </c>
      <c r="Q100" s="192">
        <v>0</v>
      </c>
      <c r="R100" s="192">
        <f>Q100*H100</f>
        <v>0</v>
      </c>
      <c r="S100" s="192">
        <v>0</v>
      </c>
      <c r="T100" s="193">
        <f>S100*H100</f>
        <v>0</v>
      </c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R100" s="194" t="s">
        <v>149</v>
      </c>
      <c r="AT100" s="194" t="s">
        <v>208</v>
      </c>
      <c r="AU100" s="194" t="s">
        <v>83</v>
      </c>
      <c r="AY100" s="20" t="s">
        <v>206</v>
      </c>
      <c r="BE100" s="195">
        <f>IF(N100="základní",J100,0)</f>
        <v>0</v>
      </c>
      <c r="BF100" s="195">
        <f>IF(N100="snížená",J100,0)</f>
        <v>0</v>
      </c>
      <c r="BG100" s="195">
        <f>IF(N100="zákl. přenesená",J100,0)</f>
        <v>0</v>
      </c>
      <c r="BH100" s="195">
        <f>IF(N100="sníž. přenesená",J100,0)</f>
        <v>0</v>
      </c>
      <c r="BI100" s="195">
        <f>IF(N100="nulová",J100,0)</f>
        <v>0</v>
      </c>
      <c r="BJ100" s="20" t="s">
        <v>81</v>
      </c>
      <c r="BK100" s="195">
        <f>ROUND(I100*H100,2)</f>
        <v>0</v>
      </c>
      <c r="BL100" s="20" t="s">
        <v>149</v>
      </c>
      <c r="BM100" s="194" t="s">
        <v>4321</v>
      </c>
    </row>
    <row r="101" spans="1:65" s="2" customFormat="1">
      <c r="A101" s="37"/>
      <c r="B101" s="38"/>
      <c r="C101" s="39"/>
      <c r="D101" s="196" t="s">
        <v>213</v>
      </c>
      <c r="E101" s="39"/>
      <c r="F101" s="197" t="s">
        <v>4320</v>
      </c>
      <c r="G101" s="39"/>
      <c r="H101" s="39"/>
      <c r="I101" s="198"/>
      <c r="J101" s="39"/>
      <c r="K101" s="39"/>
      <c r="L101" s="42"/>
      <c r="M101" s="199"/>
      <c r="N101" s="200"/>
      <c r="O101" s="67"/>
      <c r="P101" s="67"/>
      <c r="Q101" s="67"/>
      <c r="R101" s="67"/>
      <c r="S101" s="67"/>
      <c r="T101" s="68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20" t="s">
        <v>213</v>
      </c>
      <c r="AU101" s="20" t="s">
        <v>83</v>
      </c>
    </row>
    <row r="102" spans="1:65" s="2" customFormat="1" ht="24.15" customHeight="1">
      <c r="A102" s="37"/>
      <c r="B102" s="38"/>
      <c r="C102" s="182" t="s">
        <v>106</v>
      </c>
      <c r="D102" s="182" t="s">
        <v>208</v>
      </c>
      <c r="E102" s="183" t="s">
        <v>149</v>
      </c>
      <c r="F102" s="184" t="s">
        <v>4322</v>
      </c>
      <c r="G102" s="185" t="s">
        <v>1123</v>
      </c>
      <c r="H102" s="186">
        <v>1</v>
      </c>
      <c r="I102" s="187"/>
      <c r="J102" s="188">
        <f>ROUND(I102*H102,2)</f>
        <v>0</v>
      </c>
      <c r="K102" s="189"/>
      <c r="L102" s="42"/>
      <c r="M102" s="190" t="s">
        <v>21</v>
      </c>
      <c r="N102" s="191" t="s">
        <v>45</v>
      </c>
      <c r="O102" s="67"/>
      <c r="P102" s="192">
        <f>O102*H102</f>
        <v>0</v>
      </c>
      <c r="Q102" s="192">
        <v>0</v>
      </c>
      <c r="R102" s="192">
        <f>Q102*H102</f>
        <v>0</v>
      </c>
      <c r="S102" s="192">
        <v>0</v>
      </c>
      <c r="T102" s="193">
        <f>S102*H102</f>
        <v>0</v>
      </c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R102" s="194" t="s">
        <v>149</v>
      </c>
      <c r="AT102" s="194" t="s">
        <v>208</v>
      </c>
      <c r="AU102" s="194" t="s">
        <v>83</v>
      </c>
      <c r="AY102" s="20" t="s">
        <v>206</v>
      </c>
      <c r="BE102" s="195">
        <f>IF(N102="základní",J102,0)</f>
        <v>0</v>
      </c>
      <c r="BF102" s="195">
        <f>IF(N102="snížená",J102,0)</f>
        <v>0</v>
      </c>
      <c r="BG102" s="195">
        <f>IF(N102="zákl. přenesená",J102,0)</f>
        <v>0</v>
      </c>
      <c r="BH102" s="195">
        <f>IF(N102="sníž. přenesená",J102,0)</f>
        <v>0</v>
      </c>
      <c r="BI102" s="195">
        <f>IF(N102="nulová",J102,0)</f>
        <v>0</v>
      </c>
      <c r="BJ102" s="20" t="s">
        <v>81</v>
      </c>
      <c r="BK102" s="195">
        <f>ROUND(I102*H102,2)</f>
        <v>0</v>
      </c>
      <c r="BL102" s="20" t="s">
        <v>149</v>
      </c>
      <c r="BM102" s="194" t="s">
        <v>4323</v>
      </c>
    </row>
    <row r="103" spans="1:65" s="2" customFormat="1" ht="18">
      <c r="A103" s="37"/>
      <c r="B103" s="38"/>
      <c r="C103" s="39"/>
      <c r="D103" s="196" t="s">
        <v>213</v>
      </c>
      <c r="E103" s="39"/>
      <c r="F103" s="197" t="s">
        <v>4322</v>
      </c>
      <c r="G103" s="39"/>
      <c r="H103" s="39"/>
      <c r="I103" s="198"/>
      <c r="J103" s="39"/>
      <c r="K103" s="39"/>
      <c r="L103" s="42"/>
      <c r="M103" s="199"/>
      <c r="N103" s="200"/>
      <c r="O103" s="67"/>
      <c r="P103" s="67"/>
      <c r="Q103" s="67"/>
      <c r="R103" s="67"/>
      <c r="S103" s="67"/>
      <c r="T103" s="68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T103" s="20" t="s">
        <v>213</v>
      </c>
      <c r="AU103" s="20" t="s">
        <v>83</v>
      </c>
    </row>
    <row r="104" spans="1:65" s="2" customFormat="1" ht="16.5" customHeight="1">
      <c r="A104" s="37"/>
      <c r="B104" s="38"/>
      <c r="C104" s="182" t="s">
        <v>149</v>
      </c>
      <c r="D104" s="182" t="s">
        <v>208</v>
      </c>
      <c r="E104" s="183" t="s">
        <v>235</v>
      </c>
      <c r="F104" s="184" t="s">
        <v>4324</v>
      </c>
      <c r="G104" s="185" t="s">
        <v>1123</v>
      </c>
      <c r="H104" s="186">
        <v>1</v>
      </c>
      <c r="I104" s="187"/>
      <c r="J104" s="188">
        <f>ROUND(I104*H104,2)</f>
        <v>0</v>
      </c>
      <c r="K104" s="189"/>
      <c r="L104" s="42"/>
      <c r="M104" s="190" t="s">
        <v>21</v>
      </c>
      <c r="N104" s="191" t="s">
        <v>45</v>
      </c>
      <c r="O104" s="67"/>
      <c r="P104" s="192">
        <f>O104*H104</f>
        <v>0</v>
      </c>
      <c r="Q104" s="192">
        <v>0</v>
      </c>
      <c r="R104" s="192">
        <f>Q104*H104</f>
        <v>0</v>
      </c>
      <c r="S104" s="192">
        <v>0</v>
      </c>
      <c r="T104" s="193">
        <f>S104*H104</f>
        <v>0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R104" s="194" t="s">
        <v>149</v>
      </c>
      <c r="AT104" s="194" t="s">
        <v>208</v>
      </c>
      <c r="AU104" s="194" t="s">
        <v>83</v>
      </c>
      <c r="AY104" s="20" t="s">
        <v>206</v>
      </c>
      <c r="BE104" s="195">
        <f>IF(N104="základní",J104,0)</f>
        <v>0</v>
      </c>
      <c r="BF104" s="195">
        <f>IF(N104="snížená",J104,0)</f>
        <v>0</v>
      </c>
      <c r="BG104" s="195">
        <f>IF(N104="zákl. přenesená",J104,0)</f>
        <v>0</v>
      </c>
      <c r="BH104" s="195">
        <f>IF(N104="sníž. přenesená",J104,0)</f>
        <v>0</v>
      </c>
      <c r="BI104" s="195">
        <f>IF(N104="nulová",J104,0)</f>
        <v>0</v>
      </c>
      <c r="BJ104" s="20" t="s">
        <v>81</v>
      </c>
      <c r="BK104" s="195">
        <f>ROUND(I104*H104,2)</f>
        <v>0</v>
      </c>
      <c r="BL104" s="20" t="s">
        <v>149</v>
      </c>
      <c r="BM104" s="194" t="s">
        <v>4325</v>
      </c>
    </row>
    <row r="105" spans="1:65" s="2" customFormat="1">
      <c r="A105" s="37"/>
      <c r="B105" s="38"/>
      <c r="C105" s="39"/>
      <c r="D105" s="196" t="s">
        <v>213</v>
      </c>
      <c r="E105" s="39"/>
      <c r="F105" s="197" t="s">
        <v>4324</v>
      </c>
      <c r="G105" s="39"/>
      <c r="H105" s="39"/>
      <c r="I105" s="198"/>
      <c r="J105" s="39"/>
      <c r="K105" s="39"/>
      <c r="L105" s="42"/>
      <c r="M105" s="199"/>
      <c r="N105" s="200"/>
      <c r="O105" s="67"/>
      <c r="P105" s="67"/>
      <c r="Q105" s="67"/>
      <c r="R105" s="67"/>
      <c r="S105" s="67"/>
      <c r="T105" s="68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20" t="s">
        <v>213</v>
      </c>
      <c r="AU105" s="20" t="s">
        <v>83</v>
      </c>
    </row>
    <row r="106" spans="1:65" s="2" customFormat="1" ht="16.5" customHeight="1">
      <c r="A106" s="37"/>
      <c r="B106" s="38"/>
      <c r="C106" s="182" t="s">
        <v>235</v>
      </c>
      <c r="D106" s="182" t="s">
        <v>208</v>
      </c>
      <c r="E106" s="183" t="s">
        <v>254</v>
      </c>
      <c r="F106" s="184" t="s">
        <v>4326</v>
      </c>
      <c r="G106" s="185" t="s">
        <v>1123</v>
      </c>
      <c r="H106" s="186">
        <v>5</v>
      </c>
      <c r="I106" s="187"/>
      <c r="J106" s="188">
        <f>ROUND(I106*H106,2)</f>
        <v>0</v>
      </c>
      <c r="K106" s="189"/>
      <c r="L106" s="42"/>
      <c r="M106" s="190" t="s">
        <v>21</v>
      </c>
      <c r="N106" s="191" t="s">
        <v>45</v>
      </c>
      <c r="O106" s="67"/>
      <c r="P106" s="192">
        <f>O106*H106</f>
        <v>0</v>
      </c>
      <c r="Q106" s="192">
        <v>0</v>
      </c>
      <c r="R106" s="192">
        <f>Q106*H106</f>
        <v>0</v>
      </c>
      <c r="S106" s="192">
        <v>0</v>
      </c>
      <c r="T106" s="193">
        <f>S106*H106</f>
        <v>0</v>
      </c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R106" s="194" t="s">
        <v>149</v>
      </c>
      <c r="AT106" s="194" t="s">
        <v>208</v>
      </c>
      <c r="AU106" s="194" t="s">
        <v>83</v>
      </c>
      <c r="AY106" s="20" t="s">
        <v>206</v>
      </c>
      <c r="BE106" s="195">
        <f>IF(N106="základní",J106,0)</f>
        <v>0</v>
      </c>
      <c r="BF106" s="195">
        <f>IF(N106="snížená",J106,0)</f>
        <v>0</v>
      </c>
      <c r="BG106" s="195">
        <f>IF(N106="zákl. přenesená",J106,0)</f>
        <v>0</v>
      </c>
      <c r="BH106" s="195">
        <f>IF(N106="sníž. přenesená",J106,0)</f>
        <v>0</v>
      </c>
      <c r="BI106" s="195">
        <f>IF(N106="nulová",J106,0)</f>
        <v>0</v>
      </c>
      <c r="BJ106" s="20" t="s">
        <v>81</v>
      </c>
      <c r="BK106" s="195">
        <f>ROUND(I106*H106,2)</f>
        <v>0</v>
      </c>
      <c r="BL106" s="20" t="s">
        <v>149</v>
      </c>
      <c r="BM106" s="194" t="s">
        <v>4327</v>
      </c>
    </row>
    <row r="107" spans="1:65" s="2" customFormat="1">
      <c r="A107" s="37"/>
      <c r="B107" s="38"/>
      <c r="C107" s="39"/>
      <c r="D107" s="196" t="s">
        <v>213</v>
      </c>
      <c r="E107" s="39"/>
      <c r="F107" s="197" t="s">
        <v>4326</v>
      </c>
      <c r="G107" s="39"/>
      <c r="H107" s="39"/>
      <c r="I107" s="198"/>
      <c r="J107" s="39"/>
      <c r="K107" s="39"/>
      <c r="L107" s="42"/>
      <c r="M107" s="199"/>
      <c r="N107" s="200"/>
      <c r="O107" s="67"/>
      <c r="P107" s="67"/>
      <c r="Q107" s="67"/>
      <c r="R107" s="67"/>
      <c r="S107" s="67"/>
      <c r="T107" s="6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213</v>
      </c>
      <c r="AU107" s="20" t="s">
        <v>83</v>
      </c>
    </row>
    <row r="108" spans="1:65" s="2" customFormat="1" ht="16.5" customHeight="1">
      <c r="A108" s="37"/>
      <c r="B108" s="38"/>
      <c r="C108" s="182" t="s">
        <v>254</v>
      </c>
      <c r="D108" s="182" t="s">
        <v>208</v>
      </c>
      <c r="E108" s="183" t="s">
        <v>270</v>
      </c>
      <c r="F108" s="184" t="s">
        <v>4328</v>
      </c>
      <c r="G108" s="185" t="s">
        <v>1123</v>
      </c>
      <c r="H108" s="186">
        <v>1</v>
      </c>
      <c r="I108" s="187"/>
      <c r="J108" s="188">
        <f>ROUND(I108*H108,2)</f>
        <v>0</v>
      </c>
      <c r="K108" s="189"/>
      <c r="L108" s="42"/>
      <c r="M108" s="190" t="s">
        <v>21</v>
      </c>
      <c r="N108" s="191" t="s">
        <v>45</v>
      </c>
      <c r="O108" s="67"/>
      <c r="P108" s="192">
        <f>O108*H108</f>
        <v>0</v>
      </c>
      <c r="Q108" s="192">
        <v>0</v>
      </c>
      <c r="R108" s="192">
        <f>Q108*H108</f>
        <v>0</v>
      </c>
      <c r="S108" s="192">
        <v>0</v>
      </c>
      <c r="T108" s="193">
        <f>S108*H108</f>
        <v>0</v>
      </c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R108" s="194" t="s">
        <v>149</v>
      </c>
      <c r="AT108" s="194" t="s">
        <v>208</v>
      </c>
      <c r="AU108" s="194" t="s">
        <v>83</v>
      </c>
      <c r="AY108" s="20" t="s">
        <v>206</v>
      </c>
      <c r="BE108" s="195">
        <f>IF(N108="základní",J108,0)</f>
        <v>0</v>
      </c>
      <c r="BF108" s="195">
        <f>IF(N108="snížená",J108,0)</f>
        <v>0</v>
      </c>
      <c r="BG108" s="195">
        <f>IF(N108="zákl. přenesená",J108,0)</f>
        <v>0</v>
      </c>
      <c r="BH108" s="195">
        <f>IF(N108="sníž. přenesená",J108,0)</f>
        <v>0</v>
      </c>
      <c r="BI108" s="195">
        <f>IF(N108="nulová",J108,0)</f>
        <v>0</v>
      </c>
      <c r="BJ108" s="20" t="s">
        <v>81</v>
      </c>
      <c r="BK108" s="195">
        <f>ROUND(I108*H108,2)</f>
        <v>0</v>
      </c>
      <c r="BL108" s="20" t="s">
        <v>149</v>
      </c>
      <c r="BM108" s="194" t="s">
        <v>4329</v>
      </c>
    </row>
    <row r="109" spans="1:65" s="2" customFormat="1">
      <c r="A109" s="37"/>
      <c r="B109" s="38"/>
      <c r="C109" s="39"/>
      <c r="D109" s="196" t="s">
        <v>213</v>
      </c>
      <c r="E109" s="39"/>
      <c r="F109" s="197" t="s">
        <v>4328</v>
      </c>
      <c r="G109" s="39"/>
      <c r="H109" s="39"/>
      <c r="I109" s="198"/>
      <c r="J109" s="39"/>
      <c r="K109" s="39"/>
      <c r="L109" s="42"/>
      <c r="M109" s="199"/>
      <c r="N109" s="200"/>
      <c r="O109" s="67"/>
      <c r="P109" s="67"/>
      <c r="Q109" s="67"/>
      <c r="R109" s="67"/>
      <c r="S109" s="67"/>
      <c r="T109" s="68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T109" s="20" t="s">
        <v>213</v>
      </c>
      <c r="AU109" s="20" t="s">
        <v>83</v>
      </c>
    </row>
    <row r="110" spans="1:65" s="2" customFormat="1" ht="16.5" customHeight="1">
      <c r="A110" s="37"/>
      <c r="B110" s="38"/>
      <c r="C110" s="182" t="s">
        <v>270</v>
      </c>
      <c r="D110" s="182" t="s">
        <v>208</v>
      </c>
      <c r="E110" s="183" t="s">
        <v>283</v>
      </c>
      <c r="F110" s="184" t="s">
        <v>4330</v>
      </c>
      <c r="G110" s="185" t="s">
        <v>1123</v>
      </c>
      <c r="H110" s="186">
        <v>1</v>
      </c>
      <c r="I110" s="187"/>
      <c r="J110" s="188">
        <f>ROUND(I110*H110,2)</f>
        <v>0</v>
      </c>
      <c r="K110" s="189"/>
      <c r="L110" s="42"/>
      <c r="M110" s="190" t="s">
        <v>21</v>
      </c>
      <c r="N110" s="191" t="s">
        <v>45</v>
      </c>
      <c r="O110" s="67"/>
      <c r="P110" s="192">
        <f>O110*H110</f>
        <v>0</v>
      </c>
      <c r="Q110" s="192">
        <v>0</v>
      </c>
      <c r="R110" s="192">
        <f>Q110*H110</f>
        <v>0</v>
      </c>
      <c r="S110" s="192">
        <v>0</v>
      </c>
      <c r="T110" s="193">
        <f>S110*H110</f>
        <v>0</v>
      </c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R110" s="194" t="s">
        <v>149</v>
      </c>
      <c r="AT110" s="194" t="s">
        <v>208</v>
      </c>
      <c r="AU110" s="194" t="s">
        <v>83</v>
      </c>
      <c r="AY110" s="20" t="s">
        <v>206</v>
      </c>
      <c r="BE110" s="195">
        <f>IF(N110="základní",J110,0)</f>
        <v>0</v>
      </c>
      <c r="BF110" s="195">
        <f>IF(N110="snížená",J110,0)</f>
        <v>0</v>
      </c>
      <c r="BG110" s="195">
        <f>IF(N110="zákl. přenesená",J110,0)</f>
        <v>0</v>
      </c>
      <c r="BH110" s="195">
        <f>IF(N110="sníž. přenesená",J110,0)</f>
        <v>0</v>
      </c>
      <c r="BI110" s="195">
        <f>IF(N110="nulová",J110,0)</f>
        <v>0</v>
      </c>
      <c r="BJ110" s="20" t="s">
        <v>81</v>
      </c>
      <c r="BK110" s="195">
        <f>ROUND(I110*H110,2)</f>
        <v>0</v>
      </c>
      <c r="BL110" s="20" t="s">
        <v>149</v>
      </c>
      <c r="BM110" s="194" t="s">
        <v>4331</v>
      </c>
    </row>
    <row r="111" spans="1:65" s="2" customFormat="1">
      <c r="A111" s="37"/>
      <c r="B111" s="38"/>
      <c r="C111" s="39"/>
      <c r="D111" s="196" t="s">
        <v>213</v>
      </c>
      <c r="E111" s="39"/>
      <c r="F111" s="197" t="s">
        <v>4330</v>
      </c>
      <c r="G111" s="39"/>
      <c r="H111" s="39"/>
      <c r="I111" s="198"/>
      <c r="J111" s="39"/>
      <c r="K111" s="39"/>
      <c r="L111" s="42"/>
      <c r="M111" s="199"/>
      <c r="N111" s="200"/>
      <c r="O111" s="67"/>
      <c r="P111" s="67"/>
      <c r="Q111" s="67"/>
      <c r="R111" s="67"/>
      <c r="S111" s="67"/>
      <c r="T111" s="68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T111" s="20" t="s">
        <v>213</v>
      </c>
      <c r="AU111" s="20" t="s">
        <v>83</v>
      </c>
    </row>
    <row r="112" spans="1:65" s="12" customFormat="1" ht="22.75" customHeight="1">
      <c r="B112" s="166"/>
      <c r="C112" s="167"/>
      <c r="D112" s="168" t="s">
        <v>73</v>
      </c>
      <c r="E112" s="180" t="s">
        <v>4332</v>
      </c>
      <c r="F112" s="180" t="s">
        <v>4333</v>
      </c>
      <c r="G112" s="167"/>
      <c r="H112" s="167"/>
      <c r="I112" s="170"/>
      <c r="J112" s="181">
        <f>BK112</f>
        <v>0</v>
      </c>
      <c r="K112" s="167"/>
      <c r="L112" s="172"/>
      <c r="M112" s="173"/>
      <c r="N112" s="174"/>
      <c r="O112" s="174"/>
      <c r="P112" s="175">
        <f>SUM(P113:P122)</f>
        <v>0</v>
      </c>
      <c r="Q112" s="174"/>
      <c r="R112" s="175">
        <f>SUM(R113:R122)</f>
        <v>0</v>
      </c>
      <c r="S112" s="174"/>
      <c r="T112" s="176">
        <f>SUM(T113:T122)</f>
        <v>0</v>
      </c>
      <c r="AR112" s="177" t="s">
        <v>81</v>
      </c>
      <c r="AT112" s="178" t="s">
        <v>73</v>
      </c>
      <c r="AU112" s="178" t="s">
        <v>81</v>
      </c>
      <c r="AY112" s="177" t="s">
        <v>206</v>
      </c>
      <c r="BK112" s="179">
        <f>SUM(BK113:BK122)</f>
        <v>0</v>
      </c>
    </row>
    <row r="113" spans="1:65" s="2" customFormat="1" ht="16.5" customHeight="1">
      <c r="A113" s="37"/>
      <c r="B113" s="38"/>
      <c r="C113" s="182" t="s">
        <v>283</v>
      </c>
      <c r="D113" s="182" t="s">
        <v>208</v>
      </c>
      <c r="E113" s="183" t="s">
        <v>4334</v>
      </c>
      <c r="F113" s="184" t="s">
        <v>4335</v>
      </c>
      <c r="G113" s="185" t="s">
        <v>809</v>
      </c>
      <c r="H113" s="186">
        <v>1</v>
      </c>
      <c r="I113" s="187"/>
      <c r="J113" s="188">
        <f>ROUND(I113*H113,2)</f>
        <v>0</v>
      </c>
      <c r="K113" s="189"/>
      <c r="L113" s="42"/>
      <c r="M113" s="190" t="s">
        <v>21</v>
      </c>
      <c r="N113" s="191" t="s">
        <v>45</v>
      </c>
      <c r="O113" s="67"/>
      <c r="P113" s="192">
        <f>O113*H113</f>
        <v>0</v>
      </c>
      <c r="Q113" s="192">
        <v>0</v>
      </c>
      <c r="R113" s="192">
        <f>Q113*H113</f>
        <v>0</v>
      </c>
      <c r="S113" s="192">
        <v>0</v>
      </c>
      <c r="T113" s="193">
        <f>S113*H113</f>
        <v>0</v>
      </c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R113" s="194" t="s">
        <v>149</v>
      </c>
      <c r="AT113" s="194" t="s">
        <v>208</v>
      </c>
      <c r="AU113" s="194" t="s">
        <v>83</v>
      </c>
      <c r="AY113" s="20" t="s">
        <v>206</v>
      </c>
      <c r="BE113" s="195">
        <f>IF(N113="základní",J113,0)</f>
        <v>0</v>
      </c>
      <c r="BF113" s="195">
        <f>IF(N113="snížená",J113,0)</f>
        <v>0</v>
      </c>
      <c r="BG113" s="195">
        <f>IF(N113="zákl. přenesená",J113,0)</f>
        <v>0</v>
      </c>
      <c r="BH113" s="195">
        <f>IF(N113="sníž. přenesená",J113,0)</f>
        <v>0</v>
      </c>
      <c r="BI113" s="195">
        <f>IF(N113="nulová",J113,0)</f>
        <v>0</v>
      </c>
      <c r="BJ113" s="20" t="s">
        <v>81</v>
      </c>
      <c r="BK113" s="195">
        <f>ROUND(I113*H113,2)</f>
        <v>0</v>
      </c>
      <c r="BL113" s="20" t="s">
        <v>149</v>
      </c>
      <c r="BM113" s="194" t="s">
        <v>4336</v>
      </c>
    </row>
    <row r="114" spans="1:65" s="2" customFormat="1">
      <c r="A114" s="37"/>
      <c r="B114" s="38"/>
      <c r="C114" s="39"/>
      <c r="D114" s="196" t="s">
        <v>213</v>
      </c>
      <c r="E114" s="39"/>
      <c r="F114" s="197" t="s">
        <v>4335</v>
      </c>
      <c r="G114" s="39"/>
      <c r="H114" s="39"/>
      <c r="I114" s="198"/>
      <c r="J114" s="39"/>
      <c r="K114" s="39"/>
      <c r="L114" s="42"/>
      <c r="M114" s="199"/>
      <c r="N114" s="200"/>
      <c r="O114" s="67"/>
      <c r="P114" s="67"/>
      <c r="Q114" s="67"/>
      <c r="R114" s="67"/>
      <c r="S114" s="67"/>
      <c r="T114" s="68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T114" s="20" t="s">
        <v>213</v>
      </c>
      <c r="AU114" s="20" t="s">
        <v>83</v>
      </c>
    </row>
    <row r="115" spans="1:65" s="2" customFormat="1" ht="16.5" customHeight="1">
      <c r="A115" s="37"/>
      <c r="B115" s="38"/>
      <c r="C115" s="182" t="s">
        <v>289</v>
      </c>
      <c r="D115" s="182" t="s">
        <v>208</v>
      </c>
      <c r="E115" s="183" t="s">
        <v>4337</v>
      </c>
      <c r="F115" s="184" t="s">
        <v>4338</v>
      </c>
      <c r="G115" s="185" t="s">
        <v>809</v>
      </c>
      <c r="H115" s="186">
        <v>1</v>
      </c>
      <c r="I115" s="187"/>
      <c r="J115" s="188">
        <f>ROUND(I115*H115,2)</f>
        <v>0</v>
      </c>
      <c r="K115" s="189"/>
      <c r="L115" s="42"/>
      <c r="M115" s="190" t="s">
        <v>21</v>
      </c>
      <c r="N115" s="191" t="s">
        <v>45</v>
      </c>
      <c r="O115" s="67"/>
      <c r="P115" s="192">
        <f>O115*H115</f>
        <v>0</v>
      </c>
      <c r="Q115" s="192">
        <v>0</v>
      </c>
      <c r="R115" s="192">
        <f>Q115*H115</f>
        <v>0</v>
      </c>
      <c r="S115" s="192">
        <v>0</v>
      </c>
      <c r="T115" s="193">
        <f>S115*H115</f>
        <v>0</v>
      </c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R115" s="194" t="s">
        <v>149</v>
      </c>
      <c r="AT115" s="194" t="s">
        <v>208</v>
      </c>
      <c r="AU115" s="194" t="s">
        <v>83</v>
      </c>
      <c r="AY115" s="20" t="s">
        <v>206</v>
      </c>
      <c r="BE115" s="195">
        <f>IF(N115="základní",J115,0)</f>
        <v>0</v>
      </c>
      <c r="BF115" s="195">
        <f>IF(N115="snížená",J115,0)</f>
        <v>0</v>
      </c>
      <c r="BG115" s="195">
        <f>IF(N115="zákl. přenesená",J115,0)</f>
        <v>0</v>
      </c>
      <c r="BH115" s="195">
        <f>IF(N115="sníž. přenesená",J115,0)</f>
        <v>0</v>
      </c>
      <c r="BI115" s="195">
        <f>IF(N115="nulová",J115,0)</f>
        <v>0</v>
      </c>
      <c r="BJ115" s="20" t="s">
        <v>81</v>
      </c>
      <c r="BK115" s="195">
        <f>ROUND(I115*H115,2)</f>
        <v>0</v>
      </c>
      <c r="BL115" s="20" t="s">
        <v>149</v>
      </c>
      <c r="BM115" s="194" t="s">
        <v>4339</v>
      </c>
    </row>
    <row r="116" spans="1:65" s="2" customFormat="1">
      <c r="A116" s="37"/>
      <c r="B116" s="38"/>
      <c r="C116" s="39"/>
      <c r="D116" s="196" t="s">
        <v>213</v>
      </c>
      <c r="E116" s="39"/>
      <c r="F116" s="197" t="s">
        <v>4338</v>
      </c>
      <c r="G116" s="39"/>
      <c r="H116" s="39"/>
      <c r="I116" s="198"/>
      <c r="J116" s="39"/>
      <c r="K116" s="39"/>
      <c r="L116" s="42"/>
      <c r="M116" s="199"/>
      <c r="N116" s="200"/>
      <c r="O116" s="67"/>
      <c r="P116" s="67"/>
      <c r="Q116" s="67"/>
      <c r="R116" s="67"/>
      <c r="S116" s="67"/>
      <c r="T116" s="68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20" t="s">
        <v>213</v>
      </c>
      <c r="AU116" s="20" t="s">
        <v>83</v>
      </c>
    </row>
    <row r="117" spans="1:65" s="2" customFormat="1" ht="16.5" customHeight="1">
      <c r="A117" s="37"/>
      <c r="B117" s="38"/>
      <c r="C117" s="182" t="s">
        <v>304</v>
      </c>
      <c r="D117" s="182" t="s">
        <v>208</v>
      </c>
      <c r="E117" s="183" t="s">
        <v>289</v>
      </c>
      <c r="F117" s="184" t="s">
        <v>4340</v>
      </c>
      <c r="G117" s="185" t="s">
        <v>809</v>
      </c>
      <c r="H117" s="186">
        <v>1</v>
      </c>
      <c r="I117" s="187"/>
      <c r="J117" s="188">
        <f>ROUND(I117*H117,2)</f>
        <v>0</v>
      </c>
      <c r="K117" s="189"/>
      <c r="L117" s="42"/>
      <c r="M117" s="190" t="s">
        <v>21</v>
      </c>
      <c r="N117" s="191" t="s">
        <v>45</v>
      </c>
      <c r="O117" s="67"/>
      <c r="P117" s="192">
        <f>O117*H117</f>
        <v>0</v>
      </c>
      <c r="Q117" s="192">
        <v>0</v>
      </c>
      <c r="R117" s="192">
        <f>Q117*H117</f>
        <v>0</v>
      </c>
      <c r="S117" s="192">
        <v>0</v>
      </c>
      <c r="T117" s="193">
        <f>S117*H117</f>
        <v>0</v>
      </c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R117" s="194" t="s">
        <v>149</v>
      </c>
      <c r="AT117" s="194" t="s">
        <v>208</v>
      </c>
      <c r="AU117" s="194" t="s">
        <v>83</v>
      </c>
      <c r="AY117" s="20" t="s">
        <v>206</v>
      </c>
      <c r="BE117" s="195">
        <f>IF(N117="základní",J117,0)</f>
        <v>0</v>
      </c>
      <c r="BF117" s="195">
        <f>IF(N117="snížená",J117,0)</f>
        <v>0</v>
      </c>
      <c r="BG117" s="195">
        <f>IF(N117="zákl. přenesená",J117,0)</f>
        <v>0</v>
      </c>
      <c r="BH117" s="195">
        <f>IF(N117="sníž. přenesená",J117,0)</f>
        <v>0</v>
      </c>
      <c r="BI117" s="195">
        <f>IF(N117="nulová",J117,0)</f>
        <v>0</v>
      </c>
      <c r="BJ117" s="20" t="s">
        <v>81</v>
      </c>
      <c r="BK117" s="195">
        <f>ROUND(I117*H117,2)</f>
        <v>0</v>
      </c>
      <c r="BL117" s="20" t="s">
        <v>149</v>
      </c>
      <c r="BM117" s="194" t="s">
        <v>4341</v>
      </c>
    </row>
    <row r="118" spans="1:65" s="2" customFormat="1">
      <c r="A118" s="37"/>
      <c r="B118" s="38"/>
      <c r="C118" s="39"/>
      <c r="D118" s="196" t="s">
        <v>213</v>
      </c>
      <c r="E118" s="39"/>
      <c r="F118" s="197" t="s">
        <v>4340</v>
      </c>
      <c r="G118" s="39"/>
      <c r="H118" s="39"/>
      <c r="I118" s="198"/>
      <c r="J118" s="39"/>
      <c r="K118" s="39"/>
      <c r="L118" s="42"/>
      <c r="M118" s="199"/>
      <c r="N118" s="200"/>
      <c r="O118" s="67"/>
      <c r="P118" s="67"/>
      <c r="Q118" s="67"/>
      <c r="R118" s="67"/>
      <c r="S118" s="67"/>
      <c r="T118" s="68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20" t="s">
        <v>213</v>
      </c>
      <c r="AU118" s="20" t="s">
        <v>83</v>
      </c>
    </row>
    <row r="119" spans="1:65" s="2" customFormat="1" ht="16.5" customHeight="1">
      <c r="A119" s="37"/>
      <c r="B119" s="38"/>
      <c r="C119" s="182" t="s">
        <v>313</v>
      </c>
      <c r="D119" s="182" t="s">
        <v>208</v>
      </c>
      <c r="E119" s="183" t="s">
        <v>304</v>
      </c>
      <c r="F119" s="184" t="s">
        <v>4161</v>
      </c>
      <c r="G119" s="185" t="s">
        <v>809</v>
      </c>
      <c r="H119" s="186">
        <v>1</v>
      </c>
      <c r="I119" s="187"/>
      <c r="J119" s="188">
        <f>ROUND(I119*H119,2)</f>
        <v>0</v>
      </c>
      <c r="K119" s="189"/>
      <c r="L119" s="42"/>
      <c r="M119" s="190" t="s">
        <v>21</v>
      </c>
      <c r="N119" s="191" t="s">
        <v>45</v>
      </c>
      <c r="O119" s="67"/>
      <c r="P119" s="192">
        <f>O119*H119</f>
        <v>0</v>
      </c>
      <c r="Q119" s="192">
        <v>0</v>
      </c>
      <c r="R119" s="192">
        <f>Q119*H119</f>
        <v>0</v>
      </c>
      <c r="S119" s="192">
        <v>0</v>
      </c>
      <c r="T119" s="193">
        <f>S119*H119</f>
        <v>0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R119" s="194" t="s">
        <v>149</v>
      </c>
      <c r="AT119" s="194" t="s">
        <v>208</v>
      </c>
      <c r="AU119" s="194" t="s">
        <v>83</v>
      </c>
      <c r="AY119" s="20" t="s">
        <v>206</v>
      </c>
      <c r="BE119" s="195">
        <f>IF(N119="základní",J119,0)</f>
        <v>0</v>
      </c>
      <c r="BF119" s="195">
        <f>IF(N119="snížená",J119,0)</f>
        <v>0</v>
      </c>
      <c r="BG119" s="195">
        <f>IF(N119="zákl. přenesená",J119,0)</f>
        <v>0</v>
      </c>
      <c r="BH119" s="195">
        <f>IF(N119="sníž. přenesená",J119,0)</f>
        <v>0</v>
      </c>
      <c r="BI119" s="195">
        <f>IF(N119="nulová",J119,0)</f>
        <v>0</v>
      </c>
      <c r="BJ119" s="20" t="s">
        <v>81</v>
      </c>
      <c r="BK119" s="195">
        <f>ROUND(I119*H119,2)</f>
        <v>0</v>
      </c>
      <c r="BL119" s="20" t="s">
        <v>149</v>
      </c>
      <c r="BM119" s="194" t="s">
        <v>4342</v>
      </c>
    </row>
    <row r="120" spans="1:65" s="2" customFormat="1">
      <c r="A120" s="37"/>
      <c r="B120" s="38"/>
      <c r="C120" s="39"/>
      <c r="D120" s="196" t="s">
        <v>213</v>
      </c>
      <c r="E120" s="39"/>
      <c r="F120" s="197" t="s">
        <v>4161</v>
      </c>
      <c r="G120" s="39"/>
      <c r="H120" s="39"/>
      <c r="I120" s="198"/>
      <c r="J120" s="39"/>
      <c r="K120" s="39"/>
      <c r="L120" s="42"/>
      <c r="M120" s="199"/>
      <c r="N120" s="200"/>
      <c r="O120" s="67"/>
      <c r="P120" s="67"/>
      <c r="Q120" s="67"/>
      <c r="R120" s="67"/>
      <c r="S120" s="67"/>
      <c r="T120" s="68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20" t="s">
        <v>213</v>
      </c>
      <c r="AU120" s="20" t="s">
        <v>83</v>
      </c>
    </row>
    <row r="121" spans="1:65" s="2" customFormat="1" ht="16.5" customHeight="1">
      <c r="A121" s="37"/>
      <c r="B121" s="38"/>
      <c r="C121" s="182" t="s">
        <v>8</v>
      </c>
      <c r="D121" s="182" t="s">
        <v>208</v>
      </c>
      <c r="E121" s="183" t="s">
        <v>313</v>
      </c>
      <c r="F121" s="184" t="s">
        <v>4343</v>
      </c>
      <c r="G121" s="185" t="s">
        <v>809</v>
      </c>
      <c r="H121" s="186">
        <v>1</v>
      </c>
      <c r="I121" s="187"/>
      <c r="J121" s="188">
        <f>ROUND(I121*H121,2)</f>
        <v>0</v>
      </c>
      <c r="K121" s="189"/>
      <c r="L121" s="42"/>
      <c r="M121" s="190" t="s">
        <v>21</v>
      </c>
      <c r="N121" s="191" t="s">
        <v>45</v>
      </c>
      <c r="O121" s="67"/>
      <c r="P121" s="192">
        <f>O121*H121</f>
        <v>0</v>
      </c>
      <c r="Q121" s="192">
        <v>0</v>
      </c>
      <c r="R121" s="192">
        <f>Q121*H121</f>
        <v>0</v>
      </c>
      <c r="S121" s="192">
        <v>0</v>
      </c>
      <c r="T121" s="193">
        <f>S121*H121</f>
        <v>0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R121" s="194" t="s">
        <v>149</v>
      </c>
      <c r="AT121" s="194" t="s">
        <v>208</v>
      </c>
      <c r="AU121" s="194" t="s">
        <v>83</v>
      </c>
      <c r="AY121" s="20" t="s">
        <v>206</v>
      </c>
      <c r="BE121" s="195">
        <f>IF(N121="základní",J121,0)</f>
        <v>0</v>
      </c>
      <c r="BF121" s="195">
        <f>IF(N121="snížená",J121,0)</f>
        <v>0</v>
      </c>
      <c r="BG121" s="195">
        <f>IF(N121="zákl. přenesená",J121,0)</f>
        <v>0</v>
      </c>
      <c r="BH121" s="195">
        <f>IF(N121="sníž. přenesená",J121,0)</f>
        <v>0</v>
      </c>
      <c r="BI121" s="195">
        <f>IF(N121="nulová",J121,0)</f>
        <v>0</v>
      </c>
      <c r="BJ121" s="20" t="s">
        <v>81</v>
      </c>
      <c r="BK121" s="195">
        <f>ROUND(I121*H121,2)</f>
        <v>0</v>
      </c>
      <c r="BL121" s="20" t="s">
        <v>149</v>
      </c>
      <c r="BM121" s="194" t="s">
        <v>4344</v>
      </c>
    </row>
    <row r="122" spans="1:65" s="2" customFormat="1">
      <c r="A122" s="37"/>
      <c r="B122" s="38"/>
      <c r="C122" s="39"/>
      <c r="D122" s="196" t="s">
        <v>213</v>
      </c>
      <c r="E122" s="39"/>
      <c r="F122" s="197" t="s">
        <v>4343</v>
      </c>
      <c r="G122" s="39"/>
      <c r="H122" s="39"/>
      <c r="I122" s="198"/>
      <c r="J122" s="39"/>
      <c r="K122" s="39"/>
      <c r="L122" s="42"/>
      <c r="M122" s="199"/>
      <c r="N122" s="200"/>
      <c r="O122" s="67"/>
      <c r="P122" s="67"/>
      <c r="Q122" s="67"/>
      <c r="R122" s="67"/>
      <c r="S122" s="67"/>
      <c r="T122" s="68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20" t="s">
        <v>213</v>
      </c>
      <c r="AU122" s="20" t="s">
        <v>83</v>
      </c>
    </row>
    <row r="123" spans="1:65" s="12" customFormat="1" ht="22.75" customHeight="1">
      <c r="B123" s="166"/>
      <c r="C123" s="167"/>
      <c r="D123" s="168" t="s">
        <v>73</v>
      </c>
      <c r="E123" s="180" t="s">
        <v>4345</v>
      </c>
      <c r="F123" s="180" t="s">
        <v>4346</v>
      </c>
      <c r="G123" s="167"/>
      <c r="H123" s="167"/>
      <c r="I123" s="170"/>
      <c r="J123" s="181">
        <f>BK123</f>
        <v>0</v>
      </c>
      <c r="K123" s="167"/>
      <c r="L123" s="172"/>
      <c r="M123" s="173"/>
      <c r="N123" s="174"/>
      <c r="O123" s="174"/>
      <c r="P123" s="175">
        <f>SUM(P124:P129)</f>
        <v>0</v>
      </c>
      <c r="Q123" s="174"/>
      <c r="R123" s="175">
        <f>SUM(R124:R129)</f>
        <v>0</v>
      </c>
      <c r="S123" s="174"/>
      <c r="T123" s="176">
        <f>SUM(T124:T129)</f>
        <v>0</v>
      </c>
      <c r="AR123" s="177" t="s">
        <v>81</v>
      </c>
      <c r="AT123" s="178" t="s">
        <v>73</v>
      </c>
      <c r="AU123" s="178" t="s">
        <v>81</v>
      </c>
      <c r="AY123" s="177" t="s">
        <v>206</v>
      </c>
      <c r="BK123" s="179">
        <f>SUM(BK124:BK129)</f>
        <v>0</v>
      </c>
    </row>
    <row r="124" spans="1:65" s="2" customFormat="1" ht="16.5" customHeight="1">
      <c r="A124" s="37"/>
      <c r="B124" s="38"/>
      <c r="C124" s="182" t="s">
        <v>334</v>
      </c>
      <c r="D124" s="182" t="s">
        <v>208</v>
      </c>
      <c r="E124" s="183" t="s">
        <v>3743</v>
      </c>
      <c r="F124" s="184" t="s">
        <v>4347</v>
      </c>
      <c r="G124" s="185" t="s">
        <v>226</v>
      </c>
      <c r="H124" s="186">
        <v>100</v>
      </c>
      <c r="I124" s="187"/>
      <c r="J124" s="188">
        <f>ROUND(I124*H124,2)</f>
        <v>0</v>
      </c>
      <c r="K124" s="189"/>
      <c r="L124" s="42"/>
      <c r="M124" s="190" t="s">
        <v>21</v>
      </c>
      <c r="N124" s="191" t="s">
        <v>45</v>
      </c>
      <c r="O124" s="67"/>
      <c r="P124" s="192">
        <f>O124*H124</f>
        <v>0</v>
      </c>
      <c r="Q124" s="192">
        <v>0</v>
      </c>
      <c r="R124" s="192">
        <f>Q124*H124</f>
        <v>0</v>
      </c>
      <c r="S124" s="192">
        <v>0</v>
      </c>
      <c r="T124" s="193">
        <f>S124*H124</f>
        <v>0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R124" s="194" t="s">
        <v>149</v>
      </c>
      <c r="AT124" s="194" t="s">
        <v>208</v>
      </c>
      <c r="AU124" s="194" t="s">
        <v>83</v>
      </c>
      <c r="AY124" s="20" t="s">
        <v>206</v>
      </c>
      <c r="BE124" s="195">
        <f>IF(N124="základní",J124,0)</f>
        <v>0</v>
      </c>
      <c r="BF124" s="195">
        <f>IF(N124="snížená",J124,0)</f>
        <v>0</v>
      </c>
      <c r="BG124" s="195">
        <f>IF(N124="zákl. přenesená",J124,0)</f>
        <v>0</v>
      </c>
      <c r="BH124" s="195">
        <f>IF(N124="sníž. přenesená",J124,0)</f>
        <v>0</v>
      </c>
      <c r="BI124" s="195">
        <f>IF(N124="nulová",J124,0)</f>
        <v>0</v>
      </c>
      <c r="BJ124" s="20" t="s">
        <v>81</v>
      </c>
      <c r="BK124" s="195">
        <f>ROUND(I124*H124,2)</f>
        <v>0</v>
      </c>
      <c r="BL124" s="20" t="s">
        <v>149</v>
      </c>
      <c r="BM124" s="194" t="s">
        <v>4348</v>
      </c>
    </row>
    <row r="125" spans="1:65" s="2" customFormat="1">
      <c r="A125" s="37"/>
      <c r="B125" s="38"/>
      <c r="C125" s="39"/>
      <c r="D125" s="196" t="s">
        <v>213</v>
      </c>
      <c r="E125" s="39"/>
      <c r="F125" s="197" t="s">
        <v>4347</v>
      </c>
      <c r="G125" s="39"/>
      <c r="H125" s="39"/>
      <c r="I125" s="198"/>
      <c r="J125" s="39"/>
      <c r="K125" s="39"/>
      <c r="L125" s="42"/>
      <c r="M125" s="199"/>
      <c r="N125" s="200"/>
      <c r="O125" s="67"/>
      <c r="P125" s="67"/>
      <c r="Q125" s="67"/>
      <c r="R125" s="67"/>
      <c r="S125" s="67"/>
      <c r="T125" s="68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T125" s="20" t="s">
        <v>213</v>
      </c>
      <c r="AU125" s="20" t="s">
        <v>83</v>
      </c>
    </row>
    <row r="126" spans="1:65" s="2" customFormat="1" ht="16.5" customHeight="1">
      <c r="A126" s="37"/>
      <c r="B126" s="38"/>
      <c r="C126" s="182" t="s">
        <v>339</v>
      </c>
      <c r="D126" s="182" t="s">
        <v>208</v>
      </c>
      <c r="E126" s="183" t="s">
        <v>151</v>
      </c>
      <c r="F126" s="184" t="s">
        <v>4349</v>
      </c>
      <c r="G126" s="185" t="s">
        <v>226</v>
      </c>
      <c r="H126" s="186">
        <v>1</v>
      </c>
      <c r="I126" s="187"/>
      <c r="J126" s="188">
        <f>ROUND(I126*H126,2)</f>
        <v>0</v>
      </c>
      <c r="K126" s="189"/>
      <c r="L126" s="42"/>
      <c r="M126" s="190" t="s">
        <v>21</v>
      </c>
      <c r="N126" s="191" t="s">
        <v>45</v>
      </c>
      <c r="O126" s="67"/>
      <c r="P126" s="192">
        <f>O126*H126</f>
        <v>0</v>
      </c>
      <c r="Q126" s="192">
        <v>0</v>
      </c>
      <c r="R126" s="192">
        <f>Q126*H126</f>
        <v>0</v>
      </c>
      <c r="S126" s="192">
        <v>0</v>
      </c>
      <c r="T126" s="193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194" t="s">
        <v>149</v>
      </c>
      <c r="AT126" s="194" t="s">
        <v>208</v>
      </c>
      <c r="AU126" s="194" t="s">
        <v>83</v>
      </c>
      <c r="AY126" s="20" t="s">
        <v>206</v>
      </c>
      <c r="BE126" s="195">
        <f>IF(N126="základní",J126,0)</f>
        <v>0</v>
      </c>
      <c r="BF126" s="195">
        <f>IF(N126="snížená",J126,0)</f>
        <v>0</v>
      </c>
      <c r="BG126" s="195">
        <f>IF(N126="zákl. přenesená",J126,0)</f>
        <v>0</v>
      </c>
      <c r="BH126" s="195">
        <f>IF(N126="sníž. přenesená",J126,0)</f>
        <v>0</v>
      </c>
      <c r="BI126" s="195">
        <f>IF(N126="nulová",J126,0)</f>
        <v>0</v>
      </c>
      <c r="BJ126" s="20" t="s">
        <v>81</v>
      </c>
      <c r="BK126" s="195">
        <f>ROUND(I126*H126,2)</f>
        <v>0</v>
      </c>
      <c r="BL126" s="20" t="s">
        <v>149</v>
      </c>
      <c r="BM126" s="194" t="s">
        <v>4350</v>
      </c>
    </row>
    <row r="127" spans="1:65" s="2" customFormat="1">
      <c r="A127" s="37"/>
      <c r="B127" s="38"/>
      <c r="C127" s="39"/>
      <c r="D127" s="196" t="s">
        <v>213</v>
      </c>
      <c r="E127" s="39"/>
      <c r="F127" s="197" t="s">
        <v>4349</v>
      </c>
      <c r="G127" s="39"/>
      <c r="H127" s="39"/>
      <c r="I127" s="198"/>
      <c r="J127" s="39"/>
      <c r="K127" s="39"/>
      <c r="L127" s="42"/>
      <c r="M127" s="199"/>
      <c r="N127" s="200"/>
      <c r="O127" s="67"/>
      <c r="P127" s="67"/>
      <c r="Q127" s="67"/>
      <c r="R127" s="67"/>
      <c r="S127" s="67"/>
      <c r="T127" s="68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20" t="s">
        <v>213</v>
      </c>
      <c r="AU127" s="20" t="s">
        <v>83</v>
      </c>
    </row>
    <row r="128" spans="1:65" s="2" customFormat="1" ht="16.5" customHeight="1">
      <c r="A128" s="37"/>
      <c r="B128" s="38"/>
      <c r="C128" s="182" t="s">
        <v>346</v>
      </c>
      <c r="D128" s="182" t="s">
        <v>208</v>
      </c>
      <c r="E128" s="183" t="s">
        <v>4351</v>
      </c>
      <c r="F128" s="184" t="s">
        <v>4352</v>
      </c>
      <c r="G128" s="185" t="s">
        <v>809</v>
      </c>
      <c r="H128" s="186">
        <v>1</v>
      </c>
      <c r="I128" s="187"/>
      <c r="J128" s="188">
        <f>ROUND(I128*H128,2)</f>
        <v>0</v>
      </c>
      <c r="K128" s="189"/>
      <c r="L128" s="42"/>
      <c r="M128" s="190" t="s">
        <v>21</v>
      </c>
      <c r="N128" s="191" t="s">
        <v>45</v>
      </c>
      <c r="O128" s="67"/>
      <c r="P128" s="192">
        <f>O128*H128</f>
        <v>0</v>
      </c>
      <c r="Q128" s="192">
        <v>0</v>
      </c>
      <c r="R128" s="192">
        <f>Q128*H128</f>
        <v>0</v>
      </c>
      <c r="S128" s="192">
        <v>0</v>
      </c>
      <c r="T128" s="193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194" t="s">
        <v>149</v>
      </c>
      <c r="AT128" s="194" t="s">
        <v>208</v>
      </c>
      <c r="AU128" s="194" t="s">
        <v>83</v>
      </c>
      <c r="AY128" s="20" t="s">
        <v>206</v>
      </c>
      <c r="BE128" s="195">
        <f>IF(N128="základní",J128,0)</f>
        <v>0</v>
      </c>
      <c r="BF128" s="195">
        <f>IF(N128="snížená",J128,0)</f>
        <v>0</v>
      </c>
      <c r="BG128" s="195">
        <f>IF(N128="zákl. přenesená",J128,0)</f>
        <v>0</v>
      </c>
      <c r="BH128" s="195">
        <f>IF(N128="sníž. přenesená",J128,0)</f>
        <v>0</v>
      </c>
      <c r="BI128" s="195">
        <f>IF(N128="nulová",J128,0)</f>
        <v>0</v>
      </c>
      <c r="BJ128" s="20" t="s">
        <v>81</v>
      </c>
      <c r="BK128" s="195">
        <f>ROUND(I128*H128,2)</f>
        <v>0</v>
      </c>
      <c r="BL128" s="20" t="s">
        <v>149</v>
      </c>
      <c r="BM128" s="194" t="s">
        <v>4353</v>
      </c>
    </row>
    <row r="129" spans="1:47" s="2" customFormat="1">
      <c r="A129" s="37"/>
      <c r="B129" s="38"/>
      <c r="C129" s="39"/>
      <c r="D129" s="196" t="s">
        <v>213</v>
      </c>
      <c r="E129" s="39"/>
      <c r="F129" s="197" t="s">
        <v>4352</v>
      </c>
      <c r="G129" s="39"/>
      <c r="H129" s="39"/>
      <c r="I129" s="198"/>
      <c r="J129" s="39"/>
      <c r="K129" s="39"/>
      <c r="L129" s="42"/>
      <c r="M129" s="245"/>
      <c r="N129" s="246"/>
      <c r="O129" s="247"/>
      <c r="P129" s="247"/>
      <c r="Q129" s="247"/>
      <c r="R129" s="247"/>
      <c r="S129" s="247"/>
      <c r="T129" s="248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20" t="s">
        <v>213</v>
      </c>
      <c r="AU129" s="20" t="s">
        <v>83</v>
      </c>
    </row>
    <row r="130" spans="1:47" s="2" customFormat="1" ht="7" customHeight="1">
      <c r="A130" s="37"/>
      <c r="B130" s="50"/>
      <c r="C130" s="51"/>
      <c r="D130" s="51"/>
      <c r="E130" s="51"/>
      <c r="F130" s="51"/>
      <c r="G130" s="51"/>
      <c r="H130" s="51"/>
      <c r="I130" s="51"/>
      <c r="J130" s="51"/>
      <c r="K130" s="51"/>
      <c r="L130" s="42"/>
      <c r="M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</sheetData>
  <sheetProtection algorithmName="SHA-512" hashValue="3jfp2ssU5APRapBgSZMN3Tw/vEzvUX8eFAJzsA6wF2wVihvlNyTDE+jMbnp/NV0h13AO6jaaoz71nXoZfYUY/Q==" saltValue="v8tnA8bUtEv7/Y1aqYFl4gzJN9FgG8Gtr5kBKTtvdq0ZL1VtC50HaFS6ioOwsKZkSflcx/jDgDL6I+uzg7VFWg==" spinCount="100000" sheet="1" objects="1" scenarios="1" formatColumns="0" formatRows="0" autoFilter="0"/>
  <autoFilter ref="C94:K129" xr:uid="{00000000-0009-0000-0000-000016000000}"/>
  <mergeCells count="15">
    <mergeCell ref="E81:H81"/>
    <mergeCell ref="E85:H85"/>
    <mergeCell ref="E83:H83"/>
    <mergeCell ref="E87:H87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2:BM134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166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2673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2800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3737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4354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21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28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ROUND(J95,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ROUND((SUM(BE95:BE133)),  2)</f>
        <v>0</v>
      </c>
      <c r="G37" s="37"/>
      <c r="H37" s="37"/>
      <c r="I37" s="127">
        <v>0.21</v>
      </c>
      <c r="J37" s="126">
        <f>ROUND(((SUM(BE95:BE133))*I37),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ROUND((SUM(BF95:BF133)),  2)</f>
        <v>0</v>
      </c>
      <c r="G38" s="37"/>
      <c r="H38" s="37"/>
      <c r="I38" s="127">
        <v>0.12</v>
      </c>
      <c r="J38" s="126">
        <f>ROUND(((SUM(BF95:BF133))*I38),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ROUND((SUM(BG95:BG133)),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ROUND((SUM(BH95:BH133)),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ROUND((SUM(BI95:BI133)),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2673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2800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3737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5.2 - Poplachový zabezpečovací systém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 xml:space="preserve"> 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J95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4310</v>
      </c>
      <c r="E68" s="146"/>
      <c r="F68" s="146"/>
      <c r="G68" s="146"/>
      <c r="H68" s="146"/>
      <c r="I68" s="146"/>
      <c r="J68" s="147">
        <f>J96</f>
        <v>0</v>
      </c>
      <c r="K68" s="144"/>
      <c r="L68" s="148"/>
    </row>
    <row r="69" spans="1:47" s="10" customFormat="1" ht="19.899999999999999" customHeight="1">
      <c r="B69" s="149"/>
      <c r="C69" s="100"/>
      <c r="D69" s="150" t="s">
        <v>4355</v>
      </c>
      <c r="E69" s="151"/>
      <c r="F69" s="151"/>
      <c r="G69" s="151"/>
      <c r="H69" s="151"/>
      <c r="I69" s="151"/>
      <c r="J69" s="152">
        <f>J97</f>
        <v>0</v>
      </c>
      <c r="K69" s="100"/>
      <c r="L69" s="153"/>
    </row>
    <row r="70" spans="1:47" s="10" customFormat="1" ht="19.899999999999999" customHeight="1">
      <c r="B70" s="149"/>
      <c r="C70" s="100"/>
      <c r="D70" s="150" t="s">
        <v>4312</v>
      </c>
      <c r="E70" s="151"/>
      <c r="F70" s="151"/>
      <c r="G70" s="151"/>
      <c r="H70" s="151"/>
      <c r="I70" s="151"/>
      <c r="J70" s="152">
        <f>J116</f>
        <v>0</v>
      </c>
      <c r="K70" s="100"/>
      <c r="L70" s="153"/>
    </row>
    <row r="71" spans="1:47" s="10" customFormat="1" ht="19.899999999999999" customHeight="1">
      <c r="B71" s="149"/>
      <c r="C71" s="100"/>
      <c r="D71" s="150" t="s">
        <v>4313</v>
      </c>
      <c r="E71" s="151"/>
      <c r="F71" s="151"/>
      <c r="G71" s="151"/>
      <c r="H71" s="151"/>
      <c r="I71" s="151"/>
      <c r="J71" s="152">
        <f>J129</f>
        <v>0</v>
      </c>
      <c r="K71" s="100"/>
      <c r="L71" s="153"/>
    </row>
    <row r="72" spans="1:47" s="2" customFormat="1" ht="21.75" customHeight="1">
      <c r="A72" s="37"/>
      <c r="B72" s="38"/>
      <c r="C72" s="39"/>
      <c r="D72" s="39"/>
      <c r="E72" s="39"/>
      <c r="F72" s="39"/>
      <c r="G72" s="39"/>
      <c r="H72" s="39"/>
      <c r="I72" s="39"/>
      <c r="J72" s="39"/>
      <c r="K72" s="39"/>
      <c r="L72" s="11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3" spans="1:47" s="2" customFormat="1" ht="7" customHeight="1">
      <c r="A73" s="37"/>
      <c r="B73" s="50"/>
      <c r="C73" s="51"/>
      <c r="D73" s="51"/>
      <c r="E73" s="51"/>
      <c r="F73" s="51"/>
      <c r="G73" s="51"/>
      <c r="H73" s="51"/>
      <c r="I73" s="51"/>
      <c r="J73" s="51"/>
      <c r="K73" s="51"/>
      <c r="L73" s="11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7" spans="1:47" s="2" customFormat="1" ht="7" customHeight="1">
      <c r="A77" s="37"/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47" s="2" customFormat="1" ht="25" customHeight="1">
      <c r="A78" s="37"/>
      <c r="B78" s="38"/>
      <c r="C78" s="26" t="s">
        <v>191</v>
      </c>
      <c r="D78" s="39"/>
      <c r="E78" s="39"/>
      <c r="F78" s="39"/>
      <c r="G78" s="39"/>
      <c r="H78" s="39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47" s="2" customFormat="1" ht="7" customHeight="1">
      <c r="A79" s="37"/>
      <c r="B79" s="38"/>
      <c r="C79" s="39"/>
      <c r="D79" s="39"/>
      <c r="E79" s="39"/>
      <c r="F79" s="39"/>
      <c r="G79" s="39"/>
      <c r="H79" s="39"/>
      <c r="I79" s="39"/>
      <c r="J79" s="39"/>
      <c r="K79" s="39"/>
      <c r="L79" s="11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pans="1:47" s="2" customFormat="1" ht="12" customHeight="1">
      <c r="A80" s="37"/>
      <c r="B80" s="38"/>
      <c r="C80" s="32" t="s">
        <v>16</v>
      </c>
      <c r="D80" s="39"/>
      <c r="E80" s="39"/>
      <c r="F80" s="39"/>
      <c r="G80" s="39"/>
      <c r="H80" s="39"/>
      <c r="I80" s="39"/>
      <c r="J80" s="39"/>
      <c r="K80" s="39"/>
      <c r="L80" s="11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pans="1:63" s="2" customFormat="1" ht="16.5" customHeight="1">
      <c r="A81" s="37"/>
      <c r="B81" s="38"/>
      <c r="C81" s="39"/>
      <c r="D81" s="39"/>
      <c r="E81" s="400" t="str">
        <f>E7</f>
        <v>Lesopark Na Kolečku-DPS - revize</v>
      </c>
      <c r="F81" s="401"/>
      <c r="G81" s="401"/>
      <c r="H81" s="401"/>
      <c r="I81" s="39"/>
      <c r="J81" s="39"/>
      <c r="K81" s="39"/>
      <c r="L81" s="11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pans="1:63" s="1" customFormat="1" ht="12" customHeight="1">
      <c r="B82" s="24"/>
      <c r="C82" s="32" t="s">
        <v>169</v>
      </c>
      <c r="D82" s="25"/>
      <c r="E82" s="25"/>
      <c r="F82" s="25"/>
      <c r="G82" s="25"/>
      <c r="H82" s="25"/>
      <c r="I82" s="25"/>
      <c r="J82" s="25"/>
      <c r="K82" s="25"/>
      <c r="L82" s="23"/>
    </row>
    <row r="83" spans="1:63" s="1" customFormat="1" ht="16.5" customHeight="1">
      <c r="B83" s="24"/>
      <c r="C83" s="25"/>
      <c r="D83" s="25"/>
      <c r="E83" s="400" t="s">
        <v>2673</v>
      </c>
      <c r="F83" s="391"/>
      <c r="G83" s="391"/>
      <c r="H83" s="391"/>
      <c r="I83" s="25"/>
      <c r="J83" s="25"/>
      <c r="K83" s="25"/>
      <c r="L83" s="23"/>
    </row>
    <row r="84" spans="1:63" s="1" customFormat="1" ht="12" customHeight="1">
      <c r="B84" s="24"/>
      <c r="C84" s="32" t="s">
        <v>171</v>
      </c>
      <c r="D84" s="25"/>
      <c r="E84" s="25"/>
      <c r="F84" s="25"/>
      <c r="G84" s="25"/>
      <c r="H84" s="25"/>
      <c r="I84" s="25"/>
      <c r="J84" s="25"/>
      <c r="K84" s="25"/>
      <c r="L84" s="23"/>
    </row>
    <row r="85" spans="1:63" s="2" customFormat="1" ht="16.5" customHeight="1">
      <c r="A85" s="37"/>
      <c r="B85" s="38"/>
      <c r="C85" s="39"/>
      <c r="D85" s="39"/>
      <c r="E85" s="409" t="s">
        <v>2800</v>
      </c>
      <c r="F85" s="399"/>
      <c r="G85" s="399"/>
      <c r="H85" s="39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3" s="2" customFormat="1" ht="12" customHeight="1">
      <c r="A86" s="37"/>
      <c r="B86" s="38"/>
      <c r="C86" s="32" t="s">
        <v>3737</v>
      </c>
      <c r="D86" s="39"/>
      <c r="E86" s="39"/>
      <c r="F86" s="39"/>
      <c r="G86" s="39"/>
      <c r="H86" s="39"/>
      <c r="I86" s="39"/>
      <c r="J86" s="39"/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3" s="2" customFormat="1" ht="16.5" customHeight="1">
      <c r="A87" s="37"/>
      <c r="B87" s="38"/>
      <c r="C87" s="39"/>
      <c r="D87" s="39"/>
      <c r="E87" s="367" t="str">
        <f>E13</f>
        <v>5.2 - Poplachový zabezpečovací systém</v>
      </c>
      <c r="F87" s="399"/>
      <c r="G87" s="399"/>
      <c r="H87" s="39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3" s="2" customFormat="1" ht="7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3" s="2" customFormat="1" ht="12" customHeight="1">
      <c r="A89" s="37"/>
      <c r="B89" s="38"/>
      <c r="C89" s="32" t="s">
        <v>22</v>
      </c>
      <c r="D89" s="39"/>
      <c r="E89" s="39"/>
      <c r="F89" s="30" t="str">
        <f>F16</f>
        <v xml:space="preserve"> </v>
      </c>
      <c r="G89" s="39"/>
      <c r="H89" s="39"/>
      <c r="I89" s="32" t="s">
        <v>24</v>
      </c>
      <c r="J89" s="62" t="str">
        <f>IF(J16="","",J16)</f>
        <v>22. 5. 2024</v>
      </c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3" s="2" customFormat="1" ht="7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3" s="2" customFormat="1" ht="15.15" customHeight="1">
      <c r="A91" s="37"/>
      <c r="B91" s="38"/>
      <c r="C91" s="32" t="s">
        <v>26</v>
      </c>
      <c r="D91" s="39"/>
      <c r="E91" s="39"/>
      <c r="F91" s="30" t="str">
        <f>E19</f>
        <v xml:space="preserve"> </v>
      </c>
      <c r="G91" s="39"/>
      <c r="H91" s="39"/>
      <c r="I91" s="32" t="s">
        <v>32</v>
      </c>
      <c r="J91" s="35" t="str">
        <f>E25</f>
        <v>Land05 s.r.o.</v>
      </c>
      <c r="K91" s="39"/>
      <c r="L91" s="116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pans="1:63" s="2" customFormat="1" ht="15.15" customHeight="1">
      <c r="A92" s="37"/>
      <c r="B92" s="38"/>
      <c r="C92" s="32" t="s">
        <v>30</v>
      </c>
      <c r="D92" s="39"/>
      <c r="E92" s="39"/>
      <c r="F92" s="30" t="str">
        <f>IF(E22="","",E22)</f>
        <v>Vyplň údaj</v>
      </c>
      <c r="G92" s="39"/>
      <c r="H92" s="39"/>
      <c r="I92" s="32" t="s">
        <v>35</v>
      </c>
      <c r="J92" s="35" t="str">
        <f>E28</f>
        <v>Soloreal s.r.o.</v>
      </c>
      <c r="K92" s="39"/>
      <c r="L92" s="11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pans="1:63" s="2" customFormat="1" ht="10.25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116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pans="1:63" s="11" customFormat="1" ht="29.25" customHeight="1">
      <c r="A94" s="154"/>
      <c r="B94" s="155"/>
      <c r="C94" s="156" t="s">
        <v>192</v>
      </c>
      <c r="D94" s="157" t="s">
        <v>59</v>
      </c>
      <c r="E94" s="157" t="s">
        <v>55</v>
      </c>
      <c r="F94" s="157" t="s">
        <v>56</v>
      </c>
      <c r="G94" s="157" t="s">
        <v>193</v>
      </c>
      <c r="H94" s="157" t="s">
        <v>194</v>
      </c>
      <c r="I94" s="157" t="s">
        <v>195</v>
      </c>
      <c r="J94" s="158" t="s">
        <v>177</v>
      </c>
      <c r="K94" s="159" t="s">
        <v>196</v>
      </c>
      <c r="L94" s="160"/>
      <c r="M94" s="71" t="s">
        <v>21</v>
      </c>
      <c r="N94" s="72" t="s">
        <v>44</v>
      </c>
      <c r="O94" s="72" t="s">
        <v>197</v>
      </c>
      <c r="P94" s="72" t="s">
        <v>198</v>
      </c>
      <c r="Q94" s="72" t="s">
        <v>199</v>
      </c>
      <c r="R94" s="72" t="s">
        <v>200</v>
      </c>
      <c r="S94" s="72" t="s">
        <v>201</v>
      </c>
      <c r="T94" s="73" t="s">
        <v>202</v>
      </c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</row>
    <row r="95" spans="1:63" s="2" customFormat="1" ht="22.75" customHeight="1">
      <c r="A95" s="37"/>
      <c r="B95" s="38"/>
      <c r="C95" s="78" t="s">
        <v>203</v>
      </c>
      <c r="D95" s="39"/>
      <c r="E95" s="39"/>
      <c r="F95" s="39"/>
      <c r="G95" s="39"/>
      <c r="H95" s="39"/>
      <c r="I95" s="39"/>
      <c r="J95" s="161">
        <f>BK95</f>
        <v>0</v>
      </c>
      <c r="K95" s="39"/>
      <c r="L95" s="42"/>
      <c r="M95" s="74"/>
      <c r="N95" s="162"/>
      <c r="O95" s="75"/>
      <c r="P95" s="163">
        <f>P96</f>
        <v>0</v>
      </c>
      <c r="Q95" s="75"/>
      <c r="R95" s="163">
        <f>R96</f>
        <v>0</v>
      </c>
      <c r="S95" s="75"/>
      <c r="T95" s="164">
        <f>T96</f>
        <v>0</v>
      </c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T95" s="20" t="s">
        <v>73</v>
      </c>
      <c r="AU95" s="20" t="s">
        <v>178</v>
      </c>
      <c r="BK95" s="165">
        <f>BK96</f>
        <v>0</v>
      </c>
    </row>
    <row r="96" spans="1:63" s="12" customFormat="1" ht="25.9" customHeight="1">
      <c r="B96" s="166"/>
      <c r="C96" s="167"/>
      <c r="D96" s="168" t="s">
        <v>73</v>
      </c>
      <c r="E96" s="169" t="s">
        <v>4314</v>
      </c>
      <c r="F96" s="169" t="s">
        <v>4315</v>
      </c>
      <c r="G96" s="167"/>
      <c r="H96" s="167"/>
      <c r="I96" s="170"/>
      <c r="J96" s="171">
        <f>BK96</f>
        <v>0</v>
      </c>
      <c r="K96" s="167"/>
      <c r="L96" s="172"/>
      <c r="M96" s="173"/>
      <c r="N96" s="174"/>
      <c r="O96" s="174"/>
      <c r="P96" s="175">
        <f>P97+P116+P129</f>
        <v>0</v>
      </c>
      <c r="Q96" s="174"/>
      <c r="R96" s="175">
        <f>R97+R116+R129</f>
        <v>0</v>
      </c>
      <c r="S96" s="174"/>
      <c r="T96" s="176">
        <f>T97+T116+T129</f>
        <v>0</v>
      </c>
      <c r="AR96" s="177" t="s">
        <v>81</v>
      </c>
      <c r="AT96" s="178" t="s">
        <v>73</v>
      </c>
      <c r="AU96" s="178" t="s">
        <v>74</v>
      </c>
      <c r="AY96" s="177" t="s">
        <v>206</v>
      </c>
      <c r="BK96" s="179">
        <f>BK97+BK116+BK129</f>
        <v>0</v>
      </c>
    </row>
    <row r="97" spans="1:65" s="12" customFormat="1" ht="22.75" customHeight="1">
      <c r="B97" s="166"/>
      <c r="C97" s="167"/>
      <c r="D97" s="168" t="s">
        <v>73</v>
      </c>
      <c r="E97" s="180" t="s">
        <v>4316</v>
      </c>
      <c r="F97" s="180" t="s">
        <v>4356</v>
      </c>
      <c r="G97" s="167"/>
      <c r="H97" s="167"/>
      <c r="I97" s="170"/>
      <c r="J97" s="181">
        <f>BK97</f>
        <v>0</v>
      </c>
      <c r="K97" s="167"/>
      <c r="L97" s="172"/>
      <c r="M97" s="173"/>
      <c r="N97" s="174"/>
      <c r="O97" s="174"/>
      <c r="P97" s="175">
        <f>SUM(P98:P115)</f>
        <v>0</v>
      </c>
      <c r="Q97" s="174"/>
      <c r="R97" s="175">
        <f>SUM(R98:R115)</f>
        <v>0</v>
      </c>
      <c r="S97" s="174"/>
      <c r="T97" s="176">
        <f>SUM(T98:T115)</f>
        <v>0</v>
      </c>
      <c r="AR97" s="177" t="s">
        <v>81</v>
      </c>
      <c r="AT97" s="178" t="s">
        <v>73</v>
      </c>
      <c r="AU97" s="178" t="s">
        <v>81</v>
      </c>
      <c r="AY97" s="177" t="s">
        <v>206</v>
      </c>
      <c r="BK97" s="179">
        <f>SUM(BK98:BK115)</f>
        <v>0</v>
      </c>
    </row>
    <row r="98" spans="1:65" s="2" customFormat="1" ht="37.75" customHeight="1">
      <c r="A98" s="37"/>
      <c r="B98" s="38"/>
      <c r="C98" s="182" t="s">
        <v>81</v>
      </c>
      <c r="D98" s="182" t="s">
        <v>208</v>
      </c>
      <c r="E98" s="183" t="s">
        <v>81</v>
      </c>
      <c r="F98" s="184" t="s">
        <v>4357</v>
      </c>
      <c r="G98" s="185" t="s">
        <v>1123</v>
      </c>
      <c r="H98" s="186">
        <v>1</v>
      </c>
      <c r="I98" s="187"/>
      <c r="J98" s="188">
        <f>ROUND(I98*H98,2)</f>
        <v>0</v>
      </c>
      <c r="K98" s="189"/>
      <c r="L98" s="42"/>
      <c r="M98" s="190" t="s">
        <v>21</v>
      </c>
      <c r="N98" s="191" t="s">
        <v>45</v>
      </c>
      <c r="O98" s="67"/>
      <c r="P98" s="192">
        <f>O98*H98</f>
        <v>0</v>
      </c>
      <c r="Q98" s="192">
        <v>0</v>
      </c>
      <c r="R98" s="192">
        <f>Q98*H98</f>
        <v>0</v>
      </c>
      <c r="S98" s="192">
        <v>0</v>
      </c>
      <c r="T98" s="193">
        <f>S98*H98</f>
        <v>0</v>
      </c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R98" s="194" t="s">
        <v>149</v>
      </c>
      <c r="AT98" s="194" t="s">
        <v>208</v>
      </c>
      <c r="AU98" s="194" t="s">
        <v>83</v>
      </c>
      <c r="AY98" s="20" t="s">
        <v>206</v>
      </c>
      <c r="BE98" s="195">
        <f>IF(N98="základní",J98,0)</f>
        <v>0</v>
      </c>
      <c r="BF98" s="195">
        <f>IF(N98="snížená",J98,0)</f>
        <v>0</v>
      </c>
      <c r="BG98" s="195">
        <f>IF(N98="zákl. přenesená",J98,0)</f>
        <v>0</v>
      </c>
      <c r="BH98" s="195">
        <f>IF(N98="sníž. přenesená",J98,0)</f>
        <v>0</v>
      </c>
      <c r="BI98" s="195">
        <f>IF(N98="nulová",J98,0)</f>
        <v>0</v>
      </c>
      <c r="BJ98" s="20" t="s">
        <v>81</v>
      </c>
      <c r="BK98" s="195">
        <f>ROUND(I98*H98,2)</f>
        <v>0</v>
      </c>
      <c r="BL98" s="20" t="s">
        <v>149</v>
      </c>
      <c r="BM98" s="194" t="s">
        <v>4358</v>
      </c>
    </row>
    <row r="99" spans="1:65" s="2" customFormat="1" ht="18">
      <c r="A99" s="37"/>
      <c r="B99" s="38"/>
      <c r="C99" s="39"/>
      <c r="D99" s="196" t="s">
        <v>213</v>
      </c>
      <c r="E99" s="39"/>
      <c r="F99" s="197" t="s">
        <v>4357</v>
      </c>
      <c r="G99" s="39"/>
      <c r="H99" s="39"/>
      <c r="I99" s="198"/>
      <c r="J99" s="39"/>
      <c r="K99" s="39"/>
      <c r="L99" s="42"/>
      <c r="M99" s="199"/>
      <c r="N99" s="200"/>
      <c r="O99" s="67"/>
      <c r="P99" s="67"/>
      <c r="Q99" s="67"/>
      <c r="R99" s="67"/>
      <c r="S99" s="67"/>
      <c r="T99" s="68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T99" s="20" t="s">
        <v>213</v>
      </c>
      <c r="AU99" s="20" t="s">
        <v>83</v>
      </c>
    </row>
    <row r="100" spans="1:65" s="2" customFormat="1" ht="16.5" customHeight="1">
      <c r="A100" s="37"/>
      <c r="B100" s="38"/>
      <c r="C100" s="182" t="s">
        <v>83</v>
      </c>
      <c r="D100" s="182" t="s">
        <v>208</v>
      </c>
      <c r="E100" s="183" t="s">
        <v>83</v>
      </c>
      <c r="F100" s="184" t="s">
        <v>4359</v>
      </c>
      <c r="G100" s="185" t="s">
        <v>1123</v>
      </c>
      <c r="H100" s="186">
        <v>1</v>
      </c>
      <c r="I100" s="187"/>
      <c r="J100" s="188">
        <f>ROUND(I100*H100,2)</f>
        <v>0</v>
      </c>
      <c r="K100" s="189"/>
      <c r="L100" s="42"/>
      <c r="M100" s="190" t="s">
        <v>21</v>
      </c>
      <c r="N100" s="191" t="s">
        <v>45</v>
      </c>
      <c r="O100" s="67"/>
      <c r="P100" s="192">
        <f>O100*H100</f>
        <v>0</v>
      </c>
      <c r="Q100" s="192">
        <v>0</v>
      </c>
      <c r="R100" s="192">
        <f>Q100*H100</f>
        <v>0</v>
      </c>
      <c r="S100" s="192">
        <v>0</v>
      </c>
      <c r="T100" s="193">
        <f>S100*H100</f>
        <v>0</v>
      </c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R100" s="194" t="s">
        <v>149</v>
      </c>
      <c r="AT100" s="194" t="s">
        <v>208</v>
      </c>
      <c r="AU100" s="194" t="s">
        <v>83</v>
      </c>
      <c r="AY100" s="20" t="s">
        <v>206</v>
      </c>
      <c r="BE100" s="195">
        <f>IF(N100="základní",J100,0)</f>
        <v>0</v>
      </c>
      <c r="BF100" s="195">
        <f>IF(N100="snížená",J100,0)</f>
        <v>0</v>
      </c>
      <c r="BG100" s="195">
        <f>IF(N100="zákl. přenesená",J100,0)</f>
        <v>0</v>
      </c>
      <c r="BH100" s="195">
        <f>IF(N100="sníž. přenesená",J100,0)</f>
        <v>0</v>
      </c>
      <c r="BI100" s="195">
        <f>IF(N100="nulová",J100,0)</f>
        <v>0</v>
      </c>
      <c r="BJ100" s="20" t="s">
        <v>81</v>
      </c>
      <c r="BK100" s="195">
        <f>ROUND(I100*H100,2)</f>
        <v>0</v>
      </c>
      <c r="BL100" s="20" t="s">
        <v>149</v>
      </c>
      <c r="BM100" s="194" t="s">
        <v>4360</v>
      </c>
    </row>
    <row r="101" spans="1:65" s="2" customFormat="1">
      <c r="A101" s="37"/>
      <c r="B101" s="38"/>
      <c r="C101" s="39"/>
      <c r="D101" s="196" t="s">
        <v>213</v>
      </c>
      <c r="E101" s="39"/>
      <c r="F101" s="197" t="s">
        <v>4359</v>
      </c>
      <c r="G101" s="39"/>
      <c r="H101" s="39"/>
      <c r="I101" s="198"/>
      <c r="J101" s="39"/>
      <c r="K101" s="39"/>
      <c r="L101" s="42"/>
      <c r="M101" s="199"/>
      <c r="N101" s="200"/>
      <c r="O101" s="67"/>
      <c r="P101" s="67"/>
      <c r="Q101" s="67"/>
      <c r="R101" s="67"/>
      <c r="S101" s="67"/>
      <c r="T101" s="68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20" t="s">
        <v>213</v>
      </c>
      <c r="AU101" s="20" t="s">
        <v>83</v>
      </c>
    </row>
    <row r="102" spans="1:65" s="2" customFormat="1" ht="16.5" customHeight="1">
      <c r="A102" s="37"/>
      <c r="B102" s="38"/>
      <c r="C102" s="182" t="s">
        <v>106</v>
      </c>
      <c r="D102" s="182" t="s">
        <v>208</v>
      </c>
      <c r="E102" s="183" t="s">
        <v>106</v>
      </c>
      <c r="F102" s="184" t="s">
        <v>4361</v>
      </c>
      <c r="G102" s="185" t="s">
        <v>1123</v>
      </c>
      <c r="H102" s="186">
        <v>1</v>
      </c>
      <c r="I102" s="187"/>
      <c r="J102" s="188">
        <f>ROUND(I102*H102,2)</f>
        <v>0</v>
      </c>
      <c r="K102" s="189"/>
      <c r="L102" s="42"/>
      <c r="M102" s="190" t="s">
        <v>21</v>
      </c>
      <c r="N102" s="191" t="s">
        <v>45</v>
      </c>
      <c r="O102" s="67"/>
      <c r="P102" s="192">
        <f>O102*H102</f>
        <v>0</v>
      </c>
      <c r="Q102" s="192">
        <v>0</v>
      </c>
      <c r="R102" s="192">
        <f>Q102*H102</f>
        <v>0</v>
      </c>
      <c r="S102" s="192">
        <v>0</v>
      </c>
      <c r="T102" s="193">
        <f>S102*H102</f>
        <v>0</v>
      </c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R102" s="194" t="s">
        <v>149</v>
      </c>
      <c r="AT102" s="194" t="s">
        <v>208</v>
      </c>
      <c r="AU102" s="194" t="s">
        <v>83</v>
      </c>
      <c r="AY102" s="20" t="s">
        <v>206</v>
      </c>
      <c r="BE102" s="195">
        <f>IF(N102="základní",J102,0)</f>
        <v>0</v>
      </c>
      <c r="BF102" s="195">
        <f>IF(N102="snížená",J102,0)</f>
        <v>0</v>
      </c>
      <c r="BG102" s="195">
        <f>IF(N102="zákl. přenesená",J102,0)</f>
        <v>0</v>
      </c>
      <c r="BH102" s="195">
        <f>IF(N102="sníž. přenesená",J102,0)</f>
        <v>0</v>
      </c>
      <c r="BI102" s="195">
        <f>IF(N102="nulová",J102,0)</f>
        <v>0</v>
      </c>
      <c r="BJ102" s="20" t="s">
        <v>81</v>
      </c>
      <c r="BK102" s="195">
        <f>ROUND(I102*H102,2)</f>
        <v>0</v>
      </c>
      <c r="BL102" s="20" t="s">
        <v>149</v>
      </c>
      <c r="BM102" s="194" t="s">
        <v>4362</v>
      </c>
    </row>
    <row r="103" spans="1:65" s="2" customFormat="1">
      <c r="A103" s="37"/>
      <c r="B103" s="38"/>
      <c r="C103" s="39"/>
      <c r="D103" s="196" t="s">
        <v>213</v>
      </c>
      <c r="E103" s="39"/>
      <c r="F103" s="197" t="s">
        <v>4361</v>
      </c>
      <c r="G103" s="39"/>
      <c r="H103" s="39"/>
      <c r="I103" s="198"/>
      <c r="J103" s="39"/>
      <c r="K103" s="39"/>
      <c r="L103" s="42"/>
      <c r="M103" s="199"/>
      <c r="N103" s="200"/>
      <c r="O103" s="67"/>
      <c r="P103" s="67"/>
      <c r="Q103" s="67"/>
      <c r="R103" s="67"/>
      <c r="S103" s="67"/>
      <c r="T103" s="68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T103" s="20" t="s">
        <v>213</v>
      </c>
      <c r="AU103" s="20" t="s">
        <v>83</v>
      </c>
    </row>
    <row r="104" spans="1:65" s="2" customFormat="1" ht="16.5" customHeight="1">
      <c r="A104" s="37"/>
      <c r="B104" s="38"/>
      <c r="C104" s="182" t="s">
        <v>149</v>
      </c>
      <c r="D104" s="182" t="s">
        <v>208</v>
      </c>
      <c r="E104" s="183" t="s">
        <v>149</v>
      </c>
      <c r="F104" s="184" t="s">
        <v>4363</v>
      </c>
      <c r="G104" s="185" t="s">
        <v>1123</v>
      </c>
      <c r="H104" s="186">
        <v>2</v>
      </c>
      <c r="I104" s="187"/>
      <c r="J104" s="188">
        <f>ROUND(I104*H104,2)</f>
        <v>0</v>
      </c>
      <c r="K104" s="189"/>
      <c r="L104" s="42"/>
      <c r="M104" s="190" t="s">
        <v>21</v>
      </c>
      <c r="N104" s="191" t="s">
        <v>45</v>
      </c>
      <c r="O104" s="67"/>
      <c r="P104" s="192">
        <f>O104*H104</f>
        <v>0</v>
      </c>
      <c r="Q104" s="192">
        <v>0</v>
      </c>
      <c r="R104" s="192">
        <f>Q104*H104</f>
        <v>0</v>
      </c>
      <c r="S104" s="192">
        <v>0</v>
      </c>
      <c r="T104" s="193">
        <f>S104*H104</f>
        <v>0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R104" s="194" t="s">
        <v>149</v>
      </c>
      <c r="AT104" s="194" t="s">
        <v>208</v>
      </c>
      <c r="AU104" s="194" t="s">
        <v>83</v>
      </c>
      <c r="AY104" s="20" t="s">
        <v>206</v>
      </c>
      <c r="BE104" s="195">
        <f>IF(N104="základní",J104,0)</f>
        <v>0</v>
      </c>
      <c r="BF104" s="195">
        <f>IF(N104="snížená",J104,0)</f>
        <v>0</v>
      </c>
      <c r="BG104" s="195">
        <f>IF(N104="zákl. přenesená",J104,0)</f>
        <v>0</v>
      </c>
      <c r="BH104" s="195">
        <f>IF(N104="sníž. přenesená",J104,0)</f>
        <v>0</v>
      </c>
      <c r="BI104" s="195">
        <f>IF(N104="nulová",J104,0)</f>
        <v>0</v>
      </c>
      <c r="BJ104" s="20" t="s">
        <v>81</v>
      </c>
      <c r="BK104" s="195">
        <f>ROUND(I104*H104,2)</f>
        <v>0</v>
      </c>
      <c r="BL104" s="20" t="s">
        <v>149</v>
      </c>
      <c r="BM104" s="194" t="s">
        <v>4364</v>
      </c>
    </row>
    <row r="105" spans="1:65" s="2" customFormat="1">
      <c r="A105" s="37"/>
      <c r="B105" s="38"/>
      <c r="C105" s="39"/>
      <c r="D105" s="196" t="s">
        <v>213</v>
      </c>
      <c r="E105" s="39"/>
      <c r="F105" s="197" t="s">
        <v>4363</v>
      </c>
      <c r="G105" s="39"/>
      <c r="H105" s="39"/>
      <c r="I105" s="198"/>
      <c r="J105" s="39"/>
      <c r="K105" s="39"/>
      <c r="L105" s="42"/>
      <c r="M105" s="199"/>
      <c r="N105" s="200"/>
      <c r="O105" s="67"/>
      <c r="P105" s="67"/>
      <c r="Q105" s="67"/>
      <c r="R105" s="67"/>
      <c r="S105" s="67"/>
      <c r="T105" s="68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20" t="s">
        <v>213</v>
      </c>
      <c r="AU105" s="20" t="s">
        <v>83</v>
      </c>
    </row>
    <row r="106" spans="1:65" s="2" customFormat="1" ht="16.5" customHeight="1">
      <c r="A106" s="37"/>
      <c r="B106" s="38"/>
      <c r="C106" s="182" t="s">
        <v>235</v>
      </c>
      <c r="D106" s="182" t="s">
        <v>208</v>
      </c>
      <c r="E106" s="183" t="s">
        <v>235</v>
      </c>
      <c r="F106" s="184" t="s">
        <v>4365</v>
      </c>
      <c r="G106" s="185" t="s">
        <v>1123</v>
      </c>
      <c r="H106" s="186">
        <v>1</v>
      </c>
      <c r="I106" s="187"/>
      <c r="J106" s="188">
        <f>ROUND(I106*H106,2)</f>
        <v>0</v>
      </c>
      <c r="K106" s="189"/>
      <c r="L106" s="42"/>
      <c r="M106" s="190" t="s">
        <v>21</v>
      </c>
      <c r="N106" s="191" t="s">
        <v>45</v>
      </c>
      <c r="O106" s="67"/>
      <c r="P106" s="192">
        <f>O106*H106</f>
        <v>0</v>
      </c>
      <c r="Q106" s="192">
        <v>0</v>
      </c>
      <c r="R106" s="192">
        <f>Q106*H106</f>
        <v>0</v>
      </c>
      <c r="S106" s="192">
        <v>0</v>
      </c>
      <c r="T106" s="193">
        <f>S106*H106</f>
        <v>0</v>
      </c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R106" s="194" t="s">
        <v>149</v>
      </c>
      <c r="AT106" s="194" t="s">
        <v>208</v>
      </c>
      <c r="AU106" s="194" t="s">
        <v>83</v>
      </c>
      <c r="AY106" s="20" t="s">
        <v>206</v>
      </c>
      <c r="BE106" s="195">
        <f>IF(N106="základní",J106,0)</f>
        <v>0</v>
      </c>
      <c r="BF106" s="195">
        <f>IF(N106="snížená",J106,0)</f>
        <v>0</v>
      </c>
      <c r="BG106" s="195">
        <f>IF(N106="zákl. přenesená",J106,0)</f>
        <v>0</v>
      </c>
      <c r="BH106" s="195">
        <f>IF(N106="sníž. přenesená",J106,0)</f>
        <v>0</v>
      </c>
      <c r="BI106" s="195">
        <f>IF(N106="nulová",J106,0)</f>
        <v>0</v>
      </c>
      <c r="BJ106" s="20" t="s">
        <v>81</v>
      </c>
      <c r="BK106" s="195">
        <f>ROUND(I106*H106,2)</f>
        <v>0</v>
      </c>
      <c r="BL106" s="20" t="s">
        <v>149</v>
      </c>
      <c r="BM106" s="194" t="s">
        <v>4366</v>
      </c>
    </row>
    <row r="107" spans="1:65" s="2" customFormat="1">
      <c r="A107" s="37"/>
      <c r="B107" s="38"/>
      <c r="C107" s="39"/>
      <c r="D107" s="196" t="s">
        <v>213</v>
      </c>
      <c r="E107" s="39"/>
      <c r="F107" s="197" t="s">
        <v>4365</v>
      </c>
      <c r="G107" s="39"/>
      <c r="H107" s="39"/>
      <c r="I107" s="198"/>
      <c r="J107" s="39"/>
      <c r="K107" s="39"/>
      <c r="L107" s="42"/>
      <c r="M107" s="199"/>
      <c r="N107" s="200"/>
      <c r="O107" s="67"/>
      <c r="P107" s="67"/>
      <c r="Q107" s="67"/>
      <c r="R107" s="67"/>
      <c r="S107" s="67"/>
      <c r="T107" s="6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213</v>
      </c>
      <c r="AU107" s="20" t="s">
        <v>83</v>
      </c>
    </row>
    <row r="108" spans="1:65" s="2" customFormat="1" ht="16.5" customHeight="1">
      <c r="A108" s="37"/>
      <c r="B108" s="38"/>
      <c r="C108" s="182" t="s">
        <v>254</v>
      </c>
      <c r="D108" s="182" t="s">
        <v>208</v>
      </c>
      <c r="E108" s="183" t="s">
        <v>254</v>
      </c>
      <c r="F108" s="184" t="s">
        <v>4367</v>
      </c>
      <c r="G108" s="185" t="s">
        <v>1123</v>
      </c>
      <c r="H108" s="186">
        <v>3</v>
      </c>
      <c r="I108" s="187"/>
      <c r="J108" s="188">
        <f>ROUND(I108*H108,2)</f>
        <v>0</v>
      </c>
      <c r="K108" s="189"/>
      <c r="L108" s="42"/>
      <c r="M108" s="190" t="s">
        <v>21</v>
      </c>
      <c r="N108" s="191" t="s">
        <v>45</v>
      </c>
      <c r="O108" s="67"/>
      <c r="P108" s="192">
        <f>O108*H108</f>
        <v>0</v>
      </c>
      <c r="Q108" s="192">
        <v>0</v>
      </c>
      <c r="R108" s="192">
        <f>Q108*H108</f>
        <v>0</v>
      </c>
      <c r="S108" s="192">
        <v>0</v>
      </c>
      <c r="T108" s="193">
        <f>S108*H108</f>
        <v>0</v>
      </c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R108" s="194" t="s">
        <v>149</v>
      </c>
      <c r="AT108" s="194" t="s">
        <v>208</v>
      </c>
      <c r="AU108" s="194" t="s">
        <v>83</v>
      </c>
      <c r="AY108" s="20" t="s">
        <v>206</v>
      </c>
      <c r="BE108" s="195">
        <f>IF(N108="základní",J108,0)</f>
        <v>0</v>
      </c>
      <c r="BF108" s="195">
        <f>IF(N108="snížená",J108,0)</f>
        <v>0</v>
      </c>
      <c r="BG108" s="195">
        <f>IF(N108="zákl. přenesená",J108,0)</f>
        <v>0</v>
      </c>
      <c r="BH108" s="195">
        <f>IF(N108="sníž. přenesená",J108,0)</f>
        <v>0</v>
      </c>
      <c r="BI108" s="195">
        <f>IF(N108="nulová",J108,0)</f>
        <v>0</v>
      </c>
      <c r="BJ108" s="20" t="s">
        <v>81</v>
      </c>
      <c r="BK108" s="195">
        <f>ROUND(I108*H108,2)</f>
        <v>0</v>
      </c>
      <c r="BL108" s="20" t="s">
        <v>149</v>
      </c>
      <c r="BM108" s="194" t="s">
        <v>4368</v>
      </c>
    </row>
    <row r="109" spans="1:65" s="2" customFormat="1">
      <c r="A109" s="37"/>
      <c r="B109" s="38"/>
      <c r="C109" s="39"/>
      <c r="D109" s="196" t="s">
        <v>213</v>
      </c>
      <c r="E109" s="39"/>
      <c r="F109" s="197" t="s">
        <v>4367</v>
      </c>
      <c r="G109" s="39"/>
      <c r="H109" s="39"/>
      <c r="I109" s="198"/>
      <c r="J109" s="39"/>
      <c r="K109" s="39"/>
      <c r="L109" s="42"/>
      <c r="M109" s="199"/>
      <c r="N109" s="200"/>
      <c r="O109" s="67"/>
      <c r="P109" s="67"/>
      <c r="Q109" s="67"/>
      <c r="R109" s="67"/>
      <c r="S109" s="67"/>
      <c r="T109" s="68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T109" s="20" t="s">
        <v>213</v>
      </c>
      <c r="AU109" s="20" t="s">
        <v>83</v>
      </c>
    </row>
    <row r="110" spans="1:65" s="2" customFormat="1" ht="16.5" customHeight="1">
      <c r="A110" s="37"/>
      <c r="B110" s="38"/>
      <c r="C110" s="182" t="s">
        <v>270</v>
      </c>
      <c r="D110" s="182" t="s">
        <v>208</v>
      </c>
      <c r="E110" s="183" t="s">
        <v>270</v>
      </c>
      <c r="F110" s="184" t="s">
        <v>4369</v>
      </c>
      <c r="G110" s="185" t="s">
        <v>1123</v>
      </c>
      <c r="H110" s="186">
        <v>3</v>
      </c>
      <c r="I110" s="187"/>
      <c r="J110" s="188">
        <f>ROUND(I110*H110,2)</f>
        <v>0</v>
      </c>
      <c r="K110" s="189"/>
      <c r="L110" s="42"/>
      <c r="M110" s="190" t="s">
        <v>21</v>
      </c>
      <c r="N110" s="191" t="s">
        <v>45</v>
      </c>
      <c r="O110" s="67"/>
      <c r="P110" s="192">
        <f>O110*H110</f>
        <v>0</v>
      </c>
      <c r="Q110" s="192">
        <v>0</v>
      </c>
      <c r="R110" s="192">
        <f>Q110*H110</f>
        <v>0</v>
      </c>
      <c r="S110" s="192">
        <v>0</v>
      </c>
      <c r="T110" s="193">
        <f>S110*H110</f>
        <v>0</v>
      </c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R110" s="194" t="s">
        <v>149</v>
      </c>
      <c r="AT110" s="194" t="s">
        <v>208</v>
      </c>
      <c r="AU110" s="194" t="s">
        <v>83</v>
      </c>
      <c r="AY110" s="20" t="s">
        <v>206</v>
      </c>
      <c r="BE110" s="195">
        <f>IF(N110="základní",J110,0)</f>
        <v>0</v>
      </c>
      <c r="BF110" s="195">
        <f>IF(N110="snížená",J110,0)</f>
        <v>0</v>
      </c>
      <c r="BG110" s="195">
        <f>IF(N110="zákl. přenesená",J110,0)</f>
        <v>0</v>
      </c>
      <c r="BH110" s="195">
        <f>IF(N110="sníž. přenesená",J110,0)</f>
        <v>0</v>
      </c>
      <c r="BI110" s="195">
        <f>IF(N110="nulová",J110,0)</f>
        <v>0</v>
      </c>
      <c r="BJ110" s="20" t="s">
        <v>81</v>
      </c>
      <c r="BK110" s="195">
        <f>ROUND(I110*H110,2)</f>
        <v>0</v>
      </c>
      <c r="BL110" s="20" t="s">
        <v>149</v>
      </c>
      <c r="BM110" s="194" t="s">
        <v>4370</v>
      </c>
    </row>
    <row r="111" spans="1:65" s="2" customFormat="1">
      <c r="A111" s="37"/>
      <c r="B111" s="38"/>
      <c r="C111" s="39"/>
      <c r="D111" s="196" t="s">
        <v>213</v>
      </c>
      <c r="E111" s="39"/>
      <c r="F111" s="197" t="s">
        <v>4369</v>
      </c>
      <c r="G111" s="39"/>
      <c r="H111" s="39"/>
      <c r="I111" s="198"/>
      <c r="J111" s="39"/>
      <c r="K111" s="39"/>
      <c r="L111" s="42"/>
      <c r="M111" s="199"/>
      <c r="N111" s="200"/>
      <c r="O111" s="67"/>
      <c r="P111" s="67"/>
      <c r="Q111" s="67"/>
      <c r="R111" s="67"/>
      <c r="S111" s="67"/>
      <c r="T111" s="68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T111" s="20" t="s">
        <v>213</v>
      </c>
      <c r="AU111" s="20" t="s">
        <v>83</v>
      </c>
    </row>
    <row r="112" spans="1:65" s="2" customFormat="1" ht="16.5" customHeight="1">
      <c r="A112" s="37"/>
      <c r="B112" s="38"/>
      <c r="C112" s="182" t="s">
        <v>283</v>
      </c>
      <c r="D112" s="182" t="s">
        <v>208</v>
      </c>
      <c r="E112" s="183" t="s">
        <v>283</v>
      </c>
      <c r="F112" s="184" t="s">
        <v>4371</v>
      </c>
      <c r="G112" s="185" t="s">
        <v>1123</v>
      </c>
      <c r="H112" s="186">
        <v>3</v>
      </c>
      <c r="I112" s="187"/>
      <c r="J112" s="188">
        <f>ROUND(I112*H112,2)</f>
        <v>0</v>
      </c>
      <c r="K112" s="189"/>
      <c r="L112" s="42"/>
      <c r="M112" s="190" t="s">
        <v>21</v>
      </c>
      <c r="N112" s="191" t="s">
        <v>45</v>
      </c>
      <c r="O112" s="67"/>
      <c r="P112" s="192">
        <f>O112*H112</f>
        <v>0</v>
      </c>
      <c r="Q112" s="192">
        <v>0</v>
      </c>
      <c r="R112" s="192">
        <f>Q112*H112</f>
        <v>0</v>
      </c>
      <c r="S112" s="192">
        <v>0</v>
      </c>
      <c r="T112" s="193">
        <f>S112*H112</f>
        <v>0</v>
      </c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R112" s="194" t="s">
        <v>149</v>
      </c>
      <c r="AT112" s="194" t="s">
        <v>208</v>
      </c>
      <c r="AU112" s="194" t="s">
        <v>83</v>
      </c>
      <c r="AY112" s="20" t="s">
        <v>206</v>
      </c>
      <c r="BE112" s="195">
        <f>IF(N112="základní",J112,0)</f>
        <v>0</v>
      </c>
      <c r="BF112" s="195">
        <f>IF(N112="snížená",J112,0)</f>
        <v>0</v>
      </c>
      <c r="BG112" s="195">
        <f>IF(N112="zákl. přenesená",J112,0)</f>
        <v>0</v>
      </c>
      <c r="BH112" s="195">
        <f>IF(N112="sníž. přenesená",J112,0)</f>
        <v>0</v>
      </c>
      <c r="BI112" s="195">
        <f>IF(N112="nulová",J112,0)</f>
        <v>0</v>
      </c>
      <c r="BJ112" s="20" t="s">
        <v>81</v>
      </c>
      <c r="BK112" s="195">
        <f>ROUND(I112*H112,2)</f>
        <v>0</v>
      </c>
      <c r="BL112" s="20" t="s">
        <v>149</v>
      </c>
      <c r="BM112" s="194" t="s">
        <v>4372</v>
      </c>
    </row>
    <row r="113" spans="1:65" s="2" customFormat="1">
      <c r="A113" s="37"/>
      <c r="B113" s="38"/>
      <c r="C113" s="39"/>
      <c r="D113" s="196" t="s">
        <v>213</v>
      </c>
      <c r="E113" s="39"/>
      <c r="F113" s="197" t="s">
        <v>4371</v>
      </c>
      <c r="G113" s="39"/>
      <c r="H113" s="39"/>
      <c r="I113" s="198"/>
      <c r="J113" s="39"/>
      <c r="K113" s="39"/>
      <c r="L113" s="42"/>
      <c r="M113" s="199"/>
      <c r="N113" s="200"/>
      <c r="O113" s="67"/>
      <c r="P113" s="67"/>
      <c r="Q113" s="67"/>
      <c r="R113" s="67"/>
      <c r="S113" s="67"/>
      <c r="T113" s="68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T113" s="20" t="s">
        <v>213</v>
      </c>
      <c r="AU113" s="20" t="s">
        <v>83</v>
      </c>
    </row>
    <row r="114" spans="1:65" s="2" customFormat="1" ht="16.5" customHeight="1">
      <c r="A114" s="37"/>
      <c r="B114" s="38"/>
      <c r="C114" s="182" t="s">
        <v>289</v>
      </c>
      <c r="D114" s="182" t="s">
        <v>208</v>
      </c>
      <c r="E114" s="183" t="s">
        <v>289</v>
      </c>
      <c r="F114" s="184" t="s">
        <v>4373</v>
      </c>
      <c r="G114" s="185" t="s">
        <v>1123</v>
      </c>
      <c r="H114" s="186">
        <v>3</v>
      </c>
      <c r="I114" s="187"/>
      <c r="J114" s="188">
        <f>ROUND(I114*H114,2)</f>
        <v>0</v>
      </c>
      <c r="K114" s="189"/>
      <c r="L114" s="42"/>
      <c r="M114" s="190" t="s">
        <v>21</v>
      </c>
      <c r="N114" s="191" t="s">
        <v>45</v>
      </c>
      <c r="O114" s="67"/>
      <c r="P114" s="192">
        <f>O114*H114</f>
        <v>0</v>
      </c>
      <c r="Q114" s="192">
        <v>0</v>
      </c>
      <c r="R114" s="192">
        <f>Q114*H114</f>
        <v>0</v>
      </c>
      <c r="S114" s="192">
        <v>0</v>
      </c>
      <c r="T114" s="193">
        <f>S114*H114</f>
        <v>0</v>
      </c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R114" s="194" t="s">
        <v>149</v>
      </c>
      <c r="AT114" s="194" t="s">
        <v>208</v>
      </c>
      <c r="AU114" s="194" t="s">
        <v>83</v>
      </c>
      <c r="AY114" s="20" t="s">
        <v>206</v>
      </c>
      <c r="BE114" s="195">
        <f>IF(N114="základní",J114,0)</f>
        <v>0</v>
      </c>
      <c r="BF114" s="195">
        <f>IF(N114="snížená",J114,0)</f>
        <v>0</v>
      </c>
      <c r="BG114" s="195">
        <f>IF(N114="zákl. přenesená",J114,0)</f>
        <v>0</v>
      </c>
      <c r="BH114" s="195">
        <f>IF(N114="sníž. přenesená",J114,0)</f>
        <v>0</v>
      </c>
      <c r="BI114" s="195">
        <f>IF(N114="nulová",J114,0)</f>
        <v>0</v>
      </c>
      <c r="BJ114" s="20" t="s">
        <v>81</v>
      </c>
      <c r="BK114" s="195">
        <f>ROUND(I114*H114,2)</f>
        <v>0</v>
      </c>
      <c r="BL114" s="20" t="s">
        <v>149</v>
      </c>
      <c r="BM114" s="194" t="s">
        <v>4374</v>
      </c>
    </row>
    <row r="115" spans="1:65" s="2" customFormat="1">
      <c r="A115" s="37"/>
      <c r="B115" s="38"/>
      <c r="C115" s="39"/>
      <c r="D115" s="196" t="s">
        <v>213</v>
      </c>
      <c r="E115" s="39"/>
      <c r="F115" s="197" t="s">
        <v>4373</v>
      </c>
      <c r="G115" s="39"/>
      <c r="H115" s="39"/>
      <c r="I115" s="198"/>
      <c r="J115" s="39"/>
      <c r="K115" s="39"/>
      <c r="L115" s="42"/>
      <c r="M115" s="199"/>
      <c r="N115" s="200"/>
      <c r="O115" s="67"/>
      <c r="P115" s="67"/>
      <c r="Q115" s="67"/>
      <c r="R115" s="67"/>
      <c r="S115" s="67"/>
      <c r="T115" s="68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T115" s="20" t="s">
        <v>213</v>
      </c>
      <c r="AU115" s="20" t="s">
        <v>83</v>
      </c>
    </row>
    <row r="116" spans="1:65" s="12" customFormat="1" ht="22.75" customHeight="1">
      <c r="B116" s="166"/>
      <c r="C116" s="167"/>
      <c r="D116" s="168" t="s">
        <v>73</v>
      </c>
      <c r="E116" s="180" t="s">
        <v>4332</v>
      </c>
      <c r="F116" s="180" t="s">
        <v>4333</v>
      </c>
      <c r="G116" s="167"/>
      <c r="H116" s="167"/>
      <c r="I116" s="170"/>
      <c r="J116" s="181">
        <f>BK116</f>
        <v>0</v>
      </c>
      <c r="K116" s="167"/>
      <c r="L116" s="172"/>
      <c r="M116" s="173"/>
      <c r="N116" s="174"/>
      <c r="O116" s="174"/>
      <c r="P116" s="175">
        <f>SUM(P117:P128)</f>
        <v>0</v>
      </c>
      <c r="Q116" s="174"/>
      <c r="R116" s="175">
        <f>SUM(R117:R128)</f>
        <v>0</v>
      </c>
      <c r="S116" s="174"/>
      <c r="T116" s="176">
        <f>SUM(T117:T128)</f>
        <v>0</v>
      </c>
      <c r="AR116" s="177" t="s">
        <v>81</v>
      </c>
      <c r="AT116" s="178" t="s">
        <v>73</v>
      </c>
      <c r="AU116" s="178" t="s">
        <v>81</v>
      </c>
      <c r="AY116" s="177" t="s">
        <v>206</v>
      </c>
      <c r="BK116" s="179">
        <f>SUM(BK117:BK128)</f>
        <v>0</v>
      </c>
    </row>
    <row r="117" spans="1:65" s="2" customFormat="1" ht="16.5" customHeight="1">
      <c r="A117" s="37"/>
      <c r="B117" s="38"/>
      <c r="C117" s="182" t="s">
        <v>304</v>
      </c>
      <c r="D117" s="182" t="s">
        <v>208</v>
      </c>
      <c r="E117" s="183" t="s">
        <v>313</v>
      </c>
      <c r="F117" s="184" t="s">
        <v>4340</v>
      </c>
      <c r="G117" s="185" t="s">
        <v>809</v>
      </c>
      <c r="H117" s="186">
        <v>1</v>
      </c>
      <c r="I117" s="187"/>
      <c r="J117" s="188">
        <f>ROUND(I117*H117,2)</f>
        <v>0</v>
      </c>
      <c r="K117" s="189"/>
      <c r="L117" s="42"/>
      <c r="M117" s="190" t="s">
        <v>21</v>
      </c>
      <c r="N117" s="191" t="s">
        <v>45</v>
      </c>
      <c r="O117" s="67"/>
      <c r="P117" s="192">
        <f>O117*H117</f>
        <v>0</v>
      </c>
      <c r="Q117" s="192">
        <v>0</v>
      </c>
      <c r="R117" s="192">
        <f>Q117*H117</f>
        <v>0</v>
      </c>
      <c r="S117" s="192">
        <v>0</v>
      </c>
      <c r="T117" s="193">
        <f>S117*H117</f>
        <v>0</v>
      </c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R117" s="194" t="s">
        <v>149</v>
      </c>
      <c r="AT117" s="194" t="s">
        <v>208</v>
      </c>
      <c r="AU117" s="194" t="s">
        <v>83</v>
      </c>
      <c r="AY117" s="20" t="s">
        <v>206</v>
      </c>
      <c r="BE117" s="195">
        <f>IF(N117="základní",J117,0)</f>
        <v>0</v>
      </c>
      <c r="BF117" s="195">
        <f>IF(N117="snížená",J117,0)</f>
        <v>0</v>
      </c>
      <c r="BG117" s="195">
        <f>IF(N117="zákl. přenesená",J117,0)</f>
        <v>0</v>
      </c>
      <c r="BH117" s="195">
        <f>IF(N117="sníž. přenesená",J117,0)</f>
        <v>0</v>
      </c>
      <c r="BI117" s="195">
        <f>IF(N117="nulová",J117,0)</f>
        <v>0</v>
      </c>
      <c r="BJ117" s="20" t="s">
        <v>81</v>
      </c>
      <c r="BK117" s="195">
        <f>ROUND(I117*H117,2)</f>
        <v>0</v>
      </c>
      <c r="BL117" s="20" t="s">
        <v>149</v>
      </c>
      <c r="BM117" s="194" t="s">
        <v>4375</v>
      </c>
    </row>
    <row r="118" spans="1:65" s="2" customFormat="1">
      <c r="A118" s="37"/>
      <c r="B118" s="38"/>
      <c r="C118" s="39"/>
      <c r="D118" s="196" t="s">
        <v>213</v>
      </c>
      <c r="E118" s="39"/>
      <c r="F118" s="197" t="s">
        <v>4340</v>
      </c>
      <c r="G118" s="39"/>
      <c r="H118" s="39"/>
      <c r="I118" s="198"/>
      <c r="J118" s="39"/>
      <c r="K118" s="39"/>
      <c r="L118" s="42"/>
      <c r="M118" s="199"/>
      <c r="N118" s="200"/>
      <c r="O118" s="67"/>
      <c r="P118" s="67"/>
      <c r="Q118" s="67"/>
      <c r="R118" s="67"/>
      <c r="S118" s="67"/>
      <c r="T118" s="68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20" t="s">
        <v>213</v>
      </c>
      <c r="AU118" s="20" t="s">
        <v>83</v>
      </c>
    </row>
    <row r="119" spans="1:65" s="2" customFormat="1" ht="16.5" customHeight="1">
      <c r="A119" s="37"/>
      <c r="B119" s="38"/>
      <c r="C119" s="182" t="s">
        <v>313</v>
      </c>
      <c r="D119" s="182" t="s">
        <v>208</v>
      </c>
      <c r="E119" s="183" t="s">
        <v>8</v>
      </c>
      <c r="F119" s="184" t="s">
        <v>4161</v>
      </c>
      <c r="G119" s="185" t="s">
        <v>809</v>
      </c>
      <c r="H119" s="186">
        <v>1</v>
      </c>
      <c r="I119" s="187"/>
      <c r="J119" s="188">
        <f>ROUND(I119*H119,2)</f>
        <v>0</v>
      </c>
      <c r="K119" s="189"/>
      <c r="L119" s="42"/>
      <c r="M119" s="190" t="s">
        <v>21</v>
      </c>
      <c r="N119" s="191" t="s">
        <v>45</v>
      </c>
      <c r="O119" s="67"/>
      <c r="P119" s="192">
        <f>O119*H119</f>
        <v>0</v>
      </c>
      <c r="Q119" s="192">
        <v>0</v>
      </c>
      <c r="R119" s="192">
        <f>Q119*H119</f>
        <v>0</v>
      </c>
      <c r="S119" s="192">
        <v>0</v>
      </c>
      <c r="T119" s="193">
        <f>S119*H119</f>
        <v>0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R119" s="194" t="s">
        <v>149</v>
      </c>
      <c r="AT119" s="194" t="s">
        <v>208</v>
      </c>
      <c r="AU119" s="194" t="s">
        <v>83</v>
      </c>
      <c r="AY119" s="20" t="s">
        <v>206</v>
      </c>
      <c r="BE119" s="195">
        <f>IF(N119="základní",J119,0)</f>
        <v>0</v>
      </c>
      <c r="BF119" s="195">
        <f>IF(N119="snížená",J119,0)</f>
        <v>0</v>
      </c>
      <c r="BG119" s="195">
        <f>IF(N119="zákl. přenesená",J119,0)</f>
        <v>0</v>
      </c>
      <c r="BH119" s="195">
        <f>IF(N119="sníž. přenesená",J119,0)</f>
        <v>0</v>
      </c>
      <c r="BI119" s="195">
        <f>IF(N119="nulová",J119,0)</f>
        <v>0</v>
      </c>
      <c r="BJ119" s="20" t="s">
        <v>81</v>
      </c>
      <c r="BK119" s="195">
        <f>ROUND(I119*H119,2)</f>
        <v>0</v>
      </c>
      <c r="BL119" s="20" t="s">
        <v>149</v>
      </c>
      <c r="BM119" s="194" t="s">
        <v>4376</v>
      </c>
    </row>
    <row r="120" spans="1:65" s="2" customFormat="1">
      <c r="A120" s="37"/>
      <c r="B120" s="38"/>
      <c r="C120" s="39"/>
      <c r="D120" s="196" t="s">
        <v>213</v>
      </c>
      <c r="E120" s="39"/>
      <c r="F120" s="197" t="s">
        <v>4161</v>
      </c>
      <c r="G120" s="39"/>
      <c r="H120" s="39"/>
      <c r="I120" s="198"/>
      <c r="J120" s="39"/>
      <c r="K120" s="39"/>
      <c r="L120" s="42"/>
      <c r="M120" s="199"/>
      <c r="N120" s="200"/>
      <c r="O120" s="67"/>
      <c r="P120" s="67"/>
      <c r="Q120" s="67"/>
      <c r="R120" s="67"/>
      <c r="S120" s="67"/>
      <c r="T120" s="68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20" t="s">
        <v>213</v>
      </c>
      <c r="AU120" s="20" t="s">
        <v>83</v>
      </c>
    </row>
    <row r="121" spans="1:65" s="2" customFormat="1" ht="16.5" customHeight="1">
      <c r="A121" s="37"/>
      <c r="B121" s="38"/>
      <c r="C121" s="182" t="s">
        <v>8</v>
      </c>
      <c r="D121" s="182" t="s">
        <v>208</v>
      </c>
      <c r="E121" s="183" t="s">
        <v>334</v>
      </c>
      <c r="F121" s="184" t="s">
        <v>4343</v>
      </c>
      <c r="G121" s="185" t="s">
        <v>809</v>
      </c>
      <c r="H121" s="186">
        <v>1</v>
      </c>
      <c r="I121" s="187"/>
      <c r="J121" s="188">
        <f>ROUND(I121*H121,2)</f>
        <v>0</v>
      </c>
      <c r="K121" s="189"/>
      <c r="L121" s="42"/>
      <c r="M121" s="190" t="s">
        <v>21</v>
      </c>
      <c r="N121" s="191" t="s">
        <v>45</v>
      </c>
      <c r="O121" s="67"/>
      <c r="P121" s="192">
        <f>O121*H121</f>
        <v>0</v>
      </c>
      <c r="Q121" s="192">
        <v>0</v>
      </c>
      <c r="R121" s="192">
        <f>Q121*H121</f>
        <v>0</v>
      </c>
      <c r="S121" s="192">
        <v>0</v>
      </c>
      <c r="T121" s="193">
        <f>S121*H121</f>
        <v>0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R121" s="194" t="s">
        <v>149</v>
      </c>
      <c r="AT121" s="194" t="s">
        <v>208</v>
      </c>
      <c r="AU121" s="194" t="s">
        <v>83</v>
      </c>
      <c r="AY121" s="20" t="s">
        <v>206</v>
      </c>
      <c r="BE121" s="195">
        <f>IF(N121="základní",J121,0)</f>
        <v>0</v>
      </c>
      <c r="BF121" s="195">
        <f>IF(N121="snížená",J121,0)</f>
        <v>0</v>
      </c>
      <c r="BG121" s="195">
        <f>IF(N121="zákl. přenesená",J121,0)</f>
        <v>0</v>
      </c>
      <c r="BH121" s="195">
        <f>IF(N121="sníž. přenesená",J121,0)</f>
        <v>0</v>
      </c>
      <c r="BI121" s="195">
        <f>IF(N121="nulová",J121,0)</f>
        <v>0</v>
      </c>
      <c r="BJ121" s="20" t="s">
        <v>81</v>
      </c>
      <c r="BK121" s="195">
        <f>ROUND(I121*H121,2)</f>
        <v>0</v>
      </c>
      <c r="BL121" s="20" t="s">
        <v>149</v>
      </c>
      <c r="BM121" s="194" t="s">
        <v>4377</v>
      </c>
    </row>
    <row r="122" spans="1:65" s="2" customFormat="1">
      <c r="A122" s="37"/>
      <c r="B122" s="38"/>
      <c r="C122" s="39"/>
      <c r="D122" s="196" t="s">
        <v>213</v>
      </c>
      <c r="E122" s="39"/>
      <c r="F122" s="197" t="s">
        <v>4343</v>
      </c>
      <c r="G122" s="39"/>
      <c r="H122" s="39"/>
      <c r="I122" s="198"/>
      <c r="J122" s="39"/>
      <c r="K122" s="39"/>
      <c r="L122" s="42"/>
      <c r="M122" s="199"/>
      <c r="N122" s="200"/>
      <c r="O122" s="67"/>
      <c r="P122" s="67"/>
      <c r="Q122" s="67"/>
      <c r="R122" s="67"/>
      <c r="S122" s="67"/>
      <c r="T122" s="68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20" t="s">
        <v>213</v>
      </c>
      <c r="AU122" s="20" t="s">
        <v>83</v>
      </c>
    </row>
    <row r="123" spans="1:65" s="2" customFormat="1" ht="16.5" customHeight="1">
      <c r="A123" s="37"/>
      <c r="B123" s="38"/>
      <c r="C123" s="182" t="s">
        <v>334</v>
      </c>
      <c r="D123" s="182" t="s">
        <v>208</v>
      </c>
      <c r="E123" s="183" t="s">
        <v>339</v>
      </c>
      <c r="F123" s="184" t="s">
        <v>4378</v>
      </c>
      <c r="G123" s="185" t="s">
        <v>809</v>
      </c>
      <c r="H123" s="186">
        <v>1</v>
      </c>
      <c r="I123" s="187"/>
      <c r="J123" s="188">
        <f>ROUND(I123*H123,2)</f>
        <v>0</v>
      </c>
      <c r="K123" s="189"/>
      <c r="L123" s="42"/>
      <c r="M123" s="190" t="s">
        <v>21</v>
      </c>
      <c r="N123" s="191" t="s">
        <v>45</v>
      </c>
      <c r="O123" s="67"/>
      <c r="P123" s="192">
        <f>O123*H123</f>
        <v>0</v>
      </c>
      <c r="Q123" s="192">
        <v>0</v>
      </c>
      <c r="R123" s="192">
        <f>Q123*H123</f>
        <v>0</v>
      </c>
      <c r="S123" s="192">
        <v>0</v>
      </c>
      <c r="T123" s="193">
        <f>S123*H123</f>
        <v>0</v>
      </c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R123" s="194" t="s">
        <v>149</v>
      </c>
      <c r="AT123" s="194" t="s">
        <v>208</v>
      </c>
      <c r="AU123" s="194" t="s">
        <v>83</v>
      </c>
      <c r="AY123" s="20" t="s">
        <v>206</v>
      </c>
      <c r="BE123" s="195">
        <f>IF(N123="základní",J123,0)</f>
        <v>0</v>
      </c>
      <c r="BF123" s="195">
        <f>IF(N123="snížená",J123,0)</f>
        <v>0</v>
      </c>
      <c r="BG123" s="195">
        <f>IF(N123="zákl. přenesená",J123,0)</f>
        <v>0</v>
      </c>
      <c r="BH123" s="195">
        <f>IF(N123="sníž. přenesená",J123,0)</f>
        <v>0</v>
      </c>
      <c r="BI123" s="195">
        <f>IF(N123="nulová",J123,0)</f>
        <v>0</v>
      </c>
      <c r="BJ123" s="20" t="s">
        <v>81</v>
      </c>
      <c r="BK123" s="195">
        <f>ROUND(I123*H123,2)</f>
        <v>0</v>
      </c>
      <c r="BL123" s="20" t="s">
        <v>149</v>
      </c>
      <c r="BM123" s="194" t="s">
        <v>4379</v>
      </c>
    </row>
    <row r="124" spans="1:65" s="2" customFormat="1">
      <c r="A124" s="37"/>
      <c r="B124" s="38"/>
      <c r="C124" s="39"/>
      <c r="D124" s="196" t="s">
        <v>213</v>
      </c>
      <c r="E124" s="39"/>
      <c r="F124" s="197" t="s">
        <v>4378</v>
      </c>
      <c r="G124" s="39"/>
      <c r="H124" s="39"/>
      <c r="I124" s="198"/>
      <c r="J124" s="39"/>
      <c r="K124" s="39"/>
      <c r="L124" s="42"/>
      <c r="M124" s="199"/>
      <c r="N124" s="200"/>
      <c r="O124" s="67"/>
      <c r="P124" s="67"/>
      <c r="Q124" s="67"/>
      <c r="R124" s="67"/>
      <c r="S124" s="67"/>
      <c r="T124" s="68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20" t="s">
        <v>213</v>
      </c>
      <c r="AU124" s="20" t="s">
        <v>83</v>
      </c>
    </row>
    <row r="125" spans="1:65" s="2" customFormat="1" ht="16.5" customHeight="1">
      <c r="A125" s="37"/>
      <c r="B125" s="38"/>
      <c r="C125" s="182" t="s">
        <v>339</v>
      </c>
      <c r="D125" s="182" t="s">
        <v>208</v>
      </c>
      <c r="E125" s="183" t="s">
        <v>4380</v>
      </c>
      <c r="F125" s="184" t="s">
        <v>4335</v>
      </c>
      <c r="G125" s="185" t="s">
        <v>809</v>
      </c>
      <c r="H125" s="186">
        <v>1</v>
      </c>
      <c r="I125" s="187"/>
      <c r="J125" s="188">
        <f>ROUND(I125*H125,2)</f>
        <v>0</v>
      </c>
      <c r="K125" s="189"/>
      <c r="L125" s="42"/>
      <c r="M125" s="190" t="s">
        <v>21</v>
      </c>
      <c r="N125" s="191" t="s">
        <v>45</v>
      </c>
      <c r="O125" s="67"/>
      <c r="P125" s="192">
        <f>O125*H125</f>
        <v>0</v>
      </c>
      <c r="Q125" s="192">
        <v>0</v>
      </c>
      <c r="R125" s="192">
        <f>Q125*H125</f>
        <v>0</v>
      </c>
      <c r="S125" s="192">
        <v>0</v>
      </c>
      <c r="T125" s="193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194" t="s">
        <v>149</v>
      </c>
      <c r="AT125" s="194" t="s">
        <v>208</v>
      </c>
      <c r="AU125" s="194" t="s">
        <v>83</v>
      </c>
      <c r="AY125" s="20" t="s">
        <v>206</v>
      </c>
      <c r="BE125" s="195">
        <f>IF(N125="základní",J125,0)</f>
        <v>0</v>
      </c>
      <c r="BF125" s="195">
        <f>IF(N125="snížená",J125,0)</f>
        <v>0</v>
      </c>
      <c r="BG125" s="195">
        <f>IF(N125="zákl. přenesená",J125,0)</f>
        <v>0</v>
      </c>
      <c r="BH125" s="195">
        <f>IF(N125="sníž. přenesená",J125,0)</f>
        <v>0</v>
      </c>
      <c r="BI125" s="195">
        <f>IF(N125="nulová",J125,0)</f>
        <v>0</v>
      </c>
      <c r="BJ125" s="20" t="s">
        <v>81</v>
      </c>
      <c r="BK125" s="195">
        <f>ROUND(I125*H125,2)</f>
        <v>0</v>
      </c>
      <c r="BL125" s="20" t="s">
        <v>149</v>
      </c>
      <c r="BM125" s="194" t="s">
        <v>4381</v>
      </c>
    </row>
    <row r="126" spans="1:65" s="2" customFormat="1">
      <c r="A126" s="37"/>
      <c r="B126" s="38"/>
      <c r="C126" s="39"/>
      <c r="D126" s="196" t="s">
        <v>213</v>
      </c>
      <c r="E126" s="39"/>
      <c r="F126" s="197" t="s">
        <v>4335</v>
      </c>
      <c r="G126" s="39"/>
      <c r="H126" s="39"/>
      <c r="I126" s="198"/>
      <c r="J126" s="39"/>
      <c r="K126" s="39"/>
      <c r="L126" s="42"/>
      <c r="M126" s="199"/>
      <c r="N126" s="200"/>
      <c r="O126" s="67"/>
      <c r="P126" s="67"/>
      <c r="Q126" s="67"/>
      <c r="R126" s="67"/>
      <c r="S126" s="67"/>
      <c r="T126" s="68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20" t="s">
        <v>213</v>
      </c>
      <c r="AU126" s="20" t="s">
        <v>83</v>
      </c>
    </row>
    <row r="127" spans="1:65" s="2" customFormat="1" ht="16.5" customHeight="1">
      <c r="A127" s="37"/>
      <c r="B127" s="38"/>
      <c r="C127" s="182" t="s">
        <v>346</v>
      </c>
      <c r="D127" s="182" t="s">
        <v>208</v>
      </c>
      <c r="E127" s="183" t="s">
        <v>4382</v>
      </c>
      <c r="F127" s="184" t="s">
        <v>4338</v>
      </c>
      <c r="G127" s="185" t="s">
        <v>809</v>
      </c>
      <c r="H127" s="186">
        <v>1</v>
      </c>
      <c r="I127" s="187"/>
      <c r="J127" s="188">
        <f>ROUND(I127*H127,2)</f>
        <v>0</v>
      </c>
      <c r="K127" s="189"/>
      <c r="L127" s="42"/>
      <c r="M127" s="190" t="s">
        <v>21</v>
      </c>
      <c r="N127" s="191" t="s">
        <v>45</v>
      </c>
      <c r="O127" s="67"/>
      <c r="P127" s="192">
        <f>O127*H127</f>
        <v>0</v>
      </c>
      <c r="Q127" s="192">
        <v>0</v>
      </c>
      <c r="R127" s="192">
        <f>Q127*H127</f>
        <v>0</v>
      </c>
      <c r="S127" s="192">
        <v>0</v>
      </c>
      <c r="T127" s="193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194" t="s">
        <v>149</v>
      </c>
      <c r="AT127" s="194" t="s">
        <v>208</v>
      </c>
      <c r="AU127" s="194" t="s">
        <v>83</v>
      </c>
      <c r="AY127" s="20" t="s">
        <v>206</v>
      </c>
      <c r="BE127" s="195">
        <f>IF(N127="základní",J127,0)</f>
        <v>0</v>
      </c>
      <c r="BF127" s="195">
        <f>IF(N127="snížená",J127,0)</f>
        <v>0</v>
      </c>
      <c r="BG127" s="195">
        <f>IF(N127="zákl. přenesená",J127,0)</f>
        <v>0</v>
      </c>
      <c r="BH127" s="195">
        <f>IF(N127="sníž. přenesená",J127,0)</f>
        <v>0</v>
      </c>
      <c r="BI127" s="195">
        <f>IF(N127="nulová",J127,0)</f>
        <v>0</v>
      </c>
      <c r="BJ127" s="20" t="s">
        <v>81</v>
      </c>
      <c r="BK127" s="195">
        <f>ROUND(I127*H127,2)</f>
        <v>0</v>
      </c>
      <c r="BL127" s="20" t="s">
        <v>149</v>
      </c>
      <c r="BM127" s="194" t="s">
        <v>4383</v>
      </c>
    </row>
    <row r="128" spans="1:65" s="2" customFormat="1">
      <c r="A128" s="37"/>
      <c r="B128" s="38"/>
      <c r="C128" s="39"/>
      <c r="D128" s="196" t="s">
        <v>213</v>
      </c>
      <c r="E128" s="39"/>
      <c r="F128" s="197" t="s">
        <v>4338</v>
      </c>
      <c r="G128" s="39"/>
      <c r="H128" s="39"/>
      <c r="I128" s="198"/>
      <c r="J128" s="39"/>
      <c r="K128" s="39"/>
      <c r="L128" s="42"/>
      <c r="M128" s="199"/>
      <c r="N128" s="200"/>
      <c r="O128" s="67"/>
      <c r="P128" s="67"/>
      <c r="Q128" s="67"/>
      <c r="R128" s="67"/>
      <c r="S128" s="67"/>
      <c r="T128" s="68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20" t="s">
        <v>213</v>
      </c>
      <c r="AU128" s="20" t="s">
        <v>83</v>
      </c>
    </row>
    <row r="129" spans="1:65" s="12" customFormat="1" ht="22.75" customHeight="1">
      <c r="B129" s="166"/>
      <c r="C129" s="167"/>
      <c r="D129" s="168" t="s">
        <v>73</v>
      </c>
      <c r="E129" s="180" t="s">
        <v>4345</v>
      </c>
      <c r="F129" s="180" t="s">
        <v>4346</v>
      </c>
      <c r="G129" s="167"/>
      <c r="H129" s="167"/>
      <c r="I129" s="170"/>
      <c r="J129" s="181">
        <f>BK129</f>
        <v>0</v>
      </c>
      <c r="K129" s="167"/>
      <c r="L129" s="172"/>
      <c r="M129" s="173"/>
      <c r="N129" s="174"/>
      <c r="O129" s="174"/>
      <c r="P129" s="175">
        <f>SUM(P130:P133)</f>
        <v>0</v>
      </c>
      <c r="Q129" s="174"/>
      <c r="R129" s="175">
        <f>SUM(R130:R133)</f>
        <v>0</v>
      </c>
      <c r="S129" s="174"/>
      <c r="T129" s="176">
        <f>SUM(T130:T133)</f>
        <v>0</v>
      </c>
      <c r="AR129" s="177" t="s">
        <v>81</v>
      </c>
      <c r="AT129" s="178" t="s">
        <v>73</v>
      </c>
      <c r="AU129" s="178" t="s">
        <v>81</v>
      </c>
      <c r="AY129" s="177" t="s">
        <v>206</v>
      </c>
      <c r="BK129" s="179">
        <f>SUM(BK130:BK133)</f>
        <v>0</v>
      </c>
    </row>
    <row r="130" spans="1:65" s="2" customFormat="1" ht="16.5" customHeight="1">
      <c r="A130" s="37"/>
      <c r="B130" s="38"/>
      <c r="C130" s="182" t="s">
        <v>356</v>
      </c>
      <c r="D130" s="182" t="s">
        <v>208</v>
      </c>
      <c r="E130" s="183" t="s">
        <v>3743</v>
      </c>
      <c r="F130" s="184" t="s">
        <v>4384</v>
      </c>
      <c r="G130" s="185" t="s">
        <v>226</v>
      </c>
      <c r="H130" s="186">
        <v>150</v>
      </c>
      <c r="I130" s="187"/>
      <c r="J130" s="188">
        <f>ROUND(I130*H130,2)</f>
        <v>0</v>
      </c>
      <c r="K130" s="189"/>
      <c r="L130" s="42"/>
      <c r="M130" s="190" t="s">
        <v>21</v>
      </c>
      <c r="N130" s="191" t="s">
        <v>45</v>
      </c>
      <c r="O130" s="67"/>
      <c r="P130" s="192">
        <f>O130*H130</f>
        <v>0</v>
      </c>
      <c r="Q130" s="192">
        <v>0</v>
      </c>
      <c r="R130" s="192">
        <f>Q130*H130</f>
        <v>0</v>
      </c>
      <c r="S130" s="192">
        <v>0</v>
      </c>
      <c r="T130" s="193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194" t="s">
        <v>149</v>
      </c>
      <c r="AT130" s="194" t="s">
        <v>208</v>
      </c>
      <c r="AU130" s="194" t="s">
        <v>83</v>
      </c>
      <c r="AY130" s="20" t="s">
        <v>206</v>
      </c>
      <c r="BE130" s="195">
        <f>IF(N130="základní",J130,0)</f>
        <v>0</v>
      </c>
      <c r="BF130" s="195">
        <f>IF(N130="snížená",J130,0)</f>
        <v>0</v>
      </c>
      <c r="BG130" s="195">
        <f>IF(N130="zákl. přenesená",J130,0)</f>
        <v>0</v>
      </c>
      <c r="BH130" s="195">
        <f>IF(N130="sníž. přenesená",J130,0)</f>
        <v>0</v>
      </c>
      <c r="BI130" s="195">
        <f>IF(N130="nulová",J130,0)</f>
        <v>0</v>
      </c>
      <c r="BJ130" s="20" t="s">
        <v>81</v>
      </c>
      <c r="BK130" s="195">
        <f>ROUND(I130*H130,2)</f>
        <v>0</v>
      </c>
      <c r="BL130" s="20" t="s">
        <v>149</v>
      </c>
      <c r="BM130" s="194" t="s">
        <v>4385</v>
      </c>
    </row>
    <row r="131" spans="1:65" s="2" customFormat="1">
      <c r="A131" s="37"/>
      <c r="B131" s="38"/>
      <c r="C131" s="39"/>
      <c r="D131" s="196" t="s">
        <v>213</v>
      </c>
      <c r="E131" s="39"/>
      <c r="F131" s="197" t="s">
        <v>4384</v>
      </c>
      <c r="G131" s="39"/>
      <c r="H131" s="39"/>
      <c r="I131" s="198"/>
      <c r="J131" s="39"/>
      <c r="K131" s="39"/>
      <c r="L131" s="42"/>
      <c r="M131" s="199"/>
      <c r="N131" s="200"/>
      <c r="O131" s="67"/>
      <c r="P131" s="67"/>
      <c r="Q131" s="67"/>
      <c r="R131" s="67"/>
      <c r="S131" s="67"/>
      <c r="T131" s="68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T131" s="20" t="s">
        <v>213</v>
      </c>
      <c r="AU131" s="20" t="s">
        <v>83</v>
      </c>
    </row>
    <row r="132" spans="1:65" s="2" customFormat="1" ht="16.5" customHeight="1">
      <c r="A132" s="37"/>
      <c r="B132" s="38"/>
      <c r="C132" s="182" t="s">
        <v>361</v>
      </c>
      <c r="D132" s="182" t="s">
        <v>208</v>
      </c>
      <c r="E132" s="183" t="s">
        <v>151</v>
      </c>
      <c r="F132" s="184" t="s">
        <v>4352</v>
      </c>
      <c r="G132" s="185" t="s">
        <v>809</v>
      </c>
      <c r="H132" s="186">
        <v>1</v>
      </c>
      <c r="I132" s="187"/>
      <c r="J132" s="188">
        <f>ROUND(I132*H132,2)</f>
        <v>0</v>
      </c>
      <c r="K132" s="189"/>
      <c r="L132" s="42"/>
      <c r="M132" s="190" t="s">
        <v>21</v>
      </c>
      <c r="N132" s="191" t="s">
        <v>45</v>
      </c>
      <c r="O132" s="67"/>
      <c r="P132" s="192">
        <f>O132*H132</f>
        <v>0</v>
      </c>
      <c r="Q132" s="192">
        <v>0</v>
      </c>
      <c r="R132" s="192">
        <f>Q132*H132</f>
        <v>0</v>
      </c>
      <c r="S132" s="192">
        <v>0</v>
      </c>
      <c r="T132" s="193">
        <f>S132*H132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R132" s="194" t="s">
        <v>149</v>
      </c>
      <c r="AT132" s="194" t="s">
        <v>208</v>
      </c>
      <c r="AU132" s="194" t="s">
        <v>83</v>
      </c>
      <c r="AY132" s="20" t="s">
        <v>206</v>
      </c>
      <c r="BE132" s="195">
        <f>IF(N132="základní",J132,0)</f>
        <v>0</v>
      </c>
      <c r="BF132" s="195">
        <f>IF(N132="snížená",J132,0)</f>
        <v>0</v>
      </c>
      <c r="BG132" s="195">
        <f>IF(N132="zákl. přenesená",J132,0)</f>
        <v>0</v>
      </c>
      <c r="BH132" s="195">
        <f>IF(N132="sníž. přenesená",J132,0)</f>
        <v>0</v>
      </c>
      <c r="BI132" s="195">
        <f>IF(N132="nulová",J132,0)</f>
        <v>0</v>
      </c>
      <c r="BJ132" s="20" t="s">
        <v>81</v>
      </c>
      <c r="BK132" s="195">
        <f>ROUND(I132*H132,2)</f>
        <v>0</v>
      </c>
      <c r="BL132" s="20" t="s">
        <v>149</v>
      </c>
      <c r="BM132" s="194" t="s">
        <v>4386</v>
      </c>
    </row>
    <row r="133" spans="1:65" s="2" customFormat="1">
      <c r="A133" s="37"/>
      <c r="B133" s="38"/>
      <c r="C133" s="39"/>
      <c r="D133" s="196" t="s">
        <v>213</v>
      </c>
      <c r="E133" s="39"/>
      <c r="F133" s="197" t="s">
        <v>4352</v>
      </c>
      <c r="G133" s="39"/>
      <c r="H133" s="39"/>
      <c r="I133" s="198"/>
      <c r="J133" s="39"/>
      <c r="K133" s="39"/>
      <c r="L133" s="42"/>
      <c r="M133" s="245"/>
      <c r="N133" s="246"/>
      <c r="O133" s="247"/>
      <c r="P133" s="247"/>
      <c r="Q133" s="247"/>
      <c r="R133" s="247"/>
      <c r="S133" s="247"/>
      <c r="T133" s="248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20" t="s">
        <v>213</v>
      </c>
      <c r="AU133" s="20" t="s">
        <v>83</v>
      </c>
    </row>
    <row r="134" spans="1:65" s="2" customFormat="1" ht="7" customHeight="1">
      <c r="A134" s="37"/>
      <c r="B134" s="50"/>
      <c r="C134" s="51"/>
      <c r="D134" s="51"/>
      <c r="E134" s="51"/>
      <c r="F134" s="51"/>
      <c r="G134" s="51"/>
      <c r="H134" s="51"/>
      <c r="I134" s="51"/>
      <c r="J134" s="51"/>
      <c r="K134" s="51"/>
      <c r="L134" s="42"/>
      <c r="M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</sheetData>
  <sheetProtection algorithmName="SHA-512" hashValue="JLcSR7VQJH4omjQTFSI0d2exQbCU934+ESjp53c6jM8HgHWb10o5GnMQJJPGdiPu+7Mw/q0P8tCS139AMPDd2w==" saltValue="1ZdjuZciyPDtB70C8barsERSJJPisuqcTnhXKUs6J+UmoBuz5TjoQfUBx08EF2Ff/hwkgMEDimnLH/2wiAnW5A==" spinCount="100000" sheet="1" objects="1" scenarios="1" formatColumns="0" formatRows="0" autoFilter="0"/>
  <autoFilter ref="C94:K133" xr:uid="{00000000-0009-0000-0000-000017000000}"/>
  <mergeCells count="15">
    <mergeCell ref="E81:H81"/>
    <mergeCell ref="E85:H85"/>
    <mergeCell ref="E83:H83"/>
    <mergeCell ref="E87:H87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2:BM108"/>
  <sheetViews>
    <sheetView showGridLines="0" workbookViewId="0"/>
  </sheetViews>
  <sheetFormatPr defaultRowHeight="10"/>
  <cols>
    <col min="1" max="1" width="8.33203125" style="1" customWidth="1"/>
    <col min="2" max="2" width="1.21875" style="1" customWidth="1"/>
    <col min="3" max="3" width="4.109375" style="1" customWidth="1"/>
    <col min="4" max="4" width="4.33203125" style="1" customWidth="1"/>
    <col min="5" max="5" width="17.109375" style="1" customWidth="1"/>
    <col min="6" max="6" width="10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7" customHeight="1"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AT2" s="20" t="s">
        <v>167</v>
      </c>
    </row>
    <row r="3" spans="1:46" s="1" customFormat="1" ht="7" customHeight="1">
      <c r="B3" s="111"/>
      <c r="C3" s="112"/>
      <c r="D3" s="112"/>
      <c r="E3" s="112"/>
      <c r="F3" s="112"/>
      <c r="G3" s="112"/>
      <c r="H3" s="112"/>
      <c r="I3" s="112"/>
      <c r="J3" s="112"/>
      <c r="K3" s="112"/>
      <c r="L3" s="23"/>
      <c r="AT3" s="20" t="s">
        <v>83</v>
      </c>
    </row>
    <row r="4" spans="1:46" s="1" customFormat="1" ht="25" customHeight="1">
      <c r="B4" s="23"/>
      <c r="D4" s="113" t="s">
        <v>168</v>
      </c>
      <c r="L4" s="23"/>
      <c r="M4" s="114" t="s">
        <v>10</v>
      </c>
      <c r="AT4" s="20" t="s">
        <v>4</v>
      </c>
    </row>
    <row r="5" spans="1:46" s="1" customFormat="1" ht="7" customHeight="1">
      <c r="B5" s="23"/>
      <c r="L5" s="23"/>
    </row>
    <row r="6" spans="1:46" s="1" customFormat="1" ht="12" customHeight="1">
      <c r="B6" s="23"/>
      <c r="D6" s="115" t="s">
        <v>16</v>
      </c>
      <c r="L6" s="23"/>
    </row>
    <row r="7" spans="1:46" s="1" customFormat="1" ht="16.5" customHeight="1">
      <c r="B7" s="23"/>
      <c r="E7" s="402" t="str">
        <f>'Rekapitulace stavby'!K6</f>
        <v>Lesopark Na Kolečku-DPS - revize</v>
      </c>
      <c r="F7" s="403"/>
      <c r="G7" s="403"/>
      <c r="H7" s="403"/>
      <c r="L7" s="23"/>
    </row>
    <row r="8" spans="1:46" ht="12.5">
      <c r="B8" s="23"/>
      <c r="D8" s="115" t="s">
        <v>169</v>
      </c>
      <c r="L8" s="23"/>
    </row>
    <row r="9" spans="1:46" s="1" customFormat="1" ht="16.5" customHeight="1">
      <c r="B9" s="23"/>
      <c r="E9" s="402" t="s">
        <v>2673</v>
      </c>
      <c r="F9" s="386"/>
      <c r="G9" s="386"/>
      <c r="H9" s="386"/>
      <c r="L9" s="23"/>
    </row>
    <row r="10" spans="1:46" s="1" customFormat="1" ht="12" customHeight="1">
      <c r="B10" s="23"/>
      <c r="D10" s="115" t="s">
        <v>171</v>
      </c>
      <c r="L10" s="23"/>
    </row>
    <row r="11" spans="1:46" s="2" customFormat="1" ht="16.5" customHeight="1">
      <c r="A11" s="37"/>
      <c r="B11" s="42"/>
      <c r="C11" s="37"/>
      <c r="D11" s="37"/>
      <c r="E11" s="410" t="s">
        <v>2800</v>
      </c>
      <c r="F11" s="404"/>
      <c r="G11" s="404"/>
      <c r="H11" s="404"/>
      <c r="I11" s="37"/>
      <c r="J11" s="37"/>
      <c r="K11" s="37"/>
      <c r="L11" s="11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46" s="2" customFormat="1" ht="12" customHeight="1">
      <c r="A12" s="37"/>
      <c r="B12" s="42"/>
      <c r="C12" s="37"/>
      <c r="D12" s="115" t="s">
        <v>1425</v>
      </c>
      <c r="E12" s="37"/>
      <c r="F12" s="37"/>
      <c r="G12" s="37"/>
      <c r="H12" s="37"/>
      <c r="I12" s="37"/>
      <c r="J12" s="37"/>
      <c r="K12" s="37"/>
      <c r="L12" s="11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46" s="2" customFormat="1" ht="16.5" customHeight="1">
      <c r="A13" s="37"/>
      <c r="B13" s="42"/>
      <c r="C13" s="37"/>
      <c r="D13" s="37"/>
      <c r="E13" s="405" t="s">
        <v>187</v>
      </c>
      <c r="F13" s="404"/>
      <c r="G13" s="404"/>
      <c r="H13" s="404"/>
      <c r="I13" s="37"/>
      <c r="J13" s="37"/>
      <c r="K13" s="37"/>
      <c r="L13" s="11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46" s="2" customFormat="1">
      <c r="A14" s="37"/>
      <c r="B14" s="42"/>
      <c r="C14" s="37"/>
      <c r="D14" s="37"/>
      <c r="E14" s="37"/>
      <c r="F14" s="37"/>
      <c r="G14" s="37"/>
      <c r="H14" s="37"/>
      <c r="I14" s="37"/>
      <c r="J14" s="37"/>
      <c r="K14" s="37"/>
      <c r="L14" s="11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46" s="2" customFormat="1" ht="12" customHeight="1">
      <c r="A15" s="37"/>
      <c r="B15" s="42"/>
      <c r="C15" s="37"/>
      <c r="D15" s="115" t="s">
        <v>18</v>
      </c>
      <c r="E15" s="37"/>
      <c r="F15" s="106" t="s">
        <v>21</v>
      </c>
      <c r="G15" s="37"/>
      <c r="H15" s="37"/>
      <c r="I15" s="115" t="s">
        <v>20</v>
      </c>
      <c r="J15" s="106" t="s">
        <v>21</v>
      </c>
      <c r="K15" s="37"/>
      <c r="L15" s="11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46" s="2" customFormat="1" ht="12" customHeight="1">
      <c r="A16" s="37"/>
      <c r="B16" s="42"/>
      <c r="C16" s="37"/>
      <c r="D16" s="115" t="s">
        <v>22</v>
      </c>
      <c r="E16" s="37"/>
      <c r="F16" s="106" t="s">
        <v>28</v>
      </c>
      <c r="G16" s="37"/>
      <c r="H16" s="37"/>
      <c r="I16" s="115" t="s">
        <v>24</v>
      </c>
      <c r="J16" s="117" t="str">
        <f>'Rekapitulace stavby'!AN8</f>
        <v>22. 5. 2024</v>
      </c>
      <c r="K16" s="37"/>
      <c r="L16" s="11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" customFormat="1" ht="10.75" customHeight="1">
      <c r="A17" s="37"/>
      <c r="B17" s="42"/>
      <c r="C17" s="37"/>
      <c r="D17" s="37"/>
      <c r="E17" s="37"/>
      <c r="F17" s="37"/>
      <c r="G17" s="37"/>
      <c r="H17" s="37"/>
      <c r="I17" s="37"/>
      <c r="J17" s="37"/>
      <c r="K17" s="37"/>
      <c r="L17" s="11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" customFormat="1" ht="12" customHeight="1">
      <c r="A18" s="37"/>
      <c r="B18" s="42"/>
      <c r="C18" s="37"/>
      <c r="D18" s="115" t="s">
        <v>26</v>
      </c>
      <c r="E18" s="37"/>
      <c r="F18" s="37"/>
      <c r="G18" s="37"/>
      <c r="H18" s="37"/>
      <c r="I18" s="115" t="s">
        <v>27</v>
      </c>
      <c r="J18" s="106" t="s">
        <v>21</v>
      </c>
      <c r="K18" s="37"/>
      <c r="L18" s="11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" customFormat="1" ht="18" customHeight="1">
      <c r="A19" s="37"/>
      <c r="B19" s="42"/>
      <c r="C19" s="37"/>
      <c r="D19" s="37"/>
      <c r="E19" s="106" t="s">
        <v>28</v>
      </c>
      <c r="F19" s="37"/>
      <c r="G19" s="37"/>
      <c r="H19" s="37"/>
      <c r="I19" s="115" t="s">
        <v>29</v>
      </c>
      <c r="J19" s="106" t="s">
        <v>21</v>
      </c>
      <c r="K19" s="37"/>
      <c r="L19" s="11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" customFormat="1" ht="7" customHeight="1">
      <c r="A20" s="37"/>
      <c r="B20" s="42"/>
      <c r="C20" s="37"/>
      <c r="D20" s="37"/>
      <c r="E20" s="37"/>
      <c r="F20" s="37"/>
      <c r="G20" s="37"/>
      <c r="H20" s="37"/>
      <c r="I20" s="37"/>
      <c r="J20" s="37"/>
      <c r="K20" s="37"/>
      <c r="L20" s="11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" customFormat="1" ht="12" customHeight="1">
      <c r="A21" s="37"/>
      <c r="B21" s="42"/>
      <c r="C21" s="37"/>
      <c r="D21" s="115" t="s">
        <v>30</v>
      </c>
      <c r="E21" s="37"/>
      <c r="F21" s="37"/>
      <c r="G21" s="37"/>
      <c r="H21" s="37"/>
      <c r="I21" s="115" t="s">
        <v>27</v>
      </c>
      <c r="J21" s="33" t="str">
        <f>'Rekapitulace stavby'!AN13</f>
        <v>Vyplň údaj</v>
      </c>
      <c r="K21" s="37"/>
      <c r="L21" s="11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" customFormat="1" ht="18" customHeight="1">
      <c r="A22" s="37"/>
      <c r="B22" s="42"/>
      <c r="C22" s="37"/>
      <c r="D22" s="37"/>
      <c r="E22" s="406" t="str">
        <f>'Rekapitulace stavby'!E14</f>
        <v>Vyplň údaj</v>
      </c>
      <c r="F22" s="407"/>
      <c r="G22" s="407"/>
      <c r="H22" s="407"/>
      <c r="I22" s="115" t="s">
        <v>29</v>
      </c>
      <c r="J22" s="33" t="str">
        <f>'Rekapitulace stavby'!AN14</f>
        <v>Vyplň údaj</v>
      </c>
      <c r="K22" s="37"/>
      <c r="L22" s="11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2" customFormat="1" ht="7" customHeight="1">
      <c r="A23" s="37"/>
      <c r="B23" s="42"/>
      <c r="C23" s="37"/>
      <c r="D23" s="37"/>
      <c r="E23" s="37"/>
      <c r="F23" s="37"/>
      <c r="G23" s="37"/>
      <c r="H23" s="37"/>
      <c r="I23" s="37"/>
      <c r="J23" s="37"/>
      <c r="K23" s="37"/>
      <c r="L23" s="11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" customFormat="1" ht="12" customHeight="1">
      <c r="A24" s="37"/>
      <c r="B24" s="42"/>
      <c r="C24" s="37"/>
      <c r="D24" s="115" t="s">
        <v>32</v>
      </c>
      <c r="E24" s="37"/>
      <c r="F24" s="37"/>
      <c r="G24" s="37"/>
      <c r="H24" s="37"/>
      <c r="I24" s="115" t="s">
        <v>27</v>
      </c>
      <c r="J24" s="106" t="s">
        <v>21</v>
      </c>
      <c r="K24" s="37"/>
      <c r="L24" s="11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2" customFormat="1" ht="18" customHeight="1">
      <c r="A25" s="37"/>
      <c r="B25" s="42"/>
      <c r="C25" s="37"/>
      <c r="D25" s="37"/>
      <c r="E25" s="106" t="s">
        <v>33</v>
      </c>
      <c r="F25" s="37"/>
      <c r="G25" s="37"/>
      <c r="H25" s="37"/>
      <c r="I25" s="115" t="s">
        <v>29</v>
      </c>
      <c r="J25" s="106" t="s">
        <v>21</v>
      </c>
      <c r="K25" s="37"/>
      <c r="L25" s="11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2" customFormat="1" ht="7" customHeight="1">
      <c r="A26" s="37"/>
      <c r="B26" s="42"/>
      <c r="C26" s="37"/>
      <c r="D26" s="37"/>
      <c r="E26" s="37"/>
      <c r="F26" s="37"/>
      <c r="G26" s="37"/>
      <c r="H26" s="37"/>
      <c r="I26" s="37"/>
      <c r="J26" s="37"/>
      <c r="K26" s="37"/>
      <c r="L26" s="11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2" customFormat="1" ht="12" customHeight="1">
      <c r="A27" s="37"/>
      <c r="B27" s="42"/>
      <c r="C27" s="37"/>
      <c r="D27" s="115" t="s">
        <v>35</v>
      </c>
      <c r="E27" s="37"/>
      <c r="F27" s="37"/>
      <c r="G27" s="37"/>
      <c r="H27" s="37"/>
      <c r="I27" s="115" t="s">
        <v>27</v>
      </c>
      <c r="J27" s="106" t="s">
        <v>36</v>
      </c>
      <c r="K27" s="37"/>
      <c r="L27" s="11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2" customFormat="1" ht="18" customHeight="1">
      <c r="A28" s="37"/>
      <c r="B28" s="42"/>
      <c r="C28" s="37"/>
      <c r="D28" s="37"/>
      <c r="E28" s="106" t="s">
        <v>37</v>
      </c>
      <c r="F28" s="37"/>
      <c r="G28" s="37"/>
      <c r="H28" s="37"/>
      <c r="I28" s="115" t="s">
        <v>29</v>
      </c>
      <c r="J28" s="106" t="s">
        <v>21</v>
      </c>
      <c r="K28" s="37"/>
      <c r="L28" s="11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2" customFormat="1" ht="7" customHeight="1">
      <c r="A29" s="37"/>
      <c r="B29" s="42"/>
      <c r="C29" s="37"/>
      <c r="D29" s="37"/>
      <c r="E29" s="37"/>
      <c r="F29" s="37"/>
      <c r="G29" s="37"/>
      <c r="H29" s="37"/>
      <c r="I29" s="37"/>
      <c r="J29" s="37"/>
      <c r="K29" s="37"/>
      <c r="L29" s="11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2" customFormat="1" ht="12" customHeight="1">
      <c r="A30" s="37"/>
      <c r="B30" s="42"/>
      <c r="C30" s="37"/>
      <c r="D30" s="115" t="s">
        <v>38</v>
      </c>
      <c r="E30" s="37"/>
      <c r="F30" s="37"/>
      <c r="G30" s="37"/>
      <c r="H30" s="37"/>
      <c r="I30" s="37"/>
      <c r="J30" s="37"/>
      <c r="K30" s="37"/>
      <c r="L30" s="11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6.5" customHeight="1">
      <c r="A31" s="118"/>
      <c r="B31" s="119"/>
      <c r="C31" s="118"/>
      <c r="D31" s="118"/>
      <c r="E31" s="408" t="s">
        <v>21</v>
      </c>
      <c r="F31" s="408"/>
      <c r="G31" s="408"/>
      <c r="H31" s="408"/>
      <c r="I31" s="118"/>
      <c r="J31" s="118"/>
      <c r="K31" s="118"/>
      <c r="L31" s="120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</row>
    <row r="32" spans="1:31" s="2" customFormat="1" ht="7" customHeight="1">
      <c r="A32" s="37"/>
      <c r="B32" s="42"/>
      <c r="C32" s="37"/>
      <c r="D32" s="37"/>
      <c r="E32" s="37"/>
      <c r="F32" s="37"/>
      <c r="G32" s="37"/>
      <c r="H32" s="37"/>
      <c r="I32" s="37"/>
      <c r="J32" s="37"/>
      <c r="K32" s="37"/>
      <c r="L32" s="11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2" customFormat="1" ht="7" customHeight="1">
      <c r="A33" s="37"/>
      <c r="B33" s="42"/>
      <c r="C33" s="37"/>
      <c r="D33" s="121"/>
      <c r="E33" s="121"/>
      <c r="F33" s="121"/>
      <c r="G33" s="121"/>
      <c r="H33" s="121"/>
      <c r="I33" s="121"/>
      <c r="J33" s="121"/>
      <c r="K33" s="121"/>
      <c r="L33" s="11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2" customFormat="1" ht="25.4" customHeight="1">
      <c r="A34" s="37"/>
      <c r="B34" s="42"/>
      <c r="C34" s="37"/>
      <c r="D34" s="122" t="s">
        <v>40</v>
      </c>
      <c r="E34" s="37"/>
      <c r="F34" s="37"/>
      <c r="G34" s="37"/>
      <c r="H34" s="37"/>
      <c r="I34" s="37"/>
      <c r="J34" s="123">
        <f>ROUND(J92, 2)</f>
        <v>0</v>
      </c>
      <c r="K34" s="37"/>
      <c r="L34" s="11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2" customFormat="1" ht="7" customHeight="1">
      <c r="A35" s="37"/>
      <c r="B35" s="42"/>
      <c r="C35" s="37"/>
      <c r="D35" s="121"/>
      <c r="E35" s="121"/>
      <c r="F35" s="121"/>
      <c r="G35" s="121"/>
      <c r="H35" s="121"/>
      <c r="I35" s="121"/>
      <c r="J35" s="121"/>
      <c r="K35" s="121"/>
      <c r="L35" s="11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2" customFormat="1" ht="14.4" customHeight="1">
      <c r="A36" s="37"/>
      <c r="B36" s="42"/>
      <c r="C36" s="37"/>
      <c r="D36" s="37"/>
      <c r="E36" s="37"/>
      <c r="F36" s="124" t="s">
        <v>42</v>
      </c>
      <c r="G36" s="37"/>
      <c r="H36" s="37"/>
      <c r="I36" s="124" t="s">
        <v>41</v>
      </c>
      <c r="J36" s="124" t="s">
        <v>43</v>
      </c>
      <c r="K36" s="37"/>
      <c r="L36" s="11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pans="1:31" s="2" customFormat="1" ht="14.4" customHeight="1">
      <c r="A37" s="37"/>
      <c r="B37" s="42"/>
      <c r="C37" s="37"/>
      <c r="D37" s="125" t="s">
        <v>44</v>
      </c>
      <c r="E37" s="115" t="s">
        <v>45</v>
      </c>
      <c r="F37" s="126">
        <f>ROUND((SUM(BE92:BE107)),  2)</f>
        <v>0</v>
      </c>
      <c r="G37" s="37"/>
      <c r="H37" s="37"/>
      <c r="I37" s="127">
        <v>0.21</v>
      </c>
      <c r="J37" s="126">
        <f>ROUND(((SUM(BE92:BE107))*I37),  2)</f>
        <v>0</v>
      </c>
      <c r="K37" s="37"/>
      <c r="L37" s="11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pans="1:31" s="2" customFormat="1" ht="14.4" customHeight="1">
      <c r="A38" s="37"/>
      <c r="B38" s="42"/>
      <c r="C38" s="37"/>
      <c r="D38" s="37"/>
      <c r="E38" s="115" t="s">
        <v>46</v>
      </c>
      <c r="F38" s="126">
        <f>ROUND((SUM(BF92:BF107)),  2)</f>
        <v>0</v>
      </c>
      <c r="G38" s="37"/>
      <c r="H38" s="37"/>
      <c r="I38" s="127">
        <v>0.12</v>
      </c>
      <c r="J38" s="126">
        <f>ROUND(((SUM(BF92:BF107))*I38),  2)</f>
        <v>0</v>
      </c>
      <c r="K38" s="37"/>
      <c r="L38" s="11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1" s="2" customFormat="1" ht="14.4" hidden="1" customHeight="1">
      <c r="A39" s="37"/>
      <c r="B39" s="42"/>
      <c r="C39" s="37"/>
      <c r="D39" s="37"/>
      <c r="E39" s="115" t="s">
        <v>47</v>
      </c>
      <c r="F39" s="126">
        <f>ROUND((SUM(BG92:BG107)),  2)</f>
        <v>0</v>
      </c>
      <c r="G39" s="37"/>
      <c r="H39" s="37"/>
      <c r="I39" s="127">
        <v>0.21</v>
      </c>
      <c r="J39" s="126">
        <f>0</f>
        <v>0</v>
      </c>
      <c r="K39" s="37"/>
      <c r="L39" s="11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1" s="2" customFormat="1" ht="14.4" hidden="1" customHeight="1">
      <c r="A40" s="37"/>
      <c r="B40" s="42"/>
      <c r="C40" s="37"/>
      <c r="D40" s="37"/>
      <c r="E40" s="115" t="s">
        <v>48</v>
      </c>
      <c r="F40" s="126">
        <f>ROUND((SUM(BH92:BH107)),  2)</f>
        <v>0</v>
      </c>
      <c r="G40" s="37"/>
      <c r="H40" s="37"/>
      <c r="I40" s="127">
        <v>0.12</v>
      </c>
      <c r="J40" s="126">
        <f>0</f>
        <v>0</v>
      </c>
      <c r="K40" s="37"/>
      <c r="L40" s="11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pans="1:31" s="2" customFormat="1" ht="14.4" hidden="1" customHeight="1">
      <c r="A41" s="37"/>
      <c r="B41" s="42"/>
      <c r="C41" s="37"/>
      <c r="D41" s="37"/>
      <c r="E41" s="115" t="s">
        <v>49</v>
      </c>
      <c r="F41" s="126">
        <f>ROUND((SUM(BI92:BI107)),  2)</f>
        <v>0</v>
      </c>
      <c r="G41" s="37"/>
      <c r="H41" s="37"/>
      <c r="I41" s="127">
        <v>0</v>
      </c>
      <c r="J41" s="126">
        <f>0</f>
        <v>0</v>
      </c>
      <c r="K41" s="37"/>
      <c r="L41" s="11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pans="1:31" s="2" customFormat="1" ht="7" customHeight="1">
      <c r="A42" s="37"/>
      <c r="B42" s="42"/>
      <c r="C42" s="37"/>
      <c r="D42" s="37"/>
      <c r="E42" s="37"/>
      <c r="F42" s="37"/>
      <c r="G42" s="37"/>
      <c r="H42" s="37"/>
      <c r="I42" s="37"/>
      <c r="J42" s="37"/>
      <c r="K42" s="37"/>
      <c r="L42" s="11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pans="1:31" s="2" customFormat="1" ht="25.4" customHeight="1">
      <c r="A43" s="37"/>
      <c r="B43" s="42"/>
      <c r="C43" s="128"/>
      <c r="D43" s="129" t="s">
        <v>50</v>
      </c>
      <c r="E43" s="130"/>
      <c r="F43" s="130"/>
      <c r="G43" s="131" t="s">
        <v>51</v>
      </c>
      <c r="H43" s="132" t="s">
        <v>52</v>
      </c>
      <c r="I43" s="130"/>
      <c r="J43" s="133">
        <f>SUM(J34:J41)</f>
        <v>0</v>
      </c>
      <c r="K43" s="134"/>
      <c r="L43" s="11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pans="1:31" s="2" customFormat="1" ht="14.4" customHeight="1">
      <c r="A44" s="3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1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8" spans="1:31" s="2" customFormat="1" ht="7" customHeight="1">
      <c r="A48" s="37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1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pans="1:31" s="2" customFormat="1" ht="25" customHeight="1">
      <c r="A49" s="37"/>
      <c r="B49" s="38"/>
      <c r="C49" s="26" t="s">
        <v>175</v>
      </c>
      <c r="D49" s="39"/>
      <c r="E49" s="39"/>
      <c r="F49" s="39"/>
      <c r="G49" s="39"/>
      <c r="H49" s="39"/>
      <c r="I49" s="39"/>
      <c r="J49" s="39"/>
      <c r="K49" s="39"/>
      <c r="L49" s="11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pans="1:31" s="2" customFormat="1" ht="7" customHeight="1">
      <c r="A50" s="37"/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11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pans="1:31" s="2" customFormat="1" ht="12" customHeight="1">
      <c r="A51" s="37"/>
      <c r="B51" s="38"/>
      <c r="C51" s="32" t="s">
        <v>16</v>
      </c>
      <c r="D51" s="39"/>
      <c r="E51" s="39"/>
      <c r="F51" s="39"/>
      <c r="G51" s="39"/>
      <c r="H51" s="39"/>
      <c r="I51" s="39"/>
      <c r="J51" s="39"/>
      <c r="K51" s="39"/>
      <c r="L51" s="11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pans="1:31" s="2" customFormat="1" ht="16.5" customHeight="1">
      <c r="A52" s="37"/>
      <c r="B52" s="38"/>
      <c r="C52" s="39"/>
      <c r="D52" s="39"/>
      <c r="E52" s="400" t="str">
        <f>E7</f>
        <v>Lesopark Na Kolečku-DPS - revize</v>
      </c>
      <c r="F52" s="401"/>
      <c r="G52" s="401"/>
      <c r="H52" s="401"/>
      <c r="I52" s="39"/>
      <c r="J52" s="39"/>
      <c r="K52" s="39"/>
      <c r="L52" s="11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pans="1:31" s="1" customFormat="1" ht="12" customHeight="1">
      <c r="B53" s="24"/>
      <c r="C53" s="32" t="s">
        <v>169</v>
      </c>
      <c r="D53" s="25"/>
      <c r="E53" s="25"/>
      <c r="F53" s="25"/>
      <c r="G53" s="25"/>
      <c r="H53" s="25"/>
      <c r="I53" s="25"/>
      <c r="J53" s="25"/>
      <c r="K53" s="25"/>
      <c r="L53" s="23"/>
    </row>
    <row r="54" spans="1:31" s="1" customFormat="1" ht="16.5" customHeight="1">
      <c r="B54" s="24"/>
      <c r="C54" s="25"/>
      <c r="D54" s="25"/>
      <c r="E54" s="400" t="s">
        <v>2673</v>
      </c>
      <c r="F54" s="391"/>
      <c r="G54" s="391"/>
      <c r="H54" s="391"/>
      <c r="I54" s="25"/>
      <c r="J54" s="25"/>
      <c r="K54" s="25"/>
      <c r="L54" s="23"/>
    </row>
    <row r="55" spans="1:31" s="1" customFormat="1" ht="12" customHeight="1">
      <c r="B55" s="24"/>
      <c r="C55" s="32" t="s">
        <v>171</v>
      </c>
      <c r="D55" s="25"/>
      <c r="E55" s="25"/>
      <c r="F55" s="25"/>
      <c r="G55" s="25"/>
      <c r="H55" s="25"/>
      <c r="I55" s="25"/>
      <c r="J55" s="25"/>
      <c r="K55" s="25"/>
      <c r="L55" s="23"/>
    </row>
    <row r="56" spans="1:31" s="2" customFormat="1" ht="16.5" customHeight="1">
      <c r="A56" s="37"/>
      <c r="B56" s="38"/>
      <c r="C56" s="39"/>
      <c r="D56" s="39"/>
      <c r="E56" s="409" t="s">
        <v>2800</v>
      </c>
      <c r="F56" s="399"/>
      <c r="G56" s="399"/>
      <c r="H56" s="399"/>
      <c r="I56" s="39"/>
      <c r="J56" s="39"/>
      <c r="K56" s="39"/>
      <c r="L56" s="11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pans="1:31" s="2" customFormat="1" ht="12" customHeight="1">
      <c r="A57" s="37"/>
      <c r="B57" s="38"/>
      <c r="C57" s="32" t="s">
        <v>1425</v>
      </c>
      <c r="D57" s="39"/>
      <c r="E57" s="39"/>
      <c r="F57" s="39"/>
      <c r="G57" s="39"/>
      <c r="H57" s="39"/>
      <c r="I57" s="39"/>
      <c r="J57" s="39"/>
      <c r="K57" s="39"/>
      <c r="L57" s="11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pans="1:31" s="2" customFormat="1" ht="16.5" customHeight="1">
      <c r="A58" s="37"/>
      <c r="B58" s="38"/>
      <c r="C58" s="39"/>
      <c r="D58" s="39"/>
      <c r="E58" s="367" t="str">
        <f>E13</f>
        <v>VRN - Vedlejší rozpočtové náklady</v>
      </c>
      <c r="F58" s="399"/>
      <c r="G58" s="399"/>
      <c r="H58" s="399"/>
      <c r="I58" s="39"/>
      <c r="J58" s="39"/>
      <c r="K58" s="39"/>
      <c r="L58" s="11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pans="1:31" s="2" customFormat="1" ht="7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11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pans="1:31" s="2" customFormat="1" ht="12" customHeight="1">
      <c r="A60" s="37"/>
      <c r="B60" s="38"/>
      <c r="C60" s="32" t="s">
        <v>22</v>
      </c>
      <c r="D60" s="39"/>
      <c r="E60" s="39"/>
      <c r="F60" s="30" t="str">
        <f>F16</f>
        <v xml:space="preserve"> </v>
      </c>
      <c r="G60" s="39"/>
      <c r="H60" s="39"/>
      <c r="I60" s="32" t="s">
        <v>24</v>
      </c>
      <c r="J60" s="62" t="str">
        <f>IF(J16="","",J16)</f>
        <v>22. 5. 2024</v>
      </c>
      <c r="K60" s="39"/>
      <c r="L60" s="11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pans="1:31" s="2" customFormat="1" ht="7" customHeight="1">
      <c r="A61" s="37"/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11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pans="1:31" s="2" customFormat="1" ht="15.15" customHeight="1">
      <c r="A62" s="37"/>
      <c r="B62" s="38"/>
      <c r="C62" s="32" t="s">
        <v>26</v>
      </c>
      <c r="D62" s="39"/>
      <c r="E62" s="39"/>
      <c r="F62" s="30" t="str">
        <f>E19</f>
        <v xml:space="preserve"> </v>
      </c>
      <c r="G62" s="39"/>
      <c r="H62" s="39"/>
      <c r="I62" s="32" t="s">
        <v>32</v>
      </c>
      <c r="J62" s="35" t="str">
        <f>E25</f>
        <v>Land05 s.r.o.</v>
      </c>
      <c r="K62" s="39"/>
      <c r="L62" s="11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pans="1:31" s="2" customFormat="1" ht="15.15" customHeight="1">
      <c r="A63" s="37"/>
      <c r="B63" s="38"/>
      <c r="C63" s="32" t="s">
        <v>30</v>
      </c>
      <c r="D63" s="39"/>
      <c r="E63" s="39"/>
      <c r="F63" s="30" t="str">
        <f>IF(E22="","",E22)</f>
        <v>Vyplň údaj</v>
      </c>
      <c r="G63" s="39"/>
      <c r="H63" s="39"/>
      <c r="I63" s="32" t="s">
        <v>35</v>
      </c>
      <c r="J63" s="35" t="str">
        <f>E28</f>
        <v>Soloreal s.r.o.</v>
      </c>
      <c r="K63" s="39"/>
      <c r="L63" s="11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4" spans="1:31" s="2" customFormat="1" ht="10.25" customHeight="1">
      <c r="A64" s="37"/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11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</row>
    <row r="65" spans="1:47" s="2" customFormat="1" ht="29.25" customHeight="1">
      <c r="A65" s="37"/>
      <c r="B65" s="38"/>
      <c r="C65" s="139" t="s">
        <v>176</v>
      </c>
      <c r="D65" s="140"/>
      <c r="E65" s="140"/>
      <c r="F65" s="140"/>
      <c r="G65" s="140"/>
      <c r="H65" s="140"/>
      <c r="I65" s="140"/>
      <c r="J65" s="141" t="s">
        <v>177</v>
      </c>
      <c r="K65" s="140"/>
      <c r="L65" s="116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 spans="1:47" s="2" customFormat="1" ht="10.25" customHeight="1">
      <c r="A66" s="37"/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11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pans="1:47" s="2" customFormat="1" ht="22.75" customHeight="1">
      <c r="A67" s="37"/>
      <c r="B67" s="38"/>
      <c r="C67" s="142" t="s">
        <v>72</v>
      </c>
      <c r="D67" s="39"/>
      <c r="E67" s="39"/>
      <c r="F67" s="39"/>
      <c r="G67" s="39"/>
      <c r="H67" s="39"/>
      <c r="I67" s="39"/>
      <c r="J67" s="80">
        <f>J92</f>
        <v>0</v>
      </c>
      <c r="K67" s="39"/>
      <c r="L67" s="11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U67" s="20" t="s">
        <v>178</v>
      </c>
    </row>
    <row r="68" spans="1:47" s="9" customFormat="1" ht="25" customHeight="1">
      <c r="B68" s="143"/>
      <c r="C68" s="144"/>
      <c r="D68" s="145" t="s">
        <v>187</v>
      </c>
      <c r="E68" s="146"/>
      <c r="F68" s="146"/>
      <c r="G68" s="146"/>
      <c r="H68" s="146"/>
      <c r="I68" s="146"/>
      <c r="J68" s="147">
        <f>J93</f>
        <v>0</v>
      </c>
      <c r="K68" s="144"/>
      <c r="L68" s="148"/>
    </row>
    <row r="69" spans="1:47" s="2" customFormat="1" ht="21.75" customHeight="1">
      <c r="A69" s="37"/>
      <c r="B69" s="38"/>
      <c r="C69" s="39"/>
      <c r="D69" s="39"/>
      <c r="E69" s="39"/>
      <c r="F69" s="39"/>
      <c r="G69" s="39"/>
      <c r="H69" s="39"/>
      <c r="I69" s="39"/>
      <c r="J69" s="39"/>
      <c r="K69" s="39"/>
      <c r="L69" s="116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</row>
    <row r="70" spans="1:47" s="2" customFormat="1" ht="7" customHeight="1">
      <c r="A70" s="37"/>
      <c r="B70" s="50"/>
      <c r="C70" s="51"/>
      <c r="D70" s="51"/>
      <c r="E70" s="51"/>
      <c r="F70" s="51"/>
      <c r="G70" s="51"/>
      <c r="H70" s="51"/>
      <c r="I70" s="51"/>
      <c r="J70" s="51"/>
      <c r="K70" s="51"/>
      <c r="L70" s="116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</row>
    <row r="74" spans="1:47" s="2" customFormat="1" ht="7" customHeight="1">
      <c r="A74" s="37"/>
      <c r="B74" s="52"/>
      <c r="C74" s="53"/>
      <c r="D74" s="53"/>
      <c r="E74" s="53"/>
      <c r="F74" s="53"/>
      <c r="G74" s="53"/>
      <c r="H74" s="53"/>
      <c r="I74" s="53"/>
      <c r="J74" s="53"/>
      <c r="K74" s="53"/>
      <c r="L74" s="11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5" spans="1:47" s="2" customFormat="1" ht="25" customHeight="1">
      <c r="A75" s="37"/>
      <c r="B75" s="38"/>
      <c r="C75" s="26" t="s">
        <v>191</v>
      </c>
      <c r="D75" s="39"/>
      <c r="E75" s="39"/>
      <c r="F75" s="39"/>
      <c r="G75" s="39"/>
      <c r="H75" s="39"/>
      <c r="I75" s="39"/>
      <c r="J75" s="39"/>
      <c r="K75" s="39"/>
      <c r="L75" s="116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</row>
    <row r="76" spans="1:47" s="2" customFormat="1" ht="7" customHeigh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116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pans="1:47" s="2" customFormat="1" ht="12" customHeight="1">
      <c r="A77" s="37"/>
      <c r="B77" s="38"/>
      <c r="C77" s="32" t="s">
        <v>16</v>
      </c>
      <c r="D77" s="39"/>
      <c r="E77" s="39"/>
      <c r="F77" s="39"/>
      <c r="G77" s="39"/>
      <c r="H77" s="39"/>
      <c r="I77" s="39"/>
      <c r="J77" s="39"/>
      <c r="K77" s="39"/>
      <c r="L77" s="11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pans="1:47" s="2" customFormat="1" ht="16.5" customHeight="1">
      <c r="A78" s="37"/>
      <c r="B78" s="38"/>
      <c r="C78" s="39"/>
      <c r="D78" s="39"/>
      <c r="E78" s="400" t="str">
        <f>E7</f>
        <v>Lesopark Na Kolečku-DPS - revize</v>
      </c>
      <c r="F78" s="401"/>
      <c r="G78" s="401"/>
      <c r="H78" s="401"/>
      <c r="I78" s="39"/>
      <c r="J78" s="39"/>
      <c r="K78" s="39"/>
      <c r="L78" s="11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pans="1:47" s="1" customFormat="1" ht="12" customHeight="1">
      <c r="B79" s="24"/>
      <c r="C79" s="32" t="s">
        <v>169</v>
      </c>
      <c r="D79" s="25"/>
      <c r="E79" s="25"/>
      <c r="F79" s="25"/>
      <c r="G79" s="25"/>
      <c r="H79" s="25"/>
      <c r="I79" s="25"/>
      <c r="J79" s="25"/>
      <c r="K79" s="25"/>
      <c r="L79" s="23"/>
    </row>
    <row r="80" spans="1:47" s="1" customFormat="1" ht="16.5" customHeight="1">
      <c r="B80" s="24"/>
      <c r="C80" s="25"/>
      <c r="D80" s="25"/>
      <c r="E80" s="400" t="s">
        <v>2673</v>
      </c>
      <c r="F80" s="391"/>
      <c r="G80" s="391"/>
      <c r="H80" s="391"/>
      <c r="I80" s="25"/>
      <c r="J80" s="25"/>
      <c r="K80" s="25"/>
      <c r="L80" s="23"/>
    </row>
    <row r="81" spans="1:65" s="1" customFormat="1" ht="12" customHeight="1">
      <c r="B81" s="24"/>
      <c r="C81" s="32" t="s">
        <v>171</v>
      </c>
      <c r="D81" s="25"/>
      <c r="E81" s="25"/>
      <c r="F81" s="25"/>
      <c r="G81" s="25"/>
      <c r="H81" s="25"/>
      <c r="I81" s="25"/>
      <c r="J81" s="25"/>
      <c r="K81" s="25"/>
      <c r="L81" s="23"/>
    </row>
    <row r="82" spans="1:65" s="2" customFormat="1" ht="16.5" customHeight="1">
      <c r="A82" s="37"/>
      <c r="B82" s="38"/>
      <c r="C82" s="39"/>
      <c r="D82" s="39"/>
      <c r="E82" s="409" t="s">
        <v>2800</v>
      </c>
      <c r="F82" s="399"/>
      <c r="G82" s="399"/>
      <c r="H82" s="399"/>
      <c r="I82" s="39"/>
      <c r="J82" s="39"/>
      <c r="K82" s="39"/>
      <c r="L82" s="11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pans="1:65" s="2" customFormat="1" ht="12" customHeight="1">
      <c r="A83" s="37"/>
      <c r="B83" s="38"/>
      <c r="C83" s="32" t="s">
        <v>1425</v>
      </c>
      <c r="D83" s="39"/>
      <c r="E83" s="39"/>
      <c r="F83" s="39"/>
      <c r="G83" s="39"/>
      <c r="H83" s="39"/>
      <c r="I83" s="39"/>
      <c r="J83" s="39"/>
      <c r="K83" s="39"/>
      <c r="L83" s="11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pans="1:65" s="2" customFormat="1" ht="16.5" customHeight="1">
      <c r="A84" s="37"/>
      <c r="B84" s="38"/>
      <c r="C84" s="39"/>
      <c r="D84" s="39"/>
      <c r="E84" s="367" t="str">
        <f>E13</f>
        <v>VRN - Vedlejší rozpočtové náklady</v>
      </c>
      <c r="F84" s="399"/>
      <c r="G84" s="399"/>
      <c r="H84" s="399"/>
      <c r="I84" s="39"/>
      <c r="J84" s="39"/>
      <c r="K84" s="39"/>
      <c r="L84" s="11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pans="1:65" s="2" customFormat="1" ht="7" customHeight="1">
      <c r="A85" s="37"/>
      <c r="B85" s="38"/>
      <c r="C85" s="39"/>
      <c r="D85" s="39"/>
      <c r="E85" s="39"/>
      <c r="F85" s="39"/>
      <c r="G85" s="39"/>
      <c r="H85" s="39"/>
      <c r="I85" s="39"/>
      <c r="J85" s="39"/>
      <c r="K85" s="39"/>
      <c r="L85" s="11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pans="1:65" s="2" customFormat="1" ht="12" customHeight="1">
      <c r="A86" s="37"/>
      <c r="B86" s="38"/>
      <c r="C86" s="32" t="s">
        <v>22</v>
      </c>
      <c r="D86" s="39"/>
      <c r="E86" s="39"/>
      <c r="F86" s="30" t="str">
        <f>F16</f>
        <v xml:space="preserve"> </v>
      </c>
      <c r="G86" s="39"/>
      <c r="H86" s="39"/>
      <c r="I86" s="32" t="s">
        <v>24</v>
      </c>
      <c r="J86" s="62" t="str">
        <f>IF(J16="","",J16)</f>
        <v>22. 5. 2024</v>
      </c>
      <c r="K86" s="39"/>
      <c r="L86" s="116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pans="1:65" s="2" customFormat="1" ht="7" customHeight="1">
      <c r="A87" s="37"/>
      <c r="B87" s="38"/>
      <c r="C87" s="39"/>
      <c r="D87" s="39"/>
      <c r="E87" s="39"/>
      <c r="F87" s="39"/>
      <c r="G87" s="39"/>
      <c r="H87" s="39"/>
      <c r="I87" s="39"/>
      <c r="J87" s="39"/>
      <c r="K87" s="39"/>
      <c r="L87" s="116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pans="1:65" s="2" customFormat="1" ht="15.15" customHeight="1">
      <c r="A88" s="37"/>
      <c r="B88" s="38"/>
      <c r="C88" s="32" t="s">
        <v>26</v>
      </c>
      <c r="D88" s="39"/>
      <c r="E88" s="39"/>
      <c r="F88" s="30" t="str">
        <f>E19</f>
        <v xml:space="preserve"> </v>
      </c>
      <c r="G88" s="39"/>
      <c r="H88" s="39"/>
      <c r="I88" s="32" t="s">
        <v>32</v>
      </c>
      <c r="J88" s="35" t="str">
        <f>E25</f>
        <v>Land05 s.r.o.</v>
      </c>
      <c r="K88" s="39"/>
      <c r="L88" s="116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pans="1:65" s="2" customFormat="1" ht="15.15" customHeight="1">
      <c r="A89" s="37"/>
      <c r="B89" s="38"/>
      <c r="C89" s="32" t="s">
        <v>30</v>
      </c>
      <c r="D89" s="39"/>
      <c r="E89" s="39"/>
      <c r="F89" s="30" t="str">
        <f>IF(E22="","",E22)</f>
        <v>Vyplň údaj</v>
      </c>
      <c r="G89" s="39"/>
      <c r="H89" s="39"/>
      <c r="I89" s="32" t="s">
        <v>35</v>
      </c>
      <c r="J89" s="35" t="str">
        <f>E28</f>
        <v>Soloreal s.r.o.</v>
      </c>
      <c r="K89" s="39"/>
      <c r="L89" s="116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pans="1:65" s="2" customFormat="1" ht="10.25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116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65" s="11" customFormat="1" ht="29.25" customHeight="1">
      <c r="A91" s="154"/>
      <c r="B91" s="155"/>
      <c r="C91" s="156" t="s">
        <v>192</v>
      </c>
      <c r="D91" s="157" t="s">
        <v>59</v>
      </c>
      <c r="E91" s="157" t="s">
        <v>55</v>
      </c>
      <c r="F91" s="157" t="s">
        <v>56</v>
      </c>
      <c r="G91" s="157" t="s">
        <v>193</v>
      </c>
      <c r="H91" s="157" t="s">
        <v>194</v>
      </c>
      <c r="I91" s="157" t="s">
        <v>195</v>
      </c>
      <c r="J91" s="158" t="s">
        <v>177</v>
      </c>
      <c r="K91" s="159" t="s">
        <v>196</v>
      </c>
      <c r="L91" s="160"/>
      <c r="M91" s="71" t="s">
        <v>21</v>
      </c>
      <c r="N91" s="72" t="s">
        <v>44</v>
      </c>
      <c r="O91" s="72" t="s">
        <v>197</v>
      </c>
      <c r="P91" s="72" t="s">
        <v>198</v>
      </c>
      <c r="Q91" s="72" t="s">
        <v>199</v>
      </c>
      <c r="R91" s="72" t="s">
        <v>200</v>
      </c>
      <c r="S91" s="72" t="s">
        <v>201</v>
      </c>
      <c r="T91" s="73" t="s">
        <v>202</v>
      </c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</row>
    <row r="92" spans="1:65" s="2" customFormat="1" ht="22.75" customHeight="1">
      <c r="A92" s="37"/>
      <c r="B92" s="38"/>
      <c r="C92" s="78" t="s">
        <v>203</v>
      </c>
      <c r="D92" s="39"/>
      <c r="E92" s="39"/>
      <c r="F92" s="39"/>
      <c r="G92" s="39"/>
      <c r="H92" s="39"/>
      <c r="I92" s="39"/>
      <c r="J92" s="161">
        <f>BK92</f>
        <v>0</v>
      </c>
      <c r="K92" s="39"/>
      <c r="L92" s="42"/>
      <c r="M92" s="74"/>
      <c r="N92" s="162"/>
      <c r="O92" s="75"/>
      <c r="P92" s="163">
        <f>P93</f>
        <v>0</v>
      </c>
      <c r="Q92" s="75"/>
      <c r="R92" s="163">
        <f>R93</f>
        <v>0</v>
      </c>
      <c r="S92" s="75"/>
      <c r="T92" s="164">
        <f>T93</f>
        <v>0</v>
      </c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T92" s="20" t="s">
        <v>73</v>
      </c>
      <c r="AU92" s="20" t="s">
        <v>178</v>
      </c>
      <c r="BK92" s="165">
        <f>BK93</f>
        <v>0</v>
      </c>
    </row>
    <row r="93" spans="1:65" s="12" customFormat="1" ht="25.9" customHeight="1">
      <c r="B93" s="166"/>
      <c r="C93" s="167"/>
      <c r="D93" s="168" t="s">
        <v>73</v>
      </c>
      <c r="E93" s="169" t="s">
        <v>129</v>
      </c>
      <c r="F93" s="169" t="s">
        <v>130</v>
      </c>
      <c r="G93" s="167"/>
      <c r="H93" s="167"/>
      <c r="I93" s="170"/>
      <c r="J93" s="171">
        <f>BK93</f>
        <v>0</v>
      </c>
      <c r="K93" s="167"/>
      <c r="L93" s="172"/>
      <c r="M93" s="173"/>
      <c r="N93" s="174"/>
      <c r="O93" s="174"/>
      <c r="P93" s="175">
        <f>SUM(P94:P107)</f>
        <v>0</v>
      </c>
      <c r="Q93" s="174"/>
      <c r="R93" s="175">
        <f>SUM(R94:R107)</f>
        <v>0</v>
      </c>
      <c r="S93" s="174"/>
      <c r="T93" s="176">
        <f>SUM(T94:T107)</f>
        <v>0</v>
      </c>
      <c r="AR93" s="177" t="s">
        <v>235</v>
      </c>
      <c r="AT93" s="178" t="s">
        <v>73</v>
      </c>
      <c r="AU93" s="178" t="s">
        <v>74</v>
      </c>
      <c r="AY93" s="177" t="s">
        <v>206</v>
      </c>
      <c r="BK93" s="179">
        <f>SUM(BK94:BK107)</f>
        <v>0</v>
      </c>
    </row>
    <row r="94" spans="1:65" s="2" customFormat="1" ht="16.5" customHeight="1">
      <c r="A94" s="37"/>
      <c r="B94" s="38"/>
      <c r="C94" s="182" t="s">
        <v>81</v>
      </c>
      <c r="D94" s="182" t="s">
        <v>208</v>
      </c>
      <c r="E94" s="183" t="s">
        <v>4387</v>
      </c>
      <c r="F94" s="184" t="s">
        <v>4388</v>
      </c>
      <c r="G94" s="185" t="s">
        <v>835</v>
      </c>
      <c r="H94" s="186">
        <v>1</v>
      </c>
      <c r="I94" s="187"/>
      <c r="J94" s="188">
        <f>ROUND(I94*H94,2)</f>
        <v>0</v>
      </c>
      <c r="K94" s="189"/>
      <c r="L94" s="42"/>
      <c r="M94" s="190" t="s">
        <v>21</v>
      </c>
      <c r="N94" s="191" t="s">
        <v>45</v>
      </c>
      <c r="O94" s="67"/>
      <c r="P94" s="192">
        <f>O94*H94</f>
        <v>0</v>
      </c>
      <c r="Q94" s="192">
        <v>0</v>
      </c>
      <c r="R94" s="192">
        <f>Q94*H94</f>
        <v>0</v>
      </c>
      <c r="S94" s="192">
        <v>0</v>
      </c>
      <c r="T94" s="193">
        <f>S94*H94</f>
        <v>0</v>
      </c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R94" s="194" t="s">
        <v>149</v>
      </c>
      <c r="AT94" s="194" t="s">
        <v>208</v>
      </c>
      <c r="AU94" s="194" t="s">
        <v>81</v>
      </c>
      <c r="AY94" s="20" t="s">
        <v>206</v>
      </c>
      <c r="BE94" s="195">
        <f>IF(N94="základní",J94,0)</f>
        <v>0</v>
      </c>
      <c r="BF94" s="195">
        <f>IF(N94="snížená",J94,0)</f>
        <v>0</v>
      </c>
      <c r="BG94" s="195">
        <f>IF(N94="zákl. přenesená",J94,0)</f>
        <v>0</v>
      </c>
      <c r="BH94" s="195">
        <f>IF(N94="sníž. přenesená",J94,0)</f>
        <v>0</v>
      </c>
      <c r="BI94" s="195">
        <f>IF(N94="nulová",J94,0)</f>
        <v>0</v>
      </c>
      <c r="BJ94" s="20" t="s">
        <v>81</v>
      </c>
      <c r="BK94" s="195">
        <f>ROUND(I94*H94,2)</f>
        <v>0</v>
      </c>
      <c r="BL94" s="20" t="s">
        <v>149</v>
      </c>
      <c r="BM94" s="194" t="s">
        <v>4389</v>
      </c>
    </row>
    <row r="95" spans="1:65" s="2" customFormat="1">
      <c r="A95" s="37"/>
      <c r="B95" s="38"/>
      <c r="C95" s="39"/>
      <c r="D95" s="196" t="s">
        <v>213</v>
      </c>
      <c r="E95" s="39"/>
      <c r="F95" s="197" t="s">
        <v>4388</v>
      </c>
      <c r="G95" s="39"/>
      <c r="H95" s="39"/>
      <c r="I95" s="198"/>
      <c r="J95" s="39"/>
      <c r="K95" s="39"/>
      <c r="L95" s="42"/>
      <c r="M95" s="199"/>
      <c r="N95" s="200"/>
      <c r="O95" s="67"/>
      <c r="P95" s="67"/>
      <c r="Q95" s="67"/>
      <c r="R95" s="67"/>
      <c r="S95" s="67"/>
      <c r="T95" s="68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T95" s="20" t="s">
        <v>213</v>
      </c>
      <c r="AU95" s="20" t="s">
        <v>81</v>
      </c>
    </row>
    <row r="96" spans="1:65" s="2" customFormat="1" ht="16.5" customHeight="1">
      <c r="A96" s="37"/>
      <c r="B96" s="38"/>
      <c r="C96" s="182" t="s">
        <v>83</v>
      </c>
      <c r="D96" s="182" t="s">
        <v>208</v>
      </c>
      <c r="E96" s="183" t="s">
        <v>4390</v>
      </c>
      <c r="F96" s="184" t="s">
        <v>4391</v>
      </c>
      <c r="G96" s="185" t="s">
        <v>835</v>
      </c>
      <c r="H96" s="186">
        <v>1</v>
      </c>
      <c r="I96" s="187"/>
      <c r="J96" s="188">
        <f>ROUND(I96*H96,2)</f>
        <v>0</v>
      </c>
      <c r="K96" s="189"/>
      <c r="L96" s="42"/>
      <c r="M96" s="190" t="s">
        <v>21</v>
      </c>
      <c r="N96" s="191" t="s">
        <v>45</v>
      </c>
      <c r="O96" s="67"/>
      <c r="P96" s="192">
        <f>O96*H96</f>
        <v>0</v>
      </c>
      <c r="Q96" s="192">
        <v>0</v>
      </c>
      <c r="R96" s="192">
        <f>Q96*H96</f>
        <v>0</v>
      </c>
      <c r="S96" s="192">
        <v>0</v>
      </c>
      <c r="T96" s="193">
        <f>S96*H96</f>
        <v>0</v>
      </c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R96" s="194" t="s">
        <v>149</v>
      </c>
      <c r="AT96" s="194" t="s">
        <v>208</v>
      </c>
      <c r="AU96" s="194" t="s">
        <v>81</v>
      </c>
      <c r="AY96" s="20" t="s">
        <v>206</v>
      </c>
      <c r="BE96" s="195">
        <f>IF(N96="základní",J96,0)</f>
        <v>0</v>
      </c>
      <c r="BF96" s="195">
        <f>IF(N96="snížená",J96,0)</f>
        <v>0</v>
      </c>
      <c r="BG96" s="195">
        <f>IF(N96="zákl. přenesená",J96,0)</f>
        <v>0</v>
      </c>
      <c r="BH96" s="195">
        <f>IF(N96="sníž. přenesená",J96,0)</f>
        <v>0</v>
      </c>
      <c r="BI96" s="195">
        <f>IF(N96="nulová",J96,0)</f>
        <v>0</v>
      </c>
      <c r="BJ96" s="20" t="s">
        <v>81</v>
      </c>
      <c r="BK96" s="195">
        <f>ROUND(I96*H96,2)</f>
        <v>0</v>
      </c>
      <c r="BL96" s="20" t="s">
        <v>149</v>
      </c>
      <c r="BM96" s="194" t="s">
        <v>4392</v>
      </c>
    </row>
    <row r="97" spans="1:65" s="2" customFormat="1">
      <c r="A97" s="37"/>
      <c r="B97" s="38"/>
      <c r="C97" s="39"/>
      <c r="D97" s="196" t="s">
        <v>213</v>
      </c>
      <c r="E97" s="39"/>
      <c r="F97" s="197" t="s">
        <v>4391</v>
      </c>
      <c r="G97" s="39"/>
      <c r="H97" s="39"/>
      <c r="I97" s="198"/>
      <c r="J97" s="39"/>
      <c r="K97" s="39"/>
      <c r="L97" s="42"/>
      <c r="M97" s="199"/>
      <c r="N97" s="200"/>
      <c r="O97" s="67"/>
      <c r="P97" s="67"/>
      <c r="Q97" s="67"/>
      <c r="R97" s="67"/>
      <c r="S97" s="67"/>
      <c r="T97" s="68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20" t="s">
        <v>213</v>
      </c>
      <c r="AU97" s="20" t="s">
        <v>81</v>
      </c>
    </row>
    <row r="98" spans="1:65" s="2" customFormat="1" ht="16.5" customHeight="1">
      <c r="A98" s="37"/>
      <c r="B98" s="38"/>
      <c r="C98" s="182" t="s">
        <v>106</v>
      </c>
      <c r="D98" s="182" t="s">
        <v>208</v>
      </c>
      <c r="E98" s="183" t="s">
        <v>4393</v>
      </c>
      <c r="F98" s="184" t="s">
        <v>4394</v>
      </c>
      <c r="G98" s="185" t="s">
        <v>835</v>
      </c>
      <c r="H98" s="186">
        <v>1</v>
      </c>
      <c r="I98" s="187"/>
      <c r="J98" s="188">
        <f>ROUND(I98*H98,2)</f>
        <v>0</v>
      </c>
      <c r="K98" s="189"/>
      <c r="L98" s="42"/>
      <c r="M98" s="190" t="s">
        <v>21</v>
      </c>
      <c r="N98" s="191" t="s">
        <v>45</v>
      </c>
      <c r="O98" s="67"/>
      <c r="P98" s="192">
        <f>O98*H98</f>
        <v>0</v>
      </c>
      <c r="Q98" s="192">
        <v>0</v>
      </c>
      <c r="R98" s="192">
        <f>Q98*H98</f>
        <v>0</v>
      </c>
      <c r="S98" s="192">
        <v>0</v>
      </c>
      <c r="T98" s="193">
        <f>S98*H98</f>
        <v>0</v>
      </c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R98" s="194" t="s">
        <v>149</v>
      </c>
      <c r="AT98" s="194" t="s">
        <v>208</v>
      </c>
      <c r="AU98" s="194" t="s">
        <v>81</v>
      </c>
      <c r="AY98" s="20" t="s">
        <v>206</v>
      </c>
      <c r="BE98" s="195">
        <f>IF(N98="základní",J98,0)</f>
        <v>0</v>
      </c>
      <c r="BF98" s="195">
        <f>IF(N98="snížená",J98,0)</f>
        <v>0</v>
      </c>
      <c r="BG98" s="195">
        <f>IF(N98="zákl. přenesená",J98,0)</f>
        <v>0</v>
      </c>
      <c r="BH98" s="195">
        <f>IF(N98="sníž. přenesená",J98,0)</f>
        <v>0</v>
      </c>
      <c r="BI98" s="195">
        <f>IF(N98="nulová",J98,0)</f>
        <v>0</v>
      </c>
      <c r="BJ98" s="20" t="s">
        <v>81</v>
      </c>
      <c r="BK98" s="195">
        <f>ROUND(I98*H98,2)</f>
        <v>0</v>
      </c>
      <c r="BL98" s="20" t="s">
        <v>149</v>
      </c>
      <c r="BM98" s="194" t="s">
        <v>4395</v>
      </c>
    </row>
    <row r="99" spans="1:65" s="2" customFormat="1">
      <c r="A99" s="37"/>
      <c r="B99" s="38"/>
      <c r="C99" s="39"/>
      <c r="D99" s="196" t="s">
        <v>213</v>
      </c>
      <c r="E99" s="39"/>
      <c r="F99" s="197" t="s">
        <v>4394</v>
      </c>
      <c r="G99" s="39"/>
      <c r="H99" s="39"/>
      <c r="I99" s="198"/>
      <c r="J99" s="39"/>
      <c r="K99" s="39"/>
      <c r="L99" s="42"/>
      <c r="M99" s="199"/>
      <c r="N99" s="200"/>
      <c r="O99" s="67"/>
      <c r="P99" s="67"/>
      <c r="Q99" s="67"/>
      <c r="R99" s="67"/>
      <c r="S99" s="67"/>
      <c r="T99" s="68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T99" s="20" t="s">
        <v>213</v>
      </c>
      <c r="AU99" s="20" t="s">
        <v>81</v>
      </c>
    </row>
    <row r="100" spans="1:65" s="2" customFormat="1" ht="16.5" customHeight="1">
      <c r="A100" s="37"/>
      <c r="B100" s="38"/>
      <c r="C100" s="182" t="s">
        <v>149</v>
      </c>
      <c r="D100" s="182" t="s">
        <v>208</v>
      </c>
      <c r="E100" s="183" t="s">
        <v>4396</v>
      </c>
      <c r="F100" s="184" t="s">
        <v>4397</v>
      </c>
      <c r="G100" s="185" t="s">
        <v>835</v>
      </c>
      <c r="H100" s="186">
        <v>1</v>
      </c>
      <c r="I100" s="187"/>
      <c r="J100" s="188">
        <f>ROUND(I100*H100,2)</f>
        <v>0</v>
      </c>
      <c r="K100" s="189"/>
      <c r="L100" s="42"/>
      <c r="M100" s="190" t="s">
        <v>21</v>
      </c>
      <c r="N100" s="191" t="s">
        <v>45</v>
      </c>
      <c r="O100" s="67"/>
      <c r="P100" s="192">
        <f>O100*H100</f>
        <v>0</v>
      </c>
      <c r="Q100" s="192">
        <v>0</v>
      </c>
      <c r="R100" s="192">
        <f>Q100*H100</f>
        <v>0</v>
      </c>
      <c r="S100" s="192">
        <v>0</v>
      </c>
      <c r="T100" s="193">
        <f>S100*H100</f>
        <v>0</v>
      </c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R100" s="194" t="s">
        <v>149</v>
      </c>
      <c r="AT100" s="194" t="s">
        <v>208</v>
      </c>
      <c r="AU100" s="194" t="s">
        <v>81</v>
      </c>
      <c r="AY100" s="20" t="s">
        <v>206</v>
      </c>
      <c r="BE100" s="195">
        <f>IF(N100="základní",J100,0)</f>
        <v>0</v>
      </c>
      <c r="BF100" s="195">
        <f>IF(N100="snížená",J100,0)</f>
        <v>0</v>
      </c>
      <c r="BG100" s="195">
        <f>IF(N100="zákl. přenesená",J100,0)</f>
        <v>0</v>
      </c>
      <c r="BH100" s="195">
        <f>IF(N100="sníž. přenesená",J100,0)</f>
        <v>0</v>
      </c>
      <c r="BI100" s="195">
        <f>IF(N100="nulová",J100,0)</f>
        <v>0</v>
      </c>
      <c r="BJ100" s="20" t="s">
        <v>81</v>
      </c>
      <c r="BK100" s="195">
        <f>ROUND(I100*H100,2)</f>
        <v>0</v>
      </c>
      <c r="BL100" s="20" t="s">
        <v>149</v>
      </c>
      <c r="BM100" s="194" t="s">
        <v>4398</v>
      </c>
    </row>
    <row r="101" spans="1:65" s="2" customFormat="1">
      <c r="A101" s="37"/>
      <c r="B101" s="38"/>
      <c r="C101" s="39"/>
      <c r="D101" s="196" t="s">
        <v>213</v>
      </c>
      <c r="E101" s="39"/>
      <c r="F101" s="197" t="s">
        <v>4397</v>
      </c>
      <c r="G101" s="39"/>
      <c r="H101" s="39"/>
      <c r="I101" s="198"/>
      <c r="J101" s="39"/>
      <c r="K101" s="39"/>
      <c r="L101" s="42"/>
      <c r="M101" s="199"/>
      <c r="N101" s="200"/>
      <c r="O101" s="67"/>
      <c r="P101" s="67"/>
      <c r="Q101" s="67"/>
      <c r="R101" s="67"/>
      <c r="S101" s="67"/>
      <c r="T101" s="68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20" t="s">
        <v>213</v>
      </c>
      <c r="AU101" s="20" t="s">
        <v>81</v>
      </c>
    </row>
    <row r="102" spans="1:65" s="2" customFormat="1" ht="16.5" customHeight="1">
      <c r="A102" s="37"/>
      <c r="B102" s="38"/>
      <c r="C102" s="182" t="s">
        <v>235</v>
      </c>
      <c r="D102" s="182" t="s">
        <v>208</v>
      </c>
      <c r="E102" s="183" t="s">
        <v>4399</v>
      </c>
      <c r="F102" s="184" t="s">
        <v>4400</v>
      </c>
      <c r="G102" s="185" t="s">
        <v>835</v>
      </c>
      <c r="H102" s="186">
        <v>1</v>
      </c>
      <c r="I102" s="187"/>
      <c r="J102" s="188">
        <f>ROUND(I102*H102,2)</f>
        <v>0</v>
      </c>
      <c r="K102" s="189"/>
      <c r="L102" s="42"/>
      <c r="M102" s="190" t="s">
        <v>21</v>
      </c>
      <c r="N102" s="191" t="s">
        <v>45</v>
      </c>
      <c r="O102" s="67"/>
      <c r="P102" s="192">
        <f>O102*H102</f>
        <v>0</v>
      </c>
      <c r="Q102" s="192">
        <v>0</v>
      </c>
      <c r="R102" s="192">
        <f>Q102*H102</f>
        <v>0</v>
      </c>
      <c r="S102" s="192">
        <v>0</v>
      </c>
      <c r="T102" s="193">
        <f>S102*H102</f>
        <v>0</v>
      </c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R102" s="194" t="s">
        <v>149</v>
      </c>
      <c r="AT102" s="194" t="s">
        <v>208</v>
      </c>
      <c r="AU102" s="194" t="s">
        <v>81</v>
      </c>
      <c r="AY102" s="20" t="s">
        <v>206</v>
      </c>
      <c r="BE102" s="195">
        <f>IF(N102="základní",J102,0)</f>
        <v>0</v>
      </c>
      <c r="BF102" s="195">
        <f>IF(N102="snížená",J102,0)</f>
        <v>0</v>
      </c>
      <c r="BG102" s="195">
        <f>IF(N102="zákl. přenesená",J102,0)</f>
        <v>0</v>
      </c>
      <c r="BH102" s="195">
        <f>IF(N102="sníž. přenesená",J102,0)</f>
        <v>0</v>
      </c>
      <c r="BI102" s="195">
        <f>IF(N102="nulová",J102,0)</f>
        <v>0</v>
      </c>
      <c r="BJ102" s="20" t="s">
        <v>81</v>
      </c>
      <c r="BK102" s="195">
        <f>ROUND(I102*H102,2)</f>
        <v>0</v>
      </c>
      <c r="BL102" s="20" t="s">
        <v>149</v>
      </c>
      <c r="BM102" s="194" t="s">
        <v>4401</v>
      </c>
    </row>
    <row r="103" spans="1:65" s="2" customFormat="1">
      <c r="A103" s="37"/>
      <c r="B103" s="38"/>
      <c r="C103" s="39"/>
      <c r="D103" s="196" t="s">
        <v>213</v>
      </c>
      <c r="E103" s="39"/>
      <c r="F103" s="197" t="s">
        <v>4400</v>
      </c>
      <c r="G103" s="39"/>
      <c r="H103" s="39"/>
      <c r="I103" s="198"/>
      <c r="J103" s="39"/>
      <c r="K103" s="39"/>
      <c r="L103" s="42"/>
      <c r="M103" s="199"/>
      <c r="N103" s="200"/>
      <c r="O103" s="67"/>
      <c r="P103" s="67"/>
      <c r="Q103" s="67"/>
      <c r="R103" s="67"/>
      <c r="S103" s="67"/>
      <c r="T103" s="68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T103" s="20" t="s">
        <v>213</v>
      </c>
      <c r="AU103" s="20" t="s">
        <v>81</v>
      </c>
    </row>
    <row r="104" spans="1:65" s="2" customFormat="1" ht="16.5" customHeight="1">
      <c r="A104" s="37"/>
      <c r="B104" s="38"/>
      <c r="C104" s="182" t="s">
        <v>254</v>
      </c>
      <c r="D104" s="182" t="s">
        <v>208</v>
      </c>
      <c r="E104" s="183" t="s">
        <v>4402</v>
      </c>
      <c r="F104" s="184" t="s">
        <v>4403</v>
      </c>
      <c r="G104" s="185" t="s">
        <v>835</v>
      </c>
      <c r="H104" s="186">
        <v>1</v>
      </c>
      <c r="I104" s="187"/>
      <c r="J104" s="188">
        <f>ROUND(I104*H104,2)</f>
        <v>0</v>
      </c>
      <c r="K104" s="189"/>
      <c r="L104" s="42"/>
      <c r="M104" s="190" t="s">
        <v>21</v>
      </c>
      <c r="N104" s="191" t="s">
        <v>45</v>
      </c>
      <c r="O104" s="67"/>
      <c r="P104" s="192">
        <f>O104*H104</f>
        <v>0</v>
      </c>
      <c r="Q104" s="192">
        <v>0</v>
      </c>
      <c r="R104" s="192">
        <f>Q104*H104</f>
        <v>0</v>
      </c>
      <c r="S104" s="192">
        <v>0</v>
      </c>
      <c r="T104" s="193">
        <f>S104*H104</f>
        <v>0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R104" s="194" t="s">
        <v>149</v>
      </c>
      <c r="AT104" s="194" t="s">
        <v>208</v>
      </c>
      <c r="AU104" s="194" t="s">
        <v>81</v>
      </c>
      <c r="AY104" s="20" t="s">
        <v>206</v>
      </c>
      <c r="BE104" s="195">
        <f>IF(N104="základní",J104,0)</f>
        <v>0</v>
      </c>
      <c r="BF104" s="195">
        <f>IF(N104="snížená",J104,0)</f>
        <v>0</v>
      </c>
      <c r="BG104" s="195">
        <f>IF(N104="zákl. přenesená",J104,0)</f>
        <v>0</v>
      </c>
      <c r="BH104" s="195">
        <f>IF(N104="sníž. přenesená",J104,0)</f>
        <v>0</v>
      </c>
      <c r="BI104" s="195">
        <f>IF(N104="nulová",J104,0)</f>
        <v>0</v>
      </c>
      <c r="BJ104" s="20" t="s">
        <v>81</v>
      </c>
      <c r="BK104" s="195">
        <f>ROUND(I104*H104,2)</f>
        <v>0</v>
      </c>
      <c r="BL104" s="20" t="s">
        <v>149</v>
      </c>
      <c r="BM104" s="194" t="s">
        <v>4404</v>
      </c>
    </row>
    <row r="105" spans="1:65" s="2" customFormat="1">
      <c r="A105" s="37"/>
      <c r="B105" s="38"/>
      <c r="C105" s="39"/>
      <c r="D105" s="196" t="s">
        <v>213</v>
      </c>
      <c r="E105" s="39"/>
      <c r="F105" s="197" t="s">
        <v>4403</v>
      </c>
      <c r="G105" s="39"/>
      <c r="H105" s="39"/>
      <c r="I105" s="198"/>
      <c r="J105" s="39"/>
      <c r="K105" s="39"/>
      <c r="L105" s="42"/>
      <c r="M105" s="199"/>
      <c r="N105" s="200"/>
      <c r="O105" s="67"/>
      <c r="P105" s="67"/>
      <c r="Q105" s="67"/>
      <c r="R105" s="67"/>
      <c r="S105" s="67"/>
      <c r="T105" s="68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20" t="s">
        <v>213</v>
      </c>
      <c r="AU105" s="20" t="s">
        <v>81</v>
      </c>
    </row>
    <row r="106" spans="1:65" s="2" customFormat="1" ht="24.15" customHeight="1">
      <c r="A106" s="37"/>
      <c r="B106" s="38"/>
      <c r="C106" s="182" t="s">
        <v>270</v>
      </c>
      <c r="D106" s="182" t="s">
        <v>208</v>
      </c>
      <c r="E106" s="183" t="s">
        <v>4405</v>
      </c>
      <c r="F106" s="184" t="s">
        <v>4406</v>
      </c>
      <c r="G106" s="185" t="s">
        <v>835</v>
      </c>
      <c r="H106" s="186">
        <v>1</v>
      </c>
      <c r="I106" s="187"/>
      <c r="J106" s="188">
        <f>ROUND(I106*H106,2)</f>
        <v>0</v>
      </c>
      <c r="K106" s="189"/>
      <c r="L106" s="42"/>
      <c r="M106" s="190" t="s">
        <v>21</v>
      </c>
      <c r="N106" s="191" t="s">
        <v>45</v>
      </c>
      <c r="O106" s="67"/>
      <c r="P106" s="192">
        <f>O106*H106</f>
        <v>0</v>
      </c>
      <c r="Q106" s="192">
        <v>0</v>
      </c>
      <c r="R106" s="192">
        <f>Q106*H106</f>
        <v>0</v>
      </c>
      <c r="S106" s="192">
        <v>0</v>
      </c>
      <c r="T106" s="193">
        <f>S106*H106</f>
        <v>0</v>
      </c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R106" s="194" t="s">
        <v>149</v>
      </c>
      <c r="AT106" s="194" t="s">
        <v>208</v>
      </c>
      <c r="AU106" s="194" t="s">
        <v>81</v>
      </c>
      <c r="AY106" s="20" t="s">
        <v>206</v>
      </c>
      <c r="BE106" s="195">
        <f>IF(N106="základní",J106,0)</f>
        <v>0</v>
      </c>
      <c r="BF106" s="195">
        <f>IF(N106="snížená",J106,0)</f>
        <v>0</v>
      </c>
      <c r="BG106" s="195">
        <f>IF(N106="zákl. přenesená",J106,0)</f>
        <v>0</v>
      </c>
      <c r="BH106" s="195">
        <f>IF(N106="sníž. přenesená",J106,0)</f>
        <v>0</v>
      </c>
      <c r="BI106" s="195">
        <f>IF(N106="nulová",J106,0)</f>
        <v>0</v>
      </c>
      <c r="BJ106" s="20" t="s">
        <v>81</v>
      </c>
      <c r="BK106" s="195">
        <f>ROUND(I106*H106,2)</f>
        <v>0</v>
      </c>
      <c r="BL106" s="20" t="s">
        <v>149</v>
      </c>
      <c r="BM106" s="194" t="s">
        <v>4407</v>
      </c>
    </row>
    <row r="107" spans="1:65" s="2" customFormat="1">
      <c r="A107" s="37"/>
      <c r="B107" s="38"/>
      <c r="C107" s="39"/>
      <c r="D107" s="196" t="s">
        <v>213</v>
      </c>
      <c r="E107" s="39"/>
      <c r="F107" s="197" t="s">
        <v>4406</v>
      </c>
      <c r="G107" s="39"/>
      <c r="H107" s="39"/>
      <c r="I107" s="198"/>
      <c r="J107" s="39"/>
      <c r="K107" s="39"/>
      <c r="L107" s="42"/>
      <c r="M107" s="245"/>
      <c r="N107" s="246"/>
      <c r="O107" s="247"/>
      <c r="P107" s="247"/>
      <c r="Q107" s="247"/>
      <c r="R107" s="247"/>
      <c r="S107" s="247"/>
      <c r="T107" s="248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20" t="s">
        <v>213</v>
      </c>
      <c r="AU107" s="20" t="s">
        <v>81</v>
      </c>
    </row>
    <row r="108" spans="1:65" s="2" customFormat="1" ht="7" customHeight="1">
      <c r="A108" s="37"/>
      <c r="B108" s="50"/>
      <c r="C108" s="51"/>
      <c r="D108" s="51"/>
      <c r="E108" s="51"/>
      <c r="F108" s="51"/>
      <c r="G108" s="51"/>
      <c r="H108" s="51"/>
      <c r="I108" s="51"/>
      <c r="J108" s="51"/>
      <c r="K108" s="51"/>
      <c r="L108" s="42"/>
      <c r="M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</sheetData>
  <sheetProtection algorithmName="SHA-512" hashValue="5wLAGExQgsR/Bj41l4+8eXuqtlwklxZG4IMFnPtbTSy0SM1ARlxS2tDxK6wUyuBiAsPXijsZV+sZ/Mas/ScMNQ==" saltValue="4k1Ye344ZNb/CfHrlraZFObnO17CzhRL46Am2k1dC6gvZbz1UxKZb631tElCQD5QIoEE93JDlVgq0lv0G6XUCw==" spinCount="100000" sheet="1" objects="1" scenarios="1" formatColumns="0" formatRows="0" autoFilter="0"/>
  <autoFilter ref="C91:K107" xr:uid="{00000000-0009-0000-0000-000018000000}"/>
  <mergeCells count="15">
    <mergeCell ref="E78:H78"/>
    <mergeCell ref="E82:H82"/>
    <mergeCell ref="E80:H80"/>
    <mergeCell ref="E84:H84"/>
    <mergeCell ref="L2:V2"/>
    <mergeCell ref="E31:H31"/>
    <mergeCell ref="E52:H52"/>
    <mergeCell ref="E56:H56"/>
    <mergeCell ref="E54:H54"/>
    <mergeCell ref="E58:H58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K219"/>
  <sheetViews>
    <sheetView showGridLines="0" zoomScale="110" zoomScaleNormal="110" workbookViewId="0">
      <selection activeCell="E48" sqref="E48:J48"/>
    </sheetView>
  </sheetViews>
  <sheetFormatPr defaultRowHeight="10"/>
  <cols>
    <col min="1" max="1" width="8.33203125" style="267" customWidth="1"/>
    <col min="2" max="2" width="1.6640625" style="267" customWidth="1"/>
    <col min="3" max="4" width="5" style="267" customWidth="1"/>
    <col min="5" max="5" width="11.6640625" style="267" customWidth="1"/>
    <col min="6" max="6" width="9.109375" style="267" customWidth="1"/>
    <col min="7" max="7" width="5" style="267" customWidth="1"/>
    <col min="8" max="8" width="77.77734375" style="267" customWidth="1"/>
    <col min="9" max="10" width="20" style="267" customWidth="1"/>
    <col min="11" max="11" width="1.6640625" style="267" customWidth="1"/>
  </cols>
  <sheetData>
    <row r="1" spans="2:11" s="1" customFormat="1" ht="37.5" customHeight="1"/>
    <row r="2" spans="2:11" s="1" customFormat="1" ht="7.5" customHeight="1">
      <c r="B2" s="268"/>
      <c r="C2" s="269"/>
      <c r="D2" s="269"/>
      <c r="E2" s="269"/>
      <c r="F2" s="269"/>
      <c r="G2" s="269"/>
      <c r="H2" s="269"/>
      <c r="I2" s="269"/>
      <c r="J2" s="269"/>
      <c r="K2" s="270"/>
    </row>
    <row r="3" spans="2:11" s="17" customFormat="1" ht="45" customHeight="1">
      <c r="B3" s="271"/>
      <c r="C3" s="413" t="s">
        <v>4408</v>
      </c>
      <c r="D3" s="413"/>
      <c r="E3" s="413"/>
      <c r="F3" s="413"/>
      <c r="G3" s="413"/>
      <c r="H3" s="413"/>
      <c r="I3" s="413"/>
      <c r="J3" s="413"/>
      <c r="K3" s="272"/>
    </row>
    <row r="4" spans="2:11" s="1" customFormat="1" ht="25.5" customHeight="1">
      <c r="B4" s="273"/>
      <c r="C4" s="412" t="s">
        <v>4409</v>
      </c>
      <c r="D4" s="412"/>
      <c r="E4" s="412"/>
      <c r="F4" s="412"/>
      <c r="G4" s="412"/>
      <c r="H4" s="412"/>
      <c r="I4" s="412"/>
      <c r="J4" s="412"/>
      <c r="K4" s="274"/>
    </row>
    <row r="5" spans="2:11" s="1" customFormat="1" ht="5.25" customHeight="1">
      <c r="B5" s="273"/>
      <c r="C5" s="275"/>
      <c r="D5" s="275"/>
      <c r="E5" s="275"/>
      <c r="F5" s="275"/>
      <c r="G5" s="275"/>
      <c r="H5" s="275"/>
      <c r="I5" s="275"/>
      <c r="J5" s="275"/>
      <c r="K5" s="274"/>
    </row>
    <row r="6" spans="2:11" s="1" customFormat="1" ht="15" customHeight="1">
      <c r="B6" s="273"/>
      <c r="C6" s="411" t="s">
        <v>4410</v>
      </c>
      <c r="D6" s="411"/>
      <c r="E6" s="411"/>
      <c r="F6" s="411"/>
      <c r="G6" s="411"/>
      <c r="H6" s="411"/>
      <c r="I6" s="411"/>
      <c r="J6" s="411"/>
      <c r="K6" s="274"/>
    </row>
    <row r="7" spans="2:11" s="1" customFormat="1" ht="15" customHeight="1">
      <c r="B7" s="277"/>
      <c r="C7" s="411" t="s">
        <v>4411</v>
      </c>
      <c r="D7" s="411"/>
      <c r="E7" s="411"/>
      <c r="F7" s="411"/>
      <c r="G7" s="411"/>
      <c r="H7" s="411"/>
      <c r="I7" s="411"/>
      <c r="J7" s="411"/>
      <c r="K7" s="274"/>
    </row>
    <row r="8" spans="2:11" s="1" customFormat="1" ht="12.75" customHeight="1">
      <c r="B8" s="277"/>
      <c r="C8" s="276"/>
      <c r="D8" s="276"/>
      <c r="E8" s="276"/>
      <c r="F8" s="276"/>
      <c r="G8" s="276"/>
      <c r="H8" s="276"/>
      <c r="I8" s="276"/>
      <c r="J8" s="276"/>
      <c r="K8" s="274"/>
    </row>
    <row r="9" spans="2:11" s="1" customFormat="1" ht="15" customHeight="1">
      <c r="B9" s="277"/>
      <c r="C9" s="411" t="s">
        <v>4412</v>
      </c>
      <c r="D9" s="411"/>
      <c r="E9" s="411"/>
      <c r="F9" s="411"/>
      <c r="G9" s="411"/>
      <c r="H9" s="411"/>
      <c r="I9" s="411"/>
      <c r="J9" s="411"/>
      <c r="K9" s="274"/>
    </row>
    <row r="10" spans="2:11" s="1" customFormat="1" ht="15" customHeight="1">
      <c r="B10" s="277"/>
      <c r="C10" s="276"/>
      <c r="D10" s="411" t="s">
        <v>4413</v>
      </c>
      <c r="E10" s="411"/>
      <c r="F10" s="411"/>
      <c r="G10" s="411"/>
      <c r="H10" s="411"/>
      <c r="I10" s="411"/>
      <c r="J10" s="411"/>
      <c r="K10" s="274"/>
    </row>
    <row r="11" spans="2:11" s="1" customFormat="1" ht="15" customHeight="1">
      <c r="B11" s="277"/>
      <c r="C11" s="278"/>
      <c r="D11" s="411" t="s">
        <v>4414</v>
      </c>
      <c r="E11" s="411"/>
      <c r="F11" s="411"/>
      <c r="G11" s="411"/>
      <c r="H11" s="411"/>
      <c r="I11" s="411"/>
      <c r="J11" s="411"/>
      <c r="K11" s="274"/>
    </row>
    <row r="12" spans="2:11" s="1" customFormat="1" ht="15" customHeight="1">
      <c r="B12" s="277"/>
      <c r="C12" s="278"/>
      <c r="D12" s="276"/>
      <c r="E12" s="276"/>
      <c r="F12" s="276"/>
      <c r="G12" s="276"/>
      <c r="H12" s="276"/>
      <c r="I12" s="276"/>
      <c r="J12" s="276"/>
      <c r="K12" s="274"/>
    </row>
    <row r="13" spans="2:11" s="1" customFormat="1" ht="15" customHeight="1">
      <c r="B13" s="277"/>
      <c r="C13" s="278"/>
      <c r="D13" s="279" t="s">
        <v>4415</v>
      </c>
      <c r="E13" s="276"/>
      <c r="F13" s="276"/>
      <c r="G13" s="276"/>
      <c r="H13" s="276"/>
      <c r="I13" s="276"/>
      <c r="J13" s="276"/>
      <c r="K13" s="274"/>
    </row>
    <row r="14" spans="2:11" s="1" customFormat="1" ht="12.75" customHeight="1">
      <c r="B14" s="277"/>
      <c r="C14" s="278"/>
      <c r="D14" s="278"/>
      <c r="E14" s="278"/>
      <c r="F14" s="278"/>
      <c r="G14" s="278"/>
      <c r="H14" s="278"/>
      <c r="I14" s="278"/>
      <c r="J14" s="278"/>
      <c r="K14" s="274"/>
    </row>
    <row r="15" spans="2:11" s="1" customFormat="1" ht="15" customHeight="1">
      <c r="B15" s="277"/>
      <c r="C15" s="278"/>
      <c r="D15" s="411" t="s">
        <v>4416</v>
      </c>
      <c r="E15" s="411"/>
      <c r="F15" s="411"/>
      <c r="G15" s="411"/>
      <c r="H15" s="411"/>
      <c r="I15" s="411"/>
      <c r="J15" s="411"/>
      <c r="K15" s="274"/>
    </row>
    <row r="16" spans="2:11" s="1" customFormat="1" ht="15" customHeight="1">
      <c r="B16" s="277"/>
      <c r="C16" s="278"/>
      <c r="D16" s="411" t="s">
        <v>4417</v>
      </c>
      <c r="E16" s="411"/>
      <c r="F16" s="411"/>
      <c r="G16" s="411"/>
      <c r="H16" s="411"/>
      <c r="I16" s="411"/>
      <c r="J16" s="411"/>
      <c r="K16" s="274"/>
    </row>
    <row r="17" spans="2:11" s="1" customFormat="1" ht="15" customHeight="1">
      <c r="B17" s="277"/>
      <c r="C17" s="278"/>
      <c r="D17" s="411" t="s">
        <v>4418</v>
      </c>
      <c r="E17" s="411"/>
      <c r="F17" s="411"/>
      <c r="G17" s="411"/>
      <c r="H17" s="411"/>
      <c r="I17" s="411"/>
      <c r="J17" s="411"/>
      <c r="K17" s="274"/>
    </row>
    <row r="18" spans="2:11" s="1" customFormat="1" ht="15" customHeight="1">
      <c r="B18" s="277"/>
      <c r="C18" s="278"/>
      <c r="D18" s="278"/>
      <c r="E18" s="280" t="s">
        <v>80</v>
      </c>
      <c r="F18" s="411" t="s">
        <v>4419</v>
      </c>
      <c r="G18" s="411"/>
      <c r="H18" s="411"/>
      <c r="I18" s="411"/>
      <c r="J18" s="411"/>
      <c r="K18" s="274"/>
    </row>
    <row r="19" spans="2:11" s="1" customFormat="1" ht="15" customHeight="1">
      <c r="B19" s="277"/>
      <c r="C19" s="278"/>
      <c r="D19" s="278"/>
      <c r="E19" s="280" t="s">
        <v>4420</v>
      </c>
      <c r="F19" s="411" t="s">
        <v>4421</v>
      </c>
      <c r="G19" s="411"/>
      <c r="H19" s="411"/>
      <c r="I19" s="411"/>
      <c r="J19" s="411"/>
      <c r="K19" s="274"/>
    </row>
    <row r="20" spans="2:11" s="1" customFormat="1" ht="15" customHeight="1">
      <c r="B20" s="277"/>
      <c r="C20" s="278"/>
      <c r="D20" s="278"/>
      <c r="E20" s="280" t="s">
        <v>4422</v>
      </c>
      <c r="F20" s="411" t="s">
        <v>4423</v>
      </c>
      <c r="G20" s="411"/>
      <c r="H20" s="411"/>
      <c r="I20" s="411"/>
      <c r="J20" s="411"/>
      <c r="K20" s="274"/>
    </row>
    <row r="21" spans="2:11" s="1" customFormat="1" ht="15" customHeight="1">
      <c r="B21" s="277"/>
      <c r="C21" s="278"/>
      <c r="D21" s="278"/>
      <c r="E21" s="280" t="s">
        <v>4424</v>
      </c>
      <c r="F21" s="411" t="s">
        <v>4425</v>
      </c>
      <c r="G21" s="411"/>
      <c r="H21" s="411"/>
      <c r="I21" s="411"/>
      <c r="J21" s="411"/>
      <c r="K21" s="274"/>
    </row>
    <row r="22" spans="2:11" s="1" customFormat="1" ht="15" customHeight="1">
      <c r="B22" s="277"/>
      <c r="C22" s="278"/>
      <c r="D22" s="278"/>
      <c r="E22" s="280" t="s">
        <v>4426</v>
      </c>
      <c r="F22" s="411" t="s">
        <v>4333</v>
      </c>
      <c r="G22" s="411"/>
      <c r="H22" s="411"/>
      <c r="I22" s="411"/>
      <c r="J22" s="411"/>
      <c r="K22" s="274"/>
    </row>
    <row r="23" spans="2:11" s="1" customFormat="1" ht="15" customHeight="1">
      <c r="B23" s="277"/>
      <c r="C23" s="278"/>
      <c r="D23" s="278"/>
      <c r="E23" s="280" t="s">
        <v>87</v>
      </c>
      <c r="F23" s="411" t="s">
        <v>4427</v>
      </c>
      <c r="G23" s="411"/>
      <c r="H23" s="411"/>
      <c r="I23" s="411"/>
      <c r="J23" s="411"/>
      <c r="K23" s="274"/>
    </row>
    <row r="24" spans="2:11" s="1" customFormat="1" ht="12.75" customHeight="1">
      <c r="B24" s="277"/>
      <c r="C24" s="278"/>
      <c r="D24" s="278"/>
      <c r="E24" s="278"/>
      <c r="F24" s="278"/>
      <c r="G24" s="278"/>
      <c r="H24" s="278"/>
      <c r="I24" s="278"/>
      <c r="J24" s="278"/>
      <c r="K24" s="274"/>
    </row>
    <row r="25" spans="2:11" s="1" customFormat="1" ht="15" customHeight="1">
      <c r="B25" s="277"/>
      <c r="C25" s="411" t="s">
        <v>4428</v>
      </c>
      <c r="D25" s="411"/>
      <c r="E25" s="411"/>
      <c r="F25" s="411"/>
      <c r="G25" s="411"/>
      <c r="H25" s="411"/>
      <c r="I25" s="411"/>
      <c r="J25" s="411"/>
      <c r="K25" s="274"/>
    </row>
    <row r="26" spans="2:11" s="1" customFormat="1" ht="15" customHeight="1">
      <c r="B26" s="277"/>
      <c r="C26" s="411" t="s">
        <v>4429</v>
      </c>
      <c r="D26" s="411"/>
      <c r="E26" s="411"/>
      <c r="F26" s="411"/>
      <c r="G26" s="411"/>
      <c r="H26" s="411"/>
      <c r="I26" s="411"/>
      <c r="J26" s="411"/>
      <c r="K26" s="274"/>
    </row>
    <row r="27" spans="2:11" s="1" customFormat="1" ht="15" customHeight="1">
      <c r="B27" s="277"/>
      <c r="C27" s="276"/>
      <c r="D27" s="411" t="s">
        <v>4430</v>
      </c>
      <c r="E27" s="411"/>
      <c r="F27" s="411"/>
      <c r="G27" s="411"/>
      <c r="H27" s="411"/>
      <c r="I27" s="411"/>
      <c r="J27" s="411"/>
      <c r="K27" s="274"/>
    </row>
    <row r="28" spans="2:11" s="1" customFormat="1" ht="15" customHeight="1">
      <c r="B28" s="277"/>
      <c r="C28" s="278"/>
      <c r="D28" s="411" t="s">
        <v>4431</v>
      </c>
      <c r="E28" s="411"/>
      <c r="F28" s="411"/>
      <c r="G28" s="411"/>
      <c r="H28" s="411"/>
      <c r="I28" s="411"/>
      <c r="J28" s="411"/>
      <c r="K28" s="274"/>
    </row>
    <row r="29" spans="2:11" s="1" customFormat="1" ht="12.75" customHeight="1">
      <c r="B29" s="277"/>
      <c r="C29" s="278"/>
      <c r="D29" s="278"/>
      <c r="E29" s="278"/>
      <c r="F29" s="278"/>
      <c r="G29" s="278"/>
      <c r="H29" s="278"/>
      <c r="I29" s="278"/>
      <c r="J29" s="278"/>
      <c r="K29" s="274"/>
    </row>
    <row r="30" spans="2:11" s="1" customFormat="1" ht="15" customHeight="1">
      <c r="B30" s="277"/>
      <c r="C30" s="278"/>
      <c r="D30" s="411" t="s">
        <v>4432</v>
      </c>
      <c r="E30" s="411"/>
      <c r="F30" s="411"/>
      <c r="G30" s="411"/>
      <c r="H30" s="411"/>
      <c r="I30" s="411"/>
      <c r="J30" s="411"/>
      <c r="K30" s="274"/>
    </row>
    <row r="31" spans="2:11" s="1" customFormat="1" ht="15" customHeight="1">
      <c r="B31" s="277"/>
      <c r="C31" s="278"/>
      <c r="D31" s="411" t="s">
        <v>4433</v>
      </c>
      <c r="E31" s="411"/>
      <c r="F31" s="411"/>
      <c r="G31" s="411"/>
      <c r="H31" s="411"/>
      <c r="I31" s="411"/>
      <c r="J31" s="411"/>
      <c r="K31" s="274"/>
    </row>
    <row r="32" spans="2:11" s="1" customFormat="1" ht="12.75" customHeight="1">
      <c r="B32" s="277"/>
      <c r="C32" s="278"/>
      <c r="D32" s="278"/>
      <c r="E32" s="278"/>
      <c r="F32" s="278"/>
      <c r="G32" s="278"/>
      <c r="H32" s="278"/>
      <c r="I32" s="278"/>
      <c r="J32" s="278"/>
      <c r="K32" s="274"/>
    </row>
    <row r="33" spans="2:11" s="1" customFormat="1" ht="15" customHeight="1">
      <c r="B33" s="277"/>
      <c r="C33" s="278"/>
      <c r="D33" s="411" t="s">
        <v>4434</v>
      </c>
      <c r="E33" s="411"/>
      <c r="F33" s="411"/>
      <c r="G33" s="411"/>
      <c r="H33" s="411"/>
      <c r="I33" s="411"/>
      <c r="J33" s="411"/>
      <c r="K33" s="274"/>
    </row>
    <row r="34" spans="2:11" s="1" customFormat="1" ht="15" customHeight="1">
      <c r="B34" s="277"/>
      <c r="C34" s="278"/>
      <c r="D34" s="411" t="s">
        <v>4435</v>
      </c>
      <c r="E34" s="411"/>
      <c r="F34" s="411"/>
      <c r="G34" s="411"/>
      <c r="H34" s="411"/>
      <c r="I34" s="411"/>
      <c r="J34" s="411"/>
      <c r="K34" s="274"/>
    </row>
    <row r="35" spans="2:11" s="1" customFormat="1" ht="15" customHeight="1">
      <c r="B35" s="277"/>
      <c r="C35" s="278"/>
      <c r="D35" s="411" t="s">
        <v>4436</v>
      </c>
      <c r="E35" s="411"/>
      <c r="F35" s="411"/>
      <c r="G35" s="411"/>
      <c r="H35" s="411"/>
      <c r="I35" s="411"/>
      <c r="J35" s="411"/>
      <c r="K35" s="274"/>
    </row>
    <row r="36" spans="2:11" s="1" customFormat="1" ht="15" customHeight="1">
      <c r="B36" s="277"/>
      <c r="C36" s="278"/>
      <c r="D36" s="276"/>
      <c r="E36" s="279" t="s">
        <v>192</v>
      </c>
      <c r="F36" s="276"/>
      <c r="G36" s="411" t="s">
        <v>4437</v>
      </c>
      <c r="H36" s="411"/>
      <c r="I36" s="411"/>
      <c r="J36" s="411"/>
      <c r="K36" s="274"/>
    </row>
    <row r="37" spans="2:11" s="1" customFormat="1" ht="30.75" customHeight="1">
      <c r="B37" s="277"/>
      <c r="C37" s="278"/>
      <c r="D37" s="276"/>
      <c r="E37" s="279" t="s">
        <v>4438</v>
      </c>
      <c r="F37" s="276"/>
      <c r="G37" s="411" t="s">
        <v>4439</v>
      </c>
      <c r="H37" s="411"/>
      <c r="I37" s="411"/>
      <c r="J37" s="411"/>
      <c r="K37" s="274"/>
    </row>
    <row r="38" spans="2:11" s="1" customFormat="1" ht="15" customHeight="1">
      <c r="B38" s="277"/>
      <c r="C38" s="278"/>
      <c r="D38" s="276"/>
      <c r="E38" s="279" t="s">
        <v>55</v>
      </c>
      <c r="F38" s="276"/>
      <c r="G38" s="411" t="s">
        <v>4440</v>
      </c>
      <c r="H38" s="411"/>
      <c r="I38" s="411"/>
      <c r="J38" s="411"/>
      <c r="K38" s="274"/>
    </row>
    <row r="39" spans="2:11" s="1" customFormat="1" ht="15" customHeight="1">
      <c r="B39" s="277"/>
      <c r="C39" s="278"/>
      <c r="D39" s="276"/>
      <c r="E39" s="279" t="s">
        <v>56</v>
      </c>
      <c r="F39" s="276"/>
      <c r="G39" s="411" t="s">
        <v>4441</v>
      </c>
      <c r="H39" s="411"/>
      <c r="I39" s="411"/>
      <c r="J39" s="411"/>
      <c r="K39" s="274"/>
    </row>
    <row r="40" spans="2:11" s="1" customFormat="1" ht="15" customHeight="1">
      <c r="B40" s="277"/>
      <c r="C40" s="278"/>
      <c r="D40" s="276"/>
      <c r="E40" s="279" t="s">
        <v>193</v>
      </c>
      <c r="F40" s="276"/>
      <c r="G40" s="411" t="s">
        <v>4442</v>
      </c>
      <c r="H40" s="411"/>
      <c r="I40" s="411"/>
      <c r="J40" s="411"/>
      <c r="K40" s="274"/>
    </row>
    <row r="41" spans="2:11" s="1" customFormat="1" ht="15" customHeight="1">
      <c r="B41" s="277"/>
      <c r="C41" s="278"/>
      <c r="D41" s="276"/>
      <c r="E41" s="279" t="s">
        <v>194</v>
      </c>
      <c r="F41" s="276"/>
      <c r="G41" s="411" t="s">
        <v>4443</v>
      </c>
      <c r="H41" s="411"/>
      <c r="I41" s="411"/>
      <c r="J41" s="411"/>
      <c r="K41" s="274"/>
    </row>
    <row r="42" spans="2:11" s="1" customFormat="1" ht="15" customHeight="1">
      <c r="B42" s="277"/>
      <c r="C42" s="278"/>
      <c r="D42" s="276"/>
      <c r="E42" s="279" t="s">
        <v>4444</v>
      </c>
      <c r="F42" s="276"/>
      <c r="G42" s="411" t="s">
        <v>4445</v>
      </c>
      <c r="H42" s="411"/>
      <c r="I42" s="411"/>
      <c r="J42" s="411"/>
      <c r="K42" s="274"/>
    </row>
    <row r="43" spans="2:11" s="1" customFormat="1" ht="15" customHeight="1">
      <c r="B43" s="277"/>
      <c r="C43" s="278"/>
      <c r="D43" s="276"/>
      <c r="E43" s="279"/>
      <c r="F43" s="276"/>
      <c r="G43" s="411" t="s">
        <v>4446</v>
      </c>
      <c r="H43" s="411"/>
      <c r="I43" s="411"/>
      <c r="J43" s="411"/>
      <c r="K43" s="274"/>
    </row>
    <row r="44" spans="2:11" s="1" customFormat="1" ht="15" customHeight="1">
      <c r="B44" s="277"/>
      <c r="C44" s="278"/>
      <c r="D44" s="276"/>
      <c r="E44" s="279" t="s">
        <v>4447</v>
      </c>
      <c r="F44" s="276"/>
      <c r="G44" s="411" t="s">
        <v>4448</v>
      </c>
      <c r="H44" s="411"/>
      <c r="I44" s="411"/>
      <c r="J44" s="411"/>
      <c r="K44" s="274"/>
    </row>
    <row r="45" spans="2:11" s="1" customFormat="1" ht="15" customHeight="1">
      <c r="B45" s="277"/>
      <c r="C45" s="278"/>
      <c r="D45" s="276"/>
      <c r="E45" s="279" t="s">
        <v>196</v>
      </c>
      <c r="F45" s="276"/>
      <c r="G45" s="411" t="s">
        <v>4449</v>
      </c>
      <c r="H45" s="411"/>
      <c r="I45" s="411"/>
      <c r="J45" s="411"/>
      <c r="K45" s="274"/>
    </row>
    <row r="46" spans="2:11" s="1" customFormat="1" ht="12.75" customHeight="1">
      <c r="B46" s="277"/>
      <c r="C46" s="278"/>
      <c r="D46" s="276"/>
      <c r="E46" s="276"/>
      <c r="F46" s="276"/>
      <c r="G46" s="276"/>
      <c r="H46" s="276"/>
      <c r="I46" s="276"/>
      <c r="J46" s="276"/>
      <c r="K46" s="274"/>
    </row>
    <row r="47" spans="2:11" s="1" customFormat="1" ht="15" customHeight="1">
      <c r="B47" s="277"/>
      <c r="C47" s="278"/>
      <c r="D47" s="411" t="s">
        <v>4450</v>
      </c>
      <c r="E47" s="411"/>
      <c r="F47" s="411"/>
      <c r="G47" s="411"/>
      <c r="H47" s="411"/>
      <c r="I47" s="411"/>
      <c r="J47" s="411"/>
      <c r="K47" s="274"/>
    </row>
    <row r="48" spans="2:11" s="1" customFormat="1" ht="15" customHeight="1">
      <c r="B48" s="277"/>
      <c r="C48" s="278"/>
      <c r="D48" s="278"/>
      <c r="E48" s="411" t="s">
        <v>4451</v>
      </c>
      <c r="F48" s="411"/>
      <c r="G48" s="411"/>
      <c r="H48" s="411"/>
      <c r="I48" s="411"/>
      <c r="J48" s="411"/>
      <c r="K48" s="274"/>
    </row>
    <row r="49" spans="2:11" s="1" customFormat="1" ht="15" customHeight="1">
      <c r="B49" s="277"/>
      <c r="C49" s="278"/>
      <c r="D49" s="278"/>
      <c r="E49" s="411" t="s">
        <v>4452</v>
      </c>
      <c r="F49" s="411"/>
      <c r="G49" s="411"/>
      <c r="H49" s="411"/>
      <c r="I49" s="411"/>
      <c r="J49" s="411"/>
      <c r="K49" s="274"/>
    </row>
    <row r="50" spans="2:11" s="1" customFormat="1" ht="15" customHeight="1">
      <c r="B50" s="277"/>
      <c r="C50" s="278"/>
      <c r="D50" s="278"/>
      <c r="E50" s="411" t="s">
        <v>4453</v>
      </c>
      <c r="F50" s="411"/>
      <c r="G50" s="411"/>
      <c r="H50" s="411"/>
      <c r="I50" s="411"/>
      <c r="J50" s="411"/>
      <c r="K50" s="274"/>
    </row>
    <row r="51" spans="2:11" s="1" customFormat="1" ht="15" customHeight="1">
      <c r="B51" s="277"/>
      <c r="C51" s="278"/>
      <c r="D51" s="411" t="s">
        <v>4454</v>
      </c>
      <c r="E51" s="411"/>
      <c r="F51" s="411"/>
      <c r="G51" s="411"/>
      <c r="H51" s="411"/>
      <c r="I51" s="411"/>
      <c r="J51" s="411"/>
      <c r="K51" s="274"/>
    </row>
    <row r="52" spans="2:11" s="1" customFormat="1" ht="25.5" customHeight="1">
      <c r="B52" s="273"/>
      <c r="C52" s="412" t="s">
        <v>4455</v>
      </c>
      <c r="D52" s="412"/>
      <c r="E52" s="412"/>
      <c r="F52" s="412"/>
      <c r="G52" s="412"/>
      <c r="H52" s="412"/>
      <c r="I52" s="412"/>
      <c r="J52" s="412"/>
      <c r="K52" s="274"/>
    </row>
    <row r="53" spans="2:11" s="1" customFormat="1" ht="5.25" customHeight="1">
      <c r="B53" s="273"/>
      <c r="C53" s="275"/>
      <c r="D53" s="275"/>
      <c r="E53" s="275"/>
      <c r="F53" s="275"/>
      <c r="G53" s="275"/>
      <c r="H53" s="275"/>
      <c r="I53" s="275"/>
      <c r="J53" s="275"/>
      <c r="K53" s="274"/>
    </row>
    <row r="54" spans="2:11" s="1" customFormat="1" ht="15" customHeight="1">
      <c r="B54" s="273"/>
      <c r="C54" s="411" t="s">
        <v>4456</v>
      </c>
      <c r="D54" s="411"/>
      <c r="E54" s="411"/>
      <c r="F54" s="411"/>
      <c r="G54" s="411"/>
      <c r="H54" s="411"/>
      <c r="I54" s="411"/>
      <c r="J54" s="411"/>
      <c r="K54" s="274"/>
    </row>
    <row r="55" spans="2:11" s="1" customFormat="1" ht="15" customHeight="1">
      <c r="B55" s="273"/>
      <c r="C55" s="411" t="s">
        <v>4457</v>
      </c>
      <c r="D55" s="411"/>
      <c r="E55" s="411"/>
      <c r="F55" s="411"/>
      <c r="G55" s="411"/>
      <c r="H55" s="411"/>
      <c r="I55" s="411"/>
      <c r="J55" s="411"/>
      <c r="K55" s="274"/>
    </row>
    <row r="56" spans="2:11" s="1" customFormat="1" ht="12.75" customHeight="1">
      <c r="B56" s="273"/>
      <c r="C56" s="276"/>
      <c r="D56" s="276"/>
      <c r="E56" s="276"/>
      <c r="F56" s="276"/>
      <c r="G56" s="276"/>
      <c r="H56" s="276"/>
      <c r="I56" s="276"/>
      <c r="J56" s="276"/>
      <c r="K56" s="274"/>
    </row>
    <row r="57" spans="2:11" s="1" customFormat="1" ht="15" customHeight="1">
      <c r="B57" s="273"/>
      <c r="C57" s="411" t="s">
        <v>4458</v>
      </c>
      <c r="D57" s="411"/>
      <c r="E57" s="411"/>
      <c r="F57" s="411"/>
      <c r="G57" s="411"/>
      <c r="H57" s="411"/>
      <c r="I57" s="411"/>
      <c r="J57" s="411"/>
      <c r="K57" s="274"/>
    </row>
    <row r="58" spans="2:11" s="1" customFormat="1" ht="15" customHeight="1">
      <c r="B58" s="273"/>
      <c r="C58" s="278"/>
      <c r="D58" s="411" t="s">
        <v>4459</v>
      </c>
      <c r="E58" s="411"/>
      <c r="F58" s="411"/>
      <c r="G58" s="411"/>
      <c r="H58" s="411"/>
      <c r="I58" s="411"/>
      <c r="J58" s="411"/>
      <c r="K58" s="274"/>
    </row>
    <row r="59" spans="2:11" s="1" customFormat="1" ht="15" customHeight="1">
      <c r="B59" s="273"/>
      <c r="C59" s="278"/>
      <c r="D59" s="411" t="s">
        <v>4460</v>
      </c>
      <c r="E59" s="411"/>
      <c r="F59" s="411"/>
      <c r="G59" s="411"/>
      <c r="H59" s="411"/>
      <c r="I59" s="411"/>
      <c r="J59" s="411"/>
      <c r="K59" s="274"/>
    </row>
    <row r="60" spans="2:11" s="1" customFormat="1" ht="15" customHeight="1">
      <c r="B60" s="273"/>
      <c r="C60" s="278"/>
      <c r="D60" s="411" t="s">
        <v>4461</v>
      </c>
      <c r="E60" s="411"/>
      <c r="F60" s="411"/>
      <c r="G60" s="411"/>
      <c r="H60" s="411"/>
      <c r="I60" s="411"/>
      <c r="J60" s="411"/>
      <c r="K60" s="274"/>
    </row>
    <row r="61" spans="2:11" s="1" customFormat="1" ht="15" customHeight="1">
      <c r="B61" s="273"/>
      <c r="C61" s="278"/>
      <c r="D61" s="411" t="s">
        <v>4462</v>
      </c>
      <c r="E61" s="411"/>
      <c r="F61" s="411"/>
      <c r="G61" s="411"/>
      <c r="H61" s="411"/>
      <c r="I61" s="411"/>
      <c r="J61" s="411"/>
      <c r="K61" s="274"/>
    </row>
    <row r="62" spans="2:11" s="1" customFormat="1" ht="15" customHeight="1">
      <c r="B62" s="273"/>
      <c r="C62" s="278"/>
      <c r="D62" s="414" t="s">
        <v>4463</v>
      </c>
      <c r="E62" s="414"/>
      <c r="F62" s="414"/>
      <c r="G62" s="414"/>
      <c r="H62" s="414"/>
      <c r="I62" s="414"/>
      <c r="J62" s="414"/>
      <c r="K62" s="274"/>
    </row>
    <row r="63" spans="2:11" s="1" customFormat="1" ht="15" customHeight="1">
      <c r="B63" s="273"/>
      <c r="C63" s="278"/>
      <c r="D63" s="411" t="s">
        <v>4464</v>
      </c>
      <c r="E63" s="411"/>
      <c r="F63" s="411"/>
      <c r="G63" s="411"/>
      <c r="H63" s="411"/>
      <c r="I63" s="411"/>
      <c r="J63" s="411"/>
      <c r="K63" s="274"/>
    </row>
    <row r="64" spans="2:11" s="1" customFormat="1" ht="12.75" customHeight="1">
      <c r="B64" s="273"/>
      <c r="C64" s="278"/>
      <c r="D64" s="278"/>
      <c r="E64" s="281"/>
      <c r="F64" s="278"/>
      <c r="G64" s="278"/>
      <c r="H64" s="278"/>
      <c r="I64" s="278"/>
      <c r="J64" s="278"/>
      <c r="K64" s="274"/>
    </row>
    <row r="65" spans="2:11" s="1" customFormat="1" ht="15" customHeight="1">
      <c r="B65" s="273"/>
      <c r="C65" s="278"/>
      <c r="D65" s="411" t="s">
        <v>4465</v>
      </c>
      <c r="E65" s="411"/>
      <c r="F65" s="411"/>
      <c r="G65" s="411"/>
      <c r="H65" s="411"/>
      <c r="I65" s="411"/>
      <c r="J65" s="411"/>
      <c r="K65" s="274"/>
    </row>
    <row r="66" spans="2:11" s="1" customFormat="1" ht="15" customHeight="1">
      <c r="B66" s="273"/>
      <c r="C66" s="278"/>
      <c r="D66" s="414" t="s">
        <v>4466</v>
      </c>
      <c r="E66" s="414"/>
      <c r="F66" s="414"/>
      <c r="G66" s="414"/>
      <c r="H66" s="414"/>
      <c r="I66" s="414"/>
      <c r="J66" s="414"/>
      <c r="K66" s="274"/>
    </row>
    <row r="67" spans="2:11" s="1" customFormat="1" ht="15" customHeight="1">
      <c r="B67" s="273"/>
      <c r="C67" s="278"/>
      <c r="D67" s="411" t="s">
        <v>4467</v>
      </c>
      <c r="E67" s="411"/>
      <c r="F67" s="411"/>
      <c r="G67" s="411"/>
      <c r="H67" s="411"/>
      <c r="I67" s="411"/>
      <c r="J67" s="411"/>
      <c r="K67" s="274"/>
    </row>
    <row r="68" spans="2:11" s="1" customFormat="1" ht="15" customHeight="1">
      <c r="B68" s="273"/>
      <c r="C68" s="278"/>
      <c r="D68" s="411" t="s">
        <v>4468</v>
      </c>
      <c r="E68" s="411"/>
      <c r="F68" s="411"/>
      <c r="G68" s="411"/>
      <c r="H68" s="411"/>
      <c r="I68" s="411"/>
      <c r="J68" s="411"/>
      <c r="K68" s="274"/>
    </row>
    <row r="69" spans="2:11" s="1" customFormat="1" ht="15" customHeight="1">
      <c r="B69" s="273"/>
      <c r="C69" s="278"/>
      <c r="D69" s="411" t="s">
        <v>4469</v>
      </c>
      <c r="E69" s="411"/>
      <c r="F69" s="411"/>
      <c r="G69" s="411"/>
      <c r="H69" s="411"/>
      <c r="I69" s="411"/>
      <c r="J69" s="411"/>
      <c r="K69" s="274"/>
    </row>
    <row r="70" spans="2:11" s="1" customFormat="1" ht="15" customHeight="1">
      <c r="B70" s="273"/>
      <c r="C70" s="278"/>
      <c r="D70" s="411" t="s">
        <v>4470</v>
      </c>
      <c r="E70" s="411"/>
      <c r="F70" s="411"/>
      <c r="G70" s="411"/>
      <c r="H70" s="411"/>
      <c r="I70" s="411"/>
      <c r="J70" s="411"/>
      <c r="K70" s="274"/>
    </row>
    <row r="71" spans="2:11" s="1" customFormat="1" ht="12.75" customHeight="1">
      <c r="B71" s="282"/>
      <c r="C71" s="283"/>
      <c r="D71" s="283"/>
      <c r="E71" s="283"/>
      <c r="F71" s="283"/>
      <c r="G71" s="283"/>
      <c r="H71" s="283"/>
      <c r="I71" s="283"/>
      <c r="J71" s="283"/>
      <c r="K71" s="284"/>
    </row>
    <row r="72" spans="2:11" s="1" customFormat="1" ht="18.75" customHeight="1">
      <c r="B72" s="285"/>
      <c r="C72" s="285"/>
      <c r="D72" s="285"/>
      <c r="E72" s="285"/>
      <c r="F72" s="285"/>
      <c r="G72" s="285"/>
      <c r="H72" s="285"/>
      <c r="I72" s="285"/>
      <c r="J72" s="285"/>
      <c r="K72" s="286"/>
    </row>
    <row r="73" spans="2:11" s="1" customFormat="1" ht="18.75" customHeight="1">
      <c r="B73" s="286"/>
      <c r="C73" s="286"/>
      <c r="D73" s="286"/>
      <c r="E73" s="286"/>
      <c r="F73" s="286"/>
      <c r="G73" s="286"/>
      <c r="H73" s="286"/>
      <c r="I73" s="286"/>
      <c r="J73" s="286"/>
      <c r="K73" s="286"/>
    </row>
    <row r="74" spans="2:11" s="1" customFormat="1" ht="7.5" customHeight="1">
      <c r="B74" s="287"/>
      <c r="C74" s="288"/>
      <c r="D74" s="288"/>
      <c r="E74" s="288"/>
      <c r="F74" s="288"/>
      <c r="G74" s="288"/>
      <c r="H74" s="288"/>
      <c r="I74" s="288"/>
      <c r="J74" s="288"/>
      <c r="K74" s="289"/>
    </row>
    <row r="75" spans="2:11" s="1" customFormat="1" ht="45" customHeight="1">
      <c r="B75" s="290"/>
      <c r="C75" s="415" t="s">
        <v>4471</v>
      </c>
      <c r="D75" s="415"/>
      <c r="E75" s="415"/>
      <c r="F75" s="415"/>
      <c r="G75" s="415"/>
      <c r="H75" s="415"/>
      <c r="I75" s="415"/>
      <c r="J75" s="415"/>
      <c r="K75" s="291"/>
    </row>
    <row r="76" spans="2:11" s="1" customFormat="1" ht="17.25" customHeight="1">
      <c r="B76" s="290"/>
      <c r="C76" s="292" t="s">
        <v>4472</v>
      </c>
      <c r="D76" s="292"/>
      <c r="E76" s="292"/>
      <c r="F76" s="292" t="s">
        <v>4473</v>
      </c>
      <c r="G76" s="293"/>
      <c r="H76" s="292" t="s">
        <v>56</v>
      </c>
      <c r="I76" s="292" t="s">
        <v>59</v>
      </c>
      <c r="J76" s="292" t="s">
        <v>4474</v>
      </c>
      <c r="K76" s="291"/>
    </row>
    <row r="77" spans="2:11" s="1" customFormat="1" ht="17.25" customHeight="1">
      <c r="B77" s="290"/>
      <c r="C77" s="294" t="s">
        <v>4475</v>
      </c>
      <c r="D77" s="294"/>
      <c r="E77" s="294"/>
      <c r="F77" s="295" t="s">
        <v>4476</v>
      </c>
      <c r="G77" s="296"/>
      <c r="H77" s="294"/>
      <c r="I77" s="294"/>
      <c r="J77" s="294" t="s">
        <v>4477</v>
      </c>
      <c r="K77" s="291"/>
    </row>
    <row r="78" spans="2:11" s="1" customFormat="1" ht="5.25" customHeight="1">
      <c r="B78" s="290"/>
      <c r="C78" s="297"/>
      <c r="D78" s="297"/>
      <c r="E78" s="297"/>
      <c r="F78" s="297"/>
      <c r="G78" s="298"/>
      <c r="H78" s="297"/>
      <c r="I78" s="297"/>
      <c r="J78" s="297"/>
      <c r="K78" s="291"/>
    </row>
    <row r="79" spans="2:11" s="1" customFormat="1" ht="15" customHeight="1">
      <c r="B79" s="290"/>
      <c r="C79" s="279" t="s">
        <v>55</v>
      </c>
      <c r="D79" s="299"/>
      <c r="E79" s="299"/>
      <c r="F79" s="300" t="s">
        <v>4033</v>
      </c>
      <c r="G79" s="301"/>
      <c r="H79" s="279" t="s">
        <v>4478</v>
      </c>
      <c r="I79" s="279" t="s">
        <v>4479</v>
      </c>
      <c r="J79" s="279">
        <v>20</v>
      </c>
      <c r="K79" s="291"/>
    </row>
    <row r="80" spans="2:11" s="1" customFormat="1" ht="15" customHeight="1">
      <c r="B80" s="290"/>
      <c r="C80" s="279" t="s">
        <v>4480</v>
      </c>
      <c r="D80" s="279"/>
      <c r="E80" s="279"/>
      <c r="F80" s="300" t="s">
        <v>4033</v>
      </c>
      <c r="G80" s="301"/>
      <c r="H80" s="279" t="s">
        <v>4481</v>
      </c>
      <c r="I80" s="279" t="s">
        <v>4479</v>
      </c>
      <c r="J80" s="279">
        <v>120</v>
      </c>
      <c r="K80" s="291"/>
    </row>
    <row r="81" spans="2:11" s="1" customFormat="1" ht="15" customHeight="1">
      <c r="B81" s="302"/>
      <c r="C81" s="279" t="s">
        <v>4482</v>
      </c>
      <c r="D81" s="279"/>
      <c r="E81" s="279"/>
      <c r="F81" s="300" t="s">
        <v>4483</v>
      </c>
      <c r="G81" s="301"/>
      <c r="H81" s="279" t="s">
        <v>4484</v>
      </c>
      <c r="I81" s="279" t="s">
        <v>4479</v>
      </c>
      <c r="J81" s="279">
        <v>50</v>
      </c>
      <c r="K81" s="291"/>
    </row>
    <row r="82" spans="2:11" s="1" customFormat="1" ht="15" customHeight="1">
      <c r="B82" s="302"/>
      <c r="C82" s="279" t="s">
        <v>4485</v>
      </c>
      <c r="D82" s="279"/>
      <c r="E82" s="279"/>
      <c r="F82" s="300" t="s">
        <v>4033</v>
      </c>
      <c r="G82" s="301"/>
      <c r="H82" s="279" t="s">
        <v>4486</v>
      </c>
      <c r="I82" s="279" t="s">
        <v>4487</v>
      </c>
      <c r="J82" s="279"/>
      <c r="K82" s="291"/>
    </row>
    <row r="83" spans="2:11" s="1" customFormat="1" ht="15" customHeight="1">
      <c r="B83" s="302"/>
      <c r="C83" s="303" t="s">
        <v>4488</v>
      </c>
      <c r="D83" s="303"/>
      <c r="E83" s="303"/>
      <c r="F83" s="304" t="s">
        <v>4483</v>
      </c>
      <c r="G83" s="303"/>
      <c r="H83" s="303" t="s">
        <v>4489</v>
      </c>
      <c r="I83" s="303" t="s">
        <v>4479</v>
      </c>
      <c r="J83" s="303">
        <v>15</v>
      </c>
      <c r="K83" s="291"/>
    </row>
    <row r="84" spans="2:11" s="1" customFormat="1" ht="15" customHeight="1">
      <c r="B84" s="302"/>
      <c r="C84" s="303" t="s">
        <v>4490</v>
      </c>
      <c r="D84" s="303"/>
      <c r="E84" s="303"/>
      <c r="F84" s="304" t="s">
        <v>4483</v>
      </c>
      <c r="G84" s="303"/>
      <c r="H84" s="303" t="s">
        <v>4491</v>
      </c>
      <c r="I84" s="303" t="s">
        <v>4479</v>
      </c>
      <c r="J84" s="303">
        <v>15</v>
      </c>
      <c r="K84" s="291"/>
    </row>
    <row r="85" spans="2:11" s="1" customFormat="1" ht="15" customHeight="1">
      <c r="B85" s="302"/>
      <c r="C85" s="303" t="s">
        <v>4492</v>
      </c>
      <c r="D85" s="303"/>
      <c r="E85" s="303"/>
      <c r="F85" s="304" t="s">
        <v>4483</v>
      </c>
      <c r="G85" s="303"/>
      <c r="H85" s="303" t="s">
        <v>4493</v>
      </c>
      <c r="I85" s="303" t="s">
        <v>4479</v>
      </c>
      <c r="J85" s="303">
        <v>20</v>
      </c>
      <c r="K85" s="291"/>
    </row>
    <row r="86" spans="2:11" s="1" customFormat="1" ht="15" customHeight="1">
      <c r="B86" s="302"/>
      <c r="C86" s="303" t="s">
        <v>4494</v>
      </c>
      <c r="D86" s="303"/>
      <c r="E86" s="303"/>
      <c r="F86" s="304" t="s">
        <v>4483</v>
      </c>
      <c r="G86" s="303"/>
      <c r="H86" s="303" t="s">
        <v>4495</v>
      </c>
      <c r="I86" s="303" t="s">
        <v>4479</v>
      </c>
      <c r="J86" s="303">
        <v>20</v>
      </c>
      <c r="K86" s="291"/>
    </row>
    <row r="87" spans="2:11" s="1" customFormat="1" ht="15" customHeight="1">
      <c r="B87" s="302"/>
      <c r="C87" s="279" t="s">
        <v>4496</v>
      </c>
      <c r="D87" s="279"/>
      <c r="E87" s="279"/>
      <c r="F87" s="300" t="s">
        <v>4483</v>
      </c>
      <c r="G87" s="301"/>
      <c r="H87" s="279" t="s">
        <v>4497</v>
      </c>
      <c r="I87" s="279" t="s">
        <v>4479</v>
      </c>
      <c r="J87" s="279">
        <v>50</v>
      </c>
      <c r="K87" s="291"/>
    </row>
    <row r="88" spans="2:11" s="1" customFormat="1" ht="15" customHeight="1">
      <c r="B88" s="302"/>
      <c r="C88" s="279" t="s">
        <v>4498</v>
      </c>
      <c r="D88" s="279"/>
      <c r="E88" s="279"/>
      <c r="F88" s="300" t="s">
        <v>4483</v>
      </c>
      <c r="G88" s="301"/>
      <c r="H88" s="279" t="s">
        <v>4499</v>
      </c>
      <c r="I88" s="279" t="s">
        <v>4479</v>
      </c>
      <c r="J88" s="279">
        <v>20</v>
      </c>
      <c r="K88" s="291"/>
    </row>
    <row r="89" spans="2:11" s="1" customFormat="1" ht="15" customHeight="1">
      <c r="B89" s="302"/>
      <c r="C89" s="279" t="s">
        <v>4500</v>
      </c>
      <c r="D89" s="279"/>
      <c r="E89" s="279"/>
      <c r="F89" s="300" t="s">
        <v>4483</v>
      </c>
      <c r="G89" s="301"/>
      <c r="H89" s="279" t="s">
        <v>4501</v>
      </c>
      <c r="I89" s="279" t="s">
        <v>4479</v>
      </c>
      <c r="J89" s="279">
        <v>20</v>
      </c>
      <c r="K89" s="291"/>
    </row>
    <row r="90" spans="2:11" s="1" customFormat="1" ht="15" customHeight="1">
      <c r="B90" s="302"/>
      <c r="C90" s="279" t="s">
        <v>4502</v>
      </c>
      <c r="D90" s="279"/>
      <c r="E90" s="279"/>
      <c r="F90" s="300" t="s">
        <v>4483</v>
      </c>
      <c r="G90" s="301"/>
      <c r="H90" s="279" t="s">
        <v>4503</v>
      </c>
      <c r="I90" s="279" t="s">
        <v>4479</v>
      </c>
      <c r="J90" s="279">
        <v>50</v>
      </c>
      <c r="K90" s="291"/>
    </row>
    <row r="91" spans="2:11" s="1" customFormat="1" ht="15" customHeight="1">
      <c r="B91" s="302"/>
      <c r="C91" s="279" t="s">
        <v>4504</v>
      </c>
      <c r="D91" s="279"/>
      <c r="E91" s="279"/>
      <c r="F91" s="300" t="s">
        <v>4483</v>
      </c>
      <c r="G91" s="301"/>
      <c r="H91" s="279" t="s">
        <v>4504</v>
      </c>
      <c r="I91" s="279" t="s">
        <v>4479</v>
      </c>
      <c r="J91" s="279">
        <v>50</v>
      </c>
      <c r="K91" s="291"/>
    </row>
    <row r="92" spans="2:11" s="1" customFormat="1" ht="15" customHeight="1">
      <c r="B92" s="302"/>
      <c r="C92" s="279" t="s">
        <v>4505</v>
      </c>
      <c r="D92" s="279"/>
      <c r="E92" s="279"/>
      <c r="F92" s="300" t="s">
        <v>4483</v>
      </c>
      <c r="G92" s="301"/>
      <c r="H92" s="279" t="s">
        <v>4506</v>
      </c>
      <c r="I92" s="279" t="s">
        <v>4479</v>
      </c>
      <c r="J92" s="279">
        <v>255</v>
      </c>
      <c r="K92" s="291"/>
    </row>
    <row r="93" spans="2:11" s="1" customFormat="1" ht="15" customHeight="1">
      <c r="B93" s="302"/>
      <c r="C93" s="279" t="s">
        <v>4507</v>
      </c>
      <c r="D93" s="279"/>
      <c r="E93" s="279"/>
      <c r="F93" s="300" t="s">
        <v>4033</v>
      </c>
      <c r="G93" s="301"/>
      <c r="H93" s="279" t="s">
        <v>4508</v>
      </c>
      <c r="I93" s="279" t="s">
        <v>4509</v>
      </c>
      <c r="J93" s="279"/>
      <c r="K93" s="291"/>
    </row>
    <row r="94" spans="2:11" s="1" customFormat="1" ht="15" customHeight="1">
      <c r="B94" s="302"/>
      <c r="C94" s="279" t="s">
        <v>4510</v>
      </c>
      <c r="D94" s="279"/>
      <c r="E94" s="279"/>
      <c r="F94" s="300" t="s">
        <v>4033</v>
      </c>
      <c r="G94" s="301"/>
      <c r="H94" s="279" t="s">
        <v>4511</v>
      </c>
      <c r="I94" s="279" t="s">
        <v>4512</v>
      </c>
      <c r="J94" s="279"/>
      <c r="K94" s="291"/>
    </row>
    <row r="95" spans="2:11" s="1" customFormat="1" ht="15" customHeight="1">
      <c r="B95" s="302"/>
      <c r="C95" s="279" t="s">
        <v>4513</v>
      </c>
      <c r="D95" s="279"/>
      <c r="E95" s="279"/>
      <c r="F95" s="300" t="s">
        <v>4033</v>
      </c>
      <c r="G95" s="301"/>
      <c r="H95" s="279" t="s">
        <v>4513</v>
      </c>
      <c r="I95" s="279" t="s">
        <v>4512</v>
      </c>
      <c r="J95" s="279"/>
      <c r="K95" s="291"/>
    </row>
    <row r="96" spans="2:11" s="1" customFormat="1" ht="15" customHeight="1">
      <c r="B96" s="302"/>
      <c r="C96" s="279" t="s">
        <v>40</v>
      </c>
      <c r="D96" s="279"/>
      <c r="E96" s="279"/>
      <c r="F96" s="300" t="s">
        <v>4033</v>
      </c>
      <c r="G96" s="301"/>
      <c r="H96" s="279" t="s">
        <v>4514</v>
      </c>
      <c r="I96" s="279" t="s">
        <v>4512</v>
      </c>
      <c r="J96" s="279"/>
      <c r="K96" s="291"/>
    </row>
    <row r="97" spans="2:11" s="1" customFormat="1" ht="15" customHeight="1">
      <c r="B97" s="302"/>
      <c r="C97" s="279" t="s">
        <v>50</v>
      </c>
      <c r="D97" s="279"/>
      <c r="E97" s="279"/>
      <c r="F97" s="300" t="s">
        <v>4033</v>
      </c>
      <c r="G97" s="301"/>
      <c r="H97" s="279" t="s">
        <v>4515</v>
      </c>
      <c r="I97" s="279" t="s">
        <v>4512</v>
      </c>
      <c r="J97" s="279"/>
      <c r="K97" s="291"/>
    </row>
    <row r="98" spans="2:11" s="1" customFormat="1" ht="15" customHeight="1">
      <c r="B98" s="305"/>
      <c r="C98" s="306"/>
      <c r="D98" s="306"/>
      <c r="E98" s="306"/>
      <c r="F98" s="306"/>
      <c r="G98" s="306"/>
      <c r="H98" s="306"/>
      <c r="I98" s="306"/>
      <c r="J98" s="306"/>
      <c r="K98" s="307"/>
    </row>
    <row r="99" spans="2:11" s="1" customFormat="1" ht="18.75" customHeight="1">
      <c r="B99" s="308"/>
      <c r="C99" s="309"/>
      <c r="D99" s="309"/>
      <c r="E99" s="309"/>
      <c r="F99" s="309"/>
      <c r="G99" s="309"/>
      <c r="H99" s="309"/>
      <c r="I99" s="309"/>
      <c r="J99" s="309"/>
      <c r="K99" s="308"/>
    </row>
    <row r="100" spans="2:11" s="1" customFormat="1" ht="18.75" customHeight="1">
      <c r="B100" s="286"/>
      <c r="C100" s="286"/>
      <c r="D100" s="286"/>
      <c r="E100" s="286"/>
      <c r="F100" s="286"/>
      <c r="G100" s="286"/>
      <c r="H100" s="286"/>
      <c r="I100" s="286"/>
      <c r="J100" s="286"/>
      <c r="K100" s="286"/>
    </row>
    <row r="101" spans="2:11" s="1" customFormat="1" ht="7.5" customHeight="1">
      <c r="B101" s="287"/>
      <c r="C101" s="288"/>
      <c r="D101" s="288"/>
      <c r="E101" s="288"/>
      <c r="F101" s="288"/>
      <c r="G101" s="288"/>
      <c r="H101" s="288"/>
      <c r="I101" s="288"/>
      <c r="J101" s="288"/>
      <c r="K101" s="289"/>
    </row>
    <row r="102" spans="2:11" s="1" customFormat="1" ht="45" customHeight="1">
      <c r="B102" s="290"/>
      <c r="C102" s="415" t="s">
        <v>4516</v>
      </c>
      <c r="D102" s="415"/>
      <c r="E102" s="415"/>
      <c r="F102" s="415"/>
      <c r="G102" s="415"/>
      <c r="H102" s="415"/>
      <c r="I102" s="415"/>
      <c r="J102" s="415"/>
      <c r="K102" s="291"/>
    </row>
    <row r="103" spans="2:11" s="1" customFormat="1" ht="17.25" customHeight="1">
      <c r="B103" s="290"/>
      <c r="C103" s="292" t="s">
        <v>4472</v>
      </c>
      <c r="D103" s="292"/>
      <c r="E103" s="292"/>
      <c r="F103" s="292" t="s">
        <v>4473</v>
      </c>
      <c r="G103" s="293"/>
      <c r="H103" s="292" t="s">
        <v>56</v>
      </c>
      <c r="I103" s="292" t="s">
        <v>59</v>
      </c>
      <c r="J103" s="292" t="s">
        <v>4474</v>
      </c>
      <c r="K103" s="291"/>
    </row>
    <row r="104" spans="2:11" s="1" customFormat="1" ht="17.25" customHeight="1">
      <c r="B104" s="290"/>
      <c r="C104" s="294" t="s">
        <v>4475</v>
      </c>
      <c r="D104" s="294"/>
      <c r="E104" s="294"/>
      <c r="F104" s="295" t="s">
        <v>4476</v>
      </c>
      <c r="G104" s="296"/>
      <c r="H104" s="294"/>
      <c r="I104" s="294"/>
      <c r="J104" s="294" t="s">
        <v>4477</v>
      </c>
      <c r="K104" s="291"/>
    </row>
    <row r="105" spans="2:11" s="1" customFormat="1" ht="5.25" customHeight="1">
      <c r="B105" s="290"/>
      <c r="C105" s="292"/>
      <c r="D105" s="292"/>
      <c r="E105" s="292"/>
      <c r="F105" s="292"/>
      <c r="G105" s="310"/>
      <c r="H105" s="292"/>
      <c r="I105" s="292"/>
      <c r="J105" s="292"/>
      <c r="K105" s="291"/>
    </row>
    <row r="106" spans="2:11" s="1" customFormat="1" ht="15" customHeight="1">
      <c r="B106" s="290"/>
      <c r="C106" s="279" t="s">
        <v>55</v>
      </c>
      <c r="D106" s="299"/>
      <c r="E106" s="299"/>
      <c r="F106" s="300" t="s">
        <v>4033</v>
      </c>
      <c r="G106" s="279"/>
      <c r="H106" s="279" t="s">
        <v>4517</v>
      </c>
      <c r="I106" s="279" t="s">
        <v>4479</v>
      </c>
      <c r="J106" s="279">
        <v>20</v>
      </c>
      <c r="K106" s="291"/>
    </row>
    <row r="107" spans="2:11" s="1" customFormat="1" ht="15" customHeight="1">
      <c r="B107" s="290"/>
      <c r="C107" s="279" t="s">
        <v>4480</v>
      </c>
      <c r="D107" s="279"/>
      <c r="E107" s="279"/>
      <c r="F107" s="300" t="s">
        <v>4033</v>
      </c>
      <c r="G107" s="279"/>
      <c r="H107" s="279" t="s">
        <v>4517</v>
      </c>
      <c r="I107" s="279" t="s">
        <v>4479</v>
      </c>
      <c r="J107" s="279">
        <v>120</v>
      </c>
      <c r="K107" s="291"/>
    </row>
    <row r="108" spans="2:11" s="1" customFormat="1" ht="15" customHeight="1">
      <c r="B108" s="302"/>
      <c r="C108" s="279" t="s">
        <v>4482</v>
      </c>
      <c r="D108" s="279"/>
      <c r="E108" s="279"/>
      <c r="F108" s="300" t="s">
        <v>4483</v>
      </c>
      <c r="G108" s="279"/>
      <c r="H108" s="279" t="s">
        <v>4517</v>
      </c>
      <c r="I108" s="279" t="s">
        <v>4479</v>
      </c>
      <c r="J108" s="279">
        <v>50</v>
      </c>
      <c r="K108" s="291"/>
    </row>
    <row r="109" spans="2:11" s="1" customFormat="1" ht="15" customHeight="1">
      <c r="B109" s="302"/>
      <c r="C109" s="279" t="s">
        <v>4485</v>
      </c>
      <c r="D109" s="279"/>
      <c r="E109" s="279"/>
      <c r="F109" s="300" t="s">
        <v>4033</v>
      </c>
      <c r="G109" s="279"/>
      <c r="H109" s="279" t="s">
        <v>4517</v>
      </c>
      <c r="I109" s="279" t="s">
        <v>4487</v>
      </c>
      <c r="J109" s="279"/>
      <c r="K109" s="291"/>
    </row>
    <row r="110" spans="2:11" s="1" customFormat="1" ht="15" customHeight="1">
      <c r="B110" s="302"/>
      <c r="C110" s="279" t="s">
        <v>4496</v>
      </c>
      <c r="D110" s="279"/>
      <c r="E110" s="279"/>
      <c r="F110" s="300" t="s">
        <v>4483</v>
      </c>
      <c r="G110" s="279"/>
      <c r="H110" s="279" t="s">
        <v>4517</v>
      </c>
      <c r="I110" s="279" t="s">
        <v>4479</v>
      </c>
      <c r="J110" s="279">
        <v>50</v>
      </c>
      <c r="K110" s="291"/>
    </row>
    <row r="111" spans="2:11" s="1" customFormat="1" ht="15" customHeight="1">
      <c r="B111" s="302"/>
      <c r="C111" s="279" t="s">
        <v>4504</v>
      </c>
      <c r="D111" s="279"/>
      <c r="E111" s="279"/>
      <c r="F111" s="300" t="s">
        <v>4483</v>
      </c>
      <c r="G111" s="279"/>
      <c r="H111" s="279" t="s">
        <v>4517</v>
      </c>
      <c r="I111" s="279" t="s">
        <v>4479</v>
      </c>
      <c r="J111" s="279">
        <v>50</v>
      </c>
      <c r="K111" s="291"/>
    </row>
    <row r="112" spans="2:11" s="1" customFormat="1" ht="15" customHeight="1">
      <c r="B112" s="302"/>
      <c r="C112" s="279" t="s">
        <v>4502</v>
      </c>
      <c r="D112" s="279"/>
      <c r="E112" s="279"/>
      <c r="F112" s="300" t="s">
        <v>4483</v>
      </c>
      <c r="G112" s="279"/>
      <c r="H112" s="279" t="s">
        <v>4517</v>
      </c>
      <c r="I112" s="279" t="s">
        <v>4479</v>
      </c>
      <c r="J112" s="279">
        <v>50</v>
      </c>
      <c r="K112" s="291"/>
    </row>
    <row r="113" spans="2:11" s="1" customFormat="1" ht="15" customHeight="1">
      <c r="B113" s="302"/>
      <c r="C113" s="279" t="s">
        <v>55</v>
      </c>
      <c r="D113" s="279"/>
      <c r="E113" s="279"/>
      <c r="F113" s="300" t="s">
        <v>4033</v>
      </c>
      <c r="G113" s="279"/>
      <c r="H113" s="279" t="s">
        <v>4518</v>
      </c>
      <c r="I113" s="279" t="s">
        <v>4479</v>
      </c>
      <c r="J113" s="279">
        <v>20</v>
      </c>
      <c r="K113" s="291"/>
    </row>
    <row r="114" spans="2:11" s="1" customFormat="1" ht="15" customHeight="1">
      <c r="B114" s="302"/>
      <c r="C114" s="279" t="s">
        <v>4519</v>
      </c>
      <c r="D114" s="279"/>
      <c r="E114" s="279"/>
      <c r="F114" s="300" t="s">
        <v>4033</v>
      </c>
      <c r="G114" s="279"/>
      <c r="H114" s="279" t="s">
        <v>4520</v>
      </c>
      <c r="I114" s="279" t="s">
        <v>4479</v>
      </c>
      <c r="J114" s="279">
        <v>120</v>
      </c>
      <c r="K114" s="291"/>
    </row>
    <row r="115" spans="2:11" s="1" customFormat="1" ht="15" customHeight="1">
      <c r="B115" s="302"/>
      <c r="C115" s="279" t="s">
        <v>40</v>
      </c>
      <c r="D115" s="279"/>
      <c r="E115" s="279"/>
      <c r="F115" s="300" t="s">
        <v>4033</v>
      </c>
      <c r="G115" s="279"/>
      <c r="H115" s="279" t="s">
        <v>4521</v>
      </c>
      <c r="I115" s="279" t="s">
        <v>4512</v>
      </c>
      <c r="J115" s="279"/>
      <c r="K115" s="291"/>
    </row>
    <row r="116" spans="2:11" s="1" customFormat="1" ht="15" customHeight="1">
      <c r="B116" s="302"/>
      <c r="C116" s="279" t="s">
        <v>50</v>
      </c>
      <c r="D116" s="279"/>
      <c r="E116" s="279"/>
      <c r="F116" s="300" t="s">
        <v>4033</v>
      </c>
      <c r="G116" s="279"/>
      <c r="H116" s="279" t="s">
        <v>4522</v>
      </c>
      <c r="I116" s="279" t="s">
        <v>4512</v>
      </c>
      <c r="J116" s="279"/>
      <c r="K116" s="291"/>
    </row>
    <row r="117" spans="2:11" s="1" customFormat="1" ht="15" customHeight="1">
      <c r="B117" s="302"/>
      <c r="C117" s="279" t="s">
        <v>59</v>
      </c>
      <c r="D117" s="279"/>
      <c r="E117" s="279"/>
      <c r="F117" s="300" t="s">
        <v>4033</v>
      </c>
      <c r="G117" s="279"/>
      <c r="H117" s="279" t="s">
        <v>4523</v>
      </c>
      <c r="I117" s="279" t="s">
        <v>4524</v>
      </c>
      <c r="J117" s="279"/>
      <c r="K117" s="291"/>
    </row>
    <row r="118" spans="2:11" s="1" customFormat="1" ht="15" customHeight="1">
      <c r="B118" s="305"/>
      <c r="C118" s="311"/>
      <c r="D118" s="311"/>
      <c r="E118" s="311"/>
      <c r="F118" s="311"/>
      <c r="G118" s="311"/>
      <c r="H118" s="311"/>
      <c r="I118" s="311"/>
      <c r="J118" s="311"/>
      <c r="K118" s="307"/>
    </row>
    <row r="119" spans="2:11" s="1" customFormat="1" ht="18.75" customHeight="1">
      <c r="B119" s="312"/>
      <c r="C119" s="313"/>
      <c r="D119" s="313"/>
      <c r="E119" s="313"/>
      <c r="F119" s="314"/>
      <c r="G119" s="313"/>
      <c r="H119" s="313"/>
      <c r="I119" s="313"/>
      <c r="J119" s="313"/>
      <c r="K119" s="312"/>
    </row>
    <row r="120" spans="2:11" s="1" customFormat="1" ht="18.75" customHeight="1">
      <c r="B120" s="286"/>
      <c r="C120" s="286"/>
      <c r="D120" s="286"/>
      <c r="E120" s="286"/>
      <c r="F120" s="286"/>
      <c r="G120" s="286"/>
      <c r="H120" s="286"/>
      <c r="I120" s="286"/>
      <c r="J120" s="286"/>
      <c r="K120" s="286"/>
    </row>
    <row r="121" spans="2:11" s="1" customFormat="1" ht="7.5" customHeight="1">
      <c r="B121" s="315"/>
      <c r="C121" s="316"/>
      <c r="D121" s="316"/>
      <c r="E121" s="316"/>
      <c r="F121" s="316"/>
      <c r="G121" s="316"/>
      <c r="H121" s="316"/>
      <c r="I121" s="316"/>
      <c r="J121" s="316"/>
      <c r="K121" s="317"/>
    </row>
    <row r="122" spans="2:11" s="1" customFormat="1" ht="45" customHeight="1">
      <c r="B122" s="318"/>
      <c r="C122" s="413" t="s">
        <v>4525</v>
      </c>
      <c r="D122" s="413"/>
      <c r="E122" s="413"/>
      <c r="F122" s="413"/>
      <c r="G122" s="413"/>
      <c r="H122" s="413"/>
      <c r="I122" s="413"/>
      <c r="J122" s="413"/>
      <c r="K122" s="319"/>
    </row>
    <row r="123" spans="2:11" s="1" customFormat="1" ht="17.25" customHeight="1">
      <c r="B123" s="320"/>
      <c r="C123" s="292" t="s">
        <v>4472</v>
      </c>
      <c r="D123" s="292"/>
      <c r="E123" s="292"/>
      <c r="F123" s="292" t="s">
        <v>4473</v>
      </c>
      <c r="G123" s="293"/>
      <c r="H123" s="292" t="s">
        <v>56</v>
      </c>
      <c r="I123" s="292" t="s">
        <v>59</v>
      </c>
      <c r="J123" s="292" t="s">
        <v>4474</v>
      </c>
      <c r="K123" s="321"/>
    </row>
    <row r="124" spans="2:11" s="1" customFormat="1" ht="17.25" customHeight="1">
      <c r="B124" s="320"/>
      <c r="C124" s="294" t="s">
        <v>4475</v>
      </c>
      <c r="D124" s="294"/>
      <c r="E124" s="294"/>
      <c r="F124" s="295" t="s">
        <v>4476</v>
      </c>
      <c r="G124" s="296"/>
      <c r="H124" s="294"/>
      <c r="I124" s="294"/>
      <c r="J124" s="294" t="s">
        <v>4477</v>
      </c>
      <c r="K124" s="321"/>
    </row>
    <row r="125" spans="2:11" s="1" customFormat="1" ht="5.25" customHeight="1">
      <c r="B125" s="322"/>
      <c r="C125" s="297"/>
      <c r="D125" s="297"/>
      <c r="E125" s="297"/>
      <c r="F125" s="297"/>
      <c r="G125" s="323"/>
      <c r="H125" s="297"/>
      <c r="I125" s="297"/>
      <c r="J125" s="297"/>
      <c r="K125" s="324"/>
    </row>
    <row r="126" spans="2:11" s="1" customFormat="1" ht="15" customHeight="1">
      <c r="B126" s="322"/>
      <c r="C126" s="279" t="s">
        <v>4480</v>
      </c>
      <c r="D126" s="299"/>
      <c r="E126" s="299"/>
      <c r="F126" s="300" t="s">
        <v>4033</v>
      </c>
      <c r="G126" s="279"/>
      <c r="H126" s="279" t="s">
        <v>4517</v>
      </c>
      <c r="I126" s="279" t="s">
        <v>4479</v>
      </c>
      <c r="J126" s="279">
        <v>120</v>
      </c>
      <c r="K126" s="325"/>
    </row>
    <row r="127" spans="2:11" s="1" customFormat="1" ht="15" customHeight="1">
      <c r="B127" s="322"/>
      <c r="C127" s="279" t="s">
        <v>4526</v>
      </c>
      <c r="D127" s="279"/>
      <c r="E127" s="279"/>
      <c r="F127" s="300" t="s">
        <v>4033</v>
      </c>
      <c r="G127" s="279"/>
      <c r="H127" s="279" t="s">
        <v>4527</v>
      </c>
      <c r="I127" s="279" t="s">
        <v>4479</v>
      </c>
      <c r="J127" s="279" t="s">
        <v>4528</v>
      </c>
      <c r="K127" s="325"/>
    </row>
    <row r="128" spans="2:11" s="1" customFormat="1" ht="15" customHeight="1">
      <c r="B128" s="322"/>
      <c r="C128" s="279" t="s">
        <v>87</v>
      </c>
      <c r="D128" s="279"/>
      <c r="E128" s="279"/>
      <c r="F128" s="300" t="s">
        <v>4033</v>
      </c>
      <c r="G128" s="279"/>
      <c r="H128" s="279" t="s">
        <v>4529</v>
      </c>
      <c r="I128" s="279" t="s">
        <v>4479</v>
      </c>
      <c r="J128" s="279" t="s">
        <v>4528</v>
      </c>
      <c r="K128" s="325"/>
    </row>
    <row r="129" spans="2:11" s="1" customFormat="1" ht="15" customHeight="1">
      <c r="B129" s="322"/>
      <c r="C129" s="279" t="s">
        <v>4488</v>
      </c>
      <c r="D129" s="279"/>
      <c r="E129" s="279"/>
      <c r="F129" s="300" t="s">
        <v>4483</v>
      </c>
      <c r="G129" s="279"/>
      <c r="H129" s="279" t="s">
        <v>4489</v>
      </c>
      <c r="I129" s="279" t="s">
        <v>4479</v>
      </c>
      <c r="J129" s="279">
        <v>15</v>
      </c>
      <c r="K129" s="325"/>
    </row>
    <row r="130" spans="2:11" s="1" customFormat="1" ht="15" customHeight="1">
      <c r="B130" s="322"/>
      <c r="C130" s="303" t="s">
        <v>4490</v>
      </c>
      <c r="D130" s="303"/>
      <c r="E130" s="303"/>
      <c r="F130" s="304" t="s">
        <v>4483</v>
      </c>
      <c r="G130" s="303"/>
      <c r="H130" s="303" t="s">
        <v>4491</v>
      </c>
      <c r="I130" s="303" t="s">
        <v>4479</v>
      </c>
      <c r="J130" s="303">
        <v>15</v>
      </c>
      <c r="K130" s="325"/>
    </row>
    <row r="131" spans="2:11" s="1" customFormat="1" ht="15" customHeight="1">
      <c r="B131" s="322"/>
      <c r="C131" s="303" t="s">
        <v>4492</v>
      </c>
      <c r="D131" s="303"/>
      <c r="E131" s="303"/>
      <c r="F131" s="304" t="s">
        <v>4483</v>
      </c>
      <c r="G131" s="303"/>
      <c r="H131" s="303" t="s">
        <v>4493</v>
      </c>
      <c r="I131" s="303" t="s">
        <v>4479</v>
      </c>
      <c r="J131" s="303">
        <v>20</v>
      </c>
      <c r="K131" s="325"/>
    </row>
    <row r="132" spans="2:11" s="1" customFormat="1" ht="15" customHeight="1">
      <c r="B132" s="322"/>
      <c r="C132" s="303" t="s">
        <v>4494</v>
      </c>
      <c r="D132" s="303"/>
      <c r="E132" s="303"/>
      <c r="F132" s="304" t="s">
        <v>4483</v>
      </c>
      <c r="G132" s="303"/>
      <c r="H132" s="303" t="s">
        <v>4495</v>
      </c>
      <c r="I132" s="303" t="s">
        <v>4479</v>
      </c>
      <c r="J132" s="303">
        <v>20</v>
      </c>
      <c r="K132" s="325"/>
    </row>
    <row r="133" spans="2:11" s="1" customFormat="1" ht="15" customHeight="1">
      <c r="B133" s="322"/>
      <c r="C133" s="279" t="s">
        <v>4482</v>
      </c>
      <c r="D133" s="279"/>
      <c r="E133" s="279"/>
      <c r="F133" s="300" t="s">
        <v>4483</v>
      </c>
      <c r="G133" s="279"/>
      <c r="H133" s="279" t="s">
        <v>4517</v>
      </c>
      <c r="I133" s="279" t="s">
        <v>4479</v>
      </c>
      <c r="J133" s="279">
        <v>50</v>
      </c>
      <c r="K133" s="325"/>
    </row>
    <row r="134" spans="2:11" s="1" customFormat="1" ht="15" customHeight="1">
      <c r="B134" s="322"/>
      <c r="C134" s="279" t="s">
        <v>4496</v>
      </c>
      <c r="D134" s="279"/>
      <c r="E134" s="279"/>
      <c r="F134" s="300" t="s">
        <v>4483</v>
      </c>
      <c r="G134" s="279"/>
      <c r="H134" s="279" t="s">
        <v>4517</v>
      </c>
      <c r="I134" s="279" t="s">
        <v>4479</v>
      </c>
      <c r="J134" s="279">
        <v>50</v>
      </c>
      <c r="K134" s="325"/>
    </row>
    <row r="135" spans="2:11" s="1" customFormat="1" ht="15" customHeight="1">
      <c r="B135" s="322"/>
      <c r="C135" s="279" t="s">
        <v>4502</v>
      </c>
      <c r="D135" s="279"/>
      <c r="E135" s="279"/>
      <c r="F135" s="300" t="s">
        <v>4483</v>
      </c>
      <c r="G135" s="279"/>
      <c r="H135" s="279" t="s">
        <v>4517</v>
      </c>
      <c r="I135" s="279" t="s">
        <v>4479</v>
      </c>
      <c r="J135" s="279">
        <v>50</v>
      </c>
      <c r="K135" s="325"/>
    </row>
    <row r="136" spans="2:11" s="1" customFormat="1" ht="15" customHeight="1">
      <c r="B136" s="322"/>
      <c r="C136" s="279" t="s">
        <v>4504</v>
      </c>
      <c r="D136" s="279"/>
      <c r="E136" s="279"/>
      <c r="F136" s="300" t="s">
        <v>4483</v>
      </c>
      <c r="G136" s="279"/>
      <c r="H136" s="279" t="s">
        <v>4517</v>
      </c>
      <c r="I136" s="279" t="s">
        <v>4479</v>
      </c>
      <c r="J136" s="279">
        <v>50</v>
      </c>
      <c r="K136" s="325"/>
    </row>
    <row r="137" spans="2:11" s="1" customFormat="1" ht="15" customHeight="1">
      <c r="B137" s="322"/>
      <c r="C137" s="279" t="s">
        <v>4505</v>
      </c>
      <c r="D137" s="279"/>
      <c r="E137" s="279"/>
      <c r="F137" s="300" t="s">
        <v>4483</v>
      </c>
      <c r="G137" s="279"/>
      <c r="H137" s="279" t="s">
        <v>4530</v>
      </c>
      <c r="I137" s="279" t="s">
        <v>4479</v>
      </c>
      <c r="J137" s="279">
        <v>255</v>
      </c>
      <c r="K137" s="325"/>
    </row>
    <row r="138" spans="2:11" s="1" customFormat="1" ht="15" customHeight="1">
      <c r="B138" s="322"/>
      <c r="C138" s="279" t="s">
        <v>4507</v>
      </c>
      <c r="D138" s="279"/>
      <c r="E138" s="279"/>
      <c r="F138" s="300" t="s">
        <v>4033</v>
      </c>
      <c r="G138" s="279"/>
      <c r="H138" s="279" t="s">
        <v>4531</v>
      </c>
      <c r="I138" s="279" t="s">
        <v>4509</v>
      </c>
      <c r="J138" s="279"/>
      <c r="K138" s="325"/>
    </row>
    <row r="139" spans="2:11" s="1" customFormat="1" ht="15" customHeight="1">
      <c r="B139" s="322"/>
      <c r="C139" s="279" t="s">
        <v>4510</v>
      </c>
      <c r="D139" s="279"/>
      <c r="E139" s="279"/>
      <c r="F139" s="300" t="s">
        <v>4033</v>
      </c>
      <c r="G139" s="279"/>
      <c r="H139" s="279" t="s">
        <v>4532</v>
      </c>
      <c r="I139" s="279" t="s">
        <v>4512</v>
      </c>
      <c r="J139" s="279"/>
      <c r="K139" s="325"/>
    </row>
    <row r="140" spans="2:11" s="1" customFormat="1" ht="15" customHeight="1">
      <c r="B140" s="322"/>
      <c r="C140" s="279" t="s">
        <v>4513</v>
      </c>
      <c r="D140" s="279"/>
      <c r="E140" s="279"/>
      <c r="F140" s="300" t="s">
        <v>4033</v>
      </c>
      <c r="G140" s="279"/>
      <c r="H140" s="279" t="s">
        <v>4513</v>
      </c>
      <c r="I140" s="279" t="s">
        <v>4512</v>
      </c>
      <c r="J140" s="279"/>
      <c r="K140" s="325"/>
    </row>
    <row r="141" spans="2:11" s="1" customFormat="1" ht="15" customHeight="1">
      <c r="B141" s="322"/>
      <c r="C141" s="279" t="s">
        <v>40</v>
      </c>
      <c r="D141" s="279"/>
      <c r="E141" s="279"/>
      <c r="F141" s="300" t="s">
        <v>4033</v>
      </c>
      <c r="G141" s="279"/>
      <c r="H141" s="279" t="s">
        <v>4533</v>
      </c>
      <c r="I141" s="279" t="s">
        <v>4512</v>
      </c>
      <c r="J141" s="279"/>
      <c r="K141" s="325"/>
    </row>
    <row r="142" spans="2:11" s="1" customFormat="1" ht="15" customHeight="1">
      <c r="B142" s="322"/>
      <c r="C142" s="279" t="s">
        <v>4534</v>
      </c>
      <c r="D142" s="279"/>
      <c r="E142" s="279"/>
      <c r="F142" s="300" t="s">
        <v>4033</v>
      </c>
      <c r="G142" s="279"/>
      <c r="H142" s="279" t="s">
        <v>4535</v>
      </c>
      <c r="I142" s="279" t="s">
        <v>4512</v>
      </c>
      <c r="J142" s="279"/>
      <c r="K142" s="325"/>
    </row>
    <row r="143" spans="2:11" s="1" customFormat="1" ht="15" customHeight="1">
      <c r="B143" s="326"/>
      <c r="C143" s="327"/>
      <c r="D143" s="327"/>
      <c r="E143" s="327"/>
      <c r="F143" s="327"/>
      <c r="G143" s="327"/>
      <c r="H143" s="327"/>
      <c r="I143" s="327"/>
      <c r="J143" s="327"/>
      <c r="K143" s="328"/>
    </row>
    <row r="144" spans="2:11" s="1" customFormat="1" ht="18.75" customHeight="1">
      <c r="B144" s="313"/>
      <c r="C144" s="313"/>
      <c r="D144" s="313"/>
      <c r="E144" s="313"/>
      <c r="F144" s="314"/>
      <c r="G144" s="313"/>
      <c r="H144" s="313"/>
      <c r="I144" s="313"/>
      <c r="J144" s="313"/>
      <c r="K144" s="313"/>
    </row>
    <row r="145" spans="2:11" s="1" customFormat="1" ht="18.75" customHeight="1">
      <c r="B145" s="286"/>
      <c r="C145" s="286"/>
      <c r="D145" s="286"/>
      <c r="E145" s="286"/>
      <c r="F145" s="286"/>
      <c r="G145" s="286"/>
      <c r="H145" s="286"/>
      <c r="I145" s="286"/>
      <c r="J145" s="286"/>
      <c r="K145" s="286"/>
    </row>
    <row r="146" spans="2:11" s="1" customFormat="1" ht="7.5" customHeight="1">
      <c r="B146" s="287"/>
      <c r="C146" s="288"/>
      <c r="D146" s="288"/>
      <c r="E146" s="288"/>
      <c r="F146" s="288"/>
      <c r="G146" s="288"/>
      <c r="H146" s="288"/>
      <c r="I146" s="288"/>
      <c r="J146" s="288"/>
      <c r="K146" s="289"/>
    </row>
    <row r="147" spans="2:11" s="1" customFormat="1" ht="45" customHeight="1">
      <c r="B147" s="290"/>
      <c r="C147" s="415" t="s">
        <v>4536</v>
      </c>
      <c r="D147" s="415"/>
      <c r="E147" s="415"/>
      <c r="F147" s="415"/>
      <c r="G147" s="415"/>
      <c r="H147" s="415"/>
      <c r="I147" s="415"/>
      <c r="J147" s="415"/>
      <c r="K147" s="291"/>
    </row>
    <row r="148" spans="2:11" s="1" customFormat="1" ht="17.25" customHeight="1">
      <c r="B148" s="290"/>
      <c r="C148" s="292" t="s">
        <v>4472</v>
      </c>
      <c r="D148" s="292"/>
      <c r="E148" s="292"/>
      <c r="F148" s="292" t="s">
        <v>4473</v>
      </c>
      <c r="G148" s="293"/>
      <c r="H148" s="292" t="s">
        <v>56</v>
      </c>
      <c r="I148" s="292" t="s">
        <v>59</v>
      </c>
      <c r="J148" s="292" t="s">
        <v>4474</v>
      </c>
      <c r="K148" s="291"/>
    </row>
    <row r="149" spans="2:11" s="1" customFormat="1" ht="17.25" customHeight="1">
      <c r="B149" s="290"/>
      <c r="C149" s="294" t="s">
        <v>4475</v>
      </c>
      <c r="D149" s="294"/>
      <c r="E149" s="294"/>
      <c r="F149" s="295" t="s">
        <v>4476</v>
      </c>
      <c r="G149" s="296"/>
      <c r="H149" s="294"/>
      <c r="I149" s="294"/>
      <c r="J149" s="294" t="s">
        <v>4477</v>
      </c>
      <c r="K149" s="291"/>
    </row>
    <row r="150" spans="2:11" s="1" customFormat="1" ht="5.25" customHeight="1">
      <c r="B150" s="302"/>
      <c r="C150" s="297"/>
      <c r="D150" s="297"/>
      <c r="E150" s="297"/>
      <c r="F150" s="297"/>
      <c r="G150" s="298"/>
      <c r="H150" s="297"/>
      <c r="I150" s="297"/>
      <c r="J150" s="297"/>
      <c r="K150" s="325"/>
    </row>
    <row r="151" spans="2:11" s="1" customFormat="1" ht="15" customHeight="1">
      <c r="B151" s="302"/>
      <c r="C151" s="329" t="s">
        <v>4480</v>
      </c>
      <c r="D151" s="279"/>
      <c r="E151" s="279"/>
      <c r="F151" s="330" t="s">
        <v>4033</v>
      </c>
      <c r="G151" s="279"/>
      <c r="H151" s="329" t="s">
        <v>4517</v>
      </c>
      <c r="I151" s="329" t="s">
        <v>4479</v>
      </c>
      <c r="J151" s="329">
        <v>120</v>
      </c>
      <c r="K151" s="325"/>
    </row>
    <row r="152" spans="2:11" s="1" customFormat="1" ht="15" customHeight="1">
      <c r="B152" s="302"/>
      <c r="C152" s="329" t="s">
        <v>4526</v>
      </c>
      <c r="D152" s="279"/>
      <c r="E152" s="279"/>
      <c r="F152" s="330" t="s">
        <v>4033</v>
      </c>
      <c r="G152" s="279"/>
      <c r="H152" s="329" t="s">
        <v>4537</v>
      </c>
      <c r="I152" s="329" t="s">
        <v>4479</v>
      </c>
      <c r="J152" s="329" t="s">
        <v>4528</v>
      </c>
      <c r="K152" s="325"/>
    </row>
    <row r="153" spans="2:11" s="1" customFormat="1" ht="15" customHeight="1">
      <c r="B153" s="302"/>
      <c r="C153" s="329" t="s">
        <v>87</v>
      </c>
      <c r="D153" s="279"/>
      <c r="E153" s="279"/>
      <c r="F153" s="330" t="s">
        <v>4033</v>
      </c>
      <c r="G153" s="279"/>
      <c r="H153" s="329" t="s">
        <v>4538</v>
      </c>
      <c r="I153" s="329" t="s">
        <v>4479</v>
      </c>
      <c r="J153" s="329" t="s">
        <v>4528</v>
      </c>
      <c r="K153" s="325"/>
    </row>
    <row r="154" spans="2:11" s="1" customFormat="1" ht="15" customHeight="1">
      <c r="B154" s="302"/>
      <c r="C154" s="329" t="s">
        <v>4482</v>
      </c>
      <c r="D154" s="279"/>
      <c r="E154" s="279"/>
      <c r="F154" s="330" t="s">
        <v>4483</v>
      </c>
      <c r="G154" s="279"/>
      <c r="H154" s="329" t="s">
        <v>4517</v>
      </c>
      <c r="I154" s="329" t="s">
        <v>4479</v>
      </c>
      <c r="J154" s="329">
        <v>50</v>
      </c>
      <c r="K154" s="325"/>
    </row>
    <row r="155" spans="2:11" s="1" customFormat="1" ht="15" customHeight="1">
      <c r="B155" s="302"/>
      <c r="C155" s="329" t="s">
        <v>4485</v>
      </c>
      <c r="D155" s="279"/>
      <c r="E155" s="279"/>
      <c r="F155" s="330" t="s">
        <v>4033</v>
      </c>
      <c r="G155" s="279"/>
      <c r="H155" s="329" t="s">
        <v>4517</v>
      </c>
      <c r="I155" s="329" t="s">
        <v>4487</v>
      </c>
      <c r="J155" s="329"/>
      <c r="K155" s="325"/>
    </row>
    <row r="156" spans="2:11" s="1" customFormat="1" ht="15" customHeight="1">
      <c r="B156" s="302"/>
      <c r="C156" s="329" t="s">
        <v>4496</v>
      </c>
      <c r="D156" s="279"/>
      <c r="E156" s="279"/>
      <c r="F156" s="330" t="s">
        <v>4483</v>
      </c>
      <c r="G156" s="279"/>
      <c r="H156" s="329" t="s">
        <v>4517</v>
      </c>
      <c r="I156" s="329" t="s">
        <v>4479</v>
      </c>
      <c r="J156" s="329">
        <v>50</v>
      </c>
      <c r="K156" s="325"/>
    </row>
    <row r="157" spans="2:11" s="1" customFormat="1" ht="15" customHeight="1">
      <c r="B157" s="302"/>
      <c r="C157" s="329" t="s">
        <v>4504</v>
      </c>
      <c r="D157" s="279"/>
      <c r="E157" s="279"/>
      <c r="F157" s="330" t="s">
        <v>4483</v>
      </c>
      <c r="G157" s="279"/>
      <c r="H157" s="329" t="s">
        <v>4517</v>
      </c>
      <c r="I157" s="329" t="s">
        <v>4479</v>
      </c>
      <c r="J157" s="329">
        <v>50</v>
      </c>
      <c r="K157" s="325"/>
    </row>
    <row r="158" spans="2:11" s="1" customFormat="1" ht="15" customHeight="1">
      <c r="B158" s="302"/>
      <c r="C158" s="329" t="s">
        <v>4502</v>
      </c>
      <c r="D158" s="279"/>
      <c r="E158" s="279"/>
      <c r="F158" s="330" t="s">
        <v>4483</v>
      </c>
      <c r="G158" s="279"/>
      <c r="H158" s="329" t="s">
        <v>4517</v>
      </c>
      <c r="I158" s="329" t="s">
        <v>4479</v>
      </c>
      <c r="J158" s="329">
        <v>50</v>
      </c>
      <c r="K158" s="325"/>
    </row>
    <row r="159" spans="2:11" s="1" customFormat="1" ht="15" customHeight="1">
      <c r="B159" s="302"/>
      <c r="C159" s="329" t="s">
        <v>176</v>
      </c>
      <c r="D159" s="279"/>
      <c r="E159" s="279"/>
      <c r="F159" s="330" t="s">
        <v>4033</v>
      </c>
      <c r="G159" s="279"/>
      <c r="H159" s="329" t="s">
        <v>4539</v>
      </c>
      <c r="I159" s="329" t="s">
        <v>4479</v>
      </c>
      <c r="J159" s="329" t="s">
        <v>4540</v>
      </c>
      <c r="K159" s="325"/>
    </row>
    <row r="160" spans="2:11" s="1" customFormat="1" ht="15" customHeight="1">
      <c r="B160" s="302"/>
      <c r="C160" s="329" t="s">
        <v>4541</v>
      </c>
      <c r="D160" s="279"/>
      <c r="E160" s="279"/>
      <c r="F160" s="330" t="s">
        <v>4033</v>
      </c>
      <c r="G160" s="279"/>
      <c r="H160" s="329" t="s">
        <v>4542</v>
      </c>
      <c r="I160" s="329" t="s">
        <v>4512</v>
      </c>
      <c r="J160" s="329"/>
      <c r="K160" s="325"/>
    </row>
    <row r="161" spans="2:11" s="1" customFormat="1" ht="15" customHeight="1">
      <c r="B161" s="331"/>
      <c r="C161" s="311"/>
      <c r="D161" s="311"/>
      <c r="E161" s="311"/>
      <c r="F161" s="311"/>
      <c r="G161" s="311"/>
      <c r="H161" s="311"/>
      <c r="I161" s="311"/>
      <c r="J161" s="311"/>
      <c r="K161" s="332"/>
    </row>
    <row r="162" spans="2:11" s="1" customFormat="1" ht="18.75" customHeight="1">
      <c r="B162" s="313"/>
      <c r="C162" s="323"/>
      <c r="D162" s="323"/>
      <c r="E162" s="323"/>
      <c r="F162" s="333"/>
      <c r="G162" s="323"/>
      <c r="H162" s="323"/>
      <c r="I162" s="323"/>
      <c r="J162" s="323"/>
      <c r="K162" s="313"/>
    </row>
    <row r="163" spans="2:11" s="1" customFormat="1" ht="18.75" customHeight="1">
      <c r="B163" s="286"/>
      <c r="C163" s="286"/>
      <c r="D163" s="286"/>
      <c r="E163" s="286"/>
      <c r="F163" s="286"/>
      <c r="G163" s="286"/>
      <c r="H163" s="286"/>
      <c r="I163" s="286"/>
      <c r="J163" s="286"/>
      <c r="K163" s="286"/>
    </row>
    <row r="164" spans="2:11" s="1" customFormat="1" ht="7.5" customHeight="1">
      <c r="B164" s="268"/>
      <c r="C164" s="269"/>
      <c r="D164" s="269"/>
      <c r="E164" s="269"/>
      <c r="F164" s="269"/>
      <c r="G164" s="269"/>
      <c r="H164" s="269"/>
      <c r="I164" s="269"/>
      <c r="J164" s="269"/>
      <c r="K164" s="270"/>
    </row>
    <row r="165" spans="2:11" s="1" customFormat="1" ht="45" customHeight="1">
      <c r="B165" s="271"/>
      <c r="C165" s="413" t="s">
        <v>4543</v>
      </c>
      <c r="D165" s="413"/>
      <c r="E165" s="413"/>
      <c r="F165" s="413"/>
      <c r="G165" s="413"/>
      <c r="H165" s="413"/>
      <c r="I165" s="413"/>
      <c r="J165" s="413"/>
      <c r="K165" s="272"/>
    </row>
    <row r="166" spans="2:11" s="1" customFormat="1" ht="17.25" customHeight="1">
      <c r="B166" s="271"/>
      <c r="C166" s="292" t="s">
        <v>4472</v>
      </c>
      <c r="D166" s="292"/>
      <c r="E166" s="292"/>
      <c r="F166" s="292" t="s">
        <v>4473</v>
      </c>
      <c r="G166" s="334"/>
      <c r="H166" s="335" t="s">
        <v>56</v>
      </c>
      <c r="I166" s="335" t="s">
        <v>59</v>
      </c>
      <c r="J166" s="292" t="s">
        <v>4474</v>
      </c>
      <c r="K166" s="272"/>
    </row>
    <row r="167" spans="2:11" s="1" customFormat="1" ht="17.25" customHeight="1">
      <c r="B167" s="273"/>
      <c r="C167" s="294" t="s">
        <v>4475</v>
      </c>
      <c r="D167" s="294"/>
      <c r="E167" s="294"/>
      <c r="F167" s="295" t="s">
        <v>4476</v>
      </c>
      <c r="G167" s="336"/>
      <c r="H167" s="337"/>
      <c r="I167" s="337"/>
      <c r="J167" s="294" t="s">
        <v>4477</v>
      </c>
      <c r="K167" s="274"/>
    </row>
    <row r="168" spans="2:11" s="1" customFormat="1" ht="5.25" customHeight="1">
      <c r="B168" s="302"/>
      <c r="C168" s="297"/>
      <c r="D168" s="297"/>
      <c r="E168" s="297"/>
      <c r="F168" s="297"/>
      <c r="G168" s="298"/>
      <c r="H168" s="297"/>
      <c r="I168" s="297"/>
      <c r="J168" s="297"/>
      <c r="K168" s="325"/>
    </row>
    <row r="169" spans="2:11" s="1" customFormat="1" ht="15" customHeight="1">
      <c r="B169" s="302"/>
      <c r="C169" s="279" t="s">
        <v>4480</v>
      </c>
      <c r="D169" s="279"/>
      <c r="E169" s="279"/>
      <c r="F169" s="300" t="s">
        <v>4033</v>
      </c>
      <c r="G169" s="279"/>
      <c r="H169" s="279" t="s">
        <v>4517</v>
      </c>
      <c r="I169" s="279" t="s">
        <v>4479</v>
      </c>
      <c r="J169" s="279">
        <v>120</v>
      </c>
      <c r="K169" s="325"/>
    </row>
    <row r="170" spans="2:11" s="1" customFormat="1" ht="15" customHeight="1">
      <c r="B170" s="302"/>
      <c r="C170" s="279" t="s">
        <v>4526</v>
      </c>
      <c r="D170" s="279"/>
      <c r="E170" s="279"/>
      <c r="F170" s="300" t="s">
        <v>4033</v>
      </c>
      <c r="G170" s="279"/>
      <c r="H170" s="279" t="s">
        <v>4527</v>
      </c>
      <c r="I170" s="279" t="s">
        <v>4479</v>
      </c>
      <c r="J170" s="279" t="s">
        <v>4528</v>
      </c>
      <c r="K170" s="325"/>
    </row>
    <row r="171" spans="2:11" s="1" customFormat="1" ht="15" customHeight="1">
      <c r="B171" s="302"/>
      <c r="C171" s="279" t="s">
        <v>87</v>
      </c>
      <c r="D171" s="279"/>
      <c r="E171" s="279"/>
      <c r="F171" s="300" t="s">
        <v>4033</v>
      </c>
      <c r="G171" s="279"/>
      <c r="H171" s="279" t="s">
        <v>4544</v>
      </c>
      <c r="I171" s="279" t="s">
        <v>4479</v>
      </c>
      <c r="J171" s="279" t="s">
        <v>4528</v>
      </c>
      <c r="K171" s="325"/>
    </row>
    <row r="172" spans="2:11" s="1" customFormat="1" ht="15" customHeight="1">
      <c r="B172" s="302"/>
      <c r="C172" s="279" t="s">
        <v>4482</v>
      </c>
      <c r="D172" s="279"/>
      <c r="E172" s="279"/>
      <c r="F172" s="300" t="s">
        <v>4483</v>
      </c>
      <c r="G172" s="279"/>
      <c r="H172" s="279" t="s">
        <v>4544</v>
      </c>
      <c r="I172" s="279" t="s">
        <v>4479</v>
      </c>
      <c r="J172" s="279">
        <v>50</v>
      </c>
      <c r="K172" s="325"/>
    </row>
    <row r="173" spans="2:11" s="1" customFormat="1" ht="15" customHeight="1">
      <c r="B173" s="302"/>
      <c r="C173" s="279" t="s">
        <v>4485</v>
      </c>
      <c r="D173" s="279"/>
      <c r="E173" s="279"/>
      <c r="F173" s="300" t="s">
        <v>4033</v>
      </c>
      <c r="G173" s="279"/>
      <c r="H173" s="279" t="s">
        <v>4544</v>
      </c>
      <c r="I173" s="279" t="s">
        <v>4487</v>
      </c>
      <c r="J173" s="279"/>
      <c r="K173" s="325"/>
    </row>
    <row r="174" spans="2:11" s="1" customFormat="1" ht="15" customHeight="1">
      <c r="B174" s="302"/>
      <c r="C174" s="279" t="s">
        <v>4496</v>
      </c>
      <c r="D174" s="279"/>
      <c r="E174" s="279"/>
      <c r="F174" s="300" t="s">
        <v>4483</v>
      </c>
      <c r="G174" s="279"/>
      <c r="H174" s="279" t="s">
        <v>4544</v>
      </c>
      <c r="I174" s="279" t="s">
        <v>4479</v>
      </c>
      <c r="J174" s="279">
        <v>50</v>
      </c>
      <c r="K174" s="325"/>
    </row>
    <row r="175" spans="2:11" s="1" customFormat="1" ht="15" customHeight="1">
      <c r="B175" s="302"/>
      <c r="C175" s="279" t="s">
        <v>4504</v>
      </c>
      <c r="D175" s="279"/>
      <c r="E175" s="279"/>
      <c r="F175" s="300" t="s">
        <v>4483</v>
      </c>
      <c r="G175" s="279"/>
      <c r="H175" s="279" t="s">
        <v>4544</v>
      </c>
      <c r="I175" s="279" t="s">
        <v>4479</v>
      </c>
      <c r="J175" s="279">
        <v>50</v>
      </c>
      <c r="K175" s="325"/>
    </row>
    <row r="176" spans="2:11" s="1" customFormat="1" ht="15" customHeight="1">
      <c r="B176" s="302"/>
      <c r="C176" s="279" t="s">
        <v>4502</v>
      </c>
      <c r="D176" s="279"/>
      <c r="E176" s="279"/>
      <c r="F176" s="300" t="s">
        <v>4483</v>
      </c>
      <c r="G176" s="279"/>
      <c r="H176" s="279" t="s">
        <v>4544</v>
      </c>
      <c r="I176" s="279" t="s">
        <v>4479</v>
      </c>
      <c r="J176" s="279">
        <v>50</v>
      </c>
      <c r="K176" s="325"/>
    </row>
    <row r="177" spans="2:11" s="1" customFormat="1" ht="15" customHeight="1">
      <c r="B177" s="302"/>
      <c r="C177" s="279" t="s">
        <v>192</v>
      </c>
      <c r="D177" s="279"/>
      <c r="E177" s="279"/>
      <c r="F177" s="300" t="s">
        <v>4033</v>
      </c>
      <c r="G177" s="279"/>
      <c r="H177" s="279" t="s">
        <v>4545</v>
      </c>
      <c r="I177" s="279" t="s">
        <v>4546</v>
      </c>
      <c r="J177" s="279"/>
      <c r="K177" s="325"/>
    </row>
    <row r="178" spans="2:11" s="1" customFormat="1" ht="15" customHeight="1">
      <c r="B178" s="302"/>
      <c r="C178" s="279" t="s">
        <v>59</v>
      </c>
      <c r="D178" s="279"/>
      <c r="E178" s="279"/>
      <c r="F178" s="300" t="s">
        <v>4033</v>
      </c>
      <c r="G178" s="279"/>
      <c r="H178" s="279" t="s">
        <v>4547</v>
      </c>
      <c r="I178" s="279" t="s">
        <v>4548</v>
      </c>
      <c r="J178" s="279">
        <v>1</v>
      </c>
      <c r="K178" s="325"/>
    </row>
    <row r="179" spans="2:11" s="1" customFormat="1" ht="15" customHeight="1">
      <c r="B179" s="302"/>
      <c r="C179" s="279" t="s">
        <v>55</v>
      </c>
      <c r="D179" s="279"/>
      <c r="E179" s="279"/>
      <c r="F179" s="300" t="s">
        <v>4033</v>
      </c>
      <c r="G179" s="279"/>
      <c r="H179" s="279" t="s">
        <v>4549</v>
      </c>
      <c r="I179" s="279" t="s">
        <v>4479</v>
      </c>
      <c r="J179" s="279">
        <v>20</v>
      </c>
      <c r="K179" s="325"/>
    </row>
    <row r="180" spans="2:11" s="1" customFormat="1" ht="15" customHeight="1">
      <c r="B180" s="302"/>
      <c r="C180" s="279" t="s">
        <v>56</v>
      </c>
      <c r="D180" s="279"/>
      <c r="E180" s="279"/>
      <c r="F180" s="300" t="s">
        <v>4033</v>
      </c>
      <c r="G180" s="279"/>
      <c r="H180" s="279" t="s">
        <v>4550</v>
      </c>
      <c r="I180" s="279" t="s">
        <v>4479</v>
      </c>
      <c r="J180" s="279">
        <v>255</v>
      </c>
      <c r="K180" s="325"/>
    </row>
    <row r="181" spans="2:11" s="1" customFormat="1" ht="15" customHeight="1">
      <c r="B181" s="302"/>
      <c r="C181" s="279" t="s">
        <v>193</v>
      </c>
      <c r="D181" s="279"/>
      <c r="E181" s="279"/>
      <c r="F181" s="300" t="s">
        <v>4033</v>
      </c>
      <c r="G181" s="279"/>
      <c r="H181" s="279" t="s">
        <v>4442</v>
      </c>
      <c r="I181" s="279" t="s">
        <v>4479</v>
      </c>
      <c r="J181" s="279">
        <v>10</v>
      </c>
      <c r="K181" s="325"/>
    </row>
    <row r="182" spans="2:11" s="1" customFormat="1" ht="15" customHeight="1">
      <c r="B182" s="302"/>
      <c r="C182" s="279" t="s">
        <v>194</v>
      </c>
      <c r="D182" s="279"/>
      <c r="E182" s="279"/>
      <c r="F182" s="300" t="s">
        <v>4033</v>
      </c>
      <c r="G182" s="279"/>
      <c r="H182" s="279" t="s">
        <v>4551</v>
      </c>
      <c r="I182" s="279" t="s">
        <v>4512</v>
      </c>
      <c r="J182" s="279"/>
      <c r="K182" s="325"/>
    </row>
    <row r="183" spans="2:11" s="1" customFormat="1" ht="15" customHeight="1">
      <c r="B183" s="302"/>
      <c r="C183" s="279" t="s">
        <v>4552</v>
      </c>
      <c r="D183" s="279"/>
      <c r="E183" s="279"/>
      <c r="F183" s="300" t="s">
        <v>4033</v>
      </c>
      <c r="G183" s="279"/>
      <c r="H183" s="279" t="s">
        <v>4553</v>
      </c>
      <c r="I183" s="279" t="s">
        <v>4512</v>
      </c>
      <c r="J183" s="279"/>
      <c r="K183" s="325"/>
    </row>
    <row r="184" spans="2:11" s="1" customFormat="1" ht="15" customHeight="1">
      <c r="B184" s="302"/>
      <c r="C184" s="279" t="s">
        <v>4541</v>
      </c>
      <c r="D184" s="279"/>
      <c r="E184" s="279"/>
      <c r="F184" s="300" t="s">
        <v>4033</v>
      </c>
      <c r="G184" s="279"/>
      <c r="H184" s="279" t="s">
        <v>4554</v>
      </c>
      <c r="I184" s="279" t="s">
        <v>4512</v>
      </c>
      <c r="J184" s="279"/>
      <c r="K184" s="325"/>
    </row>
    <row r="185" spans="2:11" s="1" customFormat="1" ht="15" customHeight="1">
      <c r="B185" s="302"/>
      <c r="C185" s="279" t="s">
        <v>196</v>
      </c>
      <c r="D185" s="279"/>
      <c r="E185" s="279"/>
      <c r="F185" s="300" t="s">
        <v>4483</v>
      </c>
      <c r="G185" s="279"/>
      <c r="H185" s="279" t="s">
        <v>4555</v>
      </c>
      <c r="I185" s="279" t="s">
        <v>4479</v>
      </c>
      <c r="J185" s="279">
        <v>50</v>
      </c>
      <c r="K185" s="325"/>
    </row>
    <row r="186" spans="2:11" s="1" customFormat="1" ht="15" customHeight="1">
      <c r="B186" s="302"/>
      <c r="C186" s="279" t="s">
        <v>4556</v>
      </c>
      <c r="D186" s="279"/>
      <c r="E186" s="279"/>
      <c r="F186" s="300" t="s">
        <v>4483</v>
      </c>
      <c r="G186" s="279"/>
      <c r="H186" s="279" t="s">
        <v>4557</v>
      </c>
      <c r="I186" s="279" t="s">
        <v>4558</v>
      </c>
      <c r="J186" s="279"/>
      <c r="K186" s="325"/>
    </row>
    <row r="187" spans="2:11" s="1" customFormat="1" ht="15" customHeight="1">
      <c r="B187" s="302"/>
      <c r="C187" s="279" t="s">
        <v>4559</v>
      </c>
      <c r="D187" s="279"/>
      <c r="E187" s="279"/>
      <c r="F187" s="300" t="s">
        <v>4483</v>
      </c>
      <c r="G187" s="279"/>
      <c r="H187" s="279" t="s">
        <v>4560</v>
      </c>
      <c r="I187" s="279" t="s">
        <v>4558</v>
      </c>
      <c r="J187" s="279"/>
      <c r="K187" s="325"/>
    </row>
    <row r="188" spans="2:11" s="1" customFormat="1" ht="15" customHeight="1">
      <c r="B188" s="302"/>
      <c r="C188" s="279" t="s">
        <v>4561</v>
      </c>
      <c r="D188" s="279"/>
      <c r="E188" s="279"/>
      <c r="F188" s="300" t="s">
        <v>4483</v>
      </c>
      <c r="G188" s="279"/>
      <c r="H188" s="279" t="s">
        <v>4562</v>
      </c>
      <c r="I188" s="279" t="s">
        <v>4558</v>
      </c>
      <c r="J188" s="279"/>
      <c r="K188" s="325"/>
    </row>
    <row r="189" spans="2:11" s="1" customFormat="1" ht="15" customHeight="1">
      <c r="B189" s="302"/>
      <c r="C189" s="338" t="s">
        <v>4563</v>
      </c>
      <c r="D189" s="279"/>
      <c r="E189" s="279"/>
      <c r="F189" s="300" t="s">
        <v>4483</v>
      </c>
      <c r="G189" s="279"/>
      <c r="H189" s="279" t="s">
        <v>4564</v>
      </c>
      <c r="I189" s="279" t="s">
        <v>4565</v>
      </c>
      <c r="J189" s="339" t="s">
        <v>4566</v>
      </c>
      <c r="K189" s="325"/>
    </row>
    <row r="190" spans="2:11" s="18" customFormat="1" ht="15" customHeight="1">
      <c r="B190" s="340"/>
      <c r="C190" s="341" t="s">
        <v>4567</v>
      </c>
      <c r="D190" s="342"/>
      <c r="E190" s="342"/>
      <c r="F190" s="343" t="s">
        <v>4483</v>
      </c>
      <c r="G190" s="342"/>
      <c r="H190" s="342" t="s">
        <v>4568</v>
      </c>
      <c r="I190" s="342" t="s">
        <v>4565</v>
      </c>
      <c r="J190" s="344" t="s">
        <v>4566</v>
      </c>
      <c r="K190" s="345"/>
    </row>
    <row r="191" spans="2:11" s="1" customFormat="1" ht="15" customHeight="1">
      <c r="B191" s="302"/>
      <c r="C191" s="338" t="s">
        <v>44</v>
      </c>
      <c r="D191" s="279"/>
      <c r="E191" s="279"/>
      <c r="F191" s="300" t="s">
        <v>4033</v>
      </c>
      <c r="G191" s="279"/>
      <c r="H191" s="276" t="s">
        <v>4569</v>
      </c>
      <c r="I191" s="279" t="s">
        <v>4570</v>
      </c>
      <c r="J191" s="279"/>
      <c r="K191" s="325"/>
    </row>
    <row r="192" spans="2:11" s="1" customFormat="1" ht="15" customHeight="1">
      <c r="B192" s="302"/>
      <c r="C192" s="338" t="s">
        <v>4571</v>
      </c>
      <c r="D192" s="279"/>
      <c r="E192" s="279"/>
      <c r="F192" s="300" t="s">
        <v>4033</v>
      </c>
      <c r="G192" s="279"/>
      <c r="H192" s="279" t="s">
        <v>4572</v>
      </c>
      <c r="I192" s="279" t="s">
        <v>4512</v>
      </c>
      <c r="J192" s="279"/>
      <c r="K192" s="325"/>
    </row>
    <row r="193" spans="2:11" s="1" customFormat="1" ht="15" customHeight="1">
      <c r="B193" s="302"/>
      <c r="C193" s="338" t="s">
        <v>4573</v>
      </c>
      <c r="D193" s="279"/>
      <c r="E193" s="279"/>
      <c r="F193" s="300" t="s">
        <v>4033</v>
      </c>
      <c r="G193" s="279"/>
      <c r="H193" s="279" t="s">
        <v>4574</v>
      </c>
      <c r="I193" s="279" t="s">
        <v>4512</v>
      </c>
      <c r="J193" s="279"/>
      <c r="K193" s="325"/>
    </row>
    <row r="194" spans="2:11" s="1" customFormat="1" ht="15" customHeight="1">
      <c r="B194" s="302"/>
      <c r="C194" s="338" t="s">
        <v>4575</v>
      </c>
      <c r="D194" s="279"/>
      <c r="E194" s="279"/>
      <c r="F194" s="300" t="s">
        <v>4483</v>
      </c>
      <c r="G194" s="279"/>
      <c r="H194" s="279" t="s">
        <v>4576</v>
      </c>
      <c r="I194" s="279" t="s">
        <v>4512</v>
      </c>
      <c r="J194" s="279"/>
      <c r="K194" s="325"/>
    </row>
    <row r="195" spans="2:11" s="1" customFormat="1" ht="15" customHeight="1">
      <c r="B195" s="331"/>
      <c r="C195" s="346"/>
      <c r="D195" s="311"/>
      <c r="E195" s="311"/>
      <c r="F195" s="311"/>
      <c r="G195" s="311"/>
      <c r="H195" s="311"/>
      <c r="I195" s="311"/>
      <c r="J195" s="311"/>
      <c r="K195" s="332"/>
    </row>
    <row r="196" spans="2:11" s="1" customFormat="1" ht="18.75" customHeight="1">
      <c r="B196" s="313"/>
      <c r="C196" s="323"/>
      <c r="D196" s="323"/>
      <c r="E196" s="323"/>
      <c r="F196" s="333"/>
      <c r="G196" s="323"/>
      <c r="H196" s="323"/>
      <c r="I196" s="323"/>
      <c r="J196" s="323"/>
      <c r="K196" s="313"/>
    </row>
    <row r="197" spans="2:11" s="1" customFormat="1" ht="18.75" customHeight="1">
      <c r="B197" s="313"/>
      <c r="C197" s="323"/>
      <c r="D197" s="323"/>
      <c r="E197" s="323"/>
      <c r="F197" s="333"/>
      <c r="G197" s="323"/>
      <c r="H197" s="323"/>
      <c r="I197" s="323"/>
      <c r="J197" s="323"/>
      <c r="K197" s="313"/>
    </row>
    <row r="198" spans="2:11" s="1" customFormat="1" ht="18.75" customHeight="1">
      <c r="B198" s="286"/>
      <c r="C198" s="286"/>
      <c r="D198" s="286"/>
      <c r="E198" s="286"/>
      <c r="F198" s="286"/>
      <c r="G198" s="286"/>
      <c r="H198" s="286"/>
      <c r="I198" s="286"/>
      <c r="J198" s="286"/>
      <c r="K198" s="286"/>
    </row>
    <row r="199" spans="2:11" s="1" customFormat="1" ht="12">
      <c r="B199" s="268"/>
      <c r="C199" s="269"/>
      <c r="D199" s="269"/>
      <c r="E199" s="269"/>
      <c r="F199" s="269"/>
      <c r="G199" s="269"/>
      <c r="H199" s="269"/>
      <c r="I199" s="269"/>
      <c r="J199" s="269"/>
      <c r="K199" s="270"/>
    </row>
    <row r="200" spans="2:11" s="1" customFormat="1" ht="20.5">
      <c r="B200" s="271"/>
      <c r="C200" s="413" t="s">
        <v>4577</v>
      </c>
      <c r="D200" s="413"/>
      <c r="E200" s="413"/>
      <c r="F200" s="413"/>
      <c r="G200" s="413"/>
      <c r="H200" s="413"/>
      <c r="I200" s="413"/>
      <c r="J200" s="413"/>
      <c r="K200" s="272"/>
    </row>
    <row r="201" spans="2:11" s="1" customFormat="1" ht="25.5" customHeight="1">
      <c r="B201" s="271"/>
      <c r="C201" s="347" t="s">
        <v>4578</v>
      </c>
      <c r="D201" s="347"/>
      <c r="E201" s="347"/>
      <c r="F201" s="347" t="s">
        <v>4579</v>
      </c>
      <c r="G201" s="348"/>
      <c r="H201" s="416" t="s">
        <v>4580</v>
      </c>
      <c r="I201" s="416"/>
      <c r="J201" s="416"/>
      <c r="K201" s="272"/>
    </row>
    <row r="202" spans="2:11" s="1" customFormat="1" ht="5.25" customHeight="1">
      <c r="B202" s="302"/>
      <c r="C202" s="297"/>
      <c r="D202" s="297"/>
      <c r="E202" s="297"/>
      <c r="F202" s="297"/>
      <c r="G202" s="323"/>
      <c r="H202" s="297"/>
      <c r="I202" s="297"/>
      <c r="J202" s="297"/>
      <c r="K202" s="325"/>
    </row>
    <row r="203" spans="2:11" s="1" customFormat="1" ht="15" customHeight="1">
      <c r="B203" s="302"/>
      <c r="C203" s="279" t="s">
        <v>4570</v>
      </c>
      <c r="D203" s="279"/>
      <c r="E203" s="279"/>
      <c r="F203" s="300" t="s">
        <v>45</v>
      </c>
      <c r="G203" s="279"/>
      <c r="H203" s="417" t="s">
        <v>4581</v>
      </c>
      <c r="I203" s="417"/>
      <c r="J203" s="417"/>
      <c r="K203" s="325"/>
    </row>
    <row r="204" spans="2:11" s="1" customFormat="1" ht="15" customHeight="1">
      <c r="B204" s="302"/>
      <c r="C204" s="279"/>
      <c r="D204" s="279"/>
      <c r="E204" s="279"/>
      <c r="F204" s="300" t="s">
        <v>46</v>
      </c>
      <c r="G204" s="279"/>
      <c r="H204" s="417" t="s">
        <v>4582</v>
      </c>
      <c r="I204" s="417"/>
      <c r="J204" s="417"/>
      <c r="K204" s="325"/>
    </row>
    <row r="205" spans="2:11" s="1" customFormat="1" ht="15" customHeight="1">
      <c r="B205" s="302"/>
      <c r="C205" s="279"/>
      <c r="D205" s="279"/>
      <c r="E205" s="279"/>
      <c r="F205" s="300" t="s">
        <v>49</v>
      </c>
      <c r="G205" s="279"/>
      <c r="H205" s="417" t="s">
        <v>4583</v>
      </c>
      <c r="I205" s="417"/>
      <c r="J205" s="417"/>
      <c r="K205" s="325"/>
    </row>
    <row r="206" spans="2:11" s="1" customFormat="1" ht="15" customHeight="1">
      <c r="B206" s="302"/>
      <c r="C206" s="279"/>
      <c r="D206" s="279"/>
      <c r="E206" s="279"/>
      <c r="F206" s="300" t="s">
        <v>47</v>
      </c>
      <c r="G206" s="279"/>
      <c r="H206" s="417" t="s">
        <v>4584</v>
      </c>
      <c r="I206" s="417"/>
      <c r="J206" s="417"/>
      <c r="K206" s="325"/>
    </row>
    <row r="207" spans="2:11" s="1" customFormat="1" ht="15" customHeight="1">
      <c r="B207" s="302"/>
      <c r="C207" s="279"/>
      <c r="D207" s="279"/>
      <c r="E207" s="279"/>
      <c r="F207" s="300" t="s">
        <v>48</v>
      </c>
      <c r="G207" s="279"/>
      <c r="H207" s="417" t="s">
        <v>4585</v>
      </c>
      <c r="I207" s="417"/>
      <c r="J207" s="417"/>
      <c r="K207" s="325"/>
    </row>
    <row r="208" spans="2:11" s="1" customFormat="1" ht="15" customHeight="1">
      <c r="B208" s="302"/>
      <c r="C208" s="279"/>
      <c r="D208" s="279"/>
      <c r="E208" s="279"/>
      <c r="F208" s="300"/>
      <c r="G208" s="279"/>
      <c r="H208" s="279"/>
      <c r="I208" s="279"/>
      <c r="J208" s="279"/>
      <c r="K208" s="325"/>
    </row>
    <row r="209" spans="2:11" s="1" customFormat="1" ht="15" customHeight="1">
      <c r="B209" s="302"/>
      <c r="C209" s="279" t="s">
        <v>4524</v>
      </c>
      <c r="D209" s="279"/>
      <c r="E209" s="279"/>
      <c r="F209" s="300" t="s">
        <v>80</v>
      </c>
      <c r="G209" s="279"/>
      <c r="H209" s="417" t="s">
        <v>4586</v>
      </c>
      <c r="I209" s="417"/>
      <c r="J209" s="417"/>
      <c r="K209" s="325"/>
    </row>
    <row r="210" spans="2:11" s="1" customFormat="1" ht="15" customHeight="1">
      <c r="B210" s="302"/>
      <c r="C210" s="279"/>
      <c r="D210" s="279"/>
      <c r="E210" s="279"/>
      <c r="F210" s="300" t="s">
        <v>4422</v>
      </c>
      <c r="G210" s="279"/>
      <c r="H210" s="417" t="s">
        <v>4423</v>
      </c>
      <c r="I210" s="417"/>
      <c r="J210" s="417"/>
      <c r="K210" s="325"/>
    </row>
    <row r="211" spans="2:11" s="1" customFormat="1" ht="15" customHeight="1">
      <c r="B211" s="302"/>
      <c r="C211" s="279"/>
      <c r="D211" s="279"/>
      <c r="E211" s="279"/>
      <c r="F211" s="300" t="s">
        <v>4420</v>
      </c>
      <c r="G211" s="279"/>
      <c r="H211" s="417" t="s">
        <v>4587</v>
      </c>
      <c r="I211" s="417"/>
      <c r="J211" s="417"/>
      <c r="K211" s="325"/>
    </row>
    <row r="212" spans="2:11" s="1" customFormat="1" ht="15" customHeight="1">
      <c r="B212" s="349"/>
      <c r="C212" s="279"/>
      <c r="D212" s="279"/>
      <c r="E212" s="279"/>
      <c r="F212" s="300" t="s">
        <v>4424</v>
      </c>
      <c r="G212" s="338"/>
      <c r="H212" s="418" t="s">
        <v>4425</v>
      </c>
      <c r="I212" s="418"/>
      <c r="J212" s="418"/>
      <c r="K212" s="350"/>
    </row>
    <row r="213" spans="2:11" s="1" customFormat="1" ht="15" customHeight="1">
      <c r="B213" s="349"/>
      <c r="C213" s="279"/>
      <c r="D213" s="279"/>
      <c r="E213" s="279"/>
      <c r="F213" s="300" t="s">
        <v>4426</v>
      </c>
      <c r="G213" s="338"/>
      <c r="H213" s="418" t="s">
        <v>2666</v>
      </c>
      <c r="I213" s="418"/>
      <c r="J213" s="418"/>
      <c r="K213" s="350"/>
    </row>
    <row r="214" spans="2:11" s="1" customFormat="1" ht="15" customHeight="1">
      <c r="B214" s="349"/>
      <c r="C214" s="279"/>
      <c r="D214" s="279"/>
      <c r="E214" s="279"/>
      <c r="F214" s="300"/>
      <c r="G214" s="338"/>
      <c r="H214" s="329"/>
      <c r="I214" s="329"/>
      <c r="J214" s="329"/>
      <c r="K214" s="350"/>
    </row>
    <row r="215" spans="2:11" s="1" customFormat="1" ht="15" customHeight="1">
      <c r="B215" s="349"/>
      <c r="C215" s="279" t="s">
        <v>4548</v>
      </c>
      <c r="D215" s="279"/>
      <c r="E215" s="279"/>
      <c r="F215" s="300">
        <v>1</v>
      </c>
      <c r="G215" s="338"/>
      <c r="H215" s="418" t="s">
        <v>4588</v>
      </c>
      <c r="I215" s="418"/>
      <c r="J215" s="418"/>
      <c r="K215" s="350"/>
    </row>
    <row r="216" spans="2:11" s="1" customFormat="1" ht="15" customHeight="1">
      <c r="B216" s="349"/>
      <c r="C216" s="279"/>
      <c r="D216" s="279"/>
      <c r="E216" s="279"/>
      <c r="F216" s="300">
        <v>2</v>
      </c>
      <c r="G216" s="338"/>
      <c r="H216" s="418" t="s">
        <v>4589</v>
      </c>
      <c r="I216" s="418"/>
      <c r="J216" s="418"/>
      <c r="K216" s="350"/>
    </row>
    <row r="217" spans="2:11" s="1" customFormat="1" ht="15" customHeight="1">
      <c r="B217" s="349"/>
      <c r="C217" s="279"/>
      <c r="D217" s="279"/>
      <c r="E217" s="279"/>
      <c r="F217" s="300">
        <v>3</v>
      </c>
      <c r="G217" s="338"/>
      <c r="H217" s="418" t="s">
        <v>4590</v>
      </c>
      <c r="I217" s="418"/>
      <c r="J217" s="418"/>
      <c r="K217" s="350"/>
    </row>
    <row r="218" spans="2:11" s="1" customFormat="1" ht="15" customHeight="1">
      <c r="B218" s="349"/>
      <c r="C218" s="279"/>
      <c r="D218" s="279"/>
      <c r="E218" s="279"/>
      <c r="F218" s="300">
        <v>4</v>
      </c>
      <c r="G218" s="338"/>
      <c r="H218" s="418" t="s">
        <v>4591</v>
      </c>
      <c r="I218" s="418"/>
      <c r="J218" s="418"/>
      <c r="K218" s="350"/>
    </row>
    <row r="219" spans="2:11" s="1" customFormat="1" ht="12.75" customHeight="1">
      <c r="B219" s="351"/>
      <c r="C219" s="352"/>
      <c r="D219" s="352"/>
      <c r="E219" s="352"/>
      <c r="F219" s="352"/>
      <c r="G219" s="352"/>
      <c r="H219" s="352"/>
      <c r="I219" s="352"/>
      <c r="J219" s="352"/>
      <c r="K219" s="353"/>
    </row>
  </sheetData>
  <sheetProtection formatCells="0" formatColumns="0" formatRows="0" insertColumns="0" insertRows="0" insertHyperlinks="0" deleteColumns="0" deleteRows="0" sort="0" autoFilter="0" pivotTables="0"/>
  <mergeCells count="77">
    <mergeCell ref="H217:J217"/>
    <mergeCell ref="H218:J218"/>
    <mergeCell ref="H216:J216"/>
    <mergeCell ref="H213:J213"/>
    <mergeCell ref="H212:J212"/>
    <mergeCell ref="H206:J206"/>
    <mergeCell ref="H207:J207"/>
    <mergeCell ref="H209:J209"/>
    <mergeCell ref="H211:J211"/>
    <mergeCell ref="H215:J215"/>
    <mergeCell ref="H210:J210"/>
    <mergeCell ref="C200:J200"/>
    <mergeCell ref="H201:J201"/>
    <mergeCell ref="H203:J203"/>
    <mergeCell ref="H204:J204"/>
    <mergeCell ref="H205:J205"/>
    <mergeCell ref="C75:J75"/>
    <mergeCell ref="C102:J102"/>
    <mergeCell ref="C122:J122"/>
    <mergeCell ref="C147:J147"/>
    <mergeCell ref="C165:J165"/>
    <mergeCell ref="D66:J66"/>
    <mergeCell ref="D67:J67"/>
    <mergeCell ref="D68:J68"/>
    <mergeCell ref="D69:J69"/>
    <mergeCell ref="D70:J70"/>
    <mergeCell ref="D60:J60"/>
    <mergeCell ref="D61:J61"/>
    <mergeCell ref="D62:J62"/>
    <mergeCell ref="D63:J63"/>
    <mergeCell ref="D65:J65"/>
    <mergeCell ref="C54:J54"/>
    <mergeCell ref="C55:J55"/>
    <mergeCell ref="C57:J57"/>
    <mergeCell ref="D58:J58"/>
    <mergeCell ref="D59:J59"/>
    <mergeCell ref="F23:J23"/>
    <mergeCell ref="C25:J25"/>
    <mergeCell ref="C26:J26"/>
    <mergeCell ref="D27:J27"/>
    <mergeCell ref="D28:J28"/>
    <mergeCell ref="C52:J52"/>
    <mergeCell ref="C3:J3"/>
    <mergeCell ref="C4:J4"/>
    <mergeCell ref="C6:J6"/>
    <mergeCell ref="C7:J7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D47:J47"/>
    <mergeCell ref="E48:J48"/>
    <mergeCell ref="E49:J49"/>
    <mergeCell ref="E50:J50"/>
    <mergeCell ref="D51:J51"/>
    <mergeCell ref="G41:J41"/>
    <mergeCell ref="G42:J42"/>
    <mergeCell ref="G43:J43"/>
    <mergeCell ref="G44:J44"/>
    <mergeCell ref="G45:J45"/>
    <mergeCell ref="G36:J36"/>
    <mergeCell ref="G37:J37"/>
    <mergeCell ref="G38:J38"/>
    <mergeCell ref="G39:J39"/>
    <mergeCell ref="G40:J40"/>
    <mergeCell ref="D30:J30"/>
    <mergeCell ref="D31:J31"/>
    <mergeCell ref="D33:J33"/>
    <mergeCell ref="D34:J34"/>
    <mergeCell ref="D35:J35"/>
  </mergeCells>
  <pageMargins left="0.59027779999999996" right="0.59027779999999996" top="0.59027779999999996" bottom="0.59027779999999996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26</vt:i4>
      </vt:variant>
      <vt:variant>
        <vt:lpstr>Pojmenované oblasti</vt:lpstr>
      </vt:variant>
      <vt:variant>
        <vt:i4>51</vt:i4>
      </vt:variant>
    </vt:vector>
  </HeadingPairs>
  <TitlesOfParts>
    <vt:vector size="77" baseType="lpstr">
      <vt:lpstr>Rekapitulace stavby</vt:lpstr>
      <vt:lpstr>SO 01 - Komunikace a zpev...</vt:lpstr>
      <vt:lpstr>SO 01.2 - Schody a rampa</vt:lpstr>
      <vt:lpstr>SO 02 - Veřejné osvětlení</vt:lpstr>
      <vt:lpstr>SO 03.1a - Vodovodní příp...</vt:lpstr>
      <vt:lpstr>SO 03.2a - Kanalizační př...</vt:lpstr>
      <vt:lpstr>SO 03.b.1 - Odvodnění - z...</vt:lpstr>
      <vt:lpstr>SO 03.b.2 - Odvodnění - n...</vt:lpstr>
      <vt:lpstr>SO 05 - Drobná architektura</vt:lpstr>
      <vt:lpstr>SO 06.1 - Krajinářské úpr...</vt:lpstr>
      <vt:lpstr>SO 06.2 - Krajinářské úpr...</vt:lpstr>
      <vt:lpstr>SO 07 - Demolice</vt:lpstr>
      <vt:lpstr>SO 08 - Úprava sousedního...</vt:lpstr>
      <vt:lpstr>VRN - Vedlejší rozpočtové...</vt:lpstr>
      <vt:lpstr>SO 01.3 - Dřevěná paluba</vt:lpstr>
      <vt:lpstr>01 - Hlavní stavební úpravy</vt:lpstr>
      <vt:lpstr>02 - Volný mobiliář</vt:lpstr>
      <vt:lpstr>1 - Zdravotní technika</vt:lpstr>
      <vt:lpstr>2.1 - Vzduchotechnika</vt:lpstr>
      <vt:lpstr>2.2 - Vytápění a chlazení</vt:lpstr>
      <vt:lpstr>3 - Elektroinstalace</vt:lpstr>
      <vt:lpstr>4 - Gastro</vt:lpstr>
      <vt:lpstr>5.1 - Systém strukturovan...</vt:lpstr>
      <vt:lpstr>5.2 - Poplachový zabezpeč...</vt:lpstr>
      <vt:lpstr>VRN - Vedlejší rozpočtové..._01</vt:lpstr>
      <vt:lpstr>Pokyny pro vyplnění</vt:lpstr>
      <vt:lpstr>'01 - Hlavní stavební úpravy'!Názvy_tisku</vt:lpstr>
      <vt:lpstr>'02 - Volný mobiliář'!Názvy_tisku</vt:lpstr>
      <vt:lpstr>'1 - Zdravotní technika'!Názvy_tisku</vt:lpstr>
      <vt:lpstr>'2.1 - Vzduchotechnika'!Názvy_tisku</vt:lpstr>
      <vt:lpstr>'2.2 - Vytápění a chlazení'!Názvy_tisku</vt:lpstr>
      <vt:lpstr>'3 - Elektroinstalace'!Názvy_tisku</vt:lpstr>
      <vt:lpstr>'4 - Gastro'!Názvy_tisku</vt:lpstr>
      <vt:lpstr>'5.1 - Systém strukturovan...'!Názvy_tisku</vt:lpstr>
      <vt:lpstr>'5.2 - Poplachový zabezpeč...'!Názvy_tisku</vt:lpstr>
      <vt:lpstr>'Rekapitulace stavby'!Názvy_tisku</vt:lpstr>
      <vt:lpstr>'SO 01 - Komunikace a zpev...'!Názvy_tisku</vt:lpstr>
      <vt:lpstr>'SO 01.2 - Schody a rampa'!Názvy_tisku</vt:lpstr>
      <vt:lpstr>'SO 01.3 - Dřevěná paluba'!Názvy_tisku</vt:lpstr>
      <vt:lpstr>'SO 02 - Veřejné osvětlení'!Názvy_tisku</vt:lpstr>
      <vt:lpstr>'SO 03.1a - Vodovodní příp...'!Názvy_tisku</vt:lpstr>
      <vt:lpstr>'SO 03.2a - Kanalizační př...'!Názvy_tisku</vt:lpstr>
      <vt:lpstr>'SO 03.b.1 - Odvodnění - z...'!Názvy_tisku</vt:lpstr>
      <vt:lpstr>'SO 03.b.2 - Odvodnění - n...'!Názvy_tisku</vt:lpstr>
      <vt:lpstr>'SO 05 - Drobná architektura'!Názvy_tisku</vt:lpstr>
      <vt:lpstr>'SO 06.1 - Krajinářské úpr...'!Názvy_tisku</vt:lpstr>
      <vt:lpstr>'SO 06.2 - Krajinářské úpr...'!Názvy_tisku</vt:lpstr>
      <vt:lpstr>'SO 07 - Demolice'!Názvy_tisku</vt:lpstr>
      <vt:lpstr>'SO 08 - Úprava sousedního...'!Názvy_tisku</vt:lpstr>
      <vt:lpstr>'VRN - Vedlejší rozpočtové...'!Názvy_tisku</vt:lpstr>
      <vt:lpstr>'VRN - Vedlejší rozpočtové..._01'!Názvy_tisku</vt:lpstr>
      <vt:lpstr>'01 - Hlavní stavební úpravy'!Oblast_tisku</vt:lpstr>
      <vt:lpstr>'02 - Volný mobiliář'!Oblast_tisku</vt:lpstr>
      <vt:lpstr>'1 - Zdravotní technika'!Oblast_tisku</vt:lpstr>
      <vt:lpstr>'2.1 - Vzduchotechnika'!Oblast_tisku</vt:lpstr>
      <vt:lpstr>'2.2 - Vytápění a chlazení'!Oblast_tisku</vt:lpstr>
      <vt:lpstr>'3 - Elektroinstalace'!Oblast_tisku</vt:lpstr>
      <vt:lpstr>'4 - Gastro'!Oblast_tisku</vt:lpstr>
      <vt:lpstr>'5.1 - Systém strukturovan...'!Oblast_tisku</vt:lpstr>
      <vt:lpstr>'5.2 - Poplachový zabezpeč...'!Oblast_tisku</vt:lpstr>
      <vt:lpstr>'Pokyny pro vyplnění'!Oblast_tisku</vt:lpstr>
      <vt:lpstr>'Rekapitulace stavby'!Oblast_tisku</vt:lpstr>
      <vt:lpstr>'SO 01 - Komunikace a zpev...'!Oblast_tisku</vt:lpstr>
      <vt:lpstr>'SO 01.2 - Schody a rampa'!Oblast_tisku</vt:lpstr>
      <vt:lpstr>'SO 01.3 - Dřevěná paluba'!Oblast_tisku</vt:lpstr>
      <vt:lpstr>'SO 02 - Veřejné osvětlení'!Oblast_tisku</vt:lpstr>
      <vt:lpstr>'SO 03.1a - Vodovodní příp...'!Oblast_tisku</vt:lpstr>
      <vt:lpstr>'SO 03.2a - Kanalizační př...'!Oblast_tisku</vt:lpstr>
      <vt:lpstr>'SO 03.b.1 - Odvodnění - z...'!Oblast_tisku</vt:lpstr>
      <vt:lpstr>'SO 03.b.2 - Odvodnění - n...'!Oblast_tisku</vt:lpstr>
      <vt:lpstr>'SO 05 - Drobná architektura'!Oblast_tisku</vt:lpstr>
      <vt:lpstr>'SO 06.1 - Krajinářské úpr...'!Oblast_tisku</vt:lpstr>
      <vt:lpstr>'SO 06.2 - Krajinářské úpr...'!Oblast_tisku</vt:lpstr>
      <vt:lpstr>'SO 07 - Demolice'!Oblast_tisku</vt:lpstr>
      <vt:lpstr>'SO 08 - Úprava sousedního...'!Oblast_tisku</vt:lpstr>
      <vt:lpstr>'VRN - Vedlejší rozpočtové...'!Oblast_tisku</vt:lpstr>
      <vt:lpstr>'VRN - Vedlejší rozpočtové..._01'!Oblast_tisku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Jaroslav Čermák</dc:creator>
  <cp:lastModifiedBy>Martina Belzová</cp:lastModifiedBy>
  <dcterms:created xsi:type="dcterms:W3CDTF">2025-12-05T06:56:04Z</dcterms:created>
  <dcterms:modified xsi:type="dcterms:W3CDTF">2025-12-05T09:02:53Z</dcterms:modified>
</cp:coreProperties>
</file>