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/>
  <mc:AlternateContent xmlns:mc="http://schemas.openxmlformats.org/markup-compatibility/2006">
    <mc:Choice Requires="x15">
      <x15ac:absPath xmlns:x15ac="http://schemas.microsoft.com/office/spreadsheetml/2010/11/ac" url="C:\Users\vzivec.ROUDNICENL\Desktop\"/>
    </mc:Choice>
  </mc:AlternateContent>
  <xr:revisionPtr revIDLastSave="0" documentId="8_{B18F21E1-9B4F-4221-9441-AC8AD8B43078}" xr6:coauthVersionLast="47" xr6:coauthVersionMax="47" xr10:uidLastSave="{00000000-0000-0000-0000-000000000000}"/>
  <bookViews>
    <workbookView xWindow="25080" yWindow="-570" windowWidth="29040" windowHeight="15840" xr2:uid="{00000000-000D-0000-FFFF-FFFF00000000}"/>
  </bookViews>
  <sheets>
    <sheet name="Rekapitulace" sheetId="3" r:id="rId1"/>
    <sheet name="Zakázka" sheetId="4" r:id="rId2"/>
  </sheets>
  <definedNames>
    <definedName name="__7DC147B2_4614_48B7_8F22_6CC284377C82_FIGURE__">#REF!</definedName>
    <definedName name="__7DC147B2_4614_48B7_8F22_6CC284377C82_ITEM__">Zakázka!$A$8:$Q$11</definedName>
    <definedName name="__7DC147B2_4614_48B7_8F22_6CC284377C82_ITEM_GROUP1__">Zakázka!$A$6:$Q$119</definedName>
    <definedName name="__7DC147B2_4614_48B7_8F22_6CC284377C82_ITEM_GROUP1_RECAP__">Rekapitulace!$A$6:$F$7</definedName>
    <definedName name="__7DC147B2_4614_48B7_8F22_6CC284377C82_ITEM_GROUP2__">Zakázka!$A$7:$Q$48</definedName>
    <definedName name="__7DC147B2_4614_48B7_8F22_6CC284377C82_ITEM_GROUP2_RECAP__">Rekapitulace!$A$7:$F$7</definedName>
    <definedName name="__7DC147B2_4614_48B7_8F22_6CC284377C82_QBILL__">Zakázka!$F$9:$H$9</definedName>
    <definedName name="__7DC147B2_4614_48B7_8F22_6CC284377C82_QBILLFIG__">#REF!</definedName>
    <definedName name="__7DC147B2_4614_48B7_8F22_6CC284377C82_QINDEX__">Zakázka!#REF!</definedName>
    <definedName name="GROUP_ID">Zakázka!$B$6:$B$120</definedName>
    <definedName name="ITEM_PRICES">Zakázka!$J$6:$J$120</definedName>
    <definedName name="_xlnm.Print_Titles" localSheetId="0">Rekapitulace!$4:$5</definedName>
    <definedName name="_xlnm.Print_Titles" localSheetId="1">Zakázka!$4:$5</definedName>
    <definedName name="_xlnm.Print_Area" localSheetId="0">Rekapitulace!$B$1:$F$20</definedName>
    <definedName name="_xlnm.Print_Area" localSheetId="1">Zakázka!$C$1:$Q$120</definedName>
    <definedName name="VAT_RATES">Zakázka!$O$6:$O$120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7" i="4" l="1"/>
  <c r="L117" i="4"/>
  <c r="J117" i="4"/>
  <c r="N116" i="4"/>
  <c r="L116" i="4"/>
  <c r="J116" i="4"/>
  <c r="N115" i="4"/>
  <c r="L115" i="4"/>
  <c r="L113" i="4" s="1"/>
  <c r="D13" i="3" s="1"/>
  <c r="J115" i="4"/>
  <c r="N114" i="4"/>
  <c r="L114" i="4"/>
  <c r="J114" i="4"/>
  <c r="P114" i="4" s="1"/>
  <c r="N111" i="4"/>
  <c r="L111" i="4"/>
  <c r="J111" i="4"/>
  <c r="N110" i="4"/>
  <c r="L110" i="4"/>
  <c r="J110" i="4"/>
  <c r="P110" i="4" s="1"/>
  <c r="Q110" i="4" s="1"/>
  <c r="P107" i="4"/>
  <c r="N107" i="4"/>
  <c r="L107" i="4"/>
  <c r="L106" i="4" s="1"/>
  <c r="D12" i="3" s="1"/>
  <c r="J107" i="4"/>
  <c r="N106" i="4"/>
  <c r="N104" i="4"/>
  <c r="L104" i="4"/>
  <c r="J104" i="4"/>
  <c r="N103" i="4"/>
  <c r="L103" i="4"/>
  <c r="N101" i="4"/>
  <c r="N97" i="4" s="1"/>
  <c r="L101" i="4"/>
  <c r="J101" i="4"/>
  <c r="N100" i="4"/>
  <c r="L100" i="4"/>
  <c r="J100" i="4"/>
  <c r="P100" i="4" s="1"/>
  <c r="Q100" i="4" s="1"/>
  <c r="N99" i="4"/>
  <c r="L99" i="4"/>
  <c r="J99" i="4"/>
  <c r="N98" i="4"/>
  <c r="L98" i="4"/>
  <c r="L97" i="4" s="1"/>
  <c r="D10" i="3" s="1"/>
  <c r="J98" i="4"/>
  <c r="N93" i="4"/>
  <c r="L93" i="4"/>
  <c r="J93" i="4"/>
  <c r="N90" i="4"/>
  <c r="L90" i="4"/>
  <c r="J90" i="4"/>
  <c r="N86" i="4"/>
  <c r="L86" i="4"/>
  <c r="J86" i="4"/>
  <c r="P86" i="4" s="1"/>
  <c r="Q86" i="4" s="1"/>
  <c r="P85" i="4"/>
  <c r="N85" i="4"/>
  <c r="N74" i="4" s="1"/>
  <c r="L85" i="4"/>
  <c r="J85" i="4"/>
  <c r="N82" i="4"/>
  <c r="L82" i="4"/>
  <c r="J82" i="4"/>
  <c r="P82" i="4" s="1"/>
  <c r="N79" i="4"/>
  <c r="L79" i="4"/>
  <c r="J79" i="4"/>
  <c r="N78" i="4"/>
  <c r="L78" i="4"/>
  <c r="J78" i="4"/>
  <c r="N75" i="4"/>
  <c r="L75" i="4"/>
  <c r="L74" i="4" s="1"/>
  <c r="D9" i="3" s="1"/>
  <c r="J75" i="4"/>
  <c r="P75" i="4" s="1"/>
  <c r="J74" i="4"/>
  <c r="C9" i="3" s="1"/>
  <c r="N70" i="4"/>
  <c r="L70" i="4"/>
  <c r="J70" i="4"/>
  <c r="N66" i="4"/>
  <c r="L66" i="4"/>
  <c r="J66" i="4"/>
  <c r="P66" i="4" s="1"/>
  <c r="Q66" i="4" s="1"/>
  <c r="P65" i="4"/>
  <c r="N65" i="4"/>
  <c r="L65" i="4"/>
  <c r="J65" i="4"/>
  <c r="N64" i="4"/>
  <c r="L64" i="4"/>
  <c r="J64" i="4"/>
  <c r="P64" i="4" s="1"/>
  <c r="N59" i="4"/>
  <c r="L59" i="4"/>
  <c r="J59" i="4"/>
  <c r="N56" i="4"/>
  <c r="L56" i="4"/>
  <c r="L49" i="4" s="1"/>
  <c r="D8" i="3" s="1"/>
  <c r="J56" i="4"/>
  <c r="P53" i="4"/>
  <c r="N53" i="4"/>
  <c r="L53" i="4"/>
  <c r="J53" i="4"/>
  <c r="N50" i="4"/>
  <c r="N49" i="4" s="1"/>
  <c r="L50" i="4"/>
  <c r="J50" i="4"/>
  <c r="N45" i="4"/>
  <c r="L45" i="4"/>
  <c r="J45" i="4"/>
  <c r="P45" i="4" s="1"/>
  <c r="Q45" i="4" s="1"/>
  <c r="N44" i="4"/>
  <c r="L44" i="4"/>
  <c r="J44" i="4"/>
  <c r="P44" i="4" s="1"/>
  <c r="N41" i="4"/>
  <c r="L41" i="4"/>
  <c r="J41" i="4"/>
  <c r="P41" i="4" s="1"/>
  <c r="Q41" i="4" s="1"/>
  <c r="N38" i="4"/>
  <c r="L38" i="4"/>
  <c r="J38" i="4"/>
  <c r="N35" i="4"/>
  <c r="L35" i="4"/>
  <c r="J35" i="4"/>
  <c r="N34" i="4"/>
  <c r="L34" i="4"/>
  <c r="J34" i="4"/>
  <c r="N31" i="4"/>
  <c r="L31" i="4"/>
  <c r="J31" i="4"/>
  <c r="N30" i="4"/>
  <c r="L30" i="4"/>
  <c r="J30" i="4"/>
  <c r="P27" i="4"/>
  <c r="Q27" i="4" s="1"/>
  <c r="N27" i="4"/>
  <c r="L27" i="4"/>
  <c r="J27" i="4"/>
  <c r="N26" i="4"/>
  <c r="L26" i="4"/>
  <c r="J26" i="4"/>
  <c r="N25" i="4"/>
  <c r="L25" i="4"/>
  <c r="J25" i="4"/>
  <c r="P25" i="4" s="1"/>
  <c r="Q25" i="4" s="1"/>
  <c r="N22" i="4"/>
  <c r="L22" i="4"/>
  <c r="J22" i="4"/>
  <c r="P22" i="4" s="1"/>
  <c r="Q22" i="4" s="1"/>
  <c r="N19" i="4"/>
  <c r="L19" i="4"/>
  <c r="L7" i="4" s="1"/>
  <c r="J19" i="4"/>
  <c r="N16" i="4"/>
  <c r="L16" i="4"/>
  <c r="J16" i="4"/>
  <c r="P16" i="4" s="1"/>
  <c r="Q16" i="4" s="1"/>
  <c r="N15" i="4"/>
  <c r="L15" i="4"/>
  <c r="J15" i="4"/>
  <c r="N12" i="4"/>
  <c r="L12" i="4"/>
  <c r="J12" i="4"/>
  <c r="P8" i="4"/>
  <c r="Q8" i="4" s="1"/>
  <c r="N8" i="4"/>
  <c r="N7" i="4" s="1"/>
  <c r="L8" i="4"/>
  <c r="J8" i="4"/>
  <c r="D11" i="3"/>
  <c r="N113" i="4" l="1"/>
  <c r="N6" i="4" s="1"/>
  <c r="J113" i="4"/>
  <c r="C13" i="3" s="1"/>
  <c r="P99" i="4"/>
  <c r="Q99" i="4" s="1"/>
  <c r="J106" i="4"/>
  <c r="C12" i="3" s="1"/>
  <c r="C15" i="3"/>
  <c r="C16" i="3" s="1"/>
  <c r="C19" i="3" s="1"/>
  <c r="P101" i="4"/>
  <c r="Q101" i="4" s="1"/>
  <c r="Q107" i="4"/>
  <c r="Q82" i="4"/>
  <c r="Q85" i="4"/>
  <c r="P79" i="4"/>
  <c r="Q79" i="4" s="1"/>
  <c r="Q53" i="4"/>
  <c r="Q64" i="4"/>
  <c r="Q65" i="4"/>
  <c r="P38" i="4"/>
  <c r="Q38" i="4"/>
  <c r="P59" i="4"/>
  <c r="Q59" i="4" s="1"/>
  <c r="Q44" i="4"/>
  <c r="J7" i="4"/>
  <c r="C7" i="3" s="1"/>
  <c r="P34" i="4"/>
  <c r="Q34" i="4" s="1"/>
  <c r="P26" i="4"/>
  <c r="Q26" i="4" s="1"/>
  <c r="D7" i="3"/>
  <c r="L6" i="4"/>
  <c r="D6" i="3" s="1"/>
  <c r="P19" i="4"/>
  <c r="Q19" i="4" s="1"/>
  <c r="P35" i="4"/>
  <c r="Q35" i="4" s="1"/>
  <c r="P56" i="4"/>
  <c r="Q56" i="4" s="1"/>
  <c r="P78" i="4"/>
  <c r="Q78" i="4" s="1"/>
  <c r="J97" i="4"/>
  <c r="C10" i="3" s="1"/>
  <c r="P98" i="4"/>
  <c r="Q114" i="4"/>
  <c r="P12" i="4"/>
  <c r="P30" i="4"/>
  <c r="Q30" i="4" s="1"/>
  <c r="P70" i="4"/>
  <c r="Q70" i="4" s="1"/>
  <c r="P90" i="4"/>
  <c r="Q90" i="4" s="1"/>
  <c r="J103" i="4"/>
  <c r="C11" i="3" s="1"/>
  <c r="P104" i="4"/>
  <c r="P103" i="4" s="1"/>
  <c r="E11" i="3" s="1"/>
  <c r="P116" i="4"/>
  <c r="Q116" i="4" s="1"/>
  <c r="Q75" i="4"/>
  <c r="P115" i="4"/>
  <c r="P111" i="4"/>
  <c r="P106" i="4" s="1"/>
  <c r="E12" i="3" s="1"/>
  <c r="P15" i="4"/>
  <c r="Q15" i="4" s="1"/>
  <c r="P31" i="4"/>
  <c r="Q31" i="4" s="1"/>
  <c r="J49" i="4"/>
  <c r="C8" i="3" s="1"/>
  <c r="P50" i="4"/>
  <c r="Q50" i="4" s="1"/>
  <c r="P93" i="4"/>
  <c r="Q93" i="4" s="1"/>
  <c r="P117" i="4"/>
  <c r="Q117" i="4" s="1"/>
  <c r="P113" i="4" l="1"/>
  <c r="E13" i="3" s="1"/>
  <c r="Q104" i="4"/>
  <c r="Q103" i="4" s="1"/>
  <c r="F11" i="3" s="1"/>
  <c r="P97" i="4"/>
  <c r="E10" i="3" s="1"/>
  <c r="Q49" i="4"/>
  <c r="F8" i="3" s="1"/>
  <c r="P7" i="4"/>
  <c r="Q74" i="4"/>
  <c r="F9" i="3" s="1"/>
  <c r="Q115" i="4"/>
  <c r="Q113" i="4" s="1"/>
  <c r="F13" i="3" s="1"/>
  <c r="Q12" i="4"/>
  <c r="Q7" i="4" s="1"/>
  <c r="Q111" i="4"/>
  <c r="Q106" i="4" s="1"/>
  <c r="F12" i="3" s="1"/>
  <c r="Q98" i="4"/>
  <c r="Q97" i="4" s="1"/>
  <c r="F10" i="3" s="1"/>
  <c r="P74" i="4"/>
  <c r="E9" i="3" s="1"/>
  <c r="P49" i="4"/>
  <c r="E8" i="3" s="1"/>
  <c r="J6" i="4"/>
  <c r="C6" i="3" s="1"/>
  <c r="F7" i="3" l="1"/>
  <c r="Q6" i="4"/>
  <c r="F6" i="3" s="1"/>
  <c r="E7" i="3"/>
  <c r="P6" i="4"/>
  <c r="E6" i="3" s="1"/>
</calcChain>
</file>

<file path=xl/sharedStrings.xml><?xml version="1.0" encoding="utf-8"?>
<sst xmlns="http://schemas.openxmlformats.org/spreadsheetml/2006/main" count="255" uniqueCount="164">
  <si>
    <t>Celkem (včetně DPH)</t>
  </si>
  <si>
    <t>Celkem (bez DPH)</t>
  </si>
  <si>
    <t>DPH</t>
  </si>
  <si>
    <t>Popis</t>
  </si>
  <si>
    <t>Poř.</t>
  </si>
  <si>
    <t>Typ</t>
  </si>
  <si>
    <t>Kód</t>
  </si>
  <si>
    <t>MJ</t>
  </si>
  <si>
    <t>Výměra</t>
  </si>
  <si>
    <t>Cena</t>
  </si>
  <si>
    <t>Jedn. hmotn.</t>
  </si>
  <si>
    <t>Hmotnost</t>
  </si>
  <si>
    <t>Jedn. suť</t>
  </si>
  <si>
    <t>Suť</t>
  </si>
  <si>
    <t>Sazba DPH</t>
  </si>
  <si>
    <t>Cena s DPH</t>
  </si>
  <si>
    <t>Výkaz výměr:</t>
  </si>
  <si>
    <t>Jedn. Cena</t>
  </si>
  <si>
    <t>SO 01</t>
  </si>
  <si>
    <t>SO 01: Obnova zpevněného povrchu</t>
  </si>
  <si>
    <t>SO 01/001</t>
  </si>
  <si>
    <t>001: Zemní práce</t>
  </si>
  <si>
    <t>SO 01/002</t>
  </si>
  <si>
    <t>002: Bourací práce</t>
  </si>
  <si>
    <t>SO 01/0052</t>
  </si>
  <si>
    <t>0052: Dlažba žulová</t>
  </si>
  <si>
    <t>SO 01/009</t>
  </si>
  <si>
    <t>009: Ostatní konstrukce a práce</t>
  </si>
  <si>
    <t>SO 01/099</t>
  </si>
  <si>
    <t>099: Přesun hmot</t>
  </si>
  <si>
    <t>SO 01/711</t>
  </si>
  <si>
    <t>711: Izolace proti vodě, vlhkosti a plynu</t>
  </si>
  <si>
    <t>SO 01/VRN</t>
  </si>
  <si>
    <t>VRN: Vedlejší rozpočtové náklady</t>
  </si>
  <si>
    <t xml:space="preserve"> </t>
  </si>
  <si>
    <t>Objekt</t>
  </si>
  <si>
    <t>Oddíl</t>
  </si>
  <si>
    <t>121151105</t>
  </si>
  <si>
    <t>Sejmutí ornice plochy do 100 m2 tl vrstvy přes 250 do 300 mm strojně</t>
  </si>
  <si>
    <t>m2</t>
  </si>
  <si>
    <t>plocha zeleně; 73,99*1,2</t>
  </si>
  <si>
    <t>rozšíření u krajnic; 77,41*0,3</t>
  </si>
  <si>
    <t>162206112</t>
  </si>
  <si>
    <t>Vodorovné přemístění do 50 m bez naložení výkopku ze zemin schopných zúrodnění</t>
  </si>
  <si>
    <t>m3</t>
  </si>
  <si>
    <t>112,011*0,3</t>
  </si>
  <si>
    <t>171206111</t>
  </si>
  <si>
    <t>Uložení zemin schopných zúrodnění nebo výsypek do násypů - ornice k dalšímu použití</t>
  </si>
  <si>
    <t>132151102</t>
  </si>
  <si>
    <t>Hloubení rýh nezapažených š do 800 mm v hornině třídy těžitelnosti I skupiny 1 a 2 objem do 50 m3 strojně</t>
  </si>
  <si>
    <t>v místě průlehu; 73,99*0,6*1,0</t>
  </si>
  <si>
    <t>122151102</t>
  </si>
  <si>
    <t>Odkopávky a prokopávky nezapažené v hornině třídy těžitelnosti I skupiny 1 a 2 objem do 50 m3 strojně</t>
  </si>
  <si>
    <t>lokální svahování a v místě průlehu; 45,5</t>
  </si>
  <si>
    <t>162251102</t>
  </si>
  <si>
    <t>Vodorovné přemístění přes 20 do 50 m výkopku/sypaniny z horniny třídy těžitelnosti I skupiny 1 až 3</t>
  </si>
  <si>
    <t>44,394+45,5</t>
  </si>
  <si>
    <t>167151101</t>
  </si>
  <si>
    <t>Nakládání výkopku z hornin třídy těžitelnosti I skupiny 1 až 3 do 100 m3</t>
  </si>
  <si>
    <t>162751117</t>
  </si>
  <si>
    <t>Vodorovné přemístění přes 9 000 do 10000 m výkopku/sypaniny z horniny třídy těžitelnosti I skupiny 1 až 3</t>
  </si>
  <si>
    <t>162751119</t>
  </si>
  <si>
    <t>Příplatek k vodorovnému přemístění výkopku/sypaniny z horniny třídy těžitelnosti I skupiny 1 až 3 ZKD 1000 m přes 10000 m</t>
  </si>
  <si>
    <t>89,894*10</t>
  </si>
  <si>
    <t>171251201</t>
  </si>
  <si>
    <t>Uložení sypaniny na skládky nebo meziskládky</t>
  </si>
  <si>
    <t>171201231</t>
  </si>
  <si>
    <t>Poplatek za uložení zeminy a kamení na recyklační skládce (skládkovné) kód odpadu 17 05 04</t>
  </si>
  <si>
    <t>t</t>
  </si>
  <si>
    <t>89,894*1,6</t>
  </si>
  <si>
    <t>181151391</t>
  </si>
  <si>
    <t>Plošná úprava terénu do 500 m2 zemina skupiny 1 až 4 nerovnosti přes 100 do 150 mm</t>
  </si>
  <si>
    <t>174151101</t>
  </si>
  <si>
    <t>Zásyp jam, šachet rýh nebo kolem objektů sypaninou se zhutněním</t>
  </si>
  <si>
    <t>58337993</t>
  </si>
  <si>
    <t>Propustná hornina</t>
  </si>
  <si>
    <t>44,394*1,8</t>
  </si>
  <si>
    <t>181311105</t>
  </si>
  <si>
    <t>Rozprostření ornice tl vrstvy přes 250 do 300 mm v rovině nebo ve svahu do 1:5 ručně</t>
  </si>
  <si>
    <t>kolem krajnic; 152,0*1,0</t>
  </si>
  <si>
    <t>181411931</t>
  </si>
  <si>
    <t>Založení parkového trávníku výsevem pl do 500 m2</t>
  </si>
  <si>
    <t>00572472</t>
  </si>
  <si>
    <t>osivo směs travní</t>
  </si>
  <si>
    <t>kg</t>
  </si>
  <si>
    <t>152*0,05</t>
  </si>
  <si>
    <t>113106991</t>
  </si>
  <si>
    <t>Vybourání zpevněných asfaltových ploch</t>
  </si>
  <si>
    <t>dle výkresu č.5 - demolice; 424,0</t>
  </si>
  <si>
    <t>113201112</t>
  </si>
  <si>
    <t>Vytrhání obrub silničních a chodníkových</t>
  </si>
  <si>
    <t>m</t>
  </si>
  <si>
    <t>dle výkresu č.5 - demolice; 151,4</t>
  </si>
  <si>
    <t>113182119</t>
  </si>
  <si>
    <t>Odstranění podkladů zpevněných ploch z kameniva drceného nebo štěrkopísku</t>
  </si>
  <si>
    <t>dle výkresu č.5 - demolice; 424,0*0,4</t>
  </si>
  <si>
    <t>160991001</t>
  </si>
  <si>
    <t>Vnitrostaveništní přesun vybouraných hmot</t>
  </si>
  <si>
    <t>zpevněné plochy; 424,0*0,08</t>
  </si>
  <si>
    <t>podklad; 169,6</t>
  </si>
  <si>
    <t>obrubníky; 151,4*0,05*0,25</t>
  </si>
  <si>
    <t>169991101</t>
  </si>
  <si>
    <t>Nakládání vybouraných hmot</t>
  </si>
  <si>
    <t>164101117</t>
  </si>
  <si>
    <t>Odvoz vybouraných hmot na skládku</t>
  </si>
  <si>
    <t>171901231</t>
  </si>
  <si>
    <t>Poplatek za uložení na skládce (skládkovné)</t>
  </si>
  <si>
    <t>podklad; 169,6*2,1</t>
  </si>
  <si>
    <t>obrubníky; 151,4*0,05*0,25*2,5</t>
  </si>
  <si>
    <t>997013645</t>
  </si>
  <si>
    <t>Poplatek za uložení na skládce (skládkovné) odpadu asfaltového bez dehtu</t>
  </si>
  <si>
    <t>zpevněné plochy; 424,0*0,08*2,2</t>
  </si>
  <si>
    <t>564851111</t>
  </si>
  <si>
    <t>Podklad ze štěrkodrtě ŠD plochy přes 100 m2 tl 150 mm - frakce 0-63</t>
  </si>
  <si>
    <t>dle výkresu č.1 - situace; 413,0</t>
  </si>
  <si>
    <t>564851191</t>
  </si>
  <si>
    <t>Podklad ze štěrkodrtě ŠD plochy přes 100 m2 tl 150 mm - frakce 0-32</t>
  </si>
  <si>
    <t>594111112</t>
  </si>
  <si>
    <t>Kladení dlažby z lomového kamene tl do 100 mm s provedením lože z kameniva těženého</t>
  </si>
  <si>
    <t>58381007</t>
  </si>
  <si>
    <t>kostka štípaná dlažební žula drobná 8/10</t>
  </si>
  <si>
    <t>413*1,05</t>
  </si>
  <si>
    <t>599432111</t>
  </si>
  <si>
    <t>Vyplnění spár dlažby z lomového kamene drobným kamenivem</t>
  </si>
  <si>
    <t>916241213</t>
  </si>
  <si>
    <t>Osazení obrubníku kamenného stojatého s boční opěrou do lože z betonu prostého</t>
  </si>
  <si>
    <t>dle výkresu č.1 - situace - zapuštěný; 140,6</t>
  </si>
  <si>
    <t>dle výkresu č.1 - situace - zvýšený; 50,4</t>
  </si>
  <si>
    <t>91624XDOP</t>
  </si>
  <si>
    <t>Doprava obrubníku z deponie zadavatele na místo stavby a očištění žulových obrubníků</t>
  </si>
  <si>
    <t>dle výkresu č.1 - situace - zapuštěný; 140,6*1,05</t>
  </si>
  <si>
    <t>58380207</t>
  </si>
  <si>
    <t>krajník kamenný žulový silniční 160x200x300-800mm</t>
  </si>
  <si>
    <t>dle výkresu č.1 - situace - zvýšený; 50,4*1,05</t>
  </si>
  <si>
    <t>9621</t>
  </si>
  <si>
    <t>Výšková úprava poklopu</t>
  </si>
  <si>
    <t>kus</t>
  </si>
  <si>
    <t>Výšková úprava poklopu šachty</t>
  </si>
  <si>
    <t>9622</t>
  </si>
  <si>
    <t>Výšková úprava vodovodního šoupěte</t>
  </si>
  <si>
    <t>9623</t>
  </si>
  <si>
    <t>Výšková úprava uliční vpusti s napojením na stávající trubní vedení</t>
  </si>
  <si>
    <t>998223011</t>
  </si>
  <si>
    <t>Přesun hmot pro pozemní komunikace s krytem dlážděným</t>
  </si>
  <si>
    <t>711161212</t>
  </si>
  <si>
    <t>Izolace proti zemní vlhkosti nopovou fólií svislá, nopek v 8,0 mm, tl do 0,6 mm</t>
  </si>
  <si>
    <t>52,0*0,5</t>
  </si>
  <si>
    <t>711161383</t>
  </si>
  <si>
    <t>Izolace proti zemní vlhkosti nopovou fólií ukončení horní lištou</t>
  </si>
  <si>
    <t>998711101</t>
  </si>
  <si>
    <t>Přesun hmot tonážní pro izolace proti vodě, vlhkosti a plynům v objektech v do 6 m</t>
  </si>
  <si>
    <t>07</t>
  </si>
  <si>
    <t>Zařízení staveniště (zřízení, provoz, zabezpečení, odstranění), včetně nákladů na energie pro ZS</t>
  </si>
  <si>
    <t>%</t>
  </si>
  <si>
    <t>04</t>
  </si>
  <si>
    <t>Mimostaveništní doprava</t>
  </si>
  <si>
    <t>040001000</t>
  </si>
  <si>
    <t>Inženýrská činnost</t>
  </si>
  <si>
    <t>012002000</t>
  </si>
  <si>
    <t>Geodetické práce</t>
  </si>
  <si>
    <t>kpl</t>
  </si>
  <si>
    <t>DPH 21%</t>
  </si>
  <si>
    <t>OBNOVA ZPEVNĚNÉHO POVRCHU AREÁLU ZŠ ROUDNICE NAD LABEM, KRABČICKÁ</t>
  </si>
  <si>
    <t>Cena bez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</si>
</sst>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č&quot;_-;\-* #,##0.00\ &quot;Kč&quot;_-;_-* &quot;-&quot;??\ &quot;Kč&quot;_-;_-@_-"/>
    <numFmt numFmtId="164" formatCode="_(#,##0_);[Red]\-\ #,##0_);&quot;–&quot;??;_(@_)"/>
    <numFmt numFmtId="165" formatCode="_(#,##0.000_);[Red]\-\ #,##0.000_);&quot;–&quot;??;_(@_)"/>
  </numFmts>
  <fonts count="14" x14ac:knownFonts="1">
    <font>
      <sz val="10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6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6"/>
      <color rgb="FFC00000"/>
      <name val="Arial"/>
      <family val="2"/>
      <charset val="238"/>
    </font>
    <font>
      <sz val="6"/>
      <color rgb="FF777777"/>
      <name val="Arial"/>
      <family val="2"/>
      <charset val="238"/>
    </font>
    <font>
      <sz val="6"/>
      <color rgb="FF0070C0"/>
      <name val="Arial"/>
      <family val="2"/>
      <charset val="238"/>
    </font>
    <font>
      <b/>
      <i/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7"/>
      <color rgb="FF00800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DB303B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1" fillId="0" borderId="0" xfId="0" applyFont="1"/>
    <xf numFmtId="0" fontId="1" fillId="0" borderId="0" xfId="0" applyFont="1" applyAlignment="1">
      <alignment horizontal="center" vertical="top"/>
    </xf>
    <xf numFmtId="49" fontId="4" fillId="0" borderId="0" xfId="0" applyNumberFormat="1" applyFont="1"/>
    <xf numFmtId="49" fontId="4" fillId="0" borderId="1" xfId="0" applyNumberFormat="1" applyFont="1" applyBorder="1"/>
    <xf numFmtId="49" fontId="4" fillId="0" borderId="0" xfId="0" applyNumberFormat="1" applyFont="1" applyAlignment="1">
      <alignment horizontal="left" vertical="top"/>
    </xf>
    <xf numFmtId="164" fontId="4" fillId="0" borderId="0" xfId="0" applyNumberFormat="1" applyFont="1"/>
    <xf numFmtId="164" fontId="4" fillId="0" borderId="0" xfId="0" applyNumberFormat="1" applyFont="1" applyAlignment="1">
      <alignment horizontal="right" vertical="top"/>
    </xf>
    <xf numFmtId="164" fontId="4" fillId="0" borderId="1" xfId="0" applyNumberFormat="1" applyFont="1" applyBorder="1"/>
    <xf numFmtId="165" fontId="4" fillId="0" borderId="0" xfId="0" applyNumberFormat="1" applyFont="1"/>
    <xf numFmtId="165" fontId="8" fillId="0" borderId="0" xfId="0" applyNumberFormat="1" applyFont="1"/>
    <xf numFmtId="165" fontId="4" fillId="0" borderId="0" xfId="0" applyNumberFormat="1" applyFont="1" applyAlignment="1">
      <alignment horizontal="right" vertical="top"/>
    </xf>
    <xf numFmtId="165" fontId="4" fillId="0" borderId="1" xfId="0" applyNumberFormat="1" applyFont="1" applyBorder="1"/>
    <xf numFmtId="164" fontId="8" fillId="0" borderId="0" xfId="0" applyNumberFormat="1" applyFont="1"/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left" vertical="top"/>
    </xf>
    <xf numFmtId="165" fontId="3" fillId="0" borderId="0" xfId="0" applyNumberFormat="1" applyFont="1"/>
    <xf numFmtId="164" fontId="3" fillId="0" borderId="0" xfId="0" applyNumberFormat="1" applyFont="1"/>
    <xf numFmtId="49" fontId="2" fillId="0" borderId="0" xfId="0" applyNumberFormat="1" applyFont="1" applyAlignment="1">
      <alignment horizontal="left" vertical="top"/>
    </xf>
    <xf numFmtId="165" fontId="2" fillId="0" borderId="0" xfId="0" applyNumberFormat="1" applyFont="1"/>
    <xf numFmtId="164" fontId="2" fillId="0" borderId="0" xfId="0" applyNumberFormat="1" applyFont="1"/>
    <xf numFmtId="49" fontId="2" fillId="0" borderId="1" xfId="0" applyNumberFormat="1" applyFont="1" applyBorder="1" applyAlignment="1">
      <alignment horizontal="left" vertical="top"/>
    </xf>
    <xf numFmtId="165" fontId="2" fillId="0" borderId="1" xfId="0" applyNumberFormat="1" applyFont="1" applyBorder="1"/>
    <xf numFmtId="164" fontId="2" fillId="0" borderId="1" xfId="0" applyNumberFormat="1" applyFont="1" applyBorder="1"/>
    <xf numFmtId="0" fontId="10" fillId="0" borderId="0" xfId="0" applyFont="1" applyAlignment="1">
      <alignment horizontal="right" vertical="top"/>
    </xf>
    <xf numFmtId="49" fontId="10" fillId="0" borderId="0" xfId="0" applyNumberFormat="1" applyFont="1" applyAlignment="1">
      <alignment horizontal="left" vertical="top" wrapText="1"/>
    </xf>
    <xf numFmtId="164" fontId="10" fillId="0" borderId="0" xfId="0" applyNumberFormat="1" applyFont="1" applyAlignment="1">
      <alignment horizontal="right" vertical="top"/>
    </xf>
    <xf numFmtId="165" fontId="10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right" vertical="top"/>
    </xf>
    <xf numFmtId="49" fontId="9" fillId="0" borderId="0" xfId="0" applyNumberFormat="1" applyFont="1" applyAlignment="1">
      <alignment horizontal="left" vertical="top" wrapText="1" indent="1"/>
    </xf>
    <xf numFmtId="164" fontId="9" fillId="0" borderId="0" xfId="0" applyNumberFormat="1" applyFont="1" applyAlignment="1">
      <alignment horizontal="right" vertical="top"/>
    </xf>
    <xf numFmtId="165" fontId="9" fillId="0" borderId="0" xfId="0" applyNumberFormat="1" applyFont="1" applyAlignment="1">
      <alignment horizontal="right" vertical="top"/>
    </xf>
    <xf numFmtId="1" fontId="4" fillId="0" borderId="0" xfId="0" applyNumberFormat="1" applyFont="1"/>
    <xf numFmtId="1" fontId="6" fillId="0" borderId="0" xfId="0" applyNumberFormat="1" applyFont="1"/>
    <xf numFmtId="1" fontId="4" fillId="0" borderId="0" xfId="0" applyNumberFormat="1" applyFont="1" applyAlignment="1">
      <alignment horizontal="right" vertical="top"/>
    </xf>
    <xf numFmtId="1" fontId="7" fillId="0" borderId="0" xfId="0" applyNumberFormat="1" applyFont="1" applyAlignment="1">
      <alignment horizontal="right" vertical="top"/>
    </xf>
    <xf numFmtId="49" fontId="8" fillId="0" borderId="0" xfId="0" applyNumberFormat="1" applyFont="1"/>
    <xf numFmtId="49" fontId="4" fillId="0" borderId="0" xfId="0" applyNumberFormat="1" applyFont="1" applyAlignment="1">
      <alignment horizontal="center" vertical="top"/>
    </xf>
    <xf numFmtId="49" fontId="8" fillId="0" borderId="0" xfId="0" applyNumberFormat="1" applyFont="1" applyAlignment="1">
      <alignment horizontal="left" vertical="top"/>
    </xf>
    <xf numFmtId="165" fontId="6" fillId="0" borderId="0" xfId="0" applyNumberFormat="1" applyFont="1" applyAlignment="1">
      <alignment horizontal="right" vertical="top"/>
    </xf>
    <xf numFmtId="1" fontId="5" fillId="0" borderId="1" xfId="0" applyNumberFormat="1" applyFont="1" applyBorder="1" applyAlignment="1">
      <alignment horizontal="center"/>
    </xf>
    <xf numFmtId="1" fontId="10" fillId="0" borderId="0" xfId="0" applyNumberFormat="1" applyFont="1" applyAlignment="1">
      <alignment horizontal="right" vertical="top"/>
    </xf>
    <xf numFmtId="1" fontId="10" fillId="0" borderId="0" xfId="0" applyNumberFormat="1" applyFont="1"/>
    <xf numFmtId="49" fontId="10" fillId="0" borderId="0" xfId="0" applyNumberFormat="1" applyFont="1"/>
    <xf numFmtId="165" fontId="10" fillId="0" borderId="0" xfId="0" applyNumberFormat="1" applyFont="1"/>
    <xf numFmtId="164" fontId="10" fillId="0" borderId="0" xfId="0" applyNumberFormat="1" applyFont="1"/>
    <xf numFmtId="1" fontId="9" fillId="0" borderId="0" xfId="0" applyNumberFormat="1" applyFont="1" applyAlignment="1">
      <alignment horizontal="right" vertical="top"/>
    </xf>
    <xf numFmtId="1" fontId="9" fillId="0" borderId="0" xfId="0" applyNumberFormat="1" applyFont="1"/>
    <xf numFmtId="49" fontId="9" fillId="0" borderId="0" xfId="0" applyNumberFormat="1" applyFont="1"/>
    <xf numFmtId="49" fontId="9" fillId="0" borderId="0" xfId="0" applyNumberFormat="1" applyFont="1" applyAlignment="1">
      <alignment horizontal="left" vertical="top" wrapText="1"/>
    </xf>
    <xf numFmtId="165" fontId="9" fillId="0" borderId="0" xfId="0" applyNumberFormat="1" applyFont="1"/>
    <xf numFmtId="164" fontId="9" fillId="0" borderId="0" xfId="0" applyNumberFormat="1" applyFont="1"/>
    <xf numFmtId="1" fontId="11" fillId="0" borderId="0" xfId="0" applyNumberFormat="1" applyFont="1" applyAlignment="1">
      <alignment horizontal="right" vertical="top"/>
    </xf>
    <xf numFmtId="1" fontId="11" fillId="0" borderId="2" xfId="0" applyNumberFormat="1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right" vertical="top"/>
    </xf>
    <xf numFmtId="49" fontId="11" fillId="0" borderId="3" xfId="0" applyNumberFormat="1" applyFont="1" applyBorder="1" applyAlignment="1">
      <alignment horizontal="left" vertical="top" wrapText="1"/>
    </xf>
    <xf numFmtId="165" fontId="11" fillId="0" borderId="3" xfId="0" applyNumberFormat="1" applyFont="1" applyBorder="1" applyAlignment="1">
      <alignment horizontal="right" vertical="top"/>
    </xf>
    <xf numFmtId="164" fontId="11" fillId="0" borderId="3" xfId="0" applyNumberFormat="1" applyFont="1" applyBorder="1" applyAlignment="1">
      <alignment horizontal="right" vertical="top"/>
    </xf>
    <xf numFmtId="0" fontId="12" fillId="0" borderId="0" xfId="0" applyFont="1"/>
    <xf numFmtId="1" fontId="12" fillId="0" borderId="0" xfId="0" applyNumberFormat="1" applyFont="1" applyAlignment="1">
      <alignment horizontal="right" vertical="top"/>
    </xf>
    <xf numFmtId="49" fontId="12" fillId="0" borderId="0" xfId="0" applyNumberFormat="1" applyFont="1" applyAlignment="1">
      <alignment horizontal="center" vertical="top"/>
    </xf>
    <xf numFmtId="49" fontId="12" fillId="0" borderId="0" xfId="0" applyNumberFormat="1" applyFont="1" applyAlignment="1">
      <alignment horizontal="left" vertical="top" wrapText="1"/>
    </xf>
    <xf numFmtId="165" fontId="12" fillId="0" borderId="0" xfId="0" applyNumberFormat="1" applyFont="1" applyAlignment="1">
      <alignment horizontal="right" vertical="top"/>
    </xf>
    <xf numFmtId="164" fontId="12" fillId="0" borderId="0" xfId="0" applyNumberFormat="1" applyFont="1" applyAlignment="1">
      <alignment horizontal="right" vertical="top"/>
    </xf>
    <xf numFmtId="49" fontId="12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4" fontId="4" fillId="0" borderId="0" xfId="1" applyFont="1"/>
    <xf numFmtId="44" fontId="5" fillId="0" borderId="1" xfId="1" applyFont="1" applyBorder="1" applyAlignment="1">
      <alignment horizontal="center"/>
    </xf>
    <xf numFmtId="44" fontId="10" fillId="0" borderId="0" xfId="1" applyFont="1"/>
    <xf numFmtId="44" fontId="10" fillId="0" borderId="0" xfId="1" applyFont="1" applyAlignment="1">
      <alignment horizontal="right" vertical="top"/>
    </xf>
    <xf numFmtId="44" fontId="9" fillId="0" borderId="0" xfId="1" applyFont="1"/>
    <xf numFmtId="44" fontId="9" fillId="0" borderId="0" xfId="1" applyFont="1" applyAlignment="1">
      <alignment horizontal="right" vertical="top"/>
    </xf>
    <xf numFmtId="44" fontId="11" fillId="0" borderId="3" xfId="1" applyFont="1" applyBorder="1" applyAlignment="1">
      <alignment horizontal="right" vertical="top"/>
    </xf>
    <xf numFmtId="44" fontId="12" fillId="0" borderId="0" xfId="1" applyFont="1" applyAlignment="1">
      <alignment horizontal="right" vertical="top"/>
    </xf>
    <xf numFmtId="44" fontId="4" fillId="0" borderId="0" xfId="1" applyFont="1" applyAlignment="1">
      <alignment horizontal="right" vertical="top"/>
    </xf>
    <xf numFmtId="44" fontId="8" fillId="0" borderId="0" xfId="1" applyFont="1"/>
    <xf numFmtId="44" fontId="4" fillId="0" borderId="1" xfId="1" applyFont="1" applyBorder="1"/>
    <xf numFmtId="44" fontId="3" fillId="0" borderId="0" xfId="1" applyFont="1" applyAlignment="1">
      <alignment horizontal="right" vertical="top"/>
    </xf>
    <xf numFmtId="44" fontId="2" fillId="0" borderId="0" xfId="1" applyFont="1" applyAlignment="1">
      <alignment horizontal="right" vertical="top"/>
    </xf>
    <xf numFmtId="44" fontId="2" fillId="0" borderId="1" xfId="1" applyFont="1" applyBorder="1" applyAlignment="1">
      <alignment horizontal="right" vertical="top"/>
    </xf>
    <xf numFmtId="44" fontId="11" fillId="2" borderId="3" xfId="1" applyFont="1" applyFill="1" applyBorder="1" applyAlignment="1" applyProtection="1">
      <alignment horizontal="right" vertical="top"/>
      <protection locked="0"/>
    </xf>
    <xf numFmtId="165" fontId="11" fillId="2" borderId="3" xfId="0" applyNumberFormat="1" applyFont="1" applyFill="1" applyBorder="1" applyAlignment="1" applyProtection="1">
      <alignment horizontal="right" vertical="top"/>
      <protection locked="0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H21"/>
  <sheetViews>
    <sheetView tabSelected="1" zoomScaleNormal="100" workbookViewId="0">
      <pane ySplit="4" topLeftCell="A5" activePane="bottomLeft" state="frozen"/>
      <selection pane="bottomLeft" activeCell="H10" sqref="H10"/>
    </sheetView>
  </sheetViews>
  <sheetFormatPr defaultColWidth="9.140625" defaultRowHeight="8.25" outlineLevelRow="1" x14ac:dyDescent="0.15"/>
  <cols>
    <col min="1" max="1" width="34.7109375" style="2" hidden="1" customWidth="1"/>
    <col min="2" max="2" width="80.7109375" style="2" customWidth="1"/>
    <col min="3" max="3" width="15.7109375" style="77" customWidth="1"/>
    <col min="4" max="6" width="15.7109375" style="2" hidden="1" customWidth="1"/>
    <col min="7" max="7" width="41.7109375" style="2" customWidth="1"/>
    <col min="8" max="16384" width="9.140625" style="2"/>
  </cols>
  <sheetData>
    <row r="1" spans="1:8" ht="15.75" x14ac:dyDescent="0.15">
      <c r="B1" s="76" t="s">
        <v>162</v>
      </c>
    </row>
    <row r="2" spans="1:8" ht="15.75" x14ac:dyDescent="0.15">
      <c r="B2" s="10" t="s">
        <v>34</v>
      </c>
      <c r="D2" s="17"/>
      <c r="E2" s="14"/>
      <c r="F2" s="14"/>
    </row>
    <row r="3" spans="1:8" ht="7.5" customHeight="1" x14ac:dyDescent="0.15">
      <c r="A3" s="6"/>
      <c r="B3" s="11"/>
      <c r="D3" s="18"/>
      <c r="E3" s="21"/>
      <c r="F3" s="21"/>
      <c r="G3" s="8"/>
    </row>
    <row r="4" spans="1:8" ht="11.25" x14ac:dyDescent="0.2">
      <c r="A4" s="4"/>
      <c r="B4" s="22" t="s">
        <v>3</v>
      </c>
      <c r="C4" s="78" t="s">
        <v>9</v>
      </c>
      <c r="D4" s="24" t="s">
        <v>11</v>
      </c>
      <c r="E4" s="23" t="s">
        <v>2</v>
      </c>
      <c r="F4" s="23" t="s">
        <v>15</v>
      </c>
      <c r="G4" s="6"/>
      <c r="H4" s="8"/>
    </row>
    <row r="5" spans="1:8" ht="7.5" customHeight="1" x14ac:dyDescent="0.15">
      <c r="B5" s="11"/>
      <c r="D5" s="17"/>
      <c r="E5" s="14"/>
      <c r="F5" s="14"/>
      <c r="G5" s="8"/>
    </row>
    <row r="6" spans="1:8" ht="12" x14ac:dyDescent="0.15">
      <c r="A6" s="34" t="s">
        <v>18</v>
      </c>
      <c r="B6" s="35" t="s">
        <v>19</v>
      </c>
      <c r="C6" s="80">
        <f>VLOOKUP($A6,Zakázka!$A:$Q,10,FALSE)</f>
        <v>0</v>
      </c>
      <c r="D6" s="37">
        <f>VLOOKUP($A6,Zakázka!$A:$Q,12,FALSE)</f>
        <v>290.83051210000008</v>
      </c>
      <c r="E6" s="36">
        <f>VLOOKUP($A6,Zakázka!$A:$Q,16,FALSE)</f>
        <v>0</v>
      </c>
      <c r="F6" s="36">
        <f>VLOOKUP($A6,Zakázka!$A:$Q,17,FALSE)</f>
        <v>0</v>
      </c>
      <c r="G6" s="6"/>
      <c r="H6" s="8"/>
    </row>
    <row r="7" spans="1:8" ht="12" outlineLevel="1" x14ac:dyDescent="0.15">
      <c r="A7" s="38" t="s">
        <v>20</v>
      </c>
      <c r="B7" s="39" t="s">
        <v>21</v>
      </c>
      <c r="C7" s="82">
        <f>VLOOKUP($A7,Zakázka!$A:$Q,10,FALSE)</f>
        <v>0</v>
      </c>
      <c r="D7" s="41">
        <f>VLOOKUP($A7,Zakázka!$A:$Q,12,FALSE)</f>
        <v>79.909199999999998</v>
      </c>
      <c r="E7" s="40">
        <f>VLOOKUP($A7,Zakázka!$A:$Q,16,FALSE)</f>
        <v>0</v>
      </c>
      <c r="F7" s="40">
        <f>VLOOKUP($A7,Zakázka!$A:$Q,17,FALSE)</f>
        <v>0</v>
      </c>
      <c r="G7" s="6"/>
      <c r="H7" s="8"/>
    </row>
    <row r="8" spans="1:8" ht="12" outlineLevel="1" x14ac:dyDescent="0.15">
      <c r="A8" s="38" t="s">
        <v>22</v>
      </c>
      <c r="B8" s="39" t="s">
        <v>23</v>
      </c>
      <c r="C8" s="82">
        <f>VLOOKUP($A8,Zakázka!$A:$Q,10,FALSE)</f>
        <v>0</v>
      </c>
      <c r="D8" s="41">
        <f>VLOOKUP($A8,Zakázka!$A:$Q,12,FALSE)</f>
        <v>0</v>
      </c>
      <c r="E8" s="40">
        <f>VLOOKUP($A8,Zakázka!$A:$Q,16,FALSE)</f>
        <v>0</v>
      </c>
      <c r="F8" s="40">
        <f>VLOOKUP($A8,Zakázka!$A:$Q,17,FALSE)</f>
        <v>0</v>
      </c>
      <c r="G8" s="6"/>
      <c r="H8" s="8"/>
    </row>
    <row r="9" spans="1:8" ht="12" outlineLevel="1" x14ac:dyDescent="0.15">
      <c r="A9" s="38" t="s">
        <v>24</v>
      </c>
      <c r="B9" s="39" t="s">
        <v>25</v>
      </c>
      <c r="C9" s="82">
        <f>VLOOKUP($A9,Zakázka!$A:$Q,10,FALSE)</f>
        <v>0</v>
      </c>
      <c r="D9" s="41">
        <f>VLOOKUP($A9,Zakázka!$A:$Q,12,FALSE)</f>
        <v>210.90259209999999</v>
      </c>
      <c r="E9" s="40">
        <f>VLOOKUP($A9,Zakázka!$A:$Q,16,FALSE)</f>
        <v>0</v>
      </c>
      <c r="F9" s="40">
        <f>VLOOKUP($A9,Zakázka!$A:$Q,17,FALSE)</f>
        <v>0</v>
      </c>
      <c r="G9" s="6"/>
      <c r="H9" s="8"/>
    </row>
    <row r="10" spans="1:8" ht="12" outlineLevel="1" x14ac:dyDescent="0.15">
      <c r="A10" s="38" t="s">
        <v>26</v>
      </c>
      <c r="B10" s="39" t="s">
        <v>27</v>
      </c>
      <c r="C10" s="82">
        <f>VLOOKUP($A10,Zakázka!$A:$Q,10,FALSE)</f>
        <v>0</v>
      </c>
      <c r="D10" s="41">
        <f>VLOOKUP($A10,Zakázka!$A:$Q,12,FALSE)</f>
        <v>0</v>
      </c>
      <c r="E10" s="40">
        <f>VLOOKUP($A10,Zakázka!$A:$Q,16,FALSE)</f>
        <v>0</v>
      </c>
      <c r="F10" s="40">
        <f>VLOOKUP($A10,Zakázka!$A:$Q,17,FALSE)</f>
        <v>0</v>
      </c>
      <c r="G10" s="6"/>
      <c r="H10" s="8"/>
    </row>
    <row r="11" spans="1:8" ht="12" outlineLevel="1" x14ac:dyDescent="0.15">
      <c r="A11" s="38" t="s">
        <v>28</v>
      </c>
      <c r="B11" s="39" t="s">
        <v>29</v>
      </c>
      <c r="C11" s="82">
        <f>VLOOKUP($A11,Zakázka!$A:$Q,10,FALSE)</f>
        <v>0</v>
      </c>
      <c r="D11" s="41">
        <f>VLOOKUP($A11,Zakázka!$A:$Q,12,FALSE)</f>
        <v>0</v>
      </c>
      <c r="E11" s="40">
        <f>VLOOKUP($A11,Zakázka!$A:$Q,16,FALSE)</f>
        <v>0</v>
      </c>
      <c r="F11" s="40">
        <f>VLOOKUP($A11,Zakázka!$A:$Q,17,FALSE)</f>
        <v>0</v>
      </c>
      <c r="G11" s="6"/>
      <c r="H11" s="8"/>
    </row>
    <row r="12" spans="1:8" ht="12" outlineLevel="1" x14ac:dyDescent="0.15">
      <c r="A12" s="38" t="s">
        <v>30</v>
      </c>
      <c r="B12" s="39" t="s">
        <v>31</v>
      </c>
      <c r="C12" s="82">
        <f>VLOOKUP($A12,Zakázka!$A:$Q,10,FALSE)</f>
        <v>0</v>
      </c>
      <c r="D12" s="41">
        <f>VLOOKUP($A12,Zakázka!$A:$Q,12,FALSE)</f>
        <v>1.8720000000000001E-2</v>
      </c>
      <c r="E12" s="40">
        <f>VLOOKUP($A12,Zakázka!$A:$Q,16,FALSE)</f>
        <v>0</v>
      </c>
      <c r="F12" s="40">
        <f>VLOOKUP($A12,Zakázka!$A:$Q,17,FALSE)</f>
        <v>0</v>
      </c>
      <c r="G12" s="6"/>
      <c r="H12" s="8"/>
    </row>
    <row r="13" spans="1:8" ht="12" outlineLevel="1" x14ac:dyDescent="0.15">
      <c r="A13" s="38" t="s">
        <v>32</v>
      </c>
      <c r="B13" s="39" t="s">
        <v>33</v>
      </c>
      <c r="C13" s="82">
        <f>VLOOKUP($A13,Zakázka!$A:$Q,10,FALSE)</f>
        <v>0</v>
      </c>
      <c r="D13" s="41">
        <f>VLOOKUP($A13,Zakázka!$A:$Q,12,FALSE)</f>
        <v>0</v>
      </c>
      <c r="E13" s="40">
        <f>VLOOKUP($A13,Zakázka!$A:$Q,16,FALSE)</f>
        <v>0</v>
      </c>
      <c r="F13" s="40">
        <f>VLOOKUP($A13,Zakázka!$A:$Q,17,FALSE)</f>
        <v>0</v>
      </c>
      <c r="G13" s="6"/>
      <c r="H13" s="8"/>
    </row>
    <row r="14" spans="1:8" ht="7.5" customHeight="1" x14ac:dyDescent="0.15">
      <c r="B14" s="12"/>
      <c r="C14" s="87"/>
      <c r="D14" s="20"/>
      <c r="E14" s="16"/>
      <c r="F14" s="16"/>
      <c r="G14" s="8"/>
    </row>
    <row r="15" spans="1:8" ht="12.75" x14ac:dyDescent="0.2">
      <c r="A15" s="5"/>
      <c r="B15" s="25" t="s">
        <v>1</v>
      </c>
      <c r="C15" s="88">
        <f>SUMIF(GROUP_ID,"",ITEM_PRICES)</f>
        <v>0</v>
      </c>
      <c r="D15" s="26"/>
      <c r="E15" s="27"/>
      <c r="F15" s="27"/>
      <c r="G15" s="6"/>
      <c r="H15" s="8"/>
    </row>
    <row r="16" spans="1:8" ht="12.75" x14ac:dyDescent="0.2">
      <c r="A16" s="5"/>
      <c r="B16" s="25" t="s">
        <v>161</v>
      </c>
      <c r="C16" s="88">
        <f>C15*0.21</f>
        <v>0</v>
      </c>
      <c r="D16" s="26"/>
      <c r="E16" s="27"/>
      <c r="F16" s="27"/>
      <c r="G16" s="6"/>
      <c r="H16" s="8"/>
    </row>
    <row r="17" spans="1:8" ht="12.75" x14ac:dyDescent="0.2">
      <c r="A17" s="1"/>
      <c r="B17" s="28"/>
      <c r="C17" s="89"/>
      <c r="D17" s="29"/>
      <c r="E17" s="30"/>
      <c r="F17" s="30"/>
      <c r="G17" s="6"/>
      <c r="H17" s="8"/>
    </row>
    <row r="18" spans="1:8" ht="12.75" x14ac:dyDescent="0.2">
      <c r="A18" s="1"/>
      <c r="B18" s="31"/>
      <c r="C18" s="90"/>
      <c r="D18" s="32"/>
      <c r="E18" s="33"/>
      <c r="F18" s="33"/>
      <c r="G18" s="6"/>
      <c r="H18" s="8"/>
    </row>
    <row r="19" spans="1:8" ht="12.75" x14ac:dyDescent="0.2">
      <c r="A19" s="5"/>
      <c r="B19" s="25" t="s">
        <v>0</v>
      </c>
      <c r="C19" s="88">
        <f>C15+C16</f>
        <v>0</v>
      </c>
      <c r="D19" s="26"/>
      <c r="E19" s="27"/>
      <c r="F19" s="27"/>
      <c r="G19" s="6"/>
      <c r="H19" s="8"/>
    </row>
    <row r="20" spans="1:8" x14ac:dyDescent="0.15">
      <c r="B20" s="11"/>
      <c r="D20" s="17"/>
      <c r="E20" s="14"/>
      <c r="F20" s="14"/>
    </row>
    <row r="21" spans="1:8" x14ac:dyDescent="0.15">
      <c r="B21" s="6"/>
      <c r="C21" s="86"/>
      <c r="D21" s="6"/>
      <c r="E21" s="8"/>
      <c r="F21" s="8"/>
    </row>
  </sheetData>
  <sheetProtection algorithmName="SHA-512" hashValue="3GXXAlOMqefNKGidUmrN/T4QpGo4rHtWDfVKclCvK0tuPjTRHt6S1hoVulWtu0fuZCed8Heb+lPhglZ2akLTWA==" saltValue="d4sQgMoO7zzJBQHEjol0FA==" spinCount="100000" sheet="1" objects="1" scenarios="1"/>
  <pageMargins left="0.70866141732283505" right="0.70866141732283505" top="0.78740157480314998" bottom="0.78740157480314998" header="0.31496062992126" footer="0.31496062992126"/>
  <pageSetup paperSize="9" scale="92" fitToHeight="0" pageOrder="overThenDown" orientation="portrait" r:id="rId1"/>
  <headerFooter>
    <oddHeader>&amp;L&amp;8&amp;C&amp;8&amp;R&amp;8</oddHeader>
    <oddFooter>&amp;L&amp;8Vytvořeno systémem euroCALC4&amp;C&amp;P/&amp;N&amp;R&amp;8&amp;[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V119"/>
  <sheetViews>
    <sheetView topLeftCell="C1" zoomScaleNormal="100" workbookViewId="0">
      <pane ySplit="4" topLeftCell="A5" activePane="bottomLeft" state="frozen"/>
      <selection pane="bottomLeft" activeCell="R106" sqref="R106"/>
    </sheetView>
  </sheetViews>
  <sheetFormatPr defaultColWidth="9.140625" defaultRowHeight="8.25" outlineLevelRow="3" x14ac:dyDescent="0.15"/>
  <cols>
    <col min="1" max="1" width="28.7109375" style="2" hidden="1" customWidth="1"/>
    <col min="2" max="2" width="3.7109375" style="2" hidden="1" customWidth="1"/>
    <col min="3" max="3" width="5.7109375" style="2" customWidth="1"/>
    <col min="4" max="4" width="4.7109375" style="2" customWidth="1"/>
    <col min="5" max="5" width="14.7109375" style="2" customWidth="1"/>
    <col min="6" max="6" width="72.7109375" style="2" customWidth="1"/>
    <col min="7" max="7" width="4.7109375" style="2" customWidth="1"/>
    <col min="8" max="8" width="14.7109375" style="2" customWidth="1"/>
    <col min="9" max="9" width="12.7109375" style="77" customWidth="1"/>
    <col min="10" max="10" width="15.7109375" style="77" customWidth="1"/>
    <col min="11" max="11" width="11.7109375" style="2" hidden="1" customWidth="1"/>
    <col min="12" max="12" width="14.7109375" style="2" hidden="1" customWidth="1"/>
    <col min="13" max="13" width="11.7109375" style="2" hidden="1" customWidth="1"/>
    <col min="14" max="14" width="14.7109375" style="2" hidden="1" customWidth="1"/>
    <col min="15" max="15" width="9.7109375" style="2" hidden="1" customWidth="1"/>
    <col min="16" max="16" width="14.7109375" style="2" hidden="1" customWidth="1"/>
    <col min="17" max="17" width="15.7109375" style="2" hidden="1" customWidth="1"/>
    <col min="18" max="18" width="38.7109375" style="2" customWidth="1"/>
    <col min="19" max="21" width="9.140625" style="2"/>
    <col min="22" max="22" width="9.140625" style="2" customWidth="1"/>
    <col min="23" max="23" width="5.5703125" style="2" customWidth="1"/>
    <col min="24" max="16384" width="9.140625" style="2"/>
  </cols>
  <sheetData>
    <row r="1" spans="1:22" ht="15.75" x14ac:dyDescent="0.15">
      <c r="F1" s="10" t="s">
        <v>162</v>
      </c>
    </row>
    <row r="2" spans="1:22" ht="15.75" x14ac:dyDescent="0.15">
      <c r="B2" s="42"/>
      <c r="C2" s="42"/>
      <c r="D2" s="11"/>
      <c r="E2" s="11"/>
      <c r="F2" s="10" t="s">
        <v>34</v>
      </c>
      <c r="G2" s="11"/>
      <c r="H2" s="17"/>
      <c r="K2" s="17"/>
      <c r="L2" s="17"/>
      <c r="M2" s="17"/>
      <c r="N2" s="17"/>
      <c r="O2" s="14"/>
      <c r="P2" s="14"/>
      <c r="Q2" s="14"/>
      <c r="S2" s="7"/>
      <c r="V2" s="3"/>
    </row>
    <row r="3" spans="1:22" ht="7.5" customHeight="1" x14ac:dyDescent="0.15">
      <c r="A3" s="6"/>
      <c r="B3" s="43"/>
      <c r="C3" s="42"/>
      <c r="D3" s="46"/>
      <c r="E3" s="11"/>
      <c r="F3" s="11"/>
      <c r="G3" s="11"/>
      <c r="H3" s="17"/>
      <c r="K3" s="18"/>
      <c r="L3" s="18"/>
      <c r="M3" s="18"/>
      <c r="N3" s="18"/>
      <c r="O3" s="21"/>
      <c r="P3" s="21"/>
      <c r="Q3" s="21"/>
      <c r="R3" s="8"/>
    </row>
    <row r="4" spans="1:22" ht="11.25" x14ac:dyDescent="0.2">
      <c r="A4" s="4"/>
      <c r="B4" s="50"/>
      <c r="C4" s="50" t="s">
        <v>4</v>
      </c>
      <c r="D4" s="22" t="s">
        <v>5</v>
      </c>
      <c r="E4" s="22" t="s">
        <v>6</v>
      </c>
      <c r="F4" s="22" t="s">
        <v>3</v>
      </c>
      <c r="G4" s="22" t="s">
        <v>7</v>
      </c>
      <c r="H4" s="24" t="s">
        <v>8</v>
      </c>
      <c r="I4" s="78" t="s">
        <v>17</v>
      </c>
      <c r="J4" s="78" t="s">
        <v>163</v>
      </c>
      <c r="K4" s="24" t="s">
        <v>10</v>
      </c>
      <c r="L4" s="24" t="s">
        <v>11</v>
      </c>
      <c r="M4" s="24" t="s">
        <v>12</v>
      </c>
      <c r="N4" s="24" t="s">
        <v>13</v>
      </c>
      <c r="O4" s="23" t="s">
        <v>14</v>
      </c>
      <c r="P4" s="23" t="s">
        <v>2</v>
      </c>
      <c r="Q4" s="23" t="s">
        <v>15</v>
      </c>
      <c r="R4" s="6"/>
      <c r="S4" s="8"/>
    </row>
    <row r="5" spans="1:22" ht="7.5" customHeight="1" x14ac:dyDescent="0.15">
      <c r="B5" s="42"/>
      <c r="C5" s="42"/>
      <c r="D5" s="11"/>
      <c r="E5" s="11"/>
      <c r="F5" s="11"/>
      <c r="G5" s="11"/>
      <c r="H5" s="17"/>
      <c r="K5" s="17"/>
      <c r="L5" s="17"/>
      <c r="M5" s="17"/>
      <c r="N5" s="17"/>
      <c r="O5" s="14"/>
      <c r="P5" s="14"/>
      <c r="Q5" s="14"/>
      <c r="R5" s="8"/>
    </row>
    <row r="6" spans="1:22" ht="12" x14ac:dyDescent="0.2">
      <c r="A6" s="34" t="s">
        <v>18</v>
      </c>
      <c r="B6" s="51">
        <v>1</v>
      </c>
      <c r="C6" s="52"/>
      <c r="D6" s="53" t="s">
        <v>35</v>
      </c>
      <c r="E6" s="53"/>
      <c r="F6" s="35" t="s">
        <v>19</v>
      </c>
      <c r="G6" s="53"/>
      <c r="H6" s="54"/>
      <c r="I6" s="79"/>
      <c r="J6" s="80">
        <f>SUBTOTAL(9,J7:J119)</f>
        <v>0</v>
      </c>
      <c r="K6" s="54"/>
      <c r="L6" s="37">
        <f>SUBTOTAL(9,L7:L119)</f>
        <v>290.83051210000008</v>
      </c>
      <c r="M6" s="54"/>
      <c r="N6" s="37">
        <f>SUBTOTAL(9,N7:N119)</f>
        <v>474.26600000000002</v>
      </c>
      <c r="O6" s="55"/>
      <c r="P6" s="36">
        <f>SUBTOTAL(9,P7:P119)</f>
        <v>0</v>
      </c>
      <c r="Q6" s="36">
        <f>SUBTOTAL(9,Q7:Q119)</f>
        <v>0</v>
      </c>
      <c r="R6" s="6"/>
      <c r="S6" s="8"/>
      <c r="T6" s="8"/>
    </row>
    <row r="7" spans="1:22" ht="12" outlineLevel="1" x14ac:dyDescent="0.2">
      <c r="A7" s="38" t="s">
        <v>20</v>
      </c>
      <c r="B7" s="56">
        <v>2</v>
      </c>
      <c r="C7" s="57"/>
      <c r="D7" s="58" t="s">
        <v>36</v>
      </c>
      <c r="E7" s="58"/>
      <c r="F7" s="59" t="s">
        <v>21</v>
      </c>
      <c r="G7" s="58"/>
      <c r="H7" s="60"/>
      <c r="I7" s="81"/>
      <c r="J7" s="82">
        <f>SUBTOTAL(9,J8:J48)</f>
        <v>0</v>
      </c>
      <c r="K7" s="60"/>
      <c r="L7" s="41">
        <f>SUBTOTAL(9,L8:L48)</f>
        <v>79.909199999999998</v>
      </c>
      <c r="M7" s="60"/>
      <c r="N7" s="41">
        <f>SUBTOTAL(9,N8:N48)</f>
        <v>0</v>
      </c>
      <c r="O7" s="61"/>
      <c r="P7" s="40">
        <f>SUBTOTAL(9,P8:P48)</f>
        <v>0</v>
      </c>
      <c r="Q7" s="40">
        <f>SUBTOTAL(9,Q8:Q48)</f>
        <v>0</v>
      </c>
      <c r="R7" s="6"/>
      <c r="S7" s="8"/>
      <c r="T7" s="8"/>
    </row>
    <row r="8" spans="1:22" ht="11.25" outlineLevel="2" x14ac:dyDescent="0.2">
      <c r="A8" s="9"/>
      <c r="B8" s="62"/>
      <c r="C8" s="63">
        <v>1</v>
      </c>
      <c r="D8" s="64"/>
      <c r="E8" s="65" t="s">
        <v>37</v>
      </c>
      <c r="F8" s="66" t="s">
        <v>38</v>
      </c>
      <c r="G8" s="64" t="s">
        <v>39</v>
      </c>
      <c r="H8" s="67">
        <v>112.011</v>
      </c>
      <c r="I8" s="91">
        <v>0</v>
      </c>
      <c r="J8" s="83">
        <f>H8*I8</f>
        <v>0</v>
      </c>
      <c r="K8" s="67"/>
      <c r="L8" s="67">
        <f>H8*K8</f>
        <v>0</v>
      </c>
      <c r="M8" s="67"/>
      <c r="N8" s="67">
        <f>H8*M8</f>
        <v>0</v>
      </c>
      <c r="O8" s="68">
        <v>21</v>
      </c>
      <c r="P8" s="68">
        <f>J8*(O8/100)</f>
        <v>0</v>
      </c>
      <c r="Q8" s="68">
        <f>J8+P8</f>
        <v>0</v>
      </c>
      <c r="R8" s="8"/>
      <c r="S8" s="8"/>
      <c r="T8" s="8"/>
    </row>
    <row r="9" spans="1:22" ht="9.75" outlineLevel="3" x14ac:dyDescent="0.2">
      <c r="A9" s="69"/>
      <c r="B9" s="70"/>
      <c r="C9" s="70"/>
      <c r="D9" s="71"/>
      <c r="E9" s="75" t="s">
        <v>16</v>
      </c>
      <c r="F9" s="72" t="s">
        <v>40</v>
      </c>
      <c r="G9" s="71"/>
      <c r="H9" s="73">
        <v>88.787999999999997</v>
      </c>
      <c r="I9" s="84"/>
      <c r="J9" s="84"/>
      <c r="K9" s="73"/>
      <c r="L9" s="73"/>
      <c r="M9" s="73"/>
      <c r="N9" s="73"/>
      <c r="O9" s="74"/>
      <c r="P9" s="74"/>
      <c r="Q9" s="74"/>
      <c r="R9" s="6"/>
      <c r="S9" s="8"/>
    </row>
    <row r="10" spans="1:22" ht="9.75" outlineLevel="3" x14ac:dyDescent="0.2">
      <c r="A10" s="69"/>
      <c r="B10" s="70"/>
      <c r="C10" s="70"/>
      <c r="D10" s="71"/>
      <c r="E10" s="75"/>
      <c r="F10" s="72" t="s">
        <v>41</v>
      </c>
      <c r="G10" s="71"/>
      <c r="H10" s="73">
        <v>23.222999999999999</v>
      </c>
      <c r="I10" s="84"/>
      <c r="J10" s="84"/>
      <c r="K10" s="73"/>
      <c r="L10" s="73"/>
      <c r="M10" s="73"/>
      <c r="N10" s="73"/>
      <c r="O10" s="74"/>
      <c r="P10" s="74"/>
      <c r="Q10" s="74"/>
      <c r="R10" s="6"/>
      <c r="S10" s="8"/>
    </row>
    <row r="11" spans="1:22" ht="7.5" customHeight="1" outlineLevel="3" x14ac:dyDescent="0.15">
      <c r="A11" s="8"/>
      <c r="B11" s="45"/>
      <c r="C11" s="44"/>
      <c r="D11" s="47"/>
      <c r="E11" s="13"/>
      <c r="F11" s="48"/>
      <c r="G11" s="47"/>
      <c r="H11" s="49"/>
      <c r="I11" s="85"/>
      <c r="J11" s="85"/>
      <c r="K11" s="19"/>
      <c r="L11" s="19"/>
      <c r="M11" s="19"/>
      <c r="N11" s="19"/>
      <c r="O11" s="15"/>
      <c r="P11" s="15"/>
      <c r="Q11" s="15"/>
      <c r="R11" s="6"/>
      <c r="S11" s="8"/>
    </row>
    <row r="12" spans="1:22" ht="11.25" outlineLevel="2" x14ac:dyDescent="0.2">
      <c r="A12" s="9"/>
      <c r="B12" s="62"/>
      <c r="C12" s="63">
        <v>2</v>
      </c>
      <c r="D12" s="64"/>
      <c r="E12" s="65" t="s">
        <v>42</v>
      </c>
      <c r="F12" s="66" t="s">
        <v>43</v>
      </c>
      <c r="G12" s="64" t="s">
        <v>44</v>
      </c>
      <c r="H12" s="67">
        <v>33.603299999999997</v>
      </c>
      <c r="I12" s="91">
        <v>0</v>
      </c>
      <c r="J12" s="83">
        <f>H12*I12</f>
        <v>0</v>
      </c>
      <c r="K12" s="67"/>
      <c r="L12" s="67">
        <f>H12*K12</f>
        <v>0</v>
      </c>
      <c r="M12" s="67"/>
      <c r="N12" s="67">
        <f>H12*M12</f>
        <v>0</v>
      </c>
      <c r="O12" s="68">
        <v>21</v>
      </c>
      <c r="P12" s="68">
        <f>J12*(O12/100)</f>
        <v>0</v>
      </c>
      <c r="Q12" s="68">
        <f>J12+P12</f>
        <v>0</v>
      </c>
      <c r="R12" s="8"/>
      <c r="S12" s="8"/>
      <c r="T12" s="8"/>
    </row>
    <row r="13" spans="1:22" ht="9.75" outlineLevel="3" x14ac:dyDescent="0.2">
      <c r="A13" s="69"/>
      <c r="B13" s="70"/>
      <c r="C13" s="70"/>
      <c r="D13" s="71"/>
      <c r="E13" s="75" t="s">
        <v>16</v>
      </c>
      <c r="F13" s="72" t="s">
        <v>45</v>
      </c>
      <c r="G13" s="71"/>
      <c r="H13" s="73">
        <v>33.603299999999997</v>
      </c>
      <c r="I13" s="84"/>
      <c r="J13" s="84"/>
      <c r="K13" s="73"/>
      <c r="L13" s="73"/>
      <c r="M13" s="73"/>
      <c r="N13" s="73"/>
      <c r="O13" s="74"/>
      <c r="P13" s="74"/>
      <c r="Q13" s="74"/>
      <c r="R13" s="6"/>
      <c r="S13" s="8"/>
    </row>
    <row r="14" spans="1:22" ht="7.5" customHeight="1" outlineLevel="3" x14ac:dyDescent="0.15">
      <c r="A14" s="8"/>
      <c r="B14" s="45"/>
      <c r="C14" s="44"/>
      <c r="D14" s="47"/>
      <c r="E14" s="13"/>
      <c r="F14" s="48"/>
      <c r="G14" s="47"/>
      <c r="H14" s="49"/>
      <c r="I14" s="85"/>
      <c r="J14" s="85"/>
      <c r="K14" s="19"/>
      <c r="L14" s="19"/>
      <c r="M14" s="19"/>
      <c r="N14" s="19"/>
      <c r="O14" s="15"/>
      <c r="P14" s="15"/>
      <c r="Q14" s="15"/>
      <c r="R14" s="6"/>
      <c r="S14" s="8"/>
    </row>
    <row r="15" spans="1:22" ht="11.25" outlineLevel="2" x14ac:dyDescent="0.2">
      <c r="A15" s="9"/>
      <c r="B15" s="62"/>
      <c r="C15" s="63">
        <v>3</v>
      </c>
      <c r="D15" s="64"/>
      <c r="E15" s="65" t="s">
        <v>46</v>
      </c>
      <c r="F15" s="66" t="s">
        <v>47</v>
      </c>
      <c r="G15" s="64" t="s">
        <v>44</v>
      </c>
      <c r="H15" s="67">
        <v>33.603000000000002</v>
      </c>
      <c r="I15" s="91">
        <v>0</v>
      </c>
      <c r="J15" s="83">
        <f>H15*I15</f>
        <v>0</v>
      </c>
      <c r="K15" s="67"/>
      <c r="L15" s="67">
        <f>H15*K15</f>
        <v>0</v>
      </c>
      <c r="M15" s="67"/>
      <c r="N15" s="67">
        <f>H15*M15</f>
        <v>0</v>
      </c>
      <c r="O15" s="68">
        <v>21</v>
      </c>
      <c r="P15" s="68">
        <f>J15*(O15/100)</f>
        <v>0</v>
      </c>
      <c r="Q15" s="68">
        <f>J15+P15</f>
        <v>0</v>
      </c>
      <c r="R15" s="8"/>
      <c r="S15" s="8"/>
      <c r="T15" s="8"/>
    </row>
    <row r="16" spans="1:22" ht="22.5" outlineLevel="2" x14ac:dyDescent="0.2">
      <c r="A16" s="9"/>
      <c r="B16" s="62"/>
      <c r="C16" s="63">
        <v>4</v>
      </c>
      <c r="D16" s="64"/>
      <c r="E16" s="65" t="s">
        <v>48</v>
      </c>
      <c r="F16" s="66" t="s">
        <v>49</v>
      </c>
      <c r="G16" s="64" t="s">
        <v>44</v>
      </c>
      <c r="H16" s="67">
        <v>44.393999999999998</v>
      </c>
      <c r="I16" s="91">
        <v>0</v>
      </c>
      <c r="J16" s="83">
        <f>H16*I16</f>
        <v>0</v>
      </c>
      <c r="K16" s="67"/>
      <c r="L16" s="67">
        <f>H16*K16</f>
        <v>0</v>
      </c>
      <c r="M16" s="67"/>
      <c r="N16" s="67">
        <f>H16*M16</f>
        <v>0</v>
      </c>
      <c r="O16" s="68">
        <v>21</v>
      </c>
      <c r="P16" s="68">
        <f>J16*(O16/100)</f>
        <v>0</v>
      </c>
      <c r="Q16" s="68">
        <f>J16+P16</f>
        <v>0</v>
      </c>
      <c r="R16" s="8"/>
      <c r="S16" s="8"/>
      <c r="T16" s="8"/>
    </row>
    <row r="17" spans="1:20" ht="9.75" outlineLevel="3" x14ac:dyDescent="0.2">
      <c r="A17" s="69"/>
      <c r="B17" s="70"/>
      <c r="C17" s="70"/>
      <c r="D17" s="71"/>
      <c r="E17" s="75" t="s">
        <v>16</v>
      </c>
      <c r="F17" s="72" t="s">
        <v>50</v>
      </c>
      <c r="G17" s="71"/>
      <c r="H17" s="73">
        <v>44.393999999999998</v>
      </c>
      <c r="I17" s="84"/>
      <c r="J17" s="84"/>
      <c r="K17" s="73"/>
      <c r="L17" s="73"/>
      <c r="M17" s="73"/>
      <c r="N17" s="73"/>
      <c r="O17" s="74"/>
      <c r="P17" s="74"/>
      <c r="Q17" s="74"/>
      <c r="R17" s="6"/>
      <c r="S17" s="8"/>
    </row>
    <row r="18" spans="1:20" ht="7.5" customHeight="1" outlineLevel="3" x14ac:dyDescent="0.15">
      <c r="A18" s="8"/>
      <c r="B18" s="45"/>
      <c r="C18" s="44"/>
      <c r="D18" s="47"/>
      <c r="E18" s="13"/>
      <c r="F18" s="48"/>
      <c r="G18" s="47"/>
      <c r="H18" s="49"/>
      <c r="I18" s="85"/>
      <c r="J18" s="85"/>
      <c r="K18" s="19"/>
      <c r="L18" s="19"/>
      <c r="M18" s="19"/>
      <c r="N18" s="19"/>
      <c r="O18" s="15"/>
      <c r="P18" s="15"/>
      <c r="Q18" s="15"/>
      <c r="R18" s="6"/>
      <c r="S18" s="8"/>
    </row>
    <row r="19" spans="1:20" ht="22.5" outlineLevel="2" x14ac:dyDescent="0.2">
      <c r="A19" s="9"/>
      <c r="B19" s="62"/>
      <c r="C19" s="63">
        <v>5</v>
      </c>
      <c r="D19" s="64"/>
      <c r="E19" s="65" t="s">
        <v>51</v>
      </c>
      <c r="F19" s="66" t="s">
        <v>52</v>
      </c>
      <c r="G19" s="64" t="s">
        <v>44</v>
      </c>
      <c r="H19" s="67">
        <v>45.5</v>
      </c>
      <c r="I19" s="91">
        <v>0</v>
      </c>
      <c r="J19" s="83">
        <f>H19*I19</f>
        <v>0</v>
      </c>
      <c r="K19" s="67"/>
      <c r="L19" s="67">
        <f>H19*K19</f>
        <v>0</v>
      </c>
      <c r="M19" s="67"/>
      <c r="N19" s="67">
        <f>H19*M19</f>
        <v>0</v>
      </c>
      <c r="O19" s="68">
        <v>21</v>
      </c>
      <c r="P19" s="68">
        <f>J19*(O19/100)</f>
        <v>0</v>
      </c>
      <c r="Q19" s="68">
        <f>J19+P19</f>
        <v>0</v>
      </c>
      <c r="R19" s="8"/>
      <c r="S19" s="8"/>
      <c r="T19" s="8"/>
    </row>
    <row r="20" spans="1:20" ht="9.75" outlineLevel="3" x14ac:dyDescent="0.2">
      <c r="A20" s="69"/>
      <c r="B20" s="70"/>
      <c r="C20" s="70"/>
      <c r="D20" s="71"/>
      <c r="E20" s="75" t="s">
        <v>16</v>
      </c>
      <c r="F20" s="72" t="s">
        <v>53</v>
      </c>
      <c r="G20" s="71"/>
      <c r="H20" s="73">
        <v>45.5</v>
      </c>
      <c r="I20" s="84"/>
      <c r="J20" s="84"/>
      <c r="K20" s="73"/>
      <c r="L20" s="73"/>
      <c r="M20" s="73"/>
      <c r="N20" s="73"/>
      <c r="O20" s="74"/>
      <c r="P20" s="74"/>
      <c r="Q20" s="74"/>
      <c r="R20" s="6"/>
      <c r="S20" s="8"/>
    </row>
    <row r="21" spans="1:20" ht="7.5" customHeight="1" outlineLevel="3" x14ac:dyDescent="0.15">
      <c r="A21" s="8"/>
      <c r="B21" s="45"/>
      <c r="C21" s="44"/>
      <c r="D21" s="47"/>
      <c r="E21" s="13"/>
      <c r="F21" s="48"/>
      <c r="G21" s="47"/>
      <c r="H21" s="49"/>
      <c r="I21" s="85"/>
      <c r="J21" s="85"/>
      <c r="K21" s="19"/>
      <c r="L21" s="19"/>
      <c r="M21" s="19"/>
      <c r="N21" s="19"/>
      <c r="O21" s="15"/>
      <c r="P21" s="15"/>
      <c r="Q21" s="15"/>
      <c r="R21" s="6"/>
      <c r="S21" s="8"/>
    </row>
    <row r="22" spans="1:20" ht="11.25" outlineLevel="2" x14ac:dyDescent="0.2">
      <c r="A22" s="9"/>
      <c r="B22" s="62"/>
      <c r="C22" s="63">
        <v>6</v>
      </c>
      <c r="D22" s="64"/>
      <c r="E22" s="65" t="s">
        <v>54</v>
      </c>
      <c r="F22" s="66" t="s">
        <v>55</v>
      </c>
      <c r="G22" s="64" t="s">
        <v>44</v>
      </c>
      <c r="H22" s="67">
        <v>89.894000000000005</v>
      </c>
      <c r="I22" s="91">
        <v>0</v>
      </c>
      <c r="J22" s="83">
        <f>H22*I22</f>
        <v>0</v>
      </c>
      <c r="K22" s="67"/>
      <c r="L22" s="67">
        <f>H22*K22</f>
        <v>0</v>
      </c>
      <c r="M22" s="67"/>
      <c r="N22" s="67">
        <f>H22*M22</f>
        <v>0</v>
      </c>
      <c r="O22" s="68">
        <v>21</v>
      </c>
      <c r="P22" s="68">
        <f>J22*(O22/100)</f>
        <v>0</v>
      </c>
      <c r="Q22" s="68">
        <f>J22+P22</f>
        <v>0</v>
      </c>
      <c r="R22" s="8"/>
      <c r="S22" s="8"/>
      <c r="T22" s="8"/>
    </row>
    <row r="23" spans="1:20" ht="9.75" outlineLevel="3" x14ac:dyDescent="0.2">
      <c r="A23" s="69"/>
      <c r="B23" s="70"/>
      <c r="C23" s="70"/>
      <c r="D23" s="71"/>
      <c r="E23" s="75" t="s">
        <v>16</v>
      </c>
      <c r="F23" s="72" t="s">
        <v>56</v>
      </c>
      <c r="G23" s="71"/>
      <c r="H23" s="73">
        <v>89.894000000000005</v>
      </c>
      <c r="I23" s="84"/>
      <c r="J23" s="84"/>
      <c r="K23" s="73"/>
      <c r="L23" s="73"/>
      <c r="M23" s="73"/>
      <c r="N23" s="73"/>
      <c r="O23" s="74"/>
      <c r="P23" s="74"/>
      <c r="Q23" s="74"/>
      <c r="R23" s="6"/>
      <c r="S23" s="8"/>
    </row>
    <row r="24" spans="1:20" ht="7.5" customHeight="1" outlineLevel="3" x14ac:dyDescent="0.15">
      <c r="A24" s="8"/>
      <c r="B24" s="45"/>
      <c r="C24" s="44"/>
      <c r="D24" s="47"/>
      <c r="E24" s="13"/>
      <c r="F24" s="48"/>
      <c r="G24" s="47"/>
      <c r="H24" s="49"/>
      <c r="I24" s="85"/>
      <c r="J24" s="85"/>
      <c r="K24" s="19"/>
      <c r="L24" s="19"/>
      <c r="M24" s="19"/>
      <c r="N24" s="19"/>
      <c r="O24" s="15"/>
      <c r="P24" s="15"/>
      <c r="Q24" s="15"/>
      <c r="R24" s="6"/>
      <c r="S24" s="8"/>
    </row>
    <row r="25" spans="1:20" ht="11.25" outlineLevel="2" x14ac:dyDescent="0.2">
      <c r="A25" s="9"/>
      <c r="B25" s="62"/>
      <c r="C25" s="63">
        <v>7</v>
      </c>
      <c r="D25" s="64"/>
      <c r="E25" s="65" t="s">
        <v>57</v>
      </c>
      <c r="F25" s="66" t="s">
        <v>58</v>
      </c>
      <c r="G25" s="64" t="s">
        <v>44</v>
      </c>
      <c r="H25" s="67">
        <v>89.894000000000005</v>
      </c>
      <c r="I25" s="91">
        <v>0</v>
      </c>
      <c r="J25" s="83">
        <f>H25*I25</f>
        <v>0</v>
      </c>
      <c r="K25" s="67"/>
      <c r="L25" s="67">
        <f>H25*K25</f>
        <v>0</v>
      </c>
      <c r="M25" s="67"/>
      <c r="N25" s="67">
        <f>H25*M25</f>
        <v>0</v>
      </c>
      <c r="O25" s="68">
        <v>21</v>
      </c>
      <c r="P25" s="68">
        <f>J25*(O25/100)</f>
        <v>0</v>
      </c>
      <c r="Q25" s="68">
        <f>J25+P25</f>
        <v>0</v>
      </c>
      <c r="R25" s="8"/>
      <c r="S25" s="8"/>
      <c r="T25" s="8"/>
    </row>
    <row r="26" spans="1:20" ht="22.5" outlineLevel="2" x14ac:dyDescent="0.2">
      <c r="A26" s="9"/>
      <c r="B26" s="62"/>
      <c r="C26" s="63">
        <v>8</v>
      </c>
      <c r="D26" s="64"/>
      <c r="E26" s="65" t="s">
        <v>59</v>
      </c>
      <c r="F26" s="66" t="s">
        <v>60</v>
      </c>
      <c r="G26" s="64" t="s">
        <v>44</v>
      </c>
      <c r="H26" s="67">
        <v>89.894000000000005</v>
      </c>
      <c r="I26" s="91">
        <v>0</v>
      </c>
      <c r="J26" s="83">
        <f>H26*I26</f>
        <v>0</v>
      </c>
      <c r="K26" s="67"/>
      <c r="L26" s="67">
        <f>H26*K26</f>
        <v>0</v>
      </c>
      <c r="M26" s="67"/>
      <c r="N26" s="67">
        <f>H26*M26</f>
        <v>0</v>
      </c>
      <c r="O26" s="68">
        <v>21</v>
      </c>
      <c r="P26" s="68">
        <f>J26*(O26/100)</f>
        <v>0</v>
      </c>
      <c r="Q26" s="68">
        <f>J26+P26</f>
        <v>0</v>
      </c>
      <c r="R26" s="8"/>
      <c r="S26" s="8"/>
      <c r="T26" s="8"/>
    </row>
    <row r="27" spans="1:20" ht="22.5" outlineLevel="2" x14ac:dyDescent="0.2">
      <c r="A27" s="9"/>
      <c r="B27" s="62"/>
      <c r="C27" s="63">
        <v>9</v>
      </c>
      <c r="D27" s="64"/>
      <c r="E27" s="65" t="s">
        <v>61</v>
      </c>
      <c r="F27" s="66" t="s">
        <v>62</v>
      </c>
      <c r="G27" s="64" t="s">
        <v>44</v>
      </c>
      <c r="H27" s="67">
        <v>898.94</v>
      </c>
      <c r="I27" s="91">
        <v>0</v>
      </c>
      <c r="J27" s="83">
        <f>H27*I27</f>
        <v>0</v>
      </c>
      <c r="K27" s="67"/>
      <c r="L27" s="67">
        <f>H27*K27</f>
        <v>0</v>
      </c>
      <c r="M27" s="67"/>
      <c r="N27" s="67">
        <f>H27*M27</f>
        <v>0</v>
      </c>
      <c r="O27" s="68">
        <v>21</v>
      </c>
      <c r="P27" s="68">
        <f>J27*(O27/100)</f>
        <v>0</v>
      </c>
      <c r="Q27" s="68">
        <f>J27+P27</f>
        <v>0</v>
      </c>
      <c r="R27" s="8"/>
      <c r="S27" s="8"/>
      <c r="T27" s="8"/>
    </row>
    <row r="28" spans="1:20" ht="9.75" outlineLevel="3" x14ac:dyDescent="0.2">
      <c r="A28" s="69"/>
      <c r="B28" s="70"/>
      <c r="C28" s="70"/>
      <c r="D28" s="71"/>
      <c r="E28" s="75" t="s">
        <v>16</v>
      </c>
      <c r="F28" s="72" t="s">
        <v>63</v>
      </c>
      <c r="G28" s="71"/>
      <c r="H28" s="73">
        <v>898.94</v>
      </c>
      <c r="I28" s="84"/>
      <c r="J28" s="84"/>
      <c r="K28" s="73"/>
      <c r="L28" s="73"/>
      <c r="M28" s="73"/>
      <c r="N28" s="73"/>
      <c r="O28" s="74"/>
      <c r="P28" s="74"/>
      <c r="Q28" s="74"/>
      <c r="R28" s="6"/>
      <c r="S28" s="8"/>
    </row>
    <row r="29" spans="1:20" ht="7.5" customHeight="1" outlineLevel="3" x14ac:dyDescent="0.15">
      <c r="A29" s="8"/>
      <c r="B29" s="45"/>
      <c r="C29" s="44"/>
      <c r="D29" s="47"/>
      <c r="E29" s="13"/>
      <c r="F29" s="48"/>
      <c r="G29" s="47"/>
      <c r="H29" s="49"/>
      <c r="I29" s="85"/>
      <c r="J29" s="85"/>
      <c r="K29" s="19"/>
      <c r="L29" s="19"/>
      <c r="M29" s="19"/>
      <c r="N29" s="19"/>
      <c r="O29" s="15"/>
      <c r="P29" s="15"/>
      <c r="Q29" s="15"/>
      <c r="R29" s="6"/>
      <c r="S29" s="8"/>
    </row>
    <row r="30" spans="1:20" ht="11.25" outlineLevel="2" x14ac:dyDescent="0.2">
      <c r="A30" s="9"/>
      <c r="B30" s="62"/>
      <c r="C30" s="63">
        <v>10</v>
      </c>
      <c r="D30" s="64"/>
      <c r="E30" s="65" t="s">
        <v>64</v>
      </c>
      <c r="F30" s="66" t="s">
        <v>65</v>
      </c>
      <c r="G30" s="64" t="s">
        <v>44</v>
      </c>
      <c r="H30" s="67">
        <v>89.894000000000005</v>
      </c>
      <c r="I30" s="91">
        <v>0</v>
      </c>
      <c r="J30" s="83">
        <f>H30*I30</f>
        <v>0</v>
      </c>
      <c r="K30" s="67"/>
      <c r="L30" s="67">
        <f>H30*K30</f>
        <v>0</v>
      </c>
      <c r="M30" s="67"/>
      <c r="N30" s="67">
        <f>H30*M30</f>
        <v>0</v>
      </c>
      <c r="O30" s="68">
        <v>21</v>
      </c>
      <c r="P30" s="68">
        <f>J30*(O30/100)</f>
        <v>0</v>
      </c>
      <c r="Q30" s="68">
        <f>J30+P30</f>
        <v>0</v>
      </c>
      <c r="R30" s="8"/>
      <c r="S30" s="8"/>
      <c r="T30" s="8"/>
    </row>
    <row r="31" spans="1:20" ht="11.25" outlineLevel="2" x14ac:dyDescent="0.2">
      <c r="A31" s="9"/>
      <c r="B31" s="62"/>
      <c r="C31" s="63">
        <v>11</v>
      </c>
      <c r="D31" s="64"/>
      <c r="E31" s="65" t="s">
        <v>66</v>
      </c>
      <c r="F31" s="66" t="s">
        <v>67</v>
      </c>
      <c r="G31" s="64" t="s">
        <v>68</v>
      </c>
      <c r="H31" s="67">
        <v>143.83040000000003</v>
      </c>
      <c r="I31" s="91">
        <v>0</v>
      </c>
      <c r="J31" s="83">
        <f>H31*I31</f>
        <v>0</v>
      </c>
      <c r="K31" s="67"/>
      <c r="L31" s="67">
        <f>H31*K31</f>
        <v>0</v>
      </c>
      <c r="M31" s="67"/>
      <c r="N31" s="67">
        <f>H31*M31</f>
        <v>0</v>
      </c>
      <c r="O31" s="68">
        <v>21</v>
      </c>
      <c r="P31" s="68">
        <f>J31*(O31/100)</f>
        <v>0</v>
      </c>
      <c r="Q31" s="68">
        <f>J31+P31</f>
        <v>0</v>
      </c>
      <c r="R31" s="8"/>
      <c r="S31" s="8"/>
      <c r="T31" s="8"/>
    </row>
    <row r="32" spans="1:20" ht="9.75" outlineLevel="3" x14ac:dyDescent="0.2">
      <c r="A32" s="69"/>
      <c r="B32" s="70"/>
      <c r="C32" s="70"/>
      <c r="D32" s="71"/>
      <c r="E32" s="75" t="s">
        <v>16</v>
      </c>
      <c r="F32" s="72" t="s">
        <v>69</v>
      </c>
      <c r="G32" s="71"/>
      <c r="H32" s="73">
        <v>143.83040000000003</v>
      </c>
      <c r="I32" s="84"/>
      <c r="J32" s="84"/>
      <c r="K32" s="73"/>
      <c r="L32" s="73"/>
      <c r="M32" s="73"/>
      <c r="N32" s="73"/>
      <c r="O32" s="74"/>
      <c r="P32" s="74"/>
      <c r="Q32" s="74"/>
      <c r="R32" s="6"/>
      <c r="S32" s="8"/>
    </row>
    <row r="33" spans="1:20" ht="7.5" customHeight="1" outlineLevel="3" x14ac:dyDescent="0.15">
      <c r="A33" s="8"/>
      <c r="B33" s="45"/>
      <c r="C33" s="44"/>
      <c r="D33" s="47"/>
      <c r="E33" s="13"/>
      <c r="F33" s="48"/>
      <c r="G33" s="47"/>
      <c r="H33" s="49"/>
      <c r="I33" s="85"/>
      <c r="J33" s="85"/>
      <c r="K33" s="19"/>
      <c r="L33" s="19"/>
      <c r="M33" s="19"/>
      <c r="N33" s="19"/>
      <c r="O33" s="15"/>
      <c r="P33" s="15"/>
      <c r="Q33" s="15"/>
      <c r="R33" s="6"/>
      <c r="S33" s="8"/>
    </row>
    <row r="34" spans="1:20" ht="11.25" outlineLevel="2" x14ac:dyDescent="0.2">
      <c r="A34" s="9"/>
      <c r="B34" s="62"/>
      <c r="C34" s="63">
        <v>12</v>
      </c>
      <c r="D34" s="64"/>
      <c r="E34" s="65" t="s">
        <v>70</v>
      </c>
      <c r="F34" s="66" t="s">
        <v>71</v>
      </c>
      <c r="G34" s="64" t="s">
        <v>39</v>
      </c>
      <c r="H34" s="67">
        <v>112.011</v>
      </c>
      <c r="I34" s="91">
        <v>0</v>
      </c>
      <c r="J34" s="83">
        <f>H34*I34</f>
        <v>0</v>
      </c>
      <c r="K34" s="67"/>
      <c r="L34" s="67">
        <f>H34*K34</f>
        <v>0</v>
      </c>
      <c r="M34" s="67"/>
      <c r="N34" s="67">
        <f>H34*M34</f>
        <v>0</v>
      </c>
      <c r="O34" s="68">
        <v>21</v>
      </c>
      <c r="P34" s="68">
        <f>J34*(O34/100)</f>
        <v>0</v>
      </c>
      <c r="Q34" s="68">
        <f>J34+P34</f>
        <v>0</v>
      </c>
      <c r="R34" s="8"/>
      <c r="S34" s="8"/>
      <c r="T34" s="8"/>
    </row>
    <row r="35" spans="1:20" ht="11.25" outlineLevel="2" x14ac:dyDescent="0.2">
      <c r="A35" s="9"/>
      <c r="B35" s="62"/>
      <c r="C35" s="63">
        <v>13</v>
      </c>
      <c r="D35" s="64"/>
      <c r="E35" s="65" t="s">
        <v>72</v>
      </c>
      <c r="F35" s="66" t="s">
        <v>73</v>
      </c>
      <c r="G35" s="64" t="s">
        <v>44</v>
      </c>
      <c r="H35" s="67">
        <v>44.393999999999998</v>
      </c>
      <c r="I35" s="91">
        <v>0</v>
      </c>
      <c r="J35" s="83">
        <f>H35*I35</f>
        <v>0</v>
      </c>
      <c r="K35" s="67"/>
      <c r="L35" s="67">
        <f>H35*K35</f>
        <v>0</v>
      </c>
      <c r="M35" s="67"/>
      <c r="N35" s="67">
        <f>H35*M35</f>
        <v>0</v>
      </c>
      <c r="O35" s="68">
        <v>21</v>
      </c>
      <c r="P35" s="68">
        <f>J35*(O35/100)</f>
        <v>0</v>
      </c>
      <c r="Q35" s="68">
        <f>J35+P35</f>
        <v>0</v>
      </c>
      <c r="R35" s="8"/>
      <c r="S35" s="8"/>
      <c r="T35" s="8"/>
    </row>
    <row r="36" spans="1:20" ht="9.75" outlineLevel="3" x14ac:dyDescent="0.2">
      <c r="A36" s="69"/>
      <c r="B36" s="70"/>
      <c r="C36" s="70"/>
      <c r="D36" s="71"/>
      <c r="E36" s="75" t="s">
        <v>16</v>
      </c>
      <c r="F36" s="72" t="s">
        <v>50</v>
      </c>
      <c r="G36" s="71"/>
      <c r="H36" s="73">
        <v>44.393999999999998</v>
      </c>
      <c r="I36" s="84"/>
      <c r="J36" s="84"/>
      <c r="K36" s="73"/>
      <c r="L36" s="73"/>
      <c r="M36" s="73"/>
      <c r="N36" s="73"/>
      <c r="O36" s="74"/>
      <c r="P36" s="74"/>
      <c r="Q36" s="74"/>
      <c r="R36" s="6"/>
      <c r="S36" s="8"/>
    </row>
    <row r="37" spans="1:20" ht="7.5" customHeight="1" outlineLevel="3" x14ac:dyDescent="0.15">
      <c r="A37" s="8"/>
      <c r="B37" s="45"/>
      <c r="C37" s="44"/>
      <c r="D37" s="47"/>
      <c r="E37" s="13"/>
      <c r="F37" s="48"/>
      <c r="G37" s="47"/>
      <c r="H37" s="49"/>
      <c r="I37" s="85"/>
      <c r="J37" s="85"/>
      <c r="K37" s="19"/>
      <c r="L37" s="19"/>
      <c r="M37" s="19"/>
      <c r="N37" s="19"/>
      <c r="O37" s="15"/>
      <c r="P37" s="15"/>
      <c r="Q37" s="15"/>
      <c r="R37" s="6"/>
      <c r="S37" s="8"/>
    </row>
    <row r="38" spans="1:20" ht="11.25" outlineLevel="2" x14ac:dyDescent="0.2">
      <c r="A38" s="9"/>
      <c r="B38" s="62"/>
      <c r="C38" s="63">
        <v>14</v>
      </c>
      <c r="D38" s="64"/>
      <c r="E38" s="65" t="s">
        <v>74</v>
      </c>
      <c r="F38" s="66" t="s">
        <v>75</v>
      </c>
      <c r="G38" s="64" t="s">
        <v>68</v>
      </c>
      <c r="H38" s="67">
        <v>79.909199999999998</v>
      </c>
      <c r="I38" s="91">
        <v>0</v>
      </c>
      <c r="J38" s="83">
        <f>H38*I38</f>
        <v>0</v>
      </c>
      <c r="K38" s="67">
        <v>1</v>
      </c>
      <c r="L38" s="67">
        <f>H38*K38</f>
        <v>79.909199999999998</v>
      </c>
      <c r="M38" s="67"/>
      <c r="N38" s="67">
        <f>H38*M38</f>
        <v>0</v>
      </c>
      <c r="O38" s="68">
        <v>21</v>
      </c>
      <c r="P38" s="68">
        <f>J38*(O38/100)</f>
        <v>0</v>
      </c>
      <c r="Q38" s="68">
        <f>J38+P38</f>
        <v>0</v>
      </c>
      <c r="R38" s="8"/>
      <c r="S38" s="8"/>
      <c r="T38" s="8"/>
    </row>
    <row r="39" spans="1:20" ht="9.75" outlineLevel="3" x14ac:dyDescent="0.2">
      <c r="A39" s="69"/>
      <c r="B39" s="70"/>
      <c r="C39" s="70"/>
      <c r="D39" s="71"/>
      <c r="E39" s="75" t="s">
        <v>16</v>
      </c>
      <c r="F39" s="72" t="s">
        <v>76</v>
      </c>
      <c r="G39" s="71"/>
      <c r="H39" s="73">
        <v>79.909199999999998</v>
      </c>
      <c r="I39" s="84"/>
      <c r="J39" s="84"/>
      <c r="K39" s="73"/>
      <c r="L39" s="73"/>
      <c r="M39" s="73"/>
      <c r="N39" s="73"/>
      <c r="O39" s="74"/>
      <c r="P39" s="74"/>
      <c r="Q39" s="74"/>
      <c r="R39" s="6"/>
      <c r="S39" s="8"/>
    </row>
    <row r="40" spans="1:20" ht="7.5" customHeight="1" outlineLevel="3" x14ac:dyDescent="0.15">
      <c r="A40" s="8"/>
      <c r="B40" s="45"/>
      <c r="C40" s="44"/>
      <c r="D40" s="47"/>
      <c r="E40" s="13"/>
      <c r="F40" s="48"/>
      <c r="G40" s="47"/>
      <c r="H40" s="49"/>
      <c r="I40" s="85"/>
      <c r="J40" s="85"/>
      <c r="K40" s="19"/>
      <c r="L40" s="19"/>
      <c r="M40" s="19"/>
      <c r="N40" s="19"/>
      <c r="O40" s="15"/>
      <c r="P40" s="15"/>
      <c r="Q40" s="15"/>
      <c r="R40" s="6"/>
      <c r="S40" s="8"/>
    </row>
    <row r="41" spans="1:20" ht="11.25" outlineLevel="2" x14ac:dyDescent="0.2">
      <c r="A41" s="9"/>
      <c r="B41" s="62"/>
      <c r="C41" s="63">
        <v>15</v>
      </c>
      <c r="D41" s="64"/>
      <c r="E41" s="65" t="s">
        <v>77</v>
      </c>
      <c r="F41" s="66" t="s">
        <v>78</v>
      </c>
      <c r="G41" s="64" t="s">
        <v>39</v>
      </c>
      <c r="H41" s="67">
        <v>152</v>
      </c>
      <c r="I41" s="91">
        <v>0</v>
      </c>
      <c r="J41" s="83">
        <f>H41*I41</f>
        <v>0</v>
      </c>
      <c r="K41" s="67"/>
      <c r="L41" s="67">
        <f>H41*K41</f>
        <v>0</v>
      </c>
      <c r="M41" s="67"/>
      <c r="N41" s="67">
        <f>H41*M41</f>
        <v>0</v>
      </c>
      <c r="O41" s="68">
        <v>21</v>
      </c>
      <c r="P41" s="68">
        <f>J41*(O41/100)</f>
        <v>0</v>
      </c>
      <c r="Q41" s="68">
        <f>J41+P41</f>
        <v>0</v>
      </c>
      <c r="R41" s="8"/>
      <c r="S41" s="8"/>
      <c r="T41" s="8"/>
    </row>
    <row r="42" spans="1:20" ht="9.75" outlineLevel="3" x14ac:dyDescent="0.2">
      <c r="A42" s="69"/>
      <c r="B42" s="70"/>
      <c r="C42" s="70"/>
      <c r="D42" s="71"/>
      <c r="E42" s="75" t="s">
        <v>16</v>
      </c>
      <c r="F42" s="72" t="s">
        <v>79</v>
      </c>
      <c r="G42" s="71"/>
      <c r="H42" s="73">
        <v>152</v>
      </c>
      <c r="I42" s="84"/>
      <c r="J42" s="84"/>
      <c r="K42" s="73"/>
      <c r="L42" s="73"/>
      <c r="M42" s="73"/>
      <c r="N42" s="73"/>
      <c r="O42" s="74"/>
      <c r="P42" s="74"/>
      <c r="Q42" s="74"/>
      <c r="R42" s="6"/>
      <c r="S42" s="8"/>
    </row>
    <row r="43" spans="1:20" ht="7.5" customHeight="1" outlineLevel="3" x14ac:dyDescent="0.15">
      <c r="A43" s="8"/>
      <c r="B43" s="45"/>
      <c r="C43" s="44"/>
      <c r="D43" s="47"/>
      <c r="E43" s="13"/>
      <c r="F43" s="48"/>
      <c r="G43" s="47"/>
      <c r="H43" s="49"/>
      <c r="I43" s="85"/>
      <c r="J43" s="85"/>
      <c r="K43" s="19"/>
      <c r="L43" s="19"/>
      <c r="M43" s="19"/>
      <c r="N43" s="19"/>
      <c r="O43" s="15"/>
      <c r="P43" s="15"/>
      <c r="Q43" s="15"/>
      <c r="R43" s="6"/>
      <c r="S43" s="8"/>
    </row>
    <row r="44" spans="1:20" ht="11.25" outlineLevel="2" x14ac:dyDescent="0.2">
      <c r="A44" s="9"/>
      <c r="B44" s="62"/>
      <c r="C44" s="63">
        <v>16</v>
      </c>
      <c r="D44" s="64"/>
      <c r="E44" s="65" t="s">
        <v>80</v>
      </c>
      <c r="F44" s="66" t="s">
        <v>81</v>
      </c>
      <c r="G44" s="64" t="s">
        <v>39</v>
      </c>
      <c r="H44" s="67">
        <v>152</v>
      </c>
      <c r="I44" s="91">
        <v>0</v>
      </c>
      <c r="J44" s="83">
        <f>H44*I44</f>
        <v>0</v>
      </c>
      <c r="K44" s="67"/>
      <c r="L44" s="67">
        <f>H44*K44</f>
        <v>0</v>
      </c>
      <c r="M44" s="67"/>
      <c r="N44" s="67">
        <f>H44*M44</f>
        <v>0</v>
      </c>
      <c r="O44" s="68">
        <v>21</v>
      </c>
      <c r="P44" s="68">
        <f>J44*(O44/100)</f>
        <v>0</v>
      </c>
      <c r="Q44" s="68">
        <f>J44+P44</f>
        <v>0</v>
      </c>
      <c r="R44" s="8"/>
      <c r="S44" s="8"/>
      <c r="T44" s="8"/>
    </row>
    <row r="45" spans="1:20" ht="11.25" outlineLevel="2" x14ac:dyDescent="0.2">
      <c r="A45" s="9"/>
      <c r="B45" s="62"/>
      <c r="C45" s="63">
        <v>17</v>
      </c>
      <c r="D45" s="64"/>
      <c r="E45" s="65" t="s">
        <v>82</v>
      </c>
      <c r="F45" s="66" t="s">
        <v>83</v>
      </c>
      <c r="G45" s="64" t="s">
        <v>84</v>
      </c>
      <c r="H45" s="67">
        <v>7.6</v>
      </c>
      <c r="I45" s="91">
        <v>0</v>
      </c>
      <c r="J45" s="83">
        <f>H45*I45</f>
        <v>0</v>
      </c>
      <c r="K45" s="67"/>
      <c r="L45" s="67">
        <f>H45*K45</f>
        <v>0</v>
      </c>
      <c r="M45" s="67"/>
      <c r="N45" s="67">
        <f>H45*M45</f>
        <v>0</v>
      </c>
      <c r="O45" s="68">
        <v>21</v>
      </c>
      <c r="P45" s="68">
        <f>J45*(O45/100)</f>
        <v>0</v>
      </c>
      <c r="Q45" s="68">
        <f>J45+P45</f>
        <v>0</v>
      </c>
      <c r="R45" s="8"/>
      <c r="S45" s="8"/>
      <c r="T45" s="8"/>
    </row>
    <row r="46" spans="1:20" ht="9.75" outlineLevel="3" x14ac:dyDescent="0.2">
      <c r="A46" s="69"/>
      <c r="B46" s="70"/>
      <c r="C46" s="70"/>
      <c r="D46" s="71"/>
      <c r="E46" s="75" t="s">
        <v>16</v>
      </c>
      <c r="F46" s="72" t="s">
        <v>85</v>
      </c>
      <c r="G46" s="71"/>
      <c r="H46" s="73">
        <v>7.6</v>
      </c>
      <c r="I46" s="84"/>
      <c r="J46" s="84"/>
      <c r="K46" s="73"/>
      <c r="L46" s="73"/>
      <c r="M46" s="73"/>
      <c r="N46" s="73"/>
      <c r="O46" s="74"/>
      <c r="P46" s="74"/>
      <c r="Q46" s="74"/>
      <c r="R46" s="6"/>
      <c r="S46" s="8"/>
    </row>
    <row r="47" spans="1:20" ht="7.5" customHeight="1" outlineLevel="3" x14ac:dyDescent="0.15">
      <c r="A47" s="8"/>
      <c r="B47" s="45"/>
      <c r="C47" s="44"/>
      <c r="D47" s="47"/>
      <c r="E47" s="13"/>
      <c r="F47" s="48"/>
      <c r="G47" s="47"/>
      <c r="H47" s="49"/>
      <c r="I47" s="85"/>
      <c r="J47" s="85"/>
      <c r="K47" s="19"/>
      <c r="L47" s="19"/>
      <c r="M47" s="19"/>
      <c r="N47" s="19"/>
      <c r="O47" s="15"/>
      <c r="P47" s="15"/>
      <c r="Q47" s="15"/>
      <c r="R47" s="6"/>
      <c r="S47" s="8"/>
    </row>
    <row r="48" spans="1:20" outlineLevel="2" x14ac:dyDescent="0.15">
      <c r="B48" s="6"/>
      <c r="C48" s="6"/>
      <c r="D48" s="6"/>
      <c r="E48" s="6"/>
      <c r="F48" s="6"/>
      <c r="G48" s="6"/>
      <c r="H48" s="6"/>
      <c r="I48" s="86"/>
      <c r="J48" s="86"/>
      <c r="K48" s="6"/>
      <c r="L48" s="6"/>
      <c r="M48" s="6"/>
      <c r="N48" s="6"/>
      <c r="O48" s="6"/>
      <c r="P48" s="8"/>
      <c r="Q48" s="8"/>
    </row>
    <row r="49" spans="1:20" ht="12" outlineLevel="1" x14ac:dyDescent="0.2">
      <c r="A49" s="38" t="s">
        <v>22</v>
      </c>
      <c r="B49" s="56">
        <v>2</v>
      </c>
      <c r="C49" s="57"/>
      <c r="D49" s="58" t="s">
        <v>36</v>
      </c>
      <c r="E49" s="58"/>
      <c r="F49" s="59" t="s">
        <v>23</v>
      </c>
      <c r="G49" s="58"/>
      <c r="H49" s="60"/>
      <c r="I49" s="81"/>
      <c r="J49" s="82">
        <f>SUBTOTAL(9,J50:J73)</f>
        <v>0</v>
      </c>
      <c r="K49" s="60"/>
      <c r="L49" s="41">
        <f>SUBTOTAL(9,L50:L73)</f>
        <v>0</v>
      </c>
      <c r="M49" s="60"/>
      <c r="N49" s="41">
        <f>SUBTOTAL(9,N50:N73)</f>
        <v>474.26600000000002</v>
      </c>
      <c r="O49" s="61"/>
      <c r="P49" s="40">
        <f>SUBTOTAL(9,P50:P73)</f>
        <v>0</v>
      </c>
      <c r="Q49" s="40">
        <f>SUBTOTAL(9,Q50:Q73)</f>
        <v>0</v>
      </c>
      <c r="R49" s="6"/>
      <c r="S49" s="8"/>
      <c r="T49" s="8"/>
    </row>
    <row r="50" spans="1:20" ht="11.25" outlineLevel="2" x14ac:dyDescent="0.2">
      <c r="A50" s="9"/>
      <c r="B50" s="62"/>
      <c r="C50" s="63">
        <v>18</v>
      </c>
      <c r="D50" s="64"/>
      <c r="E50" s="65" t="s">
        <v>86</v>
      </c>
      <c r="F50" s="66" t="s">
        <v>87</v>
      </c>
      <c r="G50" s="64" t="s">
        <v>39</v>
      </c>
      <c r="H50" s="67">
        <v>424</v>
      </c>
      <c r="I50" s="91">
        <v>0</v>
      </c>
      <c r="J50" s="83">
        <f>H50*I50</f>
        <v>0</v>
      </c>
      <c r="K50" s="67"/>
      <c r="L50" s="67">
        <f>H50*K50</f>
        <v>0</v>
      </c>
      <c r="M50" s="67">
        <v>0.255</v>
      </c>
      <c r="N50" s="67">
        <f>H50*M50</f>
        <v>108.12</v>
      </c>
      <c r="O50" s="68">
        <v>21</v>
      </c>
      <c r="P50" s="68">
        <f>J50*(O50/100)</f>
        <v>0</v>
      </c>
      <c r="Q50" s="68">
        <f>J50+P50</f>
        <v>0</v>
      </c>
      <c r="R50" s="8"/>
      <c r="S50" s="8"/>
      <c r="T50" s="8"/>
    </row>
    <row r="51" spans="1:20" ht="9.75" outlineLevel="3" x14ac:dyDescent="0.2">
      <c r="A51" s="69"/>
      <c r="B51" s="70"/>
      <c r="C51" s="70"/>
      <c r="D51" s="71"/>
      <c r="E51" s="75" t="s">
        <v>16</v>
      </c>
      <c r="F51" s="72" t="s">
        <v>88</v>
      </c>
      <c r="G51" s="71"/>
      <c r="H51" s="73">
        <v>424</v>
      </c>
      <c r="I51" s="84"/>
      <c r="J51" s="84"/>
      <c r="K51" s="73"/>
      <c r="L51" s="73"/>
      <c r="M51" s="73"/>
      <c r="N51" s="73"/>
      <c r="O51" s="74"/>
      <c r="P51" s="74"/>
      <c r="Q51" s="74"/>
      <c r="R51" s="6"/>
      <c r="S51" s="8"/>
    </row>
    <row r="52" spans="1:20" ht="7.5" customHeight="1" outlineLevel="3" x14ac:dyDescent="0.15">
      <c r="A52" s="8"/>
      <c r="B52" s="45"/>
      <c r="C52" s="44"/>
      <c r="D52" s="47"/>
      <c r="E52" s="13"/>
      <c r="F52" s="48"/>
      <c r="G52" s="47"/>
      <c r="H52" s="49"/>
      <c r="I52" s="85"/>
      <c r="J52" s="85"/>
      <c r="K52" s="19"/>
      <c r="L52" s="19"/>
      <c r="M52" s="19"/>
      <c r="N52" s="19"/>
      <c r="O52" s="15"/>
      <c r="P52" s="15"/>
      <c r="Q52" s="15"/>
      <c r="R52" s="6"/>
      <c r="S52" s="8"/>
    </row>
    <row r="53" spans="1:20" ht="11.25" outlineLevel="2" x14ac:dyDescent="0.2">
      <c r="A53" s="9"/>
      <c r="B53" s="62"/>
      <c r="C53" s="63">
        <v>19</v>
      </c>
      <c r="D53" s="64"/>
      <c r="E53" s="65" t="s">
        <v>89</v>
      </c>
      <c r="F53" s="66" t="s">
        <v>90</v>
      </c>
      <c r="G53" s="64" t="s">
        <v>91</v>
      </c>
      <c r="H53" s="67">
        <v>151.4</v>
      </c>
      <c r="I53" s="91">
        <v>0</v>
      </c>
      <c r="J53" s="83">
        <f>H53*I53</f>
        <v>0</v>
      </c>
      <c r="K53" s="67"/>
      <c r="L53" s="67">
        <f>H53*K53</f>
        <v>0</v>
      </c>
      <c r="M53" s="67">
        <v>0.28999999999999998</v>
      </c>
      <c r="N53" s="67">
        <f>H53*M53</f>
        <v>43.905999999999999</v>
      </c>
      <c r="O53" s="68">
        <v>21</v>
      </c>
      <c r="P53" s="68">
        <f>J53*(O53/100)</f>
        <v>0</v>
      </c>
      <c r="Q53" s="68">
        <f>J53+P53</f>
        <v>0</v>
      </c>
      <c r="R53" s="8"/>
      <c r="S53" s="8"/>
      <c r="T53" s="8"/>
    </row>
    <row r="54" spans="1:20" ht="9.75" outlineLevel="3" x14ac:dyDescent="0.2">
      <c r="A54" s="69"/>
      <c r="B54" s="70"/>
      <c r="C54" s="70"/>
      <c r="D54" s="71"/>
      <c r="E54" s="75" t="s">
        <v>16</v>
      </c>
      <c r="F54" s="72" t="s">
        <v>92</v>
      </c>
      <c r="G54" s="71"/>
      <c r="H54" s="73">
        <v>151.4</v>
      </c>
      <c r="I54" s="84"/>
      <c r="J54" s="84"/>
      <c r="K54" s="73"/>
      <c r="L54" s="73"/>
      <c r="M54" s="73"/>
      <c r="N54" s="73"/>
      <c r="O54" s="74"/>
      <c r="P54" s="74"/>
      <c r="Q54" s="74"/>
      <c r="R54" s="6"/>
      <c r="S54" s="8"/>
    </row>
    <row r="55" spans="1:20" ht="7.5" customHeight="1" outlineLevel="3" x14ac:dyDescent="0.15">
      <c r="A55" s="8"/>
      <c r="B55" s="45"/>
      <c r="C55" s="44"/>
      <c r="D55" s="47"/>
      <c r="E55" s="13"/>
      <c r="F55" s="48"/>
      <c r="G55" s="47"/>
      <c r="H55" s="49"/>
      <c r="I55" s="85"/>
      <c r="J55" s="85"/>
      <c r="K55" s="19"/>
      <c r="L55" s="19"/>
      <c r="M55" s="19"/>
      <c r="N55" s="19"/>
      <c r="O55" s="15"/>
      <c r="P55" s="15"/>
      <c r="Q55" s="15"/>
      <c r="R55" s="6"/>
      <c r="S55" s="8"/>
    </row>
    <row r="56" spans="1:20" ht="11.25" outlineLevel="2" x14ac:dyDescent="0.2">
      <c r="A56" s="9"/>
      <c r="B56" s="62"/>
      <c r="C56" s="63">
        <v>20</v>
      </c>
      <c r="D56" s="64"/>
      <c r="E56" s="65" t="s">
        <v>93</v>
      </c>
      <c r="F56" s="66" t="s">
        <v>94</v>
      </c>
      <c r="G56" s="64" t="s">
        <v>44</v>
      </c>
      <c r="H56" s="67">
        <v>169.60000000000002</v>
      </c>
      <c r="I56" s="91">
        <v>0</v>
      </c>
      <c r="J56" s="83">
        <f>H56*I56</f>
        <v>0</v>
      </c>
      <c r="K56" s="67"/>
      <c r="L56" s="67">
        <f>H56*K56</f>
        <v>0</v>
      </c>
      <c r="M56" s="67">
        <v>1.9</v>
      </c>
      <c r="N56" s="67">
        <f>H56*M56</f>
        <v>322.24</v>
      </c>
      <c r="O56" s="68">
        <v>21</v>
      </c>
      <c r="P56" s="68">
        <f>J56*(O56/100)</f>
        <v>0</v>
      </c>
      <c r="Q56" s="68">
        <f>J56+P56</f>
        <v>0</v>
      </c>
      <c r="R56" s="8"/>
      <c r="S56" s="8"/>
      <c r="T56" s="8"/>
    </row>
    <row r="57" spans="1:20" ht="9.75" outlineLevel="3" x14ac:dyDescent="0.2">
      <c r="A57" s="69"/>
      <c r="B57" s="70"/>
      <c r="C57" s="70"/>
      <c r="D57" s="71"/>
      <c r="E57" s="75" t="s">
        <v>16</v>
      </c>
      <c r="F57" s="72" t="s">
        <v>95</v>
      </c>
      <c r="G57" s="71"/>
      <c r="H57" s="73">
        <v>169.60000000000002</v>
      </c>
      <c r="I57" s="84"/>
      <c r="J57" s="84"/>
      <c r="K57" s="73"/>
      <c r="L57" s="73"/>
      <c r="M57" s="73"/>
      <c r="N57" s="73"/>
      <c r="O57" s="74"/>
      <c r="P57" s="74"/>
      <c r="Q57" s="74"/>
      <c r="R57" s="6"/>
      <c r="S57" s="8"/>
    </row>
    <row r="58" spans="1:20" ht="7.5" customHeight="1" outlineLevel="3" x14ac:dyDescent="0.15">
      <c r="A58" s="8"/>
      <c r="B58" s="45"/>
      <c r="C58" s="44"/>
      <c r="D58" s="47"/>
      <c r="E58" s="13"/>
      <c r="F58" s="48"/>
      <c r="G58" s="47"/>
      <c r="H58" s="49"/>
      <c r="I58" s="85"/>
      <c r="J58" s="85"/>
      <c r="K58" s="19"/>
      <c r="L58" s="19"/>
      <c r="M58" s="19"/>
      <c r="N58" s="19"/>
      <c r="O58" s="15"/>
      <c r="P58" s="15"/>
      <c r="Q58" s="15"/>
      <c r="R58" s="6"/>
      <c r="S58" s="8"/>
    </row>
    <row r="59" spans="1:20" ht="11.25" outlineLevel="2" x14ac:dyDescent="0.2">
      <c r="A59" s="9"/>
      <c r="B59" s="62"/>
      <c r="C59" s="63">
        <v>21</v>
      </c>
      <c r="D59" s="64"/>
      <c r="E59" s="65" t="s">
        <v>96</v>
      </c>
      <c r="F59" s="66" t="s">
        <v>97</v>
      </c>
      <c r="G59" s="64" t="s">
        <v>44</v>
      </c>
      <c r="H59" s="67">
        <v>205.41249999999999</v>
      </c>
      <c r="I59" s="91">
        <v>0</v>
      </c>
      <c r="J59" s="83">
        <f>H59*I59</f>
        <v>0</v>
      </c>
      <c r="K59" s="67"/>
      <c r="L59" s="67">
        <f>H59*K59</f>
        <v>0</v>
      </c>
      <c r="M59" s="67"/>
      <c r="N59" s="67">
        <f>H59*M59</f>
        <v>0</v>
      </c>
      <c r="O59" s="68">
        <v>21</v>
      </c>
      <c r="P59" s="68">
        <f>J59*(O59/100)</f>
        <v>0</v>
      </c>
      <c r="Q59" s="68">
        <f>J59+P59</f>
        <v>0</v>
      </c>
      <c r="R59" s="8"/>
      <c r="S59" s="8"/>
      <c r="T59" s="8"/>
    </row>
    <row r="60" spans="1:20" ht="9.75" outlineLevel="3" x14ac:dyDescent="0.2">
      <c r="A60" s="69"/>
      <c r="B60" s="70"/>
      <c r="C60" s="70"/>
      <c r="D60" s="71"/>
      <c r="E60" s="75" t="s">
        <v>16</v>
      </c>
      <c r="F60" s="72" t="s">
        <v>98</v>
      </c>
      <c r="G60" s="71"/>
      <c r="H60" s="73">
        <v>33.92</v>
      </c>
      <c r="I60" s="84"/>
      <c r="J60" s="84"/>
      <c r="K60" s="73"/>
      <c r="L60" s="73"/>
      <c r="M60" s="73"/>
      <c r="N60" s="73"/>
      <c r="O60" s="74"/>
      <c r="P60" s="74"/>
      <c r="Q60" s="74"/>
      <c r="R60" s="6"/>
      <c r="S60" s="8"/>
    </row>
    <row r="61" spans="1:20" ht="9.75" outlineLevel="3" x14ac:dyDescent="0.2">
      <c r="A61" s="69"/>
      <c r="B61" s="70"/>
      <c r="C61" s="70"/>
      <c r="D61" s="71"/>
      <c r="E61" s="75"/>
      <c r="F61" s="72" t="s">
        <v>99</v>
      </c>
      <c r="G61" s="71"/>
      <c r="H61" s="73">
        <v>169.6</v>
      </c>
      <c r="I61" s="84"/>
      <c r="J61" s="84"/>
      <c r="K61" s="73"/>
      <c r="L61" s="73"/>
      <c r="M61" s="73"/>
      <c r="N61" s="73"/>
      <c r="O61" s="74"/>
      <c r="P61" s="74"/>
      <c r="Q61" s="74"/>
      <c r="R61" s="6"/>
      <c r="S61" s="8"/>
    </row>
    <row r="62" spans="1:20" ht="9.75" outlineLevel="3" x14ac:dyDescent="0.2">
      <c r="A62" s="69"/>
      <c r="B62" s="70"/>
      <c r="C62" s="70"/>
      <c r="D62" s="71"/>
      <c r="E62" s="75"/>
      <c r="F62" s="72" t="s">
        <v>100</v>
      </c>
      <c r="G62" s="71"/>
      <c r="H62" s="73">
        <v>1.8925000000000001</v>
      </c>
      <c r="I62" s="84"/>
      <c r="J62" s="84"/>
      <c r="K62" s="73"/>
      <c r="L62" s="73"/>
      <c r="M62" s="73"/>
      <c r="N62" s="73"/>
      <c r="O62" s="74"/>
      <c r="P62" s="74"/>
      <c r="Q62" s="74"/>
      <c r="R62" s="6"/>
      <c r="S62" s="8"/>
    </row>
    <row r="63" spans="1:20" ht="7.5" customHeight="1" outlineLevel="3" x14ac:dyDescent="0.15">
      <c r="A63" s="8"/>
      <c r="B63" s="45"/>
      <c r="C63" s="44"/>
      <c r="D63" s="47"/>
      <c r="E63" s="13"/>
      <c r="F63" s="48"/>
      <c r="G63" s="47"/>
      <c r="H63" s="49"/>
      <c r="I63" s="85"/>
      <c r="J63" s="85"/>
      <c r="K63" s="19"/>
      <c r="L63" s="19"/>
      <c r="M63" s="19"/>
      <c r="N63" s="19"/>
      <c r="O63" s="15"/>
      <c r="P63" s="15"/>
      <c r="Q63" s="15"/>
      <c r="R63" s="6"/>
      <c r="S63" s="8"/>
    </row>
    <row r="64" spans="1:20" ht="11.25" outlineLevel="2" x14ac:dyDescent="0.2">
      <c r="A64" s="9"/>
      <c r="B64" s="62"/>
      <c r="C64" s="63">
        <v>22</v>
      </c>
      <c r="D64" s="64"/>
      <c r="E64" s="65" t="s">
        <v>101</v>
      </c>
      <c r="F64" s="66" t="s">
        <v>102</v>
      </c>
      <c r="G64" s="64" t="s">
        <v>44</v>
      </c>
      <c r="H64" s="67">
        <v>205.41200000000001</v>
      </c>
      <c r="I64" s="91">
        <v>0</v>
      </c>
      <c r="J64" s="83">
        <f>H64*I64</f>
        <v>0</v>
      </c>
      <c r="K64" s="67"/>
      <c r="L64" s="67">
        <f>H64*K64</f>
        <v>0</v>
      </c>
      <c r="M64" s="67"/>
      <c r="N64" s="67">
        <f>H64*M64</f>
        <v>0</v>
      </c>
      <c r="O64" s="68">
        <v>21</v>
      </c>
      <c r="P64" s="68">
        <f>J64*(O64/100)</f>
        <v>0</v>
      </c>
      <c r="Q64" s="68">
        <f>J64+P64</f>
        <v>0</v>
      </c>
      <c r="R64" s="8"/>
      <c r="S64" s="8"/>
      <c r="T64" s="8"/>
    </row>
    <row r="65" spans="1:20" ht="11.25" outlineLevel="2" x14ac:dyDescent="0.2">
      <c r="A65" s="9"/>
      <c r="B65" s="62"/>
      <c r="C65" s="63">
        <v>23</v>
      </c>
      <c r="D65" s="64"/>
      <c r="E65" s="65" t="s">
        <v>103</v>
      </c>
      <c r="F65" s="66" t="s">
        <v>104</v>
      </c>
      <c r="G65" s="64" t="s">
        <v>44</v>
      </c>
      <c r="H65" s="67">
        <v>205.41200000000001</v>
      </c>
      <c r="I65" s="91">
        <v>0</v>
      </c>
      <c r="J65" s="83">
        <f>H65*I65</f>
        <v>0</v>
      </c>
      <c r="K65" s="67"/>
      <c r="L65" s="67">
        <f>H65*K65</f>
        <v>0</v>
      </c>
      <c r="M65" s="67"/>
      <c r="N65" s="67">
        <f>H65*M65</f>
        <v>0</v>
      </c>
      <c r="O65" s="68">
        <v>21</v>
      </c>
      <c r="P65" s="68">
        <f>J65*(O65/100)</f>
        <v>0</v>
      </c>
      <c r="Q65" s="68">
        <f>J65+P65</f>
        <v>0</v>
      </c>
      <c r="R65" s="8"/>
      <c r="S65" s="8"/>
      <c r="T65" s="8"/>
    </row>
    <row r="66" spans="1:20" ht="11.25" outlineLevel="2" x14ac:dyDescent="0.2">
      <c r="A66" s="9"/>
      <c r="B66" s="62"/>
      <c r="C66" s="63">
        <v>24</v>
      </c>
      <c r="D66" s="64"/>
      <c r="E66" s="65" t="s">
        <v>105</v>
      </c>
      <c r="F66" s="66" t="s">
        <v>106</v>
      </c>
      <c r="G66" s="64" t="s">
        <v>68</v>
      </c>
      <c r="H66" s="67">
        <v>360.89125000000001</v>
      </c>
      <c r="I66" s="91">
        <v>0</v>
      </c>
      <c r="J66" s="83">
        <f>H66*I66</f>
        <v>0</v>
      </c>
      <c r="K66" s="67"/>
      <c r="L66" s="67">
        <f>H66*K66</f>
        <v>0</v>
      </c>
      <c r="M66" s="67"/>
      <c r="N66" s="67">
        <f>H66*M66</f>
        <v>0</v>
      </c>
      <c r="O66" s="68">
        <v>21</v>
      </c>
      <c r="P66" s="68">
        <f>J66*(O66/100)</f>
        <v>0</v>
      </c>
      <c r="Q66" s="68">
        <f>J66+P66</f>
        <v>0</v>
      </c>
      <c r="R66" s="8"/>
      <c r="S66" s="8"/>
      <c r="T66" s="8"/>
    </row>
    <row r="67" spans="1:20" ht="9.75" outlineLevel="3" x14ac:dyDescent="0.2">
      <c r="A67" s="69"/>
      <c r="B67" s="70"/>
      <c r="C67" s="70"/>
      <c r="D67" s="71"/>
      <c r="E67" s="75" t="s">
        <v>16</v>
      </c>
      <c r="F67" s="72" t="s">
        <v>107</v>
      </c>
      <c r="G67" s="71"/>
      <c r="H67" s="73">
        <v>356.16</v>
      </c>
      <c r="I67" s="84"/>
      <c r="J67" s="84"/>
      <c r="K67" s="73"/>
      <c r="L67" s="73"/>
      <c r="M67" s="73"/>
      <c r="N67" s="73"/>
      <c r="O67" s="74"/>
      <c r="P67" s="74"/>
      <c r="Q67" s="74"/>
      <c r="R67" s="6"/>
      <c r="S67" s="8"/>
    </row>
    <row r="68" spans="1:20" ht="9.75" outlineLevel="3" x14ac:dyDescent="0.2">
      <c r="A68" s="69"/>
      <c r="B68" s="70"/>
      <c r="C68" s="70"/>
      <c r="D68" s="71"/>
      <c r="E68" s="75"/>
      <c r="F68" s="72" t="s">
        <v>108</v>
      </c>
      <c r="G68" s="71"/>
      <c r="H68" s="73">
        <v>4.7312500000000002</v>
      </c>
      <c r="I68" s="84"/>
      <c r="J68" s="84"/>
      <c r="K68" s="73"/>
      <c r="L68" s="73"/>
      <c r="M68" s="73"/>
      <c r="N68" s="73"/>
      <c r="O68" s="74"/>
      <c r="P68" s="74"/>
      <c r="Q68" s="74"/>
      <c r="R68" s="6"/>
      <c r="S68" s="8"/>
    </row>
    <row r="69" spans="1:20" ht="7.5" customHeight="1" outlineLevel="3" x14ac:dyDescent="0.15">
      <c r="A69" s="8"/>
      <c r="B69" s="45"/>
      <c r="C69" s="44"/>
      <c r="D69" s="47"/>
      <c r="E69" s="13"/>
      <c r="F69" s="48"/>
      <c r="G69" s="47"/>
      <c r="H69" s="49"/>
      <c r="I69" s="85"/>
      <c r="J69" s="85"/>
      <c r="K69" s="19"/>
      <c r="L69" s="19"/>
      <c r="M69" s="19"/>
      <c r="N69" s="19"/>
      <c r="O69" s="15"/>
      <c r="P69" s="15"/>
      <c r="Q69" s="15"/>
      <c r="R69" s="6"/>
      <c r="S69" s="8"/>
    </row>
    <row r="70" spans="1:20" ht="11.25" outlineLevel="2" x14ac:dyDescent="0.2">
      <c r="A70" s="9"/>
      <c r="B70" s="62"/>
      <c r="C70" s="63">
        <v>25</v>
      </c>
      <c r="D70" s="64"/>
      <c r="E70" s="65" t="s">
        <v>109</v>
      </c>
      <c r="F70" s="66" t="s">
        <v>110</v>
      </c>
      <c r="G70" s="64" t="s">
        <v>68</v>
      </c>
      <c r="H70" s="67">
        <v>74.624000000000009</v>
      </c>
      <c r="I70" s="91">
        <v>0</v>
      </c>
      <c r="J70" s="83">
        <f>H70*I70</f>
        <v>0</v>
      </c>
      <c r="K70" s="67"/>
      <c r="L70" s="67">
        <f>H70*K70</f>
        <v>0</v>
      </c>
      <c r="M70" s="67"/>
      <c r="N70" s="67">
        <f>H70*M70</f>
        <v>0</v>
      </c>
      <c r="O70" s="68">
        <v>21</v>
      </c>
      <c r="P70" s="68">
        <f>J70*(O70/100)</f>
        <v>0</v>
      </c>
      <c r="Q70" s="68">
        <f>J70+P70</f>
        <v>0</v>
      </c>
      <c r="R70" s="8"/>
      <c r="S70" s="8"/>
      <c r="T70" s="8"/>
    </row>
    <row r="71" spans="1:20" ht="9.75" outlineLevel="3" x14ac:dyDescent="0.2">
      <c r="A71" s="69"/>
      <c r="B71" s="70"/>
      <c r="C71" s="70"/>
      <c r="D71" s="71"/>
      <c r="E71" s="75" t="s">
        <v>16</v>
      </c>
      <c r="F71" s="72" t="s">
        <v>111</v>
      </c>
      <c r="G71" s="71"/>
      <c r="H71" s="73">
        <v>74.624000000000009</v>
      </c>
      <c r="I71" s="84"/>
      <c r="J71" s="84"/>
      <c r="K71" s="73"/>
      <c r="L71" s="73"/>
      <c r="M71" s="73"/>
      <c r="N71" s="73"/>
      <c r="O71" s="74"/>
      <c r="P71" s="74"/>
      <c r="Q71" s="74"/>
      <c r="R71" s="6"/>
      <c r="S71" s="8"/>
    </row>
    <row r="72" spans="1:20" ht="7.5" customHeight="1" outlineLevel="3" x14ac:dyDescent="0.15">
      <c r="A72" s="8"/>
      <c r="B72" s="45"/>
      <c r="C72" s="44"/>
      <c r="D72" s="47"/>
      <c r="E72" s="13"/>
      <c r="F72" s="48"/>
      <c r="G72" s="47"/>
      <c r="H72" s="49"/>
      <c r="I72" s="85"/>
      <c r="J72" s="85"/>
      <c r="K72" s="19"/>
      <c r="L72" s="19"/>
      <c r="M72" s="19"/>
      <c r="N72" s="19"/>
      <c r="O72" s="15"/>
      <c r="P72" s="15"/>
      <c r="Q72" s="15"/>
      <c r="R72" s="6"/>
      <c r="S72" s="8"/>
    </row>
    <row r="73" spans="1:20" outlineLevel="2" x14ac:dyDescent="0.15">
      <c r="B73" s="6"/>
      <c r="C73" s="6"/>
      <c r="D73" s="6"/>
      <c r="E73" s="6"/>
      <c r="F73" s="6"/>
      <c r="G73" s="6"/>
      <c r="H73" s="6"/>
      <c r="I73" s="86"/>
      <c r="J73" s="86"/>
      <c r="K73" s="6"/>
      <c r="L73" s="6"/>
      <c r="M73" s="6"/>
      <c r="N73" s="6"/>
      <c r="O73" s="6"/>
      <c r="P73" s="8"/>
      <c r="Q73" s="8"/>
    </row>
    <row r="74" spans="1:20" ht="12" outlineLevel="1" x14ac:dyDescent="0.2">
      <c r="A74" s="38" t="s">
        <v>24</v>
      </c>
      <c r="B74" s="56">
        <v>2</v>
      </c>
      <c r="C74" s="57"/>
      <c r="D74" s="58" t="s">
        <v>36</v>
      </c>
      <c r="E74" s="58"/>
      <c r="F74" s="59" t="s">
        <v>25</v>
      </c>
      <c r="G74" s="58"/>
      <c r="H74" s="60"/>
      <c r="I74" s="81"/>
      <c r="J74" s="82">
        <f>SUBTOTAL(9,J75:J96)</f>
        <v>0</v>
      </c>
      <c r="K74" s="60"/>
      <c r="L74" s="41">
        <f>SUBTOTAL(9,L75:L96)</f>
        <v>210.90259209999999</v>
      </c>
      <c r="M74" s="60"/>
      <c r="N74" s="41">
        <f>SUBTOTAL(9,N75:N96)</f>
        <v>0</v>
      </c>
      <c r="O74" s="61"/>
      <c r="P74" s="40">
        <f>SUBTOTAL(9,P75:P96)</f>
        <v>0</v>
      </c>
      <c r="Q74" s="40">
        <f>SUBTOTAL(9,Q75:Q96)</f>
        <v>0</v>
      </c>
      <c r="R74" s="6"/>
      <c r="S74" s="8"/>
      <c r="T74" s="8"/>
    </row>
    <row r="75" spans="1:20" ht="11.25" outlineLevel="2" x14ac:dyDescent="0.2">
      <c r="A75" s="9"/>
      <c r="B75" s="62"/>
      <c r="C75" s="63">
        <v>26</v>
      </c>
      <c r="D75" s="64"/>
      <c r="E75" s="65" t="s">
        <v>112</v>
      </c>
      <c r="F75" s="66" t="s">
        <v>113</v>
      </c>
      <c r="G75" s="64" t="s">
        <v>39</v>
      </c>
      <c r="H75" s="67">
        <v>413</v>
      </c>
      <c r="I75" s="91">
        <v>0</v>
      </c>
      <c r="J75" s="83">
        <f>H75*I75</f>
        <v>0</v>
      </c>
      <c r="K75" s="67"/>
      <c r="L75" s="67">
        <f>H75*K75</f>
        <v>0</v>
      </c>
      <c r="M75" s="67"/>
      <c r="N75" s="67">
        <f>H75*M75</f>
        <v>0</v>
      </c>
      <c r="O75" s="68">
        <v>21</v>
      </c>
      <c r="P75" s="68">
        <f>J75*(O75/100)</f>
        <v>0</v>
      </c>
      <c r="Q75" s="68">
        <f>J75+P75</f>
        <v>0</v>
      </c>
      <c r="R75" s="8"/>
      <c r="S75" s="8"/>
      <c r="T75" s="8"/>
    </row>
    <row r="76" spans="1:20" ht="9.75" outlineLevel="3" x14ac:dyDescent="0.2">
      <c r="A76" s="69"/>
      <c r="B76" s="70"/>
      <c r="C76" s="70"/>
      <c r="D76" s="71"/>
      <c r="E76" s="75" t="s">
        <v>16</v>
      </c>
      <c r="F76" s="72" t="s">
        <v>114</v>
      </c>
      <c r="G76" s="71"/>
      <c r="H76" s="73">
        <v>413</v>
      </c>
      <c r="I76" s="84"/>
      <c r="J76" s="84"/>
      <c r="K76" s="73"/>
      <c r="L76" s="73"/>
      <c r="M76" s="73"/>
      <c r="N76" s="73"/>
      <c r="O76" s="74"/>
      <c r="P76" s="74"/>
      <c r="Q76" s="74"/>
      <c r="R76" s="6"/>
      <c r="S76" s="8"/>
    </row>
    <row r="77" spans="1:20" ht="7.5" customHeight="1" outlineLevel="3" x14ac:dyDescent="0.15">
      <c r="A77" s="8"/>
      <c r="B77" s="45"/>
      <c r="C77" s="44"/>
      <c r="D77" s="47"/>
      <c r="E77" s="13"/>
      <c r="F77" s="48"/>
      <c r="G77" s="47"/>
      <c r="H77" s="49"/>
      <c r="I77" s="85"/>
      <c r="J77" s="85"/>
      <c r="K77" s="19"/>
      <c r="L77" s="19"/>
      <c r="M77" s="19"/>
      <c r="N77" s="19"/>
      <c r="O77" s="15"/>
      <c r="P77" s="15"/>
      <c r="Q77" s="15"/>
      <c r="R77" s="6"/>
      <c r="S77" s="8"/>
    </row>
    <row r="78" spans="1:20" ht="11.25" outlineLevel="2" x14ac:dyDescent="0.2">
      <c r="A78" s="9"/>
      <c r="B78" s="62"/>
      <c r="C78" s="63">
        <v>27</v>
      </c>
      <c r="D78" s="64"/>
      <c r="E78" s="65" t="s">
        <v>115</v>
      </c>
      <c r="F78" s="66" t="s">
        <v>116</v>
      </c>
      <c r="G78" s="64" t="s">
        <v>39</v>
      </c>
      <c r="H78" s="67">
        <v>413</v>
      </c>
      <c r="I78" s="91">
        <v>0</v>
      </c>
      <c r="J78" s="83">
        <f>H78*I78</f>
        <v>0</v>
      </c>
      <c r="K78" s="67"/>
      <c r="L78" s="67">
        <f>H78*K78</f>
        <v>0</v>
      </c>
      <c r="M78" s="67"/>
      <c r="N78" s="67">
        <f>H78*M78</f>
        <v>0</v>
      </c>
      <c r="O78" s="68">
        <v>21</v>
      </c>
      <c r="P78" s="68">
        <f>J78*(O78/100)</f>
        <v>0</v>
      </c>
      <c r="Q78" s="68">
        <f>J78+P78</f>
        <v>0</v>
      </c>
      <c r="R78" s="8"/>
      <c r="S78" s="8"/>
      <c r="T78" s="8"/>
    </row>
    <row r="79" spans="1:20" ht="11.25" outlineLevel="2" x14ac:dyDescent="0.2">
      <c r="A79" s="9"/>
      <c r="B79" s="62"/>
      <c r="C79" s="63">
        <v>28</v>
      </c>
      <c r="D79" s="64"/>
      <c r="E79" s="65" t="s">
        <v>117</v>
      </c>
      <c r="F79" s="66" t="s">
        <v>118</v>
      </c>
      <c r="G79" s="64" t="s">
        <v>39</v>
      </c>
      <c r="H79" s="67">
        <v>413</v>
      </c>
      <c r="I79" s="91">
        <v>0</v>
      </c>
      <c r="J79" s="83">
        <f>H79*I79</f>
        <v>0</v>
      </c>
      <c r="K79" s="67">
        <v>0.1002</v>
      </c>
      <c r="L79" s="67">
        <f>H79*K79</f>
        <v>41.382599999999996</v>
      </c>
      <c r="M79" s="67"/>
      <c r="N79" s="67">
        <f>H79*M79</f>
        <v>0</v>
      </c>
      <c r="O79" s="68">
        <v>21</v>
      </c>
      <c r="P79" s="68">
        <f>J79*(O79/100)</f>
        <v>0</v>
      </c>
      <c r="Q79" s="68">
        <f>J79+P79</f>
        <v>0</v>
      </c>
      <c r="R79" s="8"/>
      <c r="S79" s="8"/>
      <c r="T79" s="8"/>
    </row>
    <row r="80" spans="1:20" ht="9.75" outlineLevel="3" x14ac:dyDescent="0.2">
      <c r="A80" s="69"/>
      <c r="B80" s="70"/>
      <c r="C80" s="70"/>
      <c r="D80" s="71"/>
      <c r="E80" s="75" t="s">
        <v>16</v>
      </c>
      <c r="F80" s="72" t="s">
        <v>114</v>
      </c>
      <c r="G80" s="71"/>
      <c r="H80" s="73">
        <v>413</v>
      </c>
      <c r="I80" s="84"/>
      <c r="J80" s="84"/>
      <c r="K80" s="73"/>
      <c r="L80" s="73"/>
      <c r="M80" s="73"/>
      <c r="N80" s="73"/>
      <c r="O80" s="74"/>
      <c r="P80" s="74"/>
      <c r="Q80" s="74"/>
      <c r="R80" s="6"/>
      <c r="S80" s="8"/>
    </row>
    <row r="81" spans="1:20" ht="7.5" customHeight="1" outlineLevel="3" x14ac:dyDescent="0.15">
      <c r="A81" s="8"/>
      <c r="B81" s="45"/>
      <c r="C81" s="44"/>
      <c r="D81" s="47"/>
      <c r="E81" s="13"/>
      <c r="F81" s="48"/>
      <c r="G81" s="47"/>
      <c r="H81" s="49"/>
      <c r="I81" s="85"/>
      <c r="J81" s="85"/>
      <c r="K81" s="19"/>
      <c r="L81" s="19"/>
      <c r="M81" s="19"/>
      <c r="N81" s="19"/>
      <c r="O81" s="15"/>
      <c r="P81" s="15"/>
      <c r="Q81" s="15"/>
      <c r="R81" s="6"/>
      <c r="S81" s="8"/>
    </row>
    <row r="82" spans="1:20" ht="11.25" outlineLevel="2" x14ac:dyDescent="0.2">
      <c r="A82" s="9"/>
      <c r="B82" s="62"/>
      <c r="C82" s="63">
        <v>29</v>
      </c>
      <c r="D82" s="64"/>
      <c r="E82" s="65" t="s">
        <v>119</v>
      </c>
      <c r="F82" s="66" t="s">
        <v>120</v>
      </c>
      <c r="G82" s="64" t="s">
        <v>39</v>
      </c>
      <c r="H82" s="67">
        <v>433.65</v>
      </c>
      <c r="I82" s="91">
        <v>0</v>
      </c>
      <c r="J82" s="83">
        <f>H82*I82</f>
        <v>0</v>
      </c>
      <c r="K82" s="67">
        <v>0.222</v>
      </c>
      <c r="L82" s="67">
        <f>H82*K82</f>
        <v>96.270299999999992</v>
      </c>
      <c r="M82" s="67"/>
      <c r="N82" s="67">
        <f>H82*M82</f>
        <v>0</v>
      </c>
      <c r="O82" s="68">
        <v>21</v>
      </c>
      <c r="P82" s="68">
        <f>J82*(O82/100)</f>
        <v>0</v>
      </c>
      <c r="Q82" s="68">
        <f>J82+P82</f>
        <v>0</v>
      </c>
      <c r="R82" s="8"/>
      <c r="S82" s="8"/>
      <c r="T82" s="8"/>
    </row>
    <row r="83" spans="1:20" ht="9.75" outlineLevel="3" x14ac:dyDescent="0.2">
      <c r="A83" s="69"/>
      <c r="B83" s="70"/>
      <c r="C83" s="70"/>
      <c r="D83" s="71"/>
      <c r="E83" s="75" t="s">
        <v>16</v>
      </c>
      <c r="F83" s="72" t="s">
        <v>121</v>
      </c>
      <c r="G83" s="71"/>
      <c r="H83" s="73">
        <v>433.65</v>
      </c>
      <c r="I83" s="84"/>
      <c r="J83" s="84"/>
      <c r="K83" s="73"/>
      <c r="L83" s="73"/>
      <c r="M83" s="73"/>
      <c r="N83" s="73"/>
      <c r="O83" s="74"/>
      <c r="P83" s="74"/>
      <c r="Q83" s="74"/>
      <c r="R83" s="6"/>
      <c r="S83" s="8"/>
    </row>
    <row r="84" spans="1:20" ht="7.5" customHeight="1" outlineLevel="3" x14ac:dyDescent="0.15">
      <c r="A84" s="8"/>
      <c r="B84" s="45"/>
      <c r="C84" s="44"/>
      <c r="D84" s="47"/>
      <c r="E84" s="13"/>
      <c r="F84" s="48"/>
      <c r="G84" s="47"/>
      <c r="H84" s="49"/>
      <c r="I84" s="85"/>
      <c r="J84" s="85"/>
      <c r="K84" s="19"/>
      <c r="L84" s="19"/>
      <c r="M84" s="19"/>
      <c r="N84" s="19"/>
      <c r="O84" s="15"/>
      <c r="P84" s="15"/>
      <c r="Q84" s="15"/>
      <c r="R84" s="6"/>
      <c r="S84" s="8"/>
    </row>
    <row r="85" spans="1:20" ht="11.25" outlineLevel="2" x14ac:dyDescent="0.2">
      <c r="A85" s="9"/>
      <c r="B85" s="62"/>
      <c r="C85" s="63">
        <v>30</v>
      </c>
      <c r="D85" s="64"/>
      <c r="E85" s="65" t="s">
        <v>122</v>
      </c>
      <c r="F85" s="66" t="s">
        <v>123</v>
      </c>
      <c r="G85" s="64" t="s">
        <v>39</v>
      </c>
      <c r="H85" s="67">
        <v>413</v>
      </c>
      <c r="I85" s="91">
        <v>0</v>
      </c>
      <c r="J85" s="83">
        <f>H85*I85</f>
        <v>0</v>
      </c>
      <c r="K85" s="67">
        <v>5.1769999999999997E-2</v>
      </c>
      <c r="L85" s="67">
        <f>H85*K85</f>
        <v>21.38101</v>
      </c>
      <c r="M85" s="67"/>
      <c r="N85" s="67">
        <f>H85*M85</f>
        <v>0</v>
      </c>
      <c r="O85" s="68">
        <v>21</v>
      </c>
      <c r="P85" s="68">
        <f>J85*(O85/100)</f>
        <v>0</v>
      </c>
      <c r="Q85" s="68">
        <f>J85+P85</f>
        <v>0</v>
      </c>
      <c r="R85" s="8"/>
      <c r="S85" s="8"/>
      <c r="T85" s="8"/>
    </row>
    <row r="86" spans="1:20" ht="11.25" outlineLevel="2" x14ac:dyDescent="0.2">
      <c r="A86" s="9"/>
      <c r="B86" s="62"/>
      <c r="C86" s="63">
        <v>31</v>
      </c>
      <c r="D86" s="64"/>
      <c r="E86" s="65" t="s">
        <v>124</v>
      </c>
      <c r="F86" s="66" t="s">
        <v>125</v>
      </c>
      <c r="G86" s="64" t="s">
        <v>91</v>
      </c>
      <c r="H86" s="67">
        <v>191</v>
      </c>
      <c r="I86" s="91">
        <v>0</v>
      </c>
      <c r="J86" s="83">
        <f>H86*I86</f>
        <v>0</v>
      </c>
      <c r="K86" s="67">
        <v>0.14066999999999999</v>
      </c>
      <c r="L86" s="67">
        <f>H86*K86</f>
        <v>26.86797</v>
      </c>
      <c r="M86" s="67"/>
      <c r="N86" s="67">
        <f>H86*M86</f>
        <v>0</v>
      </c>
      <c r="O86" s="68">
        <v>21</v>
      </c>
      <c r="P86" s="68">
        <f>J86*(O86/100)</f>
        <v>0</v>
      </c>
      <c r="Q86" s="68">
        <f>J86+P86</f>
        <v>0</v>
      </c>
      <c r="R86" s="8"/>
      <c r="S86" s="8"/>
      <c r="T86" s="8"/>
    </row>
    <row r="87" spans="1:20" ht="9.75" outlineLevel="3" x14ac:dyDescent="0.2">
      <c r="A87" s="69"/>
      <c r="B87" s="70"/>
      <c r="C87" s="70"/>
      <c r="D87" s="71"/>
      <c r="E87" s="75" t="s">
        <v>16</v>
      </c>
      <c r="F87" s="72" t="s">
        <v>126</v>
      </c>
      <c r="G87" s="71"/>
      <c r="H87" s="73">
        <v>140.6</v>
      </c>
      <c r="I87" s="84"/>
      <c r="J87" s="84"/>
      <c r="K87" s="73"/>
      <c r="L87" s="73"/>
      <c r="M87" s="73"/>
      <c r="N87" s="73"/>
      <c r="O87" s="74"/>
      <c r="P87" s="74"/>
      <c r="Q87" s="74"/>
      <c r="R87" s="6"/>
      <c r="S87" s="8"/>
    </row>
    <row r="88" spans="1:20" ht="9.75" outlineLevel="3" x14ac:dyDescent="0.2">
      <c r="A88" s="69"/>
      <c r="B88" s="70"/>
      <c r="C88" s="70"/>
      <c r="D88" s="71"/>
      <c r="E88" s="75"/>
      <c r="F88" s="72" t="s">
        <v>127</v>
      </c>
      <c r="G88" s="71"/>
      <c r="H88" s="73">
        <v>50.4</v>
      </c>
      <c r="I88" s="84"/>
      <c r="J88" s="84"/>
      <c r="K88" s="73"/>
      <c r="L88" s="73"/>
      <c r="M88" s="73"/>
      <c r="N88" s="73"/>
      <c r="O88" s="74"/>
      <c r="P88" s="74"/>
      <c r="Q88" s="74"/>
      <c r="R88" s="6"/>
      <c r="S88" s="8"/>
    </row>
    <row r="89" spans="1:20" ht="7.5" customHeight="1" outlineLevel="3" x14ac:dyDescent="0.15">
      <c r="A89" s="8"/>
      <c r="B89" s="45"/>
      <c r="C89" s="44"/>
      <c r="D89" s="47"/>
      <c r="E89" s="13"/>
      <c r="F89" s="48"/>
      <c r="G89" s="47"/>
      <c r="H89" s="49"/>
      <c r="I89" s="85"/>
      <c r="J89" s="85"/>
      <c r="K89" s="19"/>
      <c r="L89" s="19"/>
      <c r="M89" s="19"/>
      <c r="N89" s="19"/>
      <c r="O89" s="15"/>
      <c r="P89" s="15"/>
      <c r="Q89" s="15"/>
      <c r="R89" s="6"/>
      <c r="S89" s="8"/>
    </row>
    <row r="90" spans="1:20" ht="11.25" outlineLevel="2" x14ac:dyDescent="0.2">
      <c r="A90" s="9"/>
      <c r="B90" s="62"/>
      <c r="C90" s="63">
        <v>32</v>
      </c>
      <c r="D90" s="64"/>
      <c r="E90" s="65" t="s">
        <v>128</v>
      </c>
      <c r="F90" s="66" t="s">
        <v>129</v>
      </c>
      <c r="G90" s="64" t="s">
        <v>91</v>
      </c>
      <c r="H90" s="67">
        <v>147.63</v>
      </c>
      <c r="I90" s="91">
        <v>0</v>
      </c>
      <c r="J90" s="83">
        <f>H90*I90</f>
        <v>0</v>
      </c>
      <c r="K90" s="67">
        <v>0.14066999999999999</v>
      </c>
      <c r="L90" s="67">
        <f>H90*K90</f>
        <v>20.767112099999999</v>
      </c>
      <c r="M90" s="67"/>
      <c r="N90" s="67">
        <f>H90*M90</f>
        <v>0</v>
      </c>
      <c r="O90" s="68">
        <v>21</v>
      </c>
      <c r="P90" s="68">
        <f>J90*(O90/100)</f>
        <v>0</v>
      </c>
      <c r="Q90" s="68">
        <f>J90+P90</f>
        <v>0</v>
      </c>
      <c r="R90" s="8"/>
      <c r="S90" s="8"/>
      <c r="T90" s="8"/>
    </row>
    <row r="91" spans="1:20" ht="9.75" outlineLevel="3" x14ac:dyDescent="0.2">
      <c r="A91" s="69"/>
      <c r="B91" s="70"/>
      <c r="C91" s="70"/>
      <c r="D91" s="71"/>
      <c r="E91" s="75" t="s">
        <v>16</v>
      </c>
      <c r="F91" s="72" t="s">
        <v>130</v>
      </c>
      <c r="G91" s="71"/>
      <c r="H91" s="73">
        <v>147.63</v>
      </c>
      <c r="I91" s="84"/>
      <c r="J91" s="84"/>
      <c r="K91" s="73"/>
      <c r="L91" s="73"/>
      <c r="M91" s="73"/>
      <c r="N91" s="73"/>
      <c r="O91" s="74"/>
      <c r="P91" s="74"/>
      <c r="Q91" s="74"/>
      <c r="R91" s="6"/>
      <c r="S91" s="8"/>
    </row>
    <row r="92" spans="1:20" ht="7.5" customHeight="1" outlineLevel="3" x14ac:dyDescent="0.15">
      <c r="A92" s="8"/>
      <c r="B92" s="45"/>
      <c r="C92" s="44"/>
      <c r="D92" s="47"/>
      <c r="E92" s="13"/>
      <c r="F92" s="48"/>
      <c r="G92" s="47"/>
      <c r="H92" s="49"/>
      <c r="I92" s="85"/>
      <c r="J92" s="85"/>
      <c r="K92" s="19"/>
      <c r="L92" s="19"/>
      <c r="M92" s="19"/>
      <c r="N92" s="19"/>
      <c r="O92" s="15"/>
      <c r="P92" s="15"/>
      <c r="Q92" s="15"/>
      <c r="R92" s="6"/>
      <c r="S92" s="8"/>
    </row>
    <row r="93" spans="1:20" ht="11.25" outlineLevel="2" x14ac:dyDescent="0.2">
      <c r="A93" s="9"/>
      <c r="B93" s="62"/>
      <c r="C93" s="63">
        <v>33</v>
      </c>
      <c r="D93" s="64"/>
      <c r="E93" s="65" t="s">
        <v>131</v>
      </c>
      <c r="F93" s="66" t="s">
        <v>132</v>
      </c>
      <c r="G93" s="64" t="s">
        <v>91</v>
      </c>
      <c r="H93" s="67">
        <v>52.92</v>
      </c>
      <c r="I93" s="91">
        <v>0</v>
      </c>
      <c r="J93" s="83">
        <f>H93*I93</f>
        <v>0</v>
      </c>
      <c r="K93" s="67">
        <v>0.08</v>
      </c>
      <c r="L93" s="67">
        <f>H93*K93</f>
        <v>4.2336</v>
      </c>
      <c r="M93" s="67"/>
      <c r="N93" s="67">
        <f>H93*M93</f>
        <v>0</v>
      </c>
      <c r="O93" s="68">
        <v>21</v>
      </c>
      <c r="P93" s="68">
        <f>J93*(O93/100)</f>
        <v>0</v>
      </c>
      <c r="Q93" s="68">
        <f>J93+P93</f>
        <v>0</v>
      </c>
      <c r="R93" s="8"/>
      <c r="S93" s="8"/>
      <c r="T93" s="8"/>
    </row>
    <row r="94" spans="1:20" ht="9.75" outlineLevel="3" x14ac:dyDescent="0.2">
      <c r="A94" s="69"/>
      <c r="B94" s="70"/>
      <c r="C94" s="70"/>
      <c r="D94" s="71"/>
      <c r="E94" s="75" t="s">
        <v>16</v>
      </c>
      <c r="F94" s="72" t="s">
        <v>133</v>
      </c>
      <c r="G94" s="71"/>
      <c r="H94" s="73">
        <v>52.92</v>
      </c>
      <c r="I94" s="84"/>
      <c r="J94" s="84"/>
      <c r="K94" s="73"/>
      <c r="L94" s="73"/>
      <c r="M94" s="73"/>
      <c r="N94" s="73"/>
      <c r="O94" s="74"/>
      <c r="P94" s="74"/>
      <c r="Q94" s="74"/>
      <c r="R94" s="6"/>
      <c r="S94" s="8"/>
    </row>
    <row r="95" spans="1:20" ht="7.5" customHeight="1" outlineLevel="3" x14ac:dyDescent="0.15">
      <c r="A95" s="8"/>
      <c r="B95" s="45"/>
      <c r="C95" s="44"/>
      <c r="D95" s="47"/>
      <c r="E95" s="13"/>
      <c r="F95" s="48"/>
      <c r="G95" s="47"/>
      <c r="H95" s="49"/>
      <c r="I95" s="85"/>
      <c r="J95" s="85"/>
      <c r="K95" s="19"/>
      <c r="L95" s="19"/>
      <c r="M95" s="19"/>
      <c r="N95" s="19"/>
      <c r="O95" s="15"/>
      <c r="P95" s="15"/>
      <c r="Q95" s="15"/>
      <c r="R95" s="6"/>
      <c r="S95" s="8"/>
    </row>
    <row r="96" spans="1:20" outlineLevel="2" x14ac:dyDescent="0.15">
      <c r="B96" s="6"/>
      <c r="C96" s="6"/>
      <c r="D96" s="6"/>
      <c r="E96" s="6"/>
      <c r="F96" s="6"/>
      <c r="G96" s="6"/>
      <c r="H96" s="6"/>
      <c r="I96" s="86"/>
      <c r="J96" s="86"/>
      <c r="K96" s="6"/>
      <c r="L96" s="6"/>
      <c r="M96" s="6"/>
      <c r="N96" s="6"/>
      <c r="O96" s="6"/>
      <c r="P96" s="8"/>
      <c r="Q96" s="8"/>
    </row>
    <row r="97" spans="1:20" ht="12" outlineLevel="1" x14ac:dyDescent="0.2">
      <c r="A97" s="38" t="s">
        <v>26</v>
      </c>
      <c r="B97" s="56">
        <v>2</v>
      </c>
      <c r="C97" s="57"/>
      <c r="D97" s="58" t="s">
        <v>36</v>
      </c>
      <c r="E97" s="58"/>
      <c r="F97" s="59" t="s">
        <v>27</v>
      </c>
      <c r="G97" s="58"/>
      <c r="H97" s="60"/>
      <c r="I97" s="81"/>
      <c r="J97" s="82">
        <f>SUBTOTAL(9,J98:J102)</f>
        <v>0</v>
      </c>
      <c r="K97" s="60"/>
      <c r="L97" s="41">
        <f>SUBTOTAL(9,L98:L102)</f>
        <v>0</v>
      </c>
      <c r="M97" s="60"/>
      <c r="N97" s="41">
        <f>SUBTOTAL(9,N98:N102)</f>
        <v>0</v>
      </c>
      <c r="O97" s="61"/>
      <c r="P97" s="40">
        <f>SUBTOTAL(9,P98:P102)</f>
        <v>0</v>
      </c>
      <c r="Q97" s="40">
        <f>SUBTOTAL(9,Q98:Q102)</f>
        <v>0</v>
      </c>
      <c r="R97" s="6"/>
      <c r="S97" s="8"/>
      <c r="T97" s="8"/>
    </row>
    <row r="98" spans="1:20" ht="11.25" outlineLevel="2" x14ac:dyDescent="0.2">
      <c r="A98" s="9"/>
      <c r="B98" s="62"/>
      <c r="C98" s="63">
        <v>34</v>
      </c>
      <c r="D98" s="64"/>
      <c r="E98" s="65" t="s">
        <v>134</v>
      </c>
      <c r="F98" s="66" t="s">
        <v>135</v>
      </c>
      <c r="G98" s="64" t="s">
        <v>136</v>
      </c>
      <c r="H98" s="67">
        <v>1</v>
      </c>
      <c r="I98" s="91">
        <v>0</v>
      </c>
      <c r="J98" s="83">
        <f>H98*I98</f>
        <v>0</v>
      </c>
      <c r="K98" s="67"/>
      <c r="L98" s="67">
        <f>H98*K98</f>
        <v>0</v>
      </c>
      <c r="M98" s="67"/>
      <c r="N98" s="67">
        <f>H98*M98</f>
        <v>0</v>
      </c>
      <c r="O98" s="68">
        <v>21</v>
      </c>
      <c r="P98" s="68">
        <f>J98*(O98/100)</f>
        <v>0</v>
      </c>
      <c r="Q98" s="68">
        <f>J98+P98</f>
        <v>0</v>
      </c>
      <c r="R98" s="8"/>
      <c r="S98" s="8"/>
      <c r="T98" s="8"/>
    </row>
    <row r="99" spans="1:20" ht="11.25" outlineLevel="2" x14ac:dyDescent="0.2">
      <c r="A99" s="9"/>
      <c r="B99" s="62"/>
      <c r="C99" s="63">
        <v>35</v>
      </c>
      <c r="D99" s="64"/>
      <c r="E99" s="65" t="s">
        <v>134</v>
      </c>
      <c r="F99" s="66" t="s">
        <v>137</v>
      </c>
      <c r="G99" s="64" t="s">
        <v>136</v>
      </c>
      <c r="H99" s="67">
        <v>3</v>
      </c>
      <c r="I99" s="91">
        <v>0</v>
      </c>
      <c r="J99" s="83">
        <f>H99*I99</f>
        <v>0</v>
      </c>
      <c r="K99" s="67"/>
      <c r="L99" s="67">
        <f>H99*K99</f>
        <v>0</v>
      </c>
      <c r="M99" s="67"/>
      <c r="N99" s="67">
        <f>H99*M99</f>
        <v>0</v>
      </c>
      <c r="O99" s="68">
        <v>21</v>
      </c>
      <c r="P99" s="68">
        <f>J99*(O99/100)</f>
        <v>0</v>
      </c>
      <c r="Q99" s="68">
        <f>J99+P99</f>
        <v>0</v>
      </c>
      <c r="R99" s="8"/>
      <c r="S99" s="8"/>
      <c r="T99" s="8"/>
    </row>
    <row r="100" spans="1:20" ht="11.25" outlineLevel="2" x14ac:dyDescent="0.2">
      <c r="A100" s="9"/>
      <c r="B100" s="62"/>
      <c r="C100" s="63">
        <v>36</v>
      </c>
      <c r="D100" s="64"/>
      <c r="E100" s="65" t="s">
        <v>138</v>
      </c>
      <c r="F100" s="66" t="s">
        <v>139</v>
      </c>
      <c r="G100" s="64" t="s">
        <v>136</v>
      </c>
      <c r="H100" s="67">
        <v>1</v>
      </c>
      <c r="I100" s="91">
        <v>0</v>
      </c>
      <c r="J100" s="83">
        <f>H100*I100</f>
        <v>0</v>
      </c>
      <c r="K100" s="67"/>
      <c r="L100" s="67">
        <f>H100*K100</f>
        <v>0</v>
      </c>
      <c r="M100" s="67"/>
      <c r="N100" s="67">
        <f>H100*M100</f>
        <v>0</v>
      </c>
      <c r="O100" s="68">
        <v>21</v>
      </c>
      <c r="P100" s="68">
        <f>J100*(O100/100)</f>
        <v>0</v>
      </c>
      <c r="Q100" s="68">
        <f>J100+P100</f>
        <v>0</v>
      </c>
      <c r="R100" s="8"/>
      <c r="S100" s="8"/>
      <c r="T100" s="8"/>
    </row>
    <row r="101" spans="1:20" ht="11.25" outlineLevel="2" x14ac:dyDescent="0.2">
      <c r="A101" s="9"/>
      <c r="B101" s="62"/>
      <c r="C101" s="63">
        <v>37</v>
      </c>
      <c r="D101" s="64"/>
      <c r="E101" s="65" t="s">
        <v>140</v>
      </c>
      <c r="F101" s="66" t="s">
        <v>141</v>
      </c>
      <c r="G101" s="64" t="s">
        <v>136</v>
      </c>
      <c r="H101" s="67">
        <v>3</v>
      </c>
      <c r="I101" s="91">
        <v>0</v>
      </c>
      <c r="J101" s="83">
        <f>H101*I101</f>
        <v>0</v>
      </c>
      <c r="K101" s="67"/>
      <c r="L101" s="67">
        <f>H101*K101</f>
        <v>0</v>
      </c>
      <c r="M101" s="67"/>
      <c r="N101" s="67">
        <f>H101*M101</f>
        <v>0</v>
      </c>
      <c r="O101" s="68">
        <v>21</v>
      </c>
      <c r="P101" s="68">
        <f>J101*(O101/100)</f>
        <v>0</v>
      </c>
      <c r="Q101" s="68">
        <f>J101+P101</f>
        <v>0</v>
      </c>
      <c r="R101" s="8"/>
      <c r="S101" s="8"/>
      <c r="T101" s="8"/>
    </row>
    <row r="102" spans="1:20" outlineLevel="2" x14ac:dyDescent="0.15">
      <c r="B102" s="6"/>
      <c r="C102" s="6"/>
      <c r="D102" s="6"/>
      <c r="E102" s="6"/>
      <c r="F102" s="6"/>
      <c r="G102" s="6"/>
      <c r="H102" s="6"/>
      <c r="I102" s="86"/>
      <c r="J102" s="86"/>
      <c r="K102" s="6"/>
      <c r="L102" s="6"/>
      <c r="M102" s="6"/>
      <c r="N102" s="6"/>
      <c r="O102" s="6"/>
      <c r="P102" s="8"/>
      <c r="Q102" s="8"/>
    </row>
    <row r="103" spans="1:20" ht="12" outlineLevel="1" x14ac:dyDescent="0.2">
      <c r="A103" s="38" t="s">
        <v>28</v>
      </c>
      <c r="B103" s="56">
        <v>2</v>
      </c>
      <c r="C103" s="57"/>
      <c r="D103" s="58" t="s">
        <v>36</v>
      </c>
      <c r="E103" s="58"/>
      <c r="F103" s="59" t="s">
        <v>29</v>
      </c>
      <c r="G103" s="58"/>
      <c r="H103" s="60"/>
      <c r="I103" s="81"/>
      <c r="J103" s="82">
        <f>SUBTOTAL(9,J104:J105)</f>
        <v>0</v>
      </c>
      <c r="K103" s="60"/>
      <c r="L103" s="41">
        <f>SUBTOTAL(9,L104:L105)</f>
        <v>0</v>
      </c>
      <c r="M103" s="60"/>
      <c r="N103" s="41">
        <f>SUBTOTAL(9,N104:N105)</f>
        <v>0</v>
      </c>
      <c r="O103" s="61"/>
      <c r="P103" s="40">
        <f>SUBTOTAL(9,P104:P105)</f>
        <v>0</v>
      </c>
      <c r="Q103" s="40">
        <f>SUBTOTAL(9,Q104:Q105)</f>
        <v>0</v>
      </c>
      <c r="R103" s="6"/>
      <c r="S103" s="8"/>
      <c r="T103" s="8"/>
    </row>
    <row r="104" spans="1:20" ht="11.25" outlineLevel="2" x14ac:dyDescent="0.2">
      <c r="A104" s="9"/>
      <c r="B104" s="62"/>
      <c r="C104" s="63">
        <v>38</v>
      </c>
      <c r="D104" s="64"/>
      <c r="E104" s="65" t="s">
        <v>142</v>
      </c>
      <c r="F104" s="66" t="s">
        <v>143</v>
      </c>
      <c r="G104" s="64" t="s">
        <v>68</v>
      </c>
      <c r="H104" s="67">
        <v>290.81179209999999</v>
      </c>
      <c r="I104" s="91">
        <v>0</v>
      </c>
      <c r="J104" s="83">
        <f>H104*I104</f>
        <v>0</v>
      </c>
      <c r="K104" s="67"/>
      <c r="L104" s="67">
        <f>H104*K104</f>
        <v>0</v>
      </c>
      <c r="M104" s="67"/>
      <c r="N104" s="67">
        <f>H104*M104</f>
        <v>0</v>
      </c>
      <c r="O104" s="68">
        <v>21</v>
      </c>
      <c r="P104" s="68">
        <f>J104*(O104/100)</f>
        <v>0</v>
      </c>
      <c r="Q104" s="68">
        <f>J104+P104</f>
        <v>0</v>
      </c>
      <c r="R104" s="8"/>
      <c r="S104" s="8"/>
      <c r="T104" s="8"/>
    </row>
    <row r="105" spans="1:20" outlineLevel="2" x14ac:dyDescent="0.15">
      <c r="B105" s="6"/>
      <c r="C105" s="6"/>
      <c r="D105" s="6"/>
      <c r="E105" s="6"/>
      <c r="F105" s="6"/>
      <c r="G105" s="6"/>
      <c r="H105" s="6"/>
      <c r="I105" s="86"/>
      <c r="J105" s="86"/>
      <c r="K105" s="6"/>
      <c r="L105" s="6"/>
      <c r="M105" s="6"/>
      <c r="N105" s="6"/>
      <c r="O105" s="6"/>
      <c r="P105" s="8"/>
      <c r="Q105" s="8"/>
    </row>
    <row r="106" spans="1:20" ht="12" outlineLevel="1" x14ac:dyDescent="0.2">
      <c r="A106" s="38" t="s">
        <v>30</v>
      </c>
      <c r="B106" s="56">
        <v>2</v>
      </c>
      <c r="C106" s="57"/>
      <c r="D106" s="58" t="s">
        <v>36</v>
      </c>
      <c r="E106" s="58"/>
      <c r="F106" s="59" t="s">
        <v>31</v>
      </c>
      <c r="G106" s="58"/>
      <c r="H106" s="60"/>
      <c r="I106" s="81"/>
      <c r="J106" s="82">
        <f>SUBTOTAL(9,J107:J112)</f>
        <v>0</v>
      </c>
      <c r="K106" s="60"/>
      <c r="L106" s="41">
        <f>SUBTOTAL(9,L107:L112)</f>
        <v>1.8720000000000001E-2</v>
      </c>
      <c r="M106" s="60"/>
      <c r="N106" s="41">
        <f>SUBTOTAL(9,N107:N112)</f>
        <v>0</v>
      </c>
      <c r="O106" s="61"/>
      <c r="P106" s="40">
        <f>SUBTOTAL(9,P107:P112)</f>
        <v>0</v>
      </c>
      <c r="Q106" s="40">
        <f>SUBTOTAL(9,Q107:Q112)</f>
        <v>0</v>
      </c>
      <c r="R106" s="6"/>
      <c r="S106" s="8"/>
      <c r="T106" s="8"/>
    </row>
    <row r="107" spans="1:20" ht="11.25" outlineLevel="2" x14ac:dyDescent="0.2">
      <c r="A107" s="9"/>
      <c r="B107" s="62"/>
      <c r="C107" s="63">
        <v>39</v>
      </c>
      <c r="D107" s="64"/>
      <c r="E107" s="65" t="s">
        <v>144</v>
      </c>
      <c r="F107" s="66" t="s">
        <v>145</v>
      </c>
      <c r="G107" s="64" t="s">
        <v>39</v>
      </c>
      <c r="H107" s="67">
        <v>26</v>
      </c>
      <c r="I107" s="91">
        <v>0</v>
      </c>
      <c r="J107" s="83">
        <f>H107*I107</f>
        <v>0</v>
      </c>
      <c r="K107" s="67">
        <v>4.0000000000000002E-4</v>
      </c>
      <c r="L107" s="67">
        <f>H107*K107</f>
        <v>1.0400000000000001E-2</v>
      </c>
      <c r="M107" s="67"/>
      <c r="N107" s="67">
        <f>H107*M107</f>
        <v>0</v>
      </c>
      <c r="O107" s="68">
        <v>21</v>
      </c>
      <c r="P107" s="68">
        <f>J107*(O107/100)</f>
        <v>0</v>
      </c>
      <c r="Q107" s="68">
        <f>J107+P107</f>
        <v>0</v>
      </c>
      <c r="R107" s="8"/>
      <c r="S107" s="8"/>
      <c r="T107" s="8"/>
    </row>
    <row r="108" spans="1:20" ht="9.75" outlineLevel="3" x14ac:dyDescent="0.2">
      <c r="A108" s="69"/>
      <c r="B108" s="70"/>
      <c r="C108" s="70"/>
      <c r="D108" s="71"/>
      <c r="E108" s="75" t="s">
        <v>16</v>
      </c>
      <c r="F108" s="72" t="s">
        <v>146</v>
      </c>
      <c r="G108" s="71"/>
      <c r="H108" s="73">
        <v>26</v>
      </c>
      <c r="I108" s="84"/>
      <c r="J108" s="84"/>
      <c r="K108" s="73"/>
      <c r="L108" s="73"/>
      <c r="M108" s="73"/>
      <c r="N108" s="73"/>
      <c r="O108" s="74"/>
      <c r="P108" s="74"/>
      <c r="Q108" s="74"/>
      <c r="R108" s="6"/>
      <c r="S108" s="8"/>
    </row>
    <row r="109" spans="1:20" ht="7.5" customHeight="1" outlineLevel="3" x14ac:dyDescent="0.15">
      <c r="A109" s="8"/>
      <c r="B109" s="45"/>
      <c r="C109" s="44"/>
      <c r="D109" s="47"/>
      <c r="E109" s="13"/>
      <c r="F109" s="48"/>
      <c r="G109" s="47"/>
      <c r="H109" s="49"/>
      <c r="I109" s="85"/>
      <c r="J109" s="85"/>
      <c r="K109" s="19"/>
      <c r="L109" s="19"/>
      <c r="M109" s="19"/>
      <c r="N109" s="19"/>
      <c r="O109" s="15"/>
      <c r="P109" s="15"/>
      <c r="Q109" s="15"/>
      <c r="R109" s="6"/>
      <c r="S109" s="8"/>
    </row>
    <row r="110" spans="1:20" ht="11.25" outlineLevel="2" x14ac:dyDescent="0.2">
      <c r="A110" s="9"/>
      <c r="B110" s="62"/>
      <c r="C110" s="63">
        <v>40</v>
      </c>
      <c r="D110" s="64"/>
      <c r="E110" s="65" t="s">
        <v>147</v>
      </c>
      <c r="F110" s="66" t="s">
        <v>148</v>
      </c>
      <c r="G110" s="64" t="s">
        <v>91</v>
      </c>
      <c r="H110" s="67">
        <v>52</v>
      </c>
      <c r="I110" s="91">
        <v>0</v>
      </c>
      <c r="J110" s="83">
        <f>H110*I110</f>
        <v>0</v>
      </c>
      <c r="K110" s="67">
        <v>1.6000000000000001E-4</v>
      </c>
      <c r="L110" s="67">
        <f>H110*K110</f>
        <v>8.320000000000001E-3</v>
      </c>
      <c r="M110" s="67"/>
      <c r="N110" s="67">
        <f>H110*M110</f>
        <v>0</v>
      </c>
      <c r="O110" s="68">
        <v>21</v>
      </c>
      <c r="P110" s="68">
        <f>J110*(O110/100)</f>
        <v>0</v>
      </c>
      <c r="Q110" s="68">
        <f>J110+P110</f>
        <v>0</v>
      </c>
      <c r="R110" s="8"/>
      <c r="S110" s="8"/>
      <c r="T110" s="8"/>
    </row>
    <row r="111" spans="1:20" ht="11.25" outlineLevel="2" x14ac:dyDescent="0.2">
      <c r="A111" s="9"/>
      <c r="B111" s="62"/>
      <c r="C111" s="63">
        <v>41</v>
      </c>
      <c r="D111" s="64"/>
      <c r="E111" s="65" t="s">
        <v>149</v>
      </c>
      <c r="F111" s="66" t="s">
        <v>150</v>
      </c>
      <c r="G111" s="64" t="s">
        <v>68</v>
      </c>
      <c r="H111" s="67">
        <v>1.8720000000000001E-2</v>
      </c>
      <c r="I111" s="91">
        <v>0</v>
      </c>
      <c r="J111" s="83">
        <f>H111*I111</f>
        <v>0</v>
      </c>
      <c r="K111" s="67"/>
      <c r="L111" s="67">
        <f>H111*K111</f>
        <v>0</v>
      </c>
      <c r="M111" s="67"/>
      <c r="N111" s="67">
        <f>H111*M111</f>
        <v>0</v>
      </c>
      <c r="O111" s="68">
        <v>21</v>
      </c>
      <c r="P111" s="68">
        <f>J111*(O111/100)</f>
        <v>0</v>
      </c>
      <c r="Q111" s="68">
        <f>J111+P111</f>
        <v>0</v>
      </c>
      <c r="R111" s="8"/>
      <c r="S111" s="8"/>
      <c r="T111" s="8"/>
    </row>
    <row r="112" spans="1:20" outlineLevel="2" x14ac:dyDescent="0.15">
      <c r="B112" s="6"/>
      <c r="C112" s="6"/>
      <c r="D112" s="6"/>
      <c r="E112" s="6"/>
      <c r="F112" s="6"/>
      <c r="G112" s="6"/>
      <c r="H112" s="6"/>
      <c r="I112" s="86"/>
      <c r="J112" s="86"/>
      <c r="K112" s="6"/>
      <c r="L112" s="6"/>
      <c r="M112" s="6"/>
      <c r="N112" s="6"/>
      <c r="O112" s="6"/>
      <c r="P112" s="8"/>
      <c r="Q112" s="8"/>
    </row>
    <row r="113" spans="1:20" ht="12" outlineLevel="1" x14ac:dyDescent="0.2">
      <c r="A113" s="38" t="s">
        <v>32</v>
      </c>
      <c r="B113" s="56">
        <v>2</v>
      </c>
      <c r="C113" s="57"/>
      <c r="D113" s="58" t="s">
        <v>36</v>
      </c>
      <c r="E113" s="58"/>
      <c r="F113" s="59" t="s">
        <v>33</v>
      </c>
      <c r="G113" s="58"/>
      <c r="H113" s="60"/>
      <c r="I113" s="81"/>
      <c r="J113" s="82">
        <f>SUBTOTAL(9,J114:J118)</f>
        <v>0</v>
      </c>
      <c r="K113" s="60"/>
      <c r="L113" s="41">
        <f>SUBTOTAL(9,L114:L118)</f>
        <v>0</v>
      </c>
      <c r="M113" s="60"/>
      <c r="N113" s="41">
        <f>SUBTOTAL(9,N114:N118)</f>
        <v>0</v>
      </c>
      <c r="O113" s="61"/>
      <c r="P113" s="40">
        <f>SUBTOTAL(9,P114:P118)</f>
        <v>0</v>
      </c>
      <c r="Q113" s="40">
        <f>SUBTOTAL(9,Q114:Q118)</f>
        <v>0</v>
      </c>
      <c r="R113" s="6"/>
      <c r="S113" s="8"/>
      <c r="T113" s="8"/>
    </row>
    <row r="114" spans="1:20" ht="11.25" outlineLevel="2" x14ac:dyDescent="0.2">
      <c r="A114" s="9"/>
      <c r="B114" s="62"/>
      <c r="C114" s="63">
        <v>42</v>
      </c>
      <c r="D114" s="64"/>
      <c r="E114" s="65" t="s">
        <v>151</v>
      </c>
      <c r="F114" s="66" t="s">
        <v>152</v>
      </c>
      <c r="G114" s="64" t="s">
        <v>153</v>
      </c>
      <c r="H114" s="92">
        <v>0</v>
      </c>
      <c r="I114" s="91">
        <v>0</v>
      </c>
      <c r="J114" s="83">
        <f>H114*I114</f>
        <v>0</v>
      </c>
      <c r="K114" s="67"/>
      <c r="L114" s="67">
        <f>H114*K114</f>
        <v>0</v>
      </c>
      <c r="M114" s="67"/>
      <c r="N114" s="67">
        <f>H114*M114</f>
        <v>0</v>
      </c>
      <c r="O114" s="68">
        <v>21</v>
      </c>
      <c r="P114" s="68">
        <f>J114*(O114/100)</f>
        <v>0</v>
      </c>
      <c r="Q114" s="68">
        <f>J114+P114</f>
        <v>0</v>
      </c>
      <c r="R114" s="8"/>
      <c r="S114" s="8"/>
      <c r="T114" s="8"/>
    </row>
    <row r="115" spans="1:20" ht="11.25" outlineLevel="2" x14ac:dyDescent="0.2">
      <c r="A115" s="9"/>
      <c r="B115" s="62"/>
      <c r="C115" s="63">
        <v>43</v>
      </c>
      <c r="D115" s="64"/>
      <c r="E115" s="65" t="s">
        <v>154</v>
      </c>
      <c r="F115" s="66" t="s">
        <v>155</v>
      </c>
      <c r="G115" s="64" t="s">
        <v>153</v>
      </c>
      <c r="H115" s="92">
        <v>0</v>
      </c>
      <c r="I115" s="91">
        <v>0</v>
      </c>
      <c r="J115" s="83">
        <f>H115*I115</f>
        <v>0</v>
      </c>
      <c r="K115" s="67"/>
      <c r="L115" s="67">
        <f>H115*K115</f>
        <v>0</v>
      </c>
      <c r="M115" s="67"/>
      <c r="N115" s="67">
        <f>H115*M115</f>
        <v>0</v>
      </c>
      <c r="O115" s="68">
        <v>21</v>
      </c>
      <c r="P115" s="68">
        <f>J115*(O115/100)</f>
        <v>0</v>
      </c>
      <c r="Q115" s="68">
        <f>J115+P115</f>
        <v>0</v>
      </c>
      <c r="R115" s="8"/>
      <c r="S115" s="8"/>
      <c r="T115" s="8"/>
    </row>
    <row r="116" spans="1:20" ht="11.25" outlineLevel="2" x14ac:dyDescent="0.2">
      <c r="A116" s="9"/>
      <c r="B116" s="62"/>
      <c r="C116" s="63">
        <v>44</v>
      </c>
      <c r="D116" s="64"/>
      <c r="E116" s="65" t="s">
        <v>156</v>
      </c>
      <c r="F116" s="66" t="s">
        <v>157</v>
      </c>
      <c r="G116" s="64" t="s">
        <v>153</v>
      </c>
      <c r="H116" s="92">
        <v>0</v>
      </c>
      <c r="I116" s="91">
        <v>0</v>
      </c>
      <c r="J116" s="83">
        <f>H116*I116</f>
        <v>0</v>
      </c>
      <c r="K116" s="67"/>
      <c r="L116" s="67">
        <f>H116*K116</f>
        <v>0</v>
      </c>
      <c r="M116" s="67"/>
      <c r="N116" s="67">
        <f>H116*M116</f>
        <v>0</v>
      </c>
      <c r="O116" s="68">
        <v>21</v>
      </c>
      <c r="P116" s="68">
        <f>J116*(O116/100)</f>
        <v>0</v>
      </c>
      <c r="Q116" s="68">
        <f>J116+P116</f>
        <v>0</v>
      </c>
      <c r="R116" s="8"/>
      <c r="S116" s="8"/>
      <c r="T116" s="8"/>
    </row>
    <row r="117" spans="1:20" ht="11.25" outlineLevel="2" x14ac:dyDescent="0.2">
      <c r="A117" s="9"/>
      <c r="B117" s="62"/>
      <c r="C117" s="63">
        <v>45</v>
      </c>
      <c r="D117" s="64"/>
      <c r="E117" s="65" t="s">
        <v>158</v>
      </c>
      <c r="F117" s="66" t="s">
        <v>159</v>
      </c>
      <c r="G117" s="64" t="s">
        <v>160</v>
      </c>
      <c r="H117" s="67">
        <v>1</v>
      </c>
      <c r="I117" s="91">
        <v>0</v>
      </c>
      <c r="J117" s="83">
        <f>H117*I117</f>
        <v>0</v>
      </c>
      <c r="K117" s="67"/>
      <c r="L117" s="67">
        <f>H117*K117</f>
        <v>0</v>
      </c>
      <c r="M117" s="67"/>
      <c r="N117" s="67">
        <f>H117*M117</f>
        <v>0</v>
      </c>
      <c r="O117" s="68">
        <v>21</v>
      </c>
      <c r="P117" s="68">
        <f>J117*(O117/100)</f>
        <v>0</v>
      </c>
      <c r="Q117" s="68">
        <f>J117+P117</f>
        <v>0</v>
      </c>
      <c r="R117" s="8"/>
      <c r="S117" s="8"/>
      <c r="T117" s="8"/>
    </row>
    <row r="118" spans="1:20" outlineLevel="2" x14ac:dyDescent="0.15">
      <c r="B118" s="6"/>
      <c r="C118" s="6"/>
      <c r="D118" s="6"/>
      <c r="E118" s="6"/>
      <c r="F118" s="6"/>
      <c r="G118" s="6"/>
      <c r="H118" s="6"/>
      <c r="I118" s="86"/>
      <c r="J118" s="86"/>
      <c r="K118" s="6"/>
      <c r="L118" s="6"/>
      <c r="M118" s="6"/>
      <c r="N118" s="6"/>
      <c r="O118" s="6"/>
      <c r="P118" s="8"/>
      <c r="Q118" s="8"/>
    </row>
    <row r="119" spans="1:20" outlineLevel="1" x14ac:dyDescent="0.15"/>
  </sheetData>
  <sheetProtection algorithmName="SHA-512" hashValue="TJJXideru3g3vZVtDK7rEFYCa+7/V+jHHSc5aJEHYiuC+a7efyS/KWg8hb4H8zZbMAyKJKci/yARFl+KjEqioQ==" saltValue="hMOjEN7TrUa7WooEFtCqOg==" spinCount="100000" sheet="1" objects="1" scenarios="1"/>
  <pageMargins left="0.70866141732283505" right="0.70866141732283505" top="0.78740157480314998" bottom="0.78740157480314998" header="0.31496062992126" footer="0.31496062992126"/>
  <pageSetup paperSize="9" scale="92" fitToHeight="0" pageOrder="overThenDown" orientation="landscape" r:id="rId1"/>
  <headerFooter>
    <oddHeader>&amp;L&amp;8&amp;C&amp;8&amp;R&amp;8</oddHeader>
    <oddFooter>&amp;L&amp;8Vytvořeno systémem euroCALC4&amp;C&amp;P/&amp;N&amp;R&amp;8&amp;[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Rozpočet s VV</Template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13</vt:i4>
      </vt:variant>
    </vt:vector>
  </HeadingPairs>
  <TitlesOfParts>
    <vt:vector size="15" baseType="lpstr">
      <vt:lpstr>Rekapitulace</vt:lpstr>
      <vt:lpstr>Zakázka</vt:lpstr>
      <vt:lpstr>__7DC147B2_4614_48B7_8F22_6CC284377C82_ITEM__</vt:lpstr>
      <vt:lpstr>__7DC147B2_4614_48B7_8F22_6CC284377C82_ITEM_GROUP1__</vt:lpstr>
      <vt:lpstr>__7DC147B2_4614_48B7_8F22_6CC284377C82_ITEM_GROUP1_RECAP__</vt:lpstr>
      <vt:lpstr>__7DC147B2_4614_48B7_8F22_6CC284377C82_ITEM_GROUP2__</vt:lpstr>
      <vt:lpstr>__7DC147B2_4614_48B7_8F22_6CC284377C82_ITEM_GROUP2_RECAP__</vt:lpstr>
      <vt:lpstr>__7DC147B2_4614_48B7_8F22_6CC284377C82_QBILL__</vt:lpstr>
      <vt:lpstr>GROUP_ID</vt:lpstr>
      <vt:lpstr>ITEM_PRICES</vt:lpstr>
      <vt:lpstr>Rekapitulace!Názvy_tisku</vt:lpstr>
      <vt:lpstr>Zakázka!Názvy_tisku</vt:lpstr>
      <vt:lpstr>Rekapitulace!Oblast_tisku</vt:lpstr>
      <vt:lpstr>Zakázka!Oblast_tisku</vt:lpstr>
      <vt:lpstr>VAT_RATES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euroCALC 4</dc:title>
  <dc:subject>Stavba 3 - Nabídka</dc:subject>
  <dc:creator>P.PAZDERA</dc:creator>
  <cp:lastModifiedBy>Živec Václav</cp:lastModifiedBy>
  <dcterms:created xsi:type="dcterms:W3CDTF">2025-03-03T17:30:46Z</dcterms:created>
  <dcterms:modified xsi:type="dcterms:W3CDTF">2025-04-28T07:20:50Z</dcterms:modified>
</cp:coreProperties>
</file>