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 101 - Točna se zemními..." sheetId="2" r:id="rId2"/>
    <sheet name="VRN - Vedlejší rozpočtové..." sheetId="3" r:id="rId3"/>
    <sheet name="Pokyny pro vyplnění" sheetId="4" r:id="rId4"/>
  </sheets>
  <definedNames>
    <definedName name="_xlnm.Print_Area" localSheetId="0">'Rekapitulace stavby'!$D$4:$AO$36,'Rekapitulace stavby'!$C$42:$AQ$57</definedName>
    <definedName name="_xlnm.Print_Titles" localSheetId="0">'Rekapitulace stavby'!$52:$52</definedName>
    <definedName name="_xlnm._FilterDatabase" localSheetId="1" hidden="1">'SO 101 - Točna se zemními...'!$C$86:$K$452</definedName>
    <definedName name="_xlnm.Print_Area" localSheetId="1">'SO 101 - Točna se zemními...'!$C$4:$J$39,'SO 101 - Točna se zemními...'!$C$45:$J$68,'SO 101 - Točna se zemními...'!$C$74:$K$452</definedName>
    <definedName name="_xlnm.Print_Titles" localSheetId="1">'SO 101 - Točna se zemními...'!$86:$86</definedName>
    <definedName name="_xlnm._FilterDatabase" localSheetId="2" hidden="1">'VRN - Vedlejší rozpočtové...'!$C$82:$K$114</definedName>
    <definedName name="_xlnm.Print_Area" localSheetId="2">'VRN - Vedlejší rozpočtové...'!$C$4:$J$39,'VRN - Vedlejší rozpočtové...'!$C$45:$J$64,'VRN - Vedlejší rozpočtové...'!$C$70:$K$114</definedName>
    <definedName name="_xlnm.Print_Titles" localSheetId="2">'VRN - Vedlejší rozpočtové...'!$82:$82</definedName>
    <definedName name="_xlnm.Print_Area" localSheetId="3">'Pokyny pro vyplnění'!$B$2:$K$71,'Pokyny pro vyplnění'!$B$74:$K$118,'Pokyny pro vyplnění'!$B$121:$K$161,'Pokyny pro vyplnění'!$B$164:$K$219</definedName>
  </definedNames>
  <calcPr/>
</workbook>
</file>

<file path=xl/calcChain.xml><?xml version="1.0" encoding="utf-8"?>
<calcChain xmlns="http://schemas.openxmlformats.org/spreadsheetml/2006/main">
  <c i="3" l="1" r="J37"/>
  <c r="J36"/>
  <c i="1" r="AY56"/>
  <c i="3" r="J35"/>
  <c i="1" r="AX56"/>
  <c i="3" r="BI112"/>
  <c r="BH112"/>
  <c r="BG112"/>
  <c r="BF112"/>
  <c r="T112"/>
  <c r="R112"/>
  <c r="P112"/>
  <c r="BI108"/>
  <c r="BH108"/>
  <c r="BG108"/>
  <c r="BF108"/>
  <c r="T108"/>
  <c r="R108"/>
  <c r="P108"/>
  <c r="BI103"/>
  <c r="BH103"/>
  <c r="BG103"/>
  <c r="BF103"/>
  <c r="T103"/>
  <c r="R103"/>
  <c r="P103"/>
  <c r="BI99"/>
  <c r="BH99"/>
  <c r="BG99"/>
  <c r="BF99"/>
  <c r="T99"/>
  <c r="R99"/>
  <c r="P99"/>
  <c r="BI95"/>
  <c r="BH95"/>
  <c r="BG95"/>
  <c r="BF95"/>
  <c r="T95"/>
  <c r="R95"/>
  <c r="P95"/>
  <c r="BI92"/>
  <c r="BH92"/>
  <c r="BG92"/>
  <c r="BF92"/>
  <c r="T92"/>
  <c r="R92"/>
  <c r="P92"/>
  <c r="BI89"/>
  <c r="BH89"/>
  <c r="BG89"/>
  <c r="BF89"/>
  <c r="T89"/>
  <c r="R89"/>
  <c r="P89"/>
  <c r="BI86"/>
  <c r="BH86"/>
  <c r="BG86"/>
  <c r="BF86"/>
  <c r="T86"/>
  <c r="R86"/>
  <c r="P86"/>
  <c r="J79"/>
  <c r="F77"/>
  <c r="E75"/>
  <c r="J54"/>
  <c r="F52"/>
  <c r="E50"/>
  <c r="J24"/>
  <c r="E24"/>
  <c r="J55"/>
  <c r="J23"/>
  <c r="J18"/>
  <c r="E18"/>
  <c r="F80"/>
  <c r="J17"/>
  <c r="J15"/>
  <c r="E15"/>
  <c r="F79"/>
  <c r="J14"/>
  <c r="J12"/>
  <c r="J77"/>
  <c r="E7"/>
  <c r="E73"/>
  <c i="2" r="J37"/>
  <c r="J36"/>
  <c i="1" r="AY55"/>
  <c i="2" r="J35"/>
  <c i="1" r="AX55"/>
  <c i="2" r="BI450"/>
  <c r="BH450"/>
  <c r="BG450"/>
  <c r="BF450"/>
  <c r="T450"/>
  <c r="T449"/>
  <c r="R450"/>
  <c r="R449"/>
  <c r="P450"/>
  <c r="P449"/>
  <c r="BI443"/>
  <c r="BH443"/>
  <c r="BG443"/>
  <c r="BF443"/>
  <c r="T443"/>
  <c r="R443"/>
  <c r="P443"/>
  <c r="BI438"/>
  <c r="BH438"/>
  <c r="BG438"/>
  <c r="BF438"/>
  <c r="T438"/>
  <c r="R438"/>
  <c r="P438"/>
  <c r="BI431"/>
  <c r="BH431"/>
  <c r="BG431"/>
  <c r="BF431"/>
  <c r="T431"/>
  <c r="R431"/>
  <c r="P431"/>
  <c r="BI425"/>
  <c r="BH425"/>
  <c r="BG425"/>
  <c r="BF425"/>
  <c r="T425"/>
  <c r="R425"/>
  <c r="P425"/>
  <c r="BI419"/>
  <c r="BH419"/>
  <c r="BG419"/>
  <c r="BF419"/>
  <c r="T419"/>
  <c r="R419"/>
  <c r="P419"/>
  <c r="BI414"/>
  <c r="BH414"/>
  <c r="BG414"/>
  <c r="BF414"/>
  <c r="T414"/>
  <c r="R414"/>
  <c r="P414"/>
  <c r="BI410"/>
  <c r="BH410"/>
  <c r="BG410"/>
  <c r="BF410"/>
  <c r="T410"/>
  <c r="R410"/>
  <c r="P410"/>
  <c r="BI405"/>
  <c r="BH405"/>
  <c r="BG405"/>
  <c r="BF405"/>
  <c r="T405"/>
  <c r="R405"/>
  <c r="P405"/>
  <c r="BI401"/>
  <c r="BH401"/>
  <c r="BG401"/>
  <c r="BF401"/>
  <c r="T401"/>
  <c r="R401"/>
  <c r="P401"/>
  <c r="BI396"/>
  <c r="BH396"/>
  <c r="BG396"/>
  <c r="BF396"/>
  <c r="T396"/>
  <c r="R396"/>
  <c r="P396"/>
  <c r="BI391"/>
  <c r="BH391"/>
  <c r="BG391"/>
  <c r="BF391"/>
  <c r="T391"/>
  <c r="R391"/>
  <c r="P391"/>
  <c r="BI387"/>
  <c r="BH387"/>
  <c r="BG387"/>
  <c r="BF387"/>
  <c r="T387"/>
  <c r="R387"/>
  <c r="P387"/>
  <c r="BI383"/>
  <c r="BH383"/>
  <c r="BG383"/>
  <c r="BF383"/>
  <c r="T383"/>
  <c r="R383"/>
  <c r="P383"/>
  <c r="BI379"/>
  <c r="BH379"/>
  <c r="BG379"/>
  <c r="BF379"/>
  <c r="T379"/>
  <c r="R379"/>
  <c r="P379"/>
  <c r="BI374"/>
  <c r="BH374"/>
  <c r="BG374"/>
  <c r="BF374"/>
  <c r="T374"/>
  <c r="R374"/>
  <c r="P374"/>
  <c r="BI370"/>
  <c r="BH370"/>
  <c r="BG370"/>
  <c r="BF370"/>
  <c r="T370"/>
  <c r="R370"/>
  <c r="P370"/>
  <c r="BI365"/>
  <c r="BH365"/>
  <c r="BG365"/>
  <c r="BF365"/>
  <c r="T365"/>
  <c r="R365"/>
  <c r="P365"/>
  <c r="BI359"/>
  <c r="BH359"/>
  <c r="BG359"/>
  <c r="BF359"/>
  <c r="T359"/>
  <c r="R359"/>
  <c r="P359"/>
  <c r="BI354"/>
  <c r="BH354"/>
  <c r="BG354"/>
  <c r="BF354"/>
  <c r="T354"/>
  <c r="R354"/>
  <c r="P354"/>
  <c r="BI349"/>
  <c r="BH349"/>
  <c r="BG349"/>
  <c r="BF349"/>
  <c r="T349"/>
  <c r="R349"/>
  <c r="P349"/>
  <c r="BI344"/>
  <c r="BH344"/>
  <c r="BG344"/>
  <c r="BF344"/>
  <c r="T344"/>
  <c r="R344"/>
  <c r="P344"/>
  <c r="BI339"/>
  <c r="BH339"/>
  <c r="BG339"/>
  <c r="BF339"/>
  <c r="T339"/>
  <c r="R339"/>
  <c r="P339"/>
  <c r="BI335"/>
  <c r="BH335"/>
  <c r="BG335"/>
  <c r="BF335"/>
  <c r="T335"/>
  <c r="R335"/>
  <c r="P335"/>
  <c r="BI331"/>
  <c r="BH331"/>
  <c r="BG331"/>
  <c r="BF331"/>
  <c r="T331"/>
  <c r="R331"/>
  <c r="P331"/>
  <c r="BI327"/>
  <c r="BH327"/>
  <c r="BG327"/>
  <c r="BF327"/>
  <c r="T327"/>
  <c r="R327"/>
  <c r="P327"/>
  <c r="BI323"/>
  <c r="BH323"/>
  <c r="BG323"/>
  <c r="BF323"/>
  <c r="T323"/>
  <c r="R323"/>
  <c r="P323"/>
  <c r="BI319"/>
  <c r="BH319"/>
  <c r="BG319"/>
  <c r="BF319"/>
  <c r="T319"/>
  <c r="R319"/>
  <c r="P319"/>
  <c r="BI315"/>
  <c r="BH315"/>
  <c r="BG315"/>
  <c r="BF315"/>
  <c r="T315"/>
  <c r="R315"/>
  <c r="P315"/>
  <c r="BI309"/>
  <c r="BH309"/>
  <c r="BG309"/>
  <c r="BF309"/>
  <c r="T309"/>
  <c r="T297"/>
  <c r="R309"/>
  <c r="R297"/>
  <c r="P309"/>
  <c r="P297"/>
  <c r="BI304"/>
  <c r="BH304"/>
  <c r="BG304"/>
  <c r="BF304"/>
  <c r="T304"/>
  <c r="R304"/>
  <c r="P304"/>
  <c r="BI298"/>
  <c r="BH298"/>
  <c r="BG298"/>
  <c r="BF298"/>
  <c r="T298"/>
  <c r="R298"/>
  <c r="P298"/>
  <c r="BI290"/>
  <c r="BH290"/>
  <c r="BG290"/>
  <c r="BF290"/>
  <c r="T290"/>
  <c r="R290"/>
  <c r="P290"/>
  <c r="BI287"/>
  <c r="BH287"/>
  <c r="BG287"/>
  <c r="BF287"/>
  <c r="T287"/>
  <c r="R287"/>
  <c r="P287"/>
  <c r="BI284"/>
  <c r="BH284"/>
  <c r="BG284"/>
  <c r="BF284"/>
  <c r="T284"/>
  <c r="R284"/>
  <c r="P284"/>
  <c r="BI280"/>
  <c r="BH280"/>
  <c r="BG280"/>
  <c r="BF280"/>
  <c r="T280"/>
  <c r="R280"/>
  <c r="P280"/>
  <c r="BI275"/>
  <c r="BH275"/>
  <c r="BG275"/>
  <c r="BF275"/>
  <c r="T275"/>
  <c r="R275"/>
  <c r="P275"/>
  <c r="BI270"/>
  <c r="BH270"/>
  <c r="BG270"/>
  <c r="BF270"/>
  <c r="T270"/>
  <c r="R270"/>
  <c r="P270"/>
  <c r="BI267"/>
  <c r="BH267"/>
  <c r="BG267"/>
  <c r="BF267"/>
  <c r="T267"/>
  <c r="R267"/>
  <c r="P267"/>
  <c r="BI264"/>
  <c r="BH264"/>
  <c r="BG264"/>
  <c r="BF264"/>
  <c r="T264"/>
  <c r="R264"/>
  <c r="P264"/>
  <c r="BI260"/>
  <c r="BH260"/>
  <c r="BG260"/>
  <c r="BF260"/>
  <c r="T260"/>
  <c r="R260"/>
  <c r="P260"/>
  <c r="BI256"/>
  <c r="BH256"/>
  <c r="BG256"/>
  <c r="BF256"/>
  <c r="T256"/>
  <c r="R256"/>
  <c r="P256"/>
  <c r="BI252"/>
  <c r="BH252"/>
  <c r="BG252"/>
  <c r="BF252"/>
  <c r="T252"/>
  <c r="R252"/>
  <c r="P252"/>
  <c r="BI249"/>
  <c r="BH249"/>
  <c r="BG249"/>
  <c r="BF249"/>
  <c r="T249"/>
  <c r="R249"/>
  <c r="P249"/>
  <c r="BI244"/>
  <c r="BH244"/>
  <c r="BG244"/>
  <c r="BF244"/>
  <c r="T244"/>
  <c r="R244"/>
  <c r="P244"/>
  <c r="BI241"/>
  <c r="BH241"/>
  <c r="BG241"/>
  <c r="BF241"/>
  <c r="T241"/>
  <c r="R241"/>
  <c r="P241"/>
  <c r="BI237"/>
  <c r="BH237"/>
  <c r="BG237"/>
  <c r="BF237"/>
  <c r="T237"/>
  <c r="R237"/>
  <c r="P237"/>
  <c r="BI232"/>
  <c r="BH232"/>
  <c r="BG232"/>
  <c r="BF232"/>
  <c r="T232"/>
  <c r="R232"/>
  <c r="P232"/>
  <c r="BI226"/>
  <c r="BH226"/>
  <c r="BG226"/>
  <c r="BF226"/>
  <c r="T226"/>
  <c r="R226"/>
  <c r="P226"/>
  <c r="BI222"/>
  <c r="BH222"/>
  <c r="BG222"/>
  <c r="BF222"/>
  <c r="T222"/>
  <c r="R222"/>
  <c r="P222"/>
  <c r="BI217"/>
  <c r="BH217"/>
  <c r="BG217"/>
  <c r="BF217"/>
  <c r="T217"/>
  <c r="R217"/>
  <c r="P217"/>
  <c r="BI212"/>
  <c r="BH212"/>
  <c r="BG212"/>
  <c r="BF212"/>
  <c r="T212"/>
  <c r="R212"/>
  <c r="P212"/>
  <c r="BI209"/>
  <c r="BH209"/>
  <c r="BG209"/>
  <c r="BF209"/>
  <c r="T209"/>
  <c r="R209"/>
  <c r="P209"/>
  <c r="BI205"/>
  <c r="BH205"/>
  <c r="BG205"/>
  <c r="BF205"/>
  <c r="T205"/>
  <c r="R205"/>
  <c r="P205"/>
  <c r="BI199"/>
  <c r="BH199"/>
  <c r="BG199"/>
  <c r="BF199"/>
  <c r="T199"/>
  <c r="R199"/>
  <c r="P199"/>
  <c r="BI195"/>
  <c r="BH195"/>
  <c r="BG195"/>
  <c r="BF195"/>
  <c r="T195"/>
  <c r="R195"/>
  <c r="P195"/>
  <c r="BI190"/>
  <c r="BH190"/>
  <c r="BG190"/>
  <c r="BF190"/>
  <c r="T190"/>
  <c r="R190"/>
  <c r="P190"/>
  <c r="BI186"/>
  <c r="BH186"/>
  <c r="BG186"/>
  <c r="BF186"/>
  <c r="T186"/>
  <c r="R186"/>
  <c r="P186"/>
  <c r="BI180"/>
  <c r="BH180"/>
  <c r="BG180"/>
  <c r="BF180"/>
  <c r="T180"/>
  <c r="R180"/>
  <c r="P180"/>
  <c r="BI175"/>
  <c r="BH175"/>
  <c r="BG175"/>
  <c r="BF175"/>
  <c r="T175"/>
  <c r="R175"/>
  <c r="P175"/>
  <c r="BI170"/>
  <c r="BH170"/>
  <c r="BG170"/>
  <c r="BF170"/>
  <c r="T170"/>
  <c r="R170"/>
  <c r="P170"/>
  <c r="BI164"/>
  <c r="BH164"/>
  <c r="BG164"/>
  <c r="BF164"/>
  <c r="T164"/>
  <c r="R164"/>
  <c r="P164"/>
  <c r="BI159"/>
  <c r="BH159"/>
  <c r="BG159"/>
  <c r="BF159"/>
  <c r="T159"/>
  <c r="R159"/>
  <c r="P159"/>
  <c r="BI154"/>
  <c r="BH154"/>
  <c r="BG154"/>
  <c r="BF154"/>
  <c r="T154"/>
  <c r="R154"/>
  <c r="P154"/>
  <c r="BI149"/>
  <c r="BH149"/>
  <c r="BG149"/>
  <c r="BF149"/>
  <c r="T149"/>
  <c r="R149"/>
  <c r="P149"/>
  <c r="BI144"/>
  <c r="BH144"/>
  <c r="BG144"/>
  <c r="BF144"/>
  <c r="T144"/>
  <c r="R144"/>
  <c r="P144"/>
  <c r="BI138"/>
  <c r="BH138"/>
  <c r="BG138"/>
  <c r="BF138"/>
  <c r="T138"/>
  <c r="R138"/>
  <c r="P138"/>
  <c r="BI134"/>
  <c r="BH134"/>
  <c r="BG134"/>
  <c r="BF134"/>
  <c r="T134"/>
  <c r="R134"/>
  <c r="P134"/>
  <c r="BI130"/>
  <c r="BH130"/>
  <c r="BG130"/>
  <c r="BF130"/>
  <c r="T130"/>
  <c r="R130"/>
  <c r="P130"/>
  <c r="BI126"/>
  <c r="BH126"/>
  <c r="BG126"/>
  <c r="BF126"/>
  <c r="T126"/>
  <c r="R126"/>
  <c r="P126"/>
  <c r="BI118"/>
  <c r="BH118"/>
  <c r="BG118"/>
  <c r="BF118"/>
  <c r="T118"/>
  <c r="R118"/>
  <c r="P118"/>
  <c r="BI108"/>
  <c r="BH108"/>
  <c r="BG108"/>
  <c r="BF108"/>
  <c r="T108"/>
  <c r="R108"/>
  <c r="P108"/>
  <c r="BI104"/>
  <c r="BH104"/>
  <c r="BG104"/>
  <c r="BF104"/>
  <c r="T104"/>
  <c r="R104"/>
  <c r="P104"/>
  <c r="BI100"/>
  <c r="BH100"/>
  <c r="BG100"/>
  <c r="BF100"/>
  <c r="T100"/>
  <c r="R100"/>
  <c r="P100"/>
  <c r="BI96"/>
  <c r="BH96"/>
  <c r="BG96"/>
  <c r="BF96"/>
  <c r="T96"/>
  <c r="R96"/>
  <c r="P96"/>
  <c r="BI90"/>
  <c r="BH90"/>
  <c r="BG90"/>
  <c r="BF90"/>
  <c r="T90"/>
  <c r="R90"/>
  <c r="P90"/>
  <c r="J83"/>
  <c r="F81"/>
  <c r="E79"/>
  <c r="J54"/>
  <c r="F52"/>
  <c r="E50"/>
  <c r="J24"/>
  <c r="E24"/>
  <c r="J84"/>
  <c r="J23"/>
  <c r="J18"/>
  <c r="E18"/>
  <c r="F55"/>
  <c r="J17"/>
  <c r="J15"/>
  <c r="E15"/>
  <c r="F54"/>
  <c r="J14"/>
  <c r="J12"/>
  <c r="J81"/>
  <c r="E7"/>
  <c r="E48"/>
  <c i="1" r="L50"/>
  <c r="AM50"/>
  <c r="AM49"/>
  <c r="L49"/>
  <c r="AM47"/>
  <c r="L47"/>
  <c r="L45"/>
  <c r="L44"/>
  <c i="2" r="J108"/>
  <c r="BK256"/>
  <c r="BK104"/>
  <c r="J130"/>
  <c r="BK323"/>
  <c i="3" r="J103"/>
  <c i="2" r="J175"/>
  <c r="J241"/>
  <c r="BK186"/>
  <c r="J217"/>
  <c r="J387"/>
  <c r="J170"/>
  <c r="J212"/>
  <c r="BK237"/>
  <c r="J323"/>
  <c r="BK138"/>
  <c r="BK290"/>
  <c r="J339"/>
  <c r="J180"/>
  <c r="BK396"/>
  <c r="J349"/>
  <c i="3" r="BK95"/>
  <c i="2" r="J195"/>
  <c r="BK365"/>
  <c r="BK154"/>
  <c r="BK379"/>
  <c r="BK287"/>
  <c i="3" r="J86"/>
  <c i="2" r="J374"/>
  <c r="BK212"/>
  <c r="BK419"/>
  <c r="BK260"/>
  <c r="J365"/>
  <c r="BK298"/>
  <c r="BK90"/>
  <c r="BK280"/>
  <c r="BK315"/>
  <c r="J222"/>
  <c r="BK401"/>
  <c r="J270"/>
  <c r="J237"/>
  <c i="3" r="BK92"/>
  <c i="2" r="BK438"/>
  <c r="BK126"/>
  <c r="BK359"/>
  <c r="J383"/>
  <c r="J267"/>
  <c i="3" r="J89"/>
  <c i="2" r="J138"/>
  <c r="J159"/>
  <c i="3" r="BK108"/>
  <c i="2" r="J401"/>
  <c r="J450"/>
  <c i="1" r="AS54"/>
  <c i="2" r="J290"/>
  <c r="BK144"/>
  <c r="J260"/>
  <c r="BK443"/>
  <c r="BK222"/>
  <c r="BK209"/>
  <c i="3" r="BK112"/>
  <c r="BK86"/>
  <c i="2" r="BK391"/>
  <c r="J359"/>
  <c r="J104"/>
  <c r="J154"/>
  <c r="BK118"/>
  <c i="3" r="J95"/>
  <c i="2" r="BK405"/>
  <c r="BK241"/>
  <c r="BK331"/>
  <c r="J304"/>
  <c r="J190"/>
  <c r="BK170"/>
  <c r="BK354"/>
  <c r="J100"/>
  <c r="BK244"/>
  <c r="BK100"/>
  <c r="BK180"/>
  <c r="BK267"/>
  <c r="J209"/>
  <c r="J396"/>
  <c r="J205"/>
  <c r="BK327"/>
  <c r="J134"/>
  <c r="J164"/>
  <c r="J425"/>
  <c r="BK431"/>
  <c r="BK335"/>
  <c r="BK374"/>
  <c r="BK175"/>
  <c r="J186"/>
  <c r="J298"/>
  <c r="J327"/>
  <c r="BK134"/>
  <c r="J354"/>
  <c r="BK284"/>
  <c r="J244"/>
  <c r="BK226"/>
  <c r="J379"/>
  <c r="J391"/>
  <c r="J249"/>
  <c i="3" r="J99"/>
  <c r="BK89"/>
  <c i="2" r="BK217"/>
  <c r="J275"/>
  <c r="BK349"/>
  <c r="BK252"/>
  <c r="J309"/>
  <c r="J252"/>
  <c r="J331"/>
  <c r="J90"/>
  <c r="BK319"/>
  <c r="BK195"/>
  <c r="BK96"/>
  <c r="J438"/>
  <c i="3" r="J92"/>
  <c r="BK103"/>
  <c i="2" r="J118"/>
  <c r="J405"/>
  <c r="J264"/>
  <c r="J414"/>
  <c r="J319"/>
  <c r="BK164"/>
  <c r="BK275"/>
  <c r="J443"/>
  <c r="BK130"/>
  <c r="J284"/>
  <c r="BK232"/>
  <c r="BK339"/>
  <c r="J335"/>
  <c r="BK410"/>
  <c r="J315"/>
  <c r="BK344"/>
  <c r="J226"/>
  <c r="J287"/>
  <c r="BK149"/>
  <c r="BK205"/>
  <c r="BK199"/>
  <c i="3" r="J112"/>
  <c i="2" r="J410"/>
  <c r="BK264"/>
  <c r="J431"/>
  <c r="J199"/>
  <c r="BK108"/>
  <c r="BK309"/>
  <c r="BK425"/>
  <c i="3" r="J108"/>
  <c i="2" r="BK370"/>
  <c r="J256"/>
  <c r="BK249"/>
  <c i="3" r="BK99"/>
  <c i="2" r="BK383"/>
  <c r="BK190"/>
  <c r="J344"/>
  <c r="J232"/>
  <c r="J280"/>
  <c r="J419"/>
  <c r="J149"/>
  <c r="J144"/>
  <c r="BK387"/>
  <c r="BK304"/>
  <c r="BK159"/>
  <c r="J96"/>
  <c r="J126"/>
  <c r="BK450"/>
  <c r="J370"/>
  <c r="BK270"/>
  <c r="BK414"/>
  <c l="1" r="T89"/>
  <c r="BK378"/>
  <c r="J378"/>
  <c r="J65"/>
  <c r="R395"/>
  <c r="BK314"/>
  <c r="J314"/>
  <c r="J63"/>
  <c r="BK395"/>
  <c r="J395"/>
  <c r="J66"/>
  <c r="R378"/>
  <c r="R343"/>
  <c i="3" r="R85"/>
  <c i="2" r="T378"/>
  <c r="T343"/>
  <c i="3" r="T85"/>
  <c i="2" r="P395"/>
  <c i="3" r="T98"/>
  <c i="2" r="P378"/>
  <c r="P343"/>
  <c i="3" r="BK107"/>
  <c r="J107"/>
  <c r="J63"/>
  <c i="2" r="P89"/>
  <c r="T314"/>
  <c i="3" r="BK98"/>
  <c r="J98"/>
  <c r="J62"/>
  <c i="2" r="BK89"/>
  <c r="J89"/>
  <c r="J61"/>
  <c r="R314"/>
  <c i="3" r="BK85"/>
  <c r="J85"/>
  <c r="J61"/>
  <c r="P98"/>
  <c r="P107"/>
  <c i="2" r="R89"/>
  <c r="P314"/>
  <c i="3" r="R98"/>
  <c r="R107"/>
  <c i="2" r="T395"/>
  <c i="3" r="P85"/>
  <c r="P84"/>
  <c r="P83"/>
  <c i="1" r="AU56"/>
  <c i="3" r="T107"/>
  <c i="2" r="BK449"/>
  <c r="J449"/>
  <c r="J67"/>
  <c r="BK297"/>
  <c r="J297"/>
  <c r="J62"/>
  <c r="BK343"/>
  <c r="J343"/>
  <c r="J64"/>
  <c i="3" r="F55"/>
  <c r="E48"/>
  <c r="J80"/>
  <c r="BE99"/>
  <c r="BE108"/>
  <c r="J52"/>
  <c r="BE86"/>
  <c r="BE89"/>
  <c r="BE92"/>
  <c r="BE95"/>
  <c r="BE112"/>
  <c r="F54"/>
  <c r="BE103"/>
  <c i="2" r="BE108"/>
  <c r="BE130"/>
  <c r="BE159"/>
  <c r="BE170"/>
  <c r="BE205"/>
  <c r="BE226"/>
  <c r="BE287"/>
  <c r="BE304"/>
  <c r="BE323"/>
  <c r="BE327"/>
  <c r="BE405"/>
  <c r="BE222"/>
  <c r="BE374"/>
  <c r="BE383"/>
  <c r="BE387"/>
  <c r="BE401"/>
  <c r="BE126"/>
  <c r="BE164"/>
  <c r="BE249"/>
  <c r="BE344"/>
  <c r="BE391"/>
  <c r="BE443"/>
  <c r="J52"/>
  <c r="BE138"/>
  <c r="BE154"/>
  <c r="BE270"/>
  <c r="BE298"/>
  <c r="BE365"/>
  <c r="BE370"/>
  <c r="BE410"/>
  <c r="BE414"/>
  <c r="BE419"/>
  <c r="BE431"/>
  <c r="BE438"/>
  <c r="BE450"/>
  <c r="BE195"/>
  <c r="BE290"/>
  <c r="E77"/>
  <c r="BE134"/>
  <c r="BE186"/>
  <c r="BE232"/>
  <c r="BE252"/>
  <c r="BE275"/>
  <c r="BE309"/>
  <c r="BE315"/>
  <c r="BE319"/>
  <c r="BE331"/>
  <c r="BE354"/>
  <c r="F84"/>
  <c r="BE100"/>
  <c r="BE149"/>
  <c r="BE284"/>
  <c r="BE379"/>
  <c r="BE396"/>
  <c r="BE425"/>
  <c r="F83"/>
  <c r="BE96"/>
  <c r="BE118"/>
  <c r="BE175"/>
  <c r="BE199"/>
  <c r="BE280"/>
  <c r="BE335"/>
  <c r="BE339"/>
  <c r="BE349"/>
  <c r="BE359"/>
  <c r="J55"/>
  <c r="BE209"/>
  <c r="BE237"/>
  <c r="BE190"/>
  <c r="BE267"/>
  <c r="BE180"/>
  <c r="BE217"/>
  <c r="BE256"/>
  <c r="BE244"/>
  <c r="BE90"/>
  <c r="BE144"/>
  <c r="BE212"/>
  <c r="BE260"/>
  <c r="BE104"/>
  <c r="BE241"/>
  <c r="BE264"/>
  <c r="F36"/>
  <c i="1" r="BC55"/>
  <c i="2" r="J34"/>
  <c i="1" r="AW55"/>
  <c i="3" r="F35"/>
  <c i="1" r="BB56"/>
  <c i="2" r="F37"/>
  <c i="1" r="BD55"/>
  <c i="3" r="J34"/>
  <c i="1" r="AW56"/>
  <c i="3" r="F34"/>
  <c i="1" r="BA56"/>
  <c i="2" r="F34"/>
  <c i="1" r="BA55"/>
  <c i="3" r="F36"/>
  <c i="1" r="BC56"/>
  <c i="2" r="F35"/>
  <c i="1" r="BB55"/>
  <c i="3" r="F37"/>
  <c i="1" r="BD56"/>
  <c i="3" l="1" r="T84"/>
  <c r="T83"/>
  <c i="2" r="R88"/>
  <c r="R87"/>
  <c r="P88"/>
  <c r="P87"/>
  <c i="1" r="AU55"/>
  <c i="3" r="R84"/>
  <c r="R83"/>
  <c i="2" r="T88"/>
  <c r="T87"/>
  <c r="BK88"/>
  <c r="J88"/>
  <c r="J60"/>
  <c i="3" r="BK84"/>
  <c r="J84"/>
  <c r="J60"/>
  <c i="2" r="BK87"/>
  <c r="J87"/>
  <c i="1" r="AU54"/>
  <c i="3" r="F33"/>
  <c i="1" r="AZ56"/>
  <c i="2" r="J30"/>
  <c i="1" r="AG55"/>
  <c i="3" r="J33"/>
  <c i="1" r="AV56"/>
  <c r="AT56"/>
  <c i="2" r="F33"/>
  <c i="1" r="AZ55"/>
  <c i="2" r="J33"/>
  <c i="1" r="AV55"/>
  <c r="AT55"/>
  <c r="BD54"/>
  <c r="W33"/>
  <c r="BA54"/>
  <c r="AW54"/>
  <c r="AK30"/>
  <c r="BC54"/>
  <c r="W32"/>
  <c r="BB54"/>
  <c r="AX54"/>
  <c i="3" l="1" r="BK83"/>
  <c r="J83"/>
  <c r="J59"/>
  <c i="1" r="AN55"/>
  <c i="2" r="J59"/>
  <c r="J39"/>
  <c i="1" r="AY54"/>
  <c r="AZ54"/>
  <c r="W29"/>
  <c r="W31"/>
  <c r="W30"/>
  <c i="3" l="1" r="J30"/>
  <c i="1" r="AG56"/>
  <c r="AV54"/>
  <c r="AK29"/>
  <c i="3" l="1" r="J39"/>
  <c i="1" r="AN56"/>
  <c r="AG54"/>
  <c r="AK26"/>
  <c r="AK35"/>
  <c r="AT54"/>
  <c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<sst xmlns="http://schemas.openxmlformats.org/spreadsheetml/2006/main">
  <si>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</si>
  <si>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</si>
  <si>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</si>
  <si>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</si>
  <si>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</si>
  <si>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{c1921360-ba2f-4dda-90fe-72386f93d34b}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</si>
  <si>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</si>
  <si>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</si>
  <si>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</si>
  <si>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</si>
  <si>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</si>
  <si>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</si>
  <si>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</si>
  <si>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</si>
  <si>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013-0-25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</si>
  <si>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</si>
  <si>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</si>
  <si>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TOČNA V PODLUSKÁCH V ROUDNICI NAD LABEM</t>
  </si>
  <si>
    <t>KSO:</t>
  </si>
  <si>
    <t>822 2</t>
  </si>
  <si>
    <t>CC-CZ:</t>
  </si>
  <si>
    <t>2112</t>
  </si>
  <si>
    <t>Místo:</t>
  </si>
  <si>
    <t xml:space="preserve"> </t>
  </si>
  <si>
    <t>Datum:</t>
  </si>
  <si>
    <t>21. 3. 2025</t>
  </si>
  <si>
    <t>Zadavatel:</t>
  </si>
  <si>
    <t>IČ:</t>
  </si>
  <si>
    <t/>
  </si>
  <si>
    <t>DIČ:</t>
  </si>
  <si>
    <t>Účastník:</t>
  </si>
  <si>
    <t>Vyplň údaj</t>
  </si>
  <si>
    <t>Projektant:</t>
  </si>
  <si>
    <t>Projekce dopravní Filip, s.r.o.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</si>
  <si>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</si>
  <si>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</si>
  <si>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</si>
  <si>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podminky.urs.cz._x000d_
Součástí ceny musí být veškeré náklady, aby cena byla konečná a zahrnovala veškerý materiál a práce potřebné k dokončení díla. Výkazy výměr byly změřeny digitálně v dwg. Pro výběr zhotovitele je soupis prací nedílnou součástí projektové dokumentace a nesmí být použit samostatně._x000d_
Pro potřeby zpracování rozpočtu a výkazu výměr byla použita projektová dokumentace „TOČNA V PODLUSKÁCH V ROUDNICI NAD LABEM“. Z jejích příloh byly odměřeny a zjištěny údaje uvedené v tomto výkazu výměr. Jde především o výměry zpevněných ploch, objemy zemních a bouracích prací, výměry nezpevněných ploch, objemy a výměry použitých stavebních prvků, a dále další nezbytné části nutné k dokončení stavby.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</si>
  <si>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</si>
  <si>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</si>
  <si>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</si>
  <si>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</si>
  <si>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</si>
  <si>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</si>
  <si>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</si>
  <si>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</si>
  <si>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</si>
  <si>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</si>
  <si>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</si>
  <si>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</si>
  <si>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</si>
  <si>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</si>
  <si>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</si>
  <si>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</si>
  <si>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</si>
  <si>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</si>
  <si>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</si>
  <si>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</si>
  <si>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</si>
  <si>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</si>
  <si>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</si>
  <si>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</si>
  <si>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</si>
  <si>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</si>
  <si>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</si>
  <si>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</si>
  <si>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</si>
  <si>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</si>
  <si>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</si>
  <si>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</si>
  <si>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</si>
  <si>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</si>
  <si>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</si>
  <si>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</si>
  <si>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</si>
  <si>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</si>
  <si>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</si>
  <si>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101</t>
  </si>
  <si>
    <t>Točna se zemními průlehy</t>
  </si>
  <si>
    <t>ING</t>
  </si>
  <si>
    <t>1</t>
  </si>
  <si>
    <t>{14b4f933-d1ce-47c5-8bae-0b66e44463a2}</t>
  </si>
  <si>
    <t>2</t>
  </si>
  <si>
    <t>VRN</t>
  </si>
  <si>
    <t>Vedlejší rozpočtové náklady</t>
  </si>
  <si>
    <t>VON</t>
  </si>
  <si>
    <t>{1ff9f598-38d4-4194-ac13-68573c8f1582}</t>
  </si>
  <si>
    <t>KRYCÍ LIST SOUPISU PRACÍ</t>
  </si>
  <si>
    <t>Objekt:</t>
  </si>
  <si>
    <t>SO 101 - Točna se zemními průlehy</t>
  </si>
  <si>
    <t>Roudnice nad Labem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</si>
  <si>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</si>
  <si>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</si>
  <si>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</si>
  <si>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</si>
  <si>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</si>
  <si>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</si>
  <si>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</si>
  <si>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</si>
  <si>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9 - Ostatní konstrukce a práce, bourání</t>
  </si>
  <si>
    <t xml:space="preserve">      96 - Bourání konstrukcí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</si>
  <si>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</si>
  <si>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</si>
  <si>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</si>
  <si>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</si>
  <si>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</si>
  <si>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</si>
  <si>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</si>
  <si>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</si>
  <si>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</si>
  <si>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</si>
  <si>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</si>
  <si>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</si>
  <si>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</si>
  <si>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</si>
  <si>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</si>
  <si>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</si>
  <si>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</si>
  <si>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</si>
  <si>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</si>
  <si>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</si>
  <si>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111212351</t>
  </si>
  <si>
    <t>Odstranění nevhodných dřevin do 100 m2 v přes 1 m s odstraněním pařezů v rovině nebo svahu do 1:5</t>
  </si>
  <si>
    <t>m2</t>
  </si>
  <si>
    <t>CS ÚRS 2025 01</t>
  </si>
  <si>
    <t>4</t>
  </si>
  <si>
    <t>1549972954</t>
  </si>
  <si>
    <t>PP</t>
  </si>
  <si>
    <t>Odstranění nevhodných dřevin průměru kmene do 100 mm výšky přes 1 m s odstraněním pařezu do 100 m2 v rovině nebo na svahu do 1:5</t>
  </si>
  <si>
    <t>Online PSC</t>
  </si>
  <si>
    <t>https://podminky.urs.cz/item/CS_URS_2025_01/111212351</t>
  </si>
  <si>
    <t>VV</t>
  </si>
  <si>
    <t>"keř - solitér" 3,2+24</t>
  </si>
  <si>
    <t>"křoviny" 60</t>
  </si>
  <si>
    <t>Součet</t>
  </si>
  <si>
    <t>112151316</t>
  </si>
  <si>
    <t>Kácení stromu bez postupného spouštění koruny a kmene D přes 0,6 do 0,7 m</t>
  </si>
  <si>
    <t>kus</t>
  </si>
  <si>
    <t>-470759461</t>
  </si>
  <si>
    <t>Pokácení stromu postupné bez spouštění částí kmene a koruny o průměru na řezné ploše pařezu přes 600 do 700 mm</t>
  </si>
  <si>
    <t>https://podminky.urs.cz/item/CS_URS_2025_01/112151316</t>
  </si>
  <si>
    <t>3</t>
  </si>
  <si>
    <t>112201116</t>
  </si>
  <si>
    <t>Odstranění pařezů D přes 0,6 do 0,7 m v rovině a svahu do 1:5 s odklizením do 20 m a zasypáním jámy</t>
  </si>
  <si>
    <t>-1604815358</t>
  </si>
  <si>
    <t>Odstranění pařezu v rovině nebo na svahu do 1:5 o průměru pařezu na řezné ploše přes 600 do 700 mm</t>
  </si>
  <si>
    <t>https://podminky.urs.cz/item/CS_URS_2025_01/112201116</t>
  </si>
  <si>
    <t>122151102</t>
  </si>
  <si>
    <t>Odkopávky a prokopávky nezapažené v hornině třídy těžitelnosti I skupiny 1 a 2 objem do 50 m3 strojně</t>
  </si>
  <si>
    <t>m3</t>
  </si>
  <si>
    <t>1729019666</t>
  </si>
  <si>
    <t>Odkopávky a prokopávky nezapažené strojně v hornině třídy těžitelnosti I skupiny 1 a 2 přes 20 do 50 m3</t>
  </si>
  <si>
    <t>https://podminky.urs.cz/item/CS_URS_2025_01/122151102</t>
  </si>
  <si>
    <t>"svrchní vrstva" 351,225*0,15</t>
  </si>
  <si>
    <t>5</t>
  </si>
  <si>
    <t>122251104</t>
  </si>
  <si>
    <t>Odkopávky a prokopávky nezapažené v hornině třídy těžitelnosti I skupiny 3 objem do 500 m3 strojně</t>
  </si>
  <si>
    <t>-752815434</t>
  </si>
  <si>
    <t>Odkopávky a prokopávky nezapažené strojně v hornině třídy těžitelnosti I skupiny 3 přes 100 do 500 m3</t>
  </si>
  <si>
    <t>https://podminky.urs.cz/item/CS_URS_2025_01/122251104</t>
  </si>
  <si>
    <t>154,1*0,45</t>
  </si>
  <si>
    <t>12,5*0,8</t>
  </si>
  <si>
    <t>58,48*0,65</t>
  </si>
  <si>
    <t>142,2*0,35</t>
  </si>
  <si>
    <t>180,1*0,15</t>
  </si>
  <si>
    <t>148,05*0,05</t>
  </si>
  <si>
    <t>6</t>
  </si>
  <si>
    <t>132251101</t>
  </si>
  <si>
    <t>Hloubení rýh nezapažených š do 800 mm v hornině třídy těžitelnosti I skupiny 3 objem do 20 m3 strojně</t>
  </si>
  <si>
    <t>-224822834</t>
  </si>
  <si>
    <t>Hloubení nezapažených rýh šířky do 800 mm strojně s urovnáním dna do předepsaného profilu a spádu v hornině třídy těžitelnosti I skupiny 3 do 20 m3</t>
  </si>
  <si>
    <t>https://podminky.urs.cz/item/CS_URS_2025_01/132251101</t>
  </si>
  <si>
    <t>"průlehy"</t>
  </si>
  <si>
    <t>51,5*0,25</t>
  </si>
  <si>
    <t>77,23*0,15</t>
  </si>
  <si>
    <t>20*0,5</t>
  </si>
  <si>
    <t>7</t>
  </si>
  <si>
    <t>162201403</t>
  </si>
  <si>
    <t>Vodorovné přemístění větví stromů listnatých do 1 km D kmene přes 500 do 700 mm</t>
  </si>
  <si>
    <t>-1513843830</t>
  </si>
  <si>
    <t>Vodorovné přemístění větví, kmenů nebo pařezů s naložením, složením a dopravou do 1000 m větví stromů listnatých, průměru kmene přes 500 do 700 mm</t>
  </si>
  <si>
    <t>https://podminky.urs.cz/item/CS_URS_2025_01/162201403</t>
  </si>
  <si>
    <t>8</t>
  </si>
  <si>
    <t>162201413</t>
  </si>
  <si>
    <t>Vodorovné přemístění kmenů stromů listnatých do 1 km D kmene přes 500 do 700 mm</t>
  </si>
  <si>
    <t>460501049</t>
  </si>
  <si>
    <t>Vodorovné přemístění větví, kmenů nebo pařezů s naložením, složením a dopravou do 1000 m kmenů stromů listnatých, průměru přes 500 do 700 mm</t>
  </si>
  <si>
    <t>https://podminky.urs.cz/item/CS_URS_2025_01/162201413</t>
  </si>
  <si>
    <t>9</t>
  </si>
  <si>
    <t>162201423</t>
  </si>
  <si>
    <t>Vodorovné přemístění pařezů do 1 km D přes 500 do 700 mm</t>
  </si>
  <si>
    <t>81185254</t>
  </si>
  <si>
    <t>Vodorovné přemístění větví, kmenů nebo pařezů s naložením, složením a dopravou do 1000 m pařezů kmenů, průměru přes 500 do 700 mm</t>
  </si>
  <si>
    <t>https://podminky.urs.cz/item/CS_URS_2025_01/162201423</t>
  </si>
  <si>
    <t>10</t>
  </si>
  <si>
    <t>162251102</t>
  </si>
  <si>
    <t>Vodorovné přemístění přes 20 do 50 m výkopku/sypaniny z horniny třídy těžitelnosti I skupiny 1 až 3</t>
  </si>
  <si>
    <t>1104021138</t>
  </si>
  <si>
    <t>Vodorovné přemístění výkopku nebo sypaniny po suchu na obvyklém dopravním prostředku, bez naložení výkopku, avšak se složením bez rozhrnutí z horniny třídy těžitelnosti I skupiny 1 až 3 na vzdálenost přes 20 do 50 m</t>
  </si>
  <si>
    <t>https://podminky.urs.cz/item/CS_URS_2025_01/162251102</t>
  </si>
  <si>
    <t>"zemina vhodná k ohumusování na skládku stavby" 351,225*0,15</t>
  </si>
  <si>
    <t>"zemina vhodná k ohumusování ze skládky stavby na místo upotřebení" 351,225*0,15</t>
  </si>
  <si>
    <t>11</t>
  </si>
  <si>
    <t>162301501</t>
  </si>
  <si>
    <t>Vodorovné přemístění křovin do 5 km D kmene do 100 mm</t>
  </si>
  <si>
    <t>-569615475</t>
  </si>
  <si>
    <t>Vodorovné přemístění smýcených křovin do průměru kmene 100 mm na vzdálenost do 5 000 m</t>
  </si>
  <si>
    <t>https://podminky.urs.cz/item/CS_URS_2025_01/162301501</t>
  </si>
  <si>
    <t>P</t>
  </si>
  <si>
    <t>Poznámka k položce:_x000d_
vč. likvidace</t>
  </si>
  <si>
    <t>87,2</t>
  </si>
  <si>
    <t>162301933</t>
  </si>
  <si>
    <t>Příplatek k vodorovnému přemístění větví stromů listnatých D kmene přes 500 do 700 mm ZKD 1 km</t>
  </si>
  <si>
    <t>746880772</t>
  </si>
  <si>
    <t>Vodorovné přemístění větví, kmenů nebo pařezů s naložením, složením a dopravou Příplatek k cenám za každých dalších i započatých 1000 m přes 1000 m větví stromů listnatých, průměru kmene přes 500 do 700 mm</t>
  </si>
  <si>
    <t>https://podminky.urs.cz/item/CS_URS_2025_01/162301933</t>
  </si>
  <si>
    <t>Poznámka k položce:_x000d_
vzdálenost odvozu je pouze orientační, určí uchazeč</t>
  </si>
  <si>
    <t>1*9</t>
  </si>
  <si>
    <t>13</t>
  </si>
  <si>
    <t>162301953</t>
  </si>
  <si>
    <t>Příplatek k vodorovnému přemístění kmenů stromů listnatých D kmene přes 500 do 700 mm ZKD 1 km</t>
  </si>
  <si>
    <t>397466390</t>
  </si>
  <si>
    <t>Vodorovné přemístění větví, kmenů nebo pařezů s naložením, složením a dopravou Příplatek k cenám za každých dalších i započatých 1000 m přes 1000 m kmenů stromů listnatých, o průměru přes 500 do 700 mm</t>
  </si>
  <si>
    <t>https://podminky.urs.cz/item/CS_URS_2025_01/162301953</t>
  </si>
  <si>
    <t>14</t>
  </si>
  <si>
    <t>162301973</t>
  </si>
  <si>
    <t>Příplatek k vodorovnému přemístění pařezů D přes 500 do 700 mm ZKD 1 km</t>
  </si>
  <si>
    <t>-2105526705</t>
  </si>
  <si>
    <t>Vodorovné přemístění větví, kmenů nebo pařezů s naložením, složením a dopravou Příplatek k cenám za každých dalších i započatých 1000 m přes 1000 m pařezů kmenů, průměru přes 500 do 700 mm</t>
  </si>
  <si>
    <t>https://podminky.urs.cz/item/CS_URS_2025_01/162301973</t>
  </si>
  <si>
    <t>15</t>
  </si>
  <si>
    <t>162301981</t>
  </si>
  <si>
    <t>Příplatek k vodorovnému přemístění křovin D kmene do 100 mm ZKD 1 km</t>
  </si>
  <si>
    <t>-1054705128</t>
  </si>
  <si>
    <t>Vodorovné přemístění smýcených křovin Příplatek k ceně za každých dalších i započatých 1 000 m</t>
  </si>
  <si>
    <t>https://podminky.urs.cz/item/CS_URS_2025_01/162301981</t>
  </si>
  <si>
    <t>87,2*5</t>
  </si>
  <si>
    <t>16</t>
  </si>
  <si>
    <t>162751117</t>
  </si>
  <si>
    <t>Vodorovné přemístění přes 9 000 do 10000 m výkopku/sypaniny z horniny třídy těžitelnosti I skupiny 1 až 3</t>
  </si>
  <si>
    <t>2111520012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</si>
  <si>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</si>
  <si>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https://podminky.urs.cz/item/CS_URS_2025_01/162751117</t>
  </si>
  <si>
    <t>201,545+34,46+2</t>
  </si>
  <si>
    <t>17</t>
  </si>
  <si>
    <t>167151101</t>
  </si>
  <si>
    <t>Nakládání výkopku z hornin třídy těžitelnosti I skupiny 1 až 3 do 100 m3</t>
  </si>
  <si>
    <t>-1419823212</t>
  </si>
  <si>
    <t>Nakládání, skládání a překládání neulehlého výkopku nebo sypaniny strojně nakládání, množství do 100 m3, z horniny třídy těžitelnosti I, skupiny 1 až 3</t>
  </si>
  <si>
    <t>https://podminky.urs.cz/item/CS_URS_2025_01/167151101</t>
  </si>
  <si>
    <t>"zemina vhodná k ohumusování na skládce stavby" 351,225*0,15</t>
  </si>
  <si>
    <t>18</t>
  </si>
  <si>
    <t>171201231</t>
  </si>
  <si>
    <t>Poplatek za uložení zeminy a kamení na recyklační skládce (skládkovné) kód odpadu 17 05 04</t>
  </si>
  <si>
    <t>t</t>
  </si>
  <si>
    <t>-2030319710</t>
  </si>
  <si>
    <t>Poplatek za uložení stavebního odpadu na recyklační skládce (skládkovné) zeminy a kamení zatříděného do Katalogu odpadů pod kódem 17 05 04</t>
  </si>
  <si>
    <t>https://podminky.urs.cz/item/CS_URS_2025_01/171201231</t>
  </si>
  <si>
    <t>238,005</t>
  </si>
  <si>
    <t>238,005*1,8 'Přepočtené koeficientem množství</t>
  </si>
  <si>
    <t>19</t>
  </si>
  <si>
    <t>171251101</t>
  </si>
  <si>
    <t>Uložení sypaniny do násypů nezhutněných strojně</t>
  </si>
  <si>
    <t>712001369</t>
  </si>
  <si>
    <t>Uložení sypanin do násypů strojně s rozprostřením sypaniny ve vrstvách a s hrubým urovnáním nezhutněných jakékoliv třídy těžitelnosti</t>
  </si>
  <si>
    <t>https://podminky.urs.cz/item/CS_URS_2025_01/171251101</t>
  </si>
  <si>
    <t>"dosyp pod ohumusování, stáv. zemina" 264*0,05</t>
  </si>
  <si>
    <t>20</t>
  </si>
  <si>
    <t>181111111</t>
  </si>
  <si>
    <t>Plošná úprava terénu do 500 m2 zemina skupiny 1 až 4 nerovnosti přes 50 do 100 mm v rovinně a svahu do 1:5</t>
  </si>
  <si>
    <t>1506125859</t>
  </si>
  <si>
    <t>Plošná úprava terénu v zemině skupiny 1 až 4 s urovnáním povrchu bez doplnění ornice souvislé plochy do 500 m2 při nerovnostech terénu přes 50 do 100 mm v rovině nebo na svahu do 1:5</t>
  </si>
  <si>
    <t>https://podminky.urs.cz/item/CS_URS_2025_01/181111111</t>
  </si>
  <si>
    <t>464,8</t>
  </si>
  <si>
    <t>181351103</t>
  </si>
  <si>
    <t>Rozprostření ornice tl vrstvy do 200 mm pl přes 100 do 500 m2 v rovině nebo ve svahu do 1:5 strojně</t>
  </si>
  <si>
    <t>-1065163079</t>
  </si>
  <si>
    <t>Rozprostření a urovnání ornice v rovině nebo ve svahu sklonu do 1:5 strojně při souvislé ploše přes 100 do 500 m2, tl. vrstvy do 200 mm</t>
  </si>
  <si>
    <t>https://podminky.urs.cz/item/CS_URS_2025_01/181351103</t>
  </si>
  <si>
    <t>22</t>
  </si>
  <si>
    <t>M</t>
  </si>
  <si>
    <t>10364101</t>
  </si>
  <si>
    <t>zemina pro terénní úpravy - ornice</t>
  </si>
  <si>
    <t>-299422943</t>
  </si>
  <si>
    <t>"potřeba" 464,8*0,15</t>
  </si>
  <si>
    <t>"stávající" -351,225*0,15</t>
  </si>
  <si>
    <t>17,036*1,8 'Přepočtené koeficientem množství</t>
  </si>
  <si>
    <t>23</t>
  </si>
  <si>
    <t>181411121</t>
  </si>
  <si>
    <t>Založení lučního trávníku výsevem pl do 1000 m2 v rovině a ve svahu do 1:5</t>
  </si>
  <si>
    <t>210231682</t>
  </si>
  <si>
    <t>Založení trávníku na půdě předem připravené plochy do 1000 m2 výsevem včetně utažení lučního v rovině nebo na svahu do 1:5</t>
  </si>
  <si>
    <t>https://podminky.urs.cz/item/CS_URS_2025_01/181411121</t>
  </si>
  <si>
    <t>24</t>
  </si>
  <si>
    <t>00572472</t>
  </si>
  <si>
    <t>osivo směs travní krajinná-rovinná</t>
  </si>
  <si>
    <t>kg</t>
  </si>
  <si>
    <t>-38734619</t>
  </si>
  <si>
    <t>464,8*0,03</t>
  </si>
  <si>
    <t>25</t>
  </si>
  <si>
    <t>181951112</t>
  </si>
  <si>
    <t>Úprava pláně v hornině třídy těžitelnosti I skupiny 1 až 3 se zhutněním strojně</t>
  </si>
  <si>
    <t>1898808134</t>
  </si>
  <si>
    <t>Úprava pláně vyrovnáním výškových rozdílů strojně v hornině třídy těžitelnosti I, skupiny 1 až 3 se zhutněním</t>
  </si>
  <si>
    <t>https://podminky.urs.cz/item/CS_URS_2025_01/181951112</t>
  </si>
  <si>
    <t>276,56+37,5</t>
  </si>
  <si>
    <t>26</t>
  </si>
  <si>
    <t>182151111</t>
  </si>
  <si>
    <t>Svahování v zářezech v hornině třídy těžitelnosti I skupiny 1 až 3 strojně</t>
  </si>
  <si>
    <t>880167912</t>
  </si>
  <si>
    <t>Svahování trvalých svahů do projektovaných profilů strojně s potřebným přemístěním výkopku při svahování v zářezech v hornině třídy těžitelnosti I, skupiny 1 až 3</t>
  </si>
  <si>
    <t>https://podminky.urs.cz/item/CS_URS_2025_01/182151111</t>
  </si>
  <si>
    <t>"svah průlehů"</t>
  </si>
  <si>
    <t>51,5+77,23</t>
  </si>
  <si>
    <t>27</t>
  </si>
  <si>
    <t>183101321</t>
  </si>
  <si>
    <t>Jamky pro výsadbu s výměnou 100 % půdy zeminy skupiny 1 až 4 obj přes 0,4 do 1 m3 v rovině a svahu do 1:5</t>
  </si>
  <si>
    <t>1655792984</t>
  </si>
  <si>
    <t>Hloubení jamek pro vysazování rostlin v zemině skupiny 1 až 4 s výměnou půdy z 100% v rovině nebo na svahu do 1:5, objemu přes 0,40 do 1,00 m3</t>
  </si>
  <si>
    <t>https://podminky.urs.cz/item/CS_URS_2025_01/183101321</t>
  </si>
  <si>
    <t>1+1</t>
  </si>
  <si>
    <t>28</t>
  </si>
  <si>
    <t>10321100.R2</t>
  </si>
  <si>
    <t>zahradní substrát pro výsadbu stromů VL</t>
  </si>
  <si>
    <t>1384903085</t>
  </si>
  <si>
    <t xml:space="preserve">Poznámka k položce:_x000d_
složení:_x000d_
ornice 50% _x000d_
písek 20% _x000d_
štěrk 4/16 30%_x000d_
</t>
  </si>
  <si>
    <t>"pro výsadbu stromů"</t>
  </si>
  <si>
    <t>0,74*2</t>
  </si>
  <si>
    <t>29</t>
  </si>
  <si>
    <t>183402121</t>
  </si>
  <si>
    <t>Rozrušení půdy souvislé pl přes 100 do 500 m2 hl přes 50 do 150 mm v rovině a svahu do 1:5</t>
  </si>
  <si>
    <t>1287754953</t>
  </si>
  <si>
    <t>Rozrušení půdy na hloubku přes 50 do 150 mm souvislé plochy do 500 m2 v rovině nebo na svahu do 1:5</t>
  </si>
  <si>
    <t>https://podminky.urs.cz/item/CS_URS_2025_01/183402121</t>
  </si>
  <si>
    <t>30</t>
  </si>
  <si>
    <t>184102117</t>
  </si>
  <si>
    <t>Výsadba dřeviny s balem D přes 0,8 do 1 m do jamky se zalitím v rovině a svahu do 1:5</t>
  </si>
  <si>
    <t>309475027</t>
  </si>
  <si>
    <t>Výsadba dřeviny s balem do předem vyhloubené jamky se zalitím v rovině nebo na svahu do 1:5, při průměru balu přes 800 do 1000 mm</t>
  </si>
  <si>
    <t>https://podminky.urs.cz/item/CS_URS_2025_01/184102117</t>
  </si>
  <si>
    <t>31</t>
  </si>
  <si>
    <t>Jure</t>
  </si>
  <si>
    <t>Ořešák královský (Juglans regia) Ø10-12 - výška koruny min. 1,60 m</t>
  </si>
  <si>
    <t>444351361</t>
  </si>
  <si>
    <t>32</t>
  </si>
  <si>
    <t>184215133</t>
  </si>
  <si>
    <t>Ukotvení kmene dřevin v rovině nebo na svahu do 1:5 třemi kůly D do 0,1 m dl přes 2 do 3 m</t>
  </si>
  <si>
    <t>-314679808</t>
  </si>
  <si>
    <t>Ukotvení dřeviny kůly v rovině nebo na svahu do 1:5 třemi kůly, délky přes 2 do 3 m</t>
  </si>
  <si>
    <t>https://podminky.urs.cz/item/CS_URS_2025_01/184215133</t>
  </si>
  <si>
    <t>33</t>
  </si>
  <si>
    <t>MAT.5</t>
  </si>
  <si>
    <t>kotvící systém (3 fréz.kůly průměr 8cm, 6 půlek pro spodní část, 3 půlky pro horní část) a kotvící úvazky (popruh synt.tkanina š.25mm - 2,5m/strom)</t>
  </si>
  <si>
    <t>sada</t>
  </si>
  <si>
    <t>258468220</t>
  </si>
  <si>
    <t>34</t>
  </si>
  <si>
    <t>184501141</t>
  </si>
  <si>
    <t>Zhotovení obalu z rákosové nebo kokosové rohože v rovině a svahu do 1:5</t>
  </si>
  <si>
    <t>-1456291780</t>
  </si>
  <si>
    <t>Zhotovení obalu kmene z rákosové nebo kokosové rohože v rovině nebo na svahu do 1:5</t>
  </si>
  <si>
    <t>https://podminky.urs.cz/item/CS_URS_2025_01/184501141</t>
  </si>
  <si>
    <t>(2)*2*1,2</t>
  </si>
  <si>
    <t>35</t>
  </si>
  <si>
    <t>61894003</t>
  </si>
  <si>
    <t>rákos ohradový neloupaný 60x200cm</t>
  </si>
  <si>
    <t>-2096281549</t>
  </si>
  <si>
    <t>4,8</t>
  </si>
  <si>
    <t>36</t>
  </si>
  <si>
    <t>184801121</t>
  </si>
  <si>
    <t>Ošetřování vysazených dřevin solitérních v rovině a svahu do 1:5</t>
  </si>
  <si>
    <t>616373098</t>
  </si>
  <si>
    <t>Ošetření vysazených dřevin solitérních v rovině nebo na svahu do 1:5</t>
  </si>
  <si>
    <t>https://podminky.urs.cz/item/CS_URS_2025_01/184801121</t>
  </si>
  <si>
    <t>37</t>
  </si>
  <si>
    <t>MAT.6</t>
  </si>
  <si>
    <t>Arbo-Flex LX 60 - základní nátěr kmene (kalkulováno množství 0,1 kg + 10% rezerva na strom)</t>
  </si>
  <si>
    <t>-1949105729</t>
  </si>
  <si>
    <t>0,22</t>
  </si>
  <si>
    <t>38</t>
  </si>
  <si>
    <t>MAT.7</t>
  </si>
  <si>
    <t xml:space="preserve">Arbo-Flex - ochranný nátěr kmene - barva bílá  (množství 0,3 kg + 10% rezerva na strom)</t>
  </si>
  <si>
    <t>-996903790</t>
  </si>
  <si>
    <t>0,33*2</t>
  </si>
  <si>
    <t>39</t>
  </si>
  <si>
    <t>184813511</t>
  </si>
  <si>
    <t>Chemické odplevelení před založením kultury postřikem na široko v rovině a svahu do 1:5 ručně</t>
  </si>
  <si>
    <t>442298706</t>
  </si>
  <si>
    <t>Chemické odplevelení půdy před založením kultury, trávníku nebo zpevněných ploch ručně o jakékoli výměře postřikem na široko v rovině nebo na svahu do 1:5</t>
  </si>
  <si>
    <t>https://podminky.urs.cz/item/CS_URS_2025_01/184813511</t>
  </si>
  <si>
    <t>40</t>
  </si>
  <si>
    <t>184911421</t>
  </si>
  <si>
    <t>Mulčování rostlin kůrou tl do 0,1 m v rovině a svahu do 1:5</t>
  </si>
  <si>
    <t>894901105</t>
  </si>
  <si>
    <t>Mulčování vysazených rostlin mulčovací kůrou, tl. do 100 mm v rovině nebo na svahu do 1:5</t>
  </si>
  <si>
    <t>https://podminky.urs.cz/item/CS_URS_2025_01/184911421</t>
  </si>
  <si>
    <t>41</t>
  </si>
  <si>
    <t>10391100</t>
  </si>
  <si>
    <t>kůra mulčovací VL</t>
  </si>
  <si>
    <t>301264712</t>
  </si>
  <si>
    <t>2*0,1</t>
  </si>
  <si>
    <t>42</t>
  </si>
  <si>
    <t>185802114.x</t>
  </si>
  <si>
    <t>Hnojení ke kořenům - tablet.hnojivo 5ks/strom (1tbl./10g) v rovině</t>
  </si>
  <si>
    <t>1548790677</t>
  </si>
  <si>
    <t>0,05*2</t>
  </si>
  <si>
    <t>43</t>
  </si>
  <si>
    <t>MAT.8</t>
  </si>
  <si>
    <t>tabletové hnojivo s postupným uvolňováním živin</t>
  </si>
  <si>
    <t>-370001583</t>
  </si>
  <si>
    <t>2*5</t>
  </si>
  <si>
    <t>44</t>
  </si>
  <si>
    <t>185804312</t>
  </si>
  <si>
    <t>Zalití rostlin vodou plocha přes 20 m2</t>
  </si>
  <si>
    <t>-481569121</t>
  </si>
  <si>
    <t>Zalití rostlin vodou plochy záhonů jednotlivě přes 20 m2</t>
  </si>
  <si>
    <t>https://podminky.urs.cz/item/CS_URS_2025_01/185804312</t>
  </si>
  <si>
    <t>Poznámka k položce:_x000d_
3x zalití</t>
  </si>
  <si>
    <t>(464,8)*0,01*3</t>
  </si>
  <si>
    <t>2*0,1*3</t>
  </si>
  <si>
    <t>Zakládání</t>
  </si>
  <si>
    <t>45</t>
  </si>
  <si>
    <t>211521111</t>
  </si>
  <si>
    <t>Výplň odvodňovacích žeber nebo trativodů kamenivem hrubým drceným frakce 63 až 125 mm</t>
  </si>
  <si>
    <t>-419541993</t>
  </si>
  <si>
    <t>Výplň kamenivem do rýh odvodňovacích žeber nebo trativodů bez zhutnění, s úpravou povrchu výplně kamenivem hrubým drceným frakce 63 až 125 mm</t>
  </si>
  <si>
    <t>https://podminky.urs.cz/item/CS_URS_2025_01/211521111</t>
  </si>
  <si>
    <t>"vsak příkopy" 39,65*0,28</t>
  </si>
  <si>
    <t>"vsaky plošné" 70,65*0,5</t>
  </si>
  <si>
    <t>46</t>
  </si>
  <si>
    <t>211971121</t>
  </si>
  <si>
    <t>Zřízení opláštění žeber nebo trativodů geotextilií v rýze nebo zářezu sklonu přes 1:2 š do 2,5 m</t>
  </si>
  <si>
    <t>-282941711</t>
  </si>
  <si>
    <t>Zřízení opláštění výplně z geotextilie odvodňovacích žeber nebo trativodů v rýze nebo zářezu se stěnami svislými nebo šikmými o sklonu přes 1:2 při rozvinuté šířce opláštění do 2,5 m</t>
  </si>
  <si>
    <t>https://podminky.urs.cz/item/CS_URS_2025_01/211971121</t>
  </si>
  <si>
    <t>162,67+2*90,15+37,5</t>
  </si>
  <si>
    <t>47</t>
  </si>
  <si>
    <t>69311068</t>
  </si>
  <si>
    <t>geotextilie netkaná separační, ochranná, filtrační, drenážní PP 300g/m2</t>
  </si>
  <si>
    <t>-1998367519</t>
  </si>
  <si>
    <t>380,47</t>
  </si>
  <si>
    <t>380,47*1,1 'Přepočtené koeficientem množství</t>
  </si>
  <si>
    <t>Komunikace pozemní</t>
  </si>
  <si>
    <t>48</t>
  </si>
  <si>
    <t>564851011</t>
  </si>
  <si>
    <t>Podklad ze štěrkodrtě ŠD plochy do 100 m2 tl 150 mm</t>
  </si>
  <si>
    <t>429513393</t>
  </si>
  <si>
    <t>Podklad ze štěrkodrti ŠD s rozprostřením a zhutněním plochy jednotlivě do 100 m2, po zhutnění tl. 150 mm</t>
  </si>
  <si>
    <t>https://podminky.urs.cz/item/CS_URS_2025_01/564851011</t>
  </si>
  <si>
    <t>"protažení kce do průlehu" 37,5</t>
  </si>
  <si>
    <t>49</t>
  </si>
  <si>
    <t>564851111</t>
  </si>
  <si>
    <t>Podklad ze štěrkodrtě ŠD plochy přes 100 m2 tl 150 mm</t>
  </si>
  <si>
    <t>1838007837</t>
  </si>
  <si>
    <t>Podklad ze štěrkodrti ŠD s rozprostřením a zhutněním plochy přes 100 m2, po zhutnění tl. 150 mm</t>
  </si>
  <si>
    <t>https://podminky.urs.cz/item/CS_URS_2025_01/564851111</t>
  </si>
  <si>
    <t>256,04</t>
  </si>
  <si>
    <t>50</t>
  </si>
  <si>
    <t>564861113</t>
  </si>
  <si>
    <t>Podklad ze štěrkodrtě ŠD plochy přes 100 m2 tl 220 mm</t>
  </si>
  <si>
    <t>-119774524</t>
  </si>
  <si>
    <t>Podklad ze štěrkodrti ŠD s rozprostřením a zhutněním plochy přes 100 m2, po zhutnění tl. 220 mm</t>
  </si>
  <si>
    <t>https://podminky.urs.cz/item/CS_URS_2025_01/564861113</t>
  </si>
  <si>
    <t>276,56</t>
  </si>
  <si>
    <t>51</t>
  </si>
  <si>
    <t>565145121</t>
  </si>
  <si>
    <t>Asfaltový beton vrstva podkladní ACP 16+ (obalované kamenivo OKS) tl 60 mm š přes 3 m</t>
  </si>
  <si>
    <t>-1618653584</t>
  </si>
  <si>
    <t>Asfaltový beton vrstva podkladní ACP 16+ (obalované kamenivo střednězrnné - OKS) s rozprostřením a zhutněním v pruhu šířky přes 3 m, po zhutnění tl. 60 mm</t>
  </si>
  <si>
    <t>https://podminky.urs.cz/item/CS_URS_2025_01/565145121</t>
  </si>
  <si>
    <t>267,5</t>
  </si>
  <si>
    <t>52</t>
  </si>
  <si>
    <t>573191111</t>
  </si>
  <si>
    <t>Postřik infiltrační kationaktivní emulzí v množství 1 kg/m2</t>
  </si>
  <si>
    <t>1871192819</t>
  </si>
  <si>
    <t>Postřik infiltrační kationaktivní emulzí v množství 1,00 kg/m2</t>
  </si>
  <si>
    <t>https://podminky.urs.cz/item/CS_URS_2025_01/573191111</t>
  </si>
  <si>
    <t>53</t>
  </si>
  <si>
    <t>573211108</t>
  </si>
  <si>
    <t>Postřik živičný spojovací z asfaltu v množství 0,40 kg/m2</t>
  </si>
  <si>
    <t>-594118852</t>
  </si>
  <si>
    <t>Postřik spojovací PS bez posypu kamenivem z asfaltu silničního, v množství 0,40 kg/m2</t>
  </si>
  <si>
    <t>https://podminky.urs.cz/item/CS_URS_2025_01/573211108</t>
  </si>
  <si>
    <t>279</t>
  </si>
  <si>
    <t>54</t>
  </si>
  <si>
    <t>577134121</t>
  </si>
  <si>
    <t>Asfaltový beton vrstva obrusná ACO 11+ (ABS) tř. I tl 40 mm š přes 3 m z nemodifikovaného asfaltu</t>
  </si>
  <si>
    <t>2030477754</t>
  </si>
  <si>
    <t>Asfaltový beton vrstva obrusná ACO 11 (ABS) s rozprostřením a se zhutněním z nemodifikovaného asfaltu v pruhu šířky přes 3 m tř. I (ACO 11+), po zhutnění tl. 40 mm</t>
  </si>
  <si>
    <t>https://podminky.urs.cz/item/CS_URS_2025_01/577134121</t>
  </si>
  <si>
    <t>Ostatní konstrukce a práce, bourání</t>
  </si>
  <si>
    <t>55</t>
  </si>
  <si>
    <t>916131213</t>
  </si>
  <si>
    <t>Osazení silničního obrubníku betonového stojatého s boční opěrou do lože z betonu prostého</t>
  </si>
  <si>
    <t>m</t>
  </si>
  <si>
    <t>-251722590</t>
  </si>
  <si>
    <t>Osazení silničního obrubníku betonového se zřízením lože, s vyplněním a zatřením spár cementovou maltou stojatého s boční opěrou z betonu prostého, do lože z betonu prostého</t>
  </si>
  <si>
    <t>https://podminky.urs.cz/item/CS_URS_2025_01/916131213</t>
  </si>
  <si>
    <t>60,34+74,96+2+2</t>
  </si>
  <si>
    <t>56</t>
  </si>
  <si>
    <t>59217031</t>
  </si>
  <si>
    <t>obrubník silniční betonový 1000x150x250mm</t>
  </si>
  <si>
    <t>-1696108171</t>
  </si>
  <si>
    <t>60,34</t>
  </si>
  <si>
    <t>60,34*1,02 'Přepočtené koeficientem množství</t>
  </si>
  <si>
    <t>57</t>
  </si>
  <si>
    <t>59217029</t>
  </si>
  <si>
    <t>obrubník silniční betonový nájezdový 1000x150x150mm</t>
  </si>
  <si>
    <t>1100110450</t>
  </si>
  <si>
    <t>74,96</t>
  </si>
  <si>
    <t>74,96*1,02 'Přepočtené koeficientem množství</t>
  </si>
  <si>
    <t>58</t>
  </si>
  <si>
    <t>59217030</t>
  </si>
  <si>
    <t>obrubník silniční betonový přechodový 1000x150x150-250mm</t>
  </si>
  <si>
    <t>347921</t>
  </si>
  <si>
    <t>"L" 2</t>
  </si>
  <si>
    <t>"P" 2</t>
  </si>
  <si>
    <t>4*1,02 'Přepočtené koeficientem množství</t>
  </si>
  <si>
    <t>59</t>
  </si>
  <si>
    <t>919732211</t>
  </si>
  <si>
    <t>Styčná spára napojení nového živičného povrchu na stávající za tepla š 15 mm hl 25 mm s prořezáním</t>
  </si>
  <si>
    <t>354840916</t>
  </si>
  <si>
    <t>Styčná pracovní spára při napojení nového živičného povrchu na stávající se zalitím za tepla modifikovanou asfaltovou hmotou s posypem vápenným hydrátem šířky do 15 mm, hloubky do 25 mm včetně prořezání spáry</t>
  </si>
  <si>
    <t>https://podminky.urs.cz/item/CS_URS_2025_01/919732211</t>
  </si>
  <si>
    <t>46,8</t>
  </si>
  <si>
    <t>60</t>
  </si>
  <si>
    <t>919735111</t>
  </si>
  <si>
    <t>Řezání stávajícího živičného krytu hl do 50 mm</t>
  </si>
  <si>
    <t>-100065764</t>
  </si>
  <si>
    <t>Řezání stávajícího živičného krytu nebo podkladu hloubky do 50 mm</t>
  </si>
  <si>
    <t>https://podminky.urs.cz/item/CS_URS_2025_01/919735111</t>
  </si>
  <si>
    <t>61</t>
  </si>
  <si>
    <t>919735112</t>
  </si>
  <si>
    <t>Řezání stávajícího živičného krytu hl přes 50 do 100 mm</t>
  </si>
  <si>
    <t>1980191226</t>
  </si>
  <si>
    <t>Řezání stávajícího živičného krytu nebo podkladu hloubky přes 50 do 100 mm</t>
  </si>
  <si>
    <t>https://podminky.urs.cz/item/CS_URS_2025_01/919735112</t>
  </si>
  <si>
    <t>46,8+17</t>
  </si>
  <si>
    <t>96</t>
  </si>
  <si>
    <t>Bourání konstrukcí</t>
  </si>
  <si>
    <t>62</t>
  </si>
  <si>
    <t>113107342</t>
  </si>
  <si>
    <t>Odstranění podkladu živičného tl přes 50 do 100 mm strojně pl do 50 m2</t>
  </si>
  <si>
    <t>-2058885137</t>
  </si>
  <si>
    <t>Odstranění podkladů nebo krytů strojně plochy jednotlivě do 50 m2 s přemístěním hmot na skládku na vzdálenost do 3 m nebo s naložením na dopravní prostředek živičných, o tl. vrstvy přes 50 do 100 mm</t>
  </si>
  <si>
    <t>https://podminky.urs.cz/item/CS_URS_2025_01/113107342</t>
  </si>
  <si>
    <t>61,7</t>
  </si>
  <si>
    <t>63</t>
  </si>
  <si>
    <t>113107131</t>
  </si>
  <si>
    <t>Odstranění podkladu z betonu prostého tl přes 100 do 150 mm ručně</t>
  </si>
  <si>
    <t>-602665765</t>
  </si>
  <si>
    <t>Odstranění podkladů nebo krytů ručně s přemístěním hmot na skládku na vzdálenost do 3 m nebo s naložením na dopravní prostředek z betonu prostého, o tl. vrstvy přes 100 do 150 mm</t>
  </si>
  <si>
    <t>https://podminky.urs.cz/item/CS_URS_2025_01/113107131</t>
  </si>
  <si>
    <t>1*0,25</t>
  </si>
  <si>
    <t>64</t>
  </si>
  <si>
    <t>113154512</t>
  </si>
  <si>
    <t>Frézování živičného krytu tl 40 mm pruh š do 0,5 m pl do 500 m2</t>
  </si>
  <si>
    <t>89219164</t>
  </si>
  <si>
    <t>Frézování živičného podkladu nebo krytu s naložením hmot na dopravní prostředek plochy do 500 m2 pruhu šířky do 0,5 m, tloušťky vrstvy 40 mm</t>
  </si>
  <si>
    <t>https://podminky.urs.cz/item/CS_URS_2025_01/113154512</t>
  </si>
  <si>
    <t>22,9</t>
  </si>
  <si>
    <t>65</t>
  </si>
  <si>
    <t>113154514</t>
  </si>
  <si>
    <t>Frézování živičného krytu tl 60 mm pruh š do 0,5 m pl do 500 m2</t>
  </si>
  <si>
    <t>-1401417241</t>
  </si>
  <si>
    <t>Frézování živičného podkladu nebo krytu s naložením hmot na dopravní prostředek plochy do 500 m2 pruhu šířky do 0,5 m, tloušťky vrstvy 60 mm</t>
  </si>
  <si>
    <t>https://podminky.urs.cz/item/CS_URS_2025_01/113154514</t>
  </si>
  <si>
    <t>11,45</t>
  </si>
  <si>
    <t>997</t>
  </si>
  <si>
    <t>Přesun sutě</t>
  </si>
  <si>
    <t>66</t>
  </si>
  <si>
    <t>997013011</t>
  </si>
  <si>
    <t>Vyklizení ulehlé suti z prostorů přes 15 m2 s naložením z hl do 2 m</t>
  </si>
  <si>
    <t>-899216293</t>
  </si>
  <si>
    <t>Vyklizení ulehlé suti na vzdálenost do 3 m od okraje vyklízeného prostoru nebo s naložením na dopravní prostředek z prostorů o půdorysné ploše přes 15 m2 z výšky (hloubky) do 2 m</t>
  </si>
  <si>
    <t>https://podminky.urs.cz/item/CS_URS_2025_01/997013011</t>
  </si>
  <si>
    <t>Poznámka k položce:_x000d_
černá skládka</t>
  </si>
  <si>
    <t>"odhad" 15</t>
  </si>
  <si>
    <t>67</t>
  </si>
  <si>
    <t>997013501</t>
  </si>
  <si>
    <t>Odvoz suti a vybouraných hmot na skládku nebo meziskládku do 1 km se složením</t>
  </si>
  <si>
    <t>1561623928</t>
  </si>
  <si>
    <t>Odvoz suti a vybouraných hmot na skládku nebo meziskládku se složením, na vzdálenost do 1 km</t>
  </si>
  <si>
    <t>https://podminky.urs.cz/item/CS_URS_2025_01/997013501</t>
  </si>
  <si>
    <t>22,5</t>
  </si>
  <si>
    <t>68</t>
  </si>
  <si>
    <t>997013509</t>
  </si>
  <si>
    <t>Příplatek k odvozu suti a vybouraných hmot na skládku ZKD 1 km přes 1 km</t>
  </si>
  <si>
    <t>808018571</t>
  </si>
  <si>
    <t>Odvoz suti a vybouraných hmot na skládku nebo meziskládku se složením, na vzdálenost Příplatek k ceně za každý další započatý 1 km přes 1 km</t>
  </si>
  <si>
    <t>https://podminky.urs.cz/item/CS_URS_2025_01/997013509</t>
  </si>
  <si>
    <t>22,5*9</t>
  </si>
  <si>
    <t>69</t>
  </si>
  <si>
    <t>997013631</t>
  </si>
  <si>
    <t>Poplatek za uložení na skládce (skládkovné) stavebního odpadu směsného kód odpadu 17 09 04</t>
  </si>
  <si>
    <t>1465771568</t>
  </si>
  <si>
    <t>Poplatek za uložení stavebního odpadu na skládce (skládkovné) směsného stavebního a demoličního zatříděného do Katalogu odpadů pod kódem 17 09 04</t>
  </si>
  <si>
    <t>https://podminky.urs.cz/item/CS_URS_2025_01/997013631</t>
  </si>
  <si>
    <t>70</t>
  </si>
  <si>
    <t>997221551</t>
  </si>
  <si>
    <t>Vodorovná doprava suti ze sypkých materiálů do 1 km</t>
  </si>
  <si>
    <t>-1740961256</t>
  </si>
  <si>
    <t>Vodorovná doprava suti bez naložení, ale se složením a s hrubým urovnáním ze sypkých materiálů, na vzdálenost do 1 km</t>
  </si>
  <si>
    <t>https://podminky.urs.cz/item/CS_URS_2025_01/997221551</t>
  </si>
  <si>
    <t>"frézink na recyklační skládku" 2,107+1,58</t>
  </si>
  <si>
    <t>71</t>
  </si>
  <si>
    <t>997221559</t>
  </si>
  <si>
    <t>Příplatek ZKD 1 km u vodorovné dopravy suti ze sypkých materiálů</t>
  </si>
  <si>
    <t>-126413977</t>
  </si>
  <si>
    <t>Vodorovná doprava suti bez naložení, ale se složením a s hrubým urovnáním Příplatek k ceně za každý další započatý 1 km přes 1 km</t>
  </si>
  <si>
    <t>https://podminky.urs.cz/item/CS_URS_2025_01/997221559</t>
  </si>
  <si>
    <t>"frézink na recyklační skládku" (2,107+1,58)*9</t>
  </si>
  <si>
    <t>72</t>
  </si>
  <si>
    <t>997221561</t>
  </si>
  <si>
    <t>Vodorovná doprava suti z kusových materiálů do 1 km</t>
  </si>
  <si>
    <t>1804165706</t>
  </si>
  <si>
    <t>Vodorovná doprava suti bez naložení, ale se složením a s hrubým urovnáním z kusových materiálů, na vzdálenost do 1 km</t>
  </si>
  <si>
    <t>https://podminky.urs.cz/item/CS_URS_2025_01/997221561</t>
  </si>
  <si>
    <t>"beton na recyklační skládku" 0,081</t>
  </si>
  <si>
    <t>"asfalt na recyklační skládku" 13,574</t>
  </si>
  <si>
    <t>73</t>
  </si>
  <si>
    <t>997221569</t>
  </si>
  <si>
    <t>Příplatek ZKD 1 km u vodorovné dopravy suti z kusových materiálů</t>
  </si>
  <si>
    <t>-1591306748</t>
  </si>
  <si>
    <t>https://podminky.urs.cz/item/CS_URS_2025_01/997221569</t>
  </si>
  <si>
    <t>"beton na recyklační skládku" 0,081*9</t>
  </si>
  <si>
    <t>"asfalt na recyklační skládku" 13,574*9</t>
  </si>
  <si>
    <t>74</t>
  </si>
  <si>
    <t>997221861</t>
  </si>
  <si>
    <t>Poplatek za uložení na recyklační skládce (skládkovné) stavebního odpadu z prostého betonu pod kódem 17 01 01</t>
  </si>
  <si>
    <t>-1715513056</t>
  </si>
  <si>
    <t>Poplatek za uložení stavebního odpadu na recyklační skládce (skládkovné) z prostého betonu zatříděného do Katalogu odpadů pod kódem 17 01 01</t>
  </si>
  <si>
    <t>https://podminky.urs.cz/item/CS_URS_2025_01/997221861</t>
  </si>
  <si>
    <t>0,081</t>
  </si>
  <si>
    <t>75</t>
  </si>
  <si>
    <t>997221875</t>
  </si>
  <si>
    <t>Poplatek za uložení na recyklační skládce (skládkovné) stavebního odpadu asfaltového bez obsahu dehtu zatříděného do Katalogu odpadů pod kódem 17 03 02</t>
  </si>
  <si>
    <t>924359998</t>
  </si>
  <si>
    <t>Poplatek za uložení stavebního odpadu na recyklační skládce (skládkovné) asfaltového bez obsahu dehtu zatříděného do Katalogu odpadů pod kódem 17 03 02</t>
  </si>
  <si>
    <t>https://podminky.urs.cz/item/CS_URS_2025_01/997221875</t>
  </si>
  <si>
    <t>13,574</t>
  </si>
  <si>
    <t>2,107+1,58</t>
  </si>
  <si>
    <t>998</t>
  </si>
  <si>
    <t>Přesun hmot</t>
  </si>
  <si>
    <t>76</t>
  </si>
  <si>
    <t>998225111</t>
  </si>
  <si>
    <t>Přesun hmot pro pozemní komunikace s krytem z kamene, monolitickým betonovým nebo živičným</t>
  </si>
  <si>
    <t>1558199658</t>
  </si>
  <si>
    <t>Přesun hmot pro komunikace s krytem z kameniva, monolitickým betonovým nebo živičným dopravní vzdálenost do 200 m jakékoliv délky objektu</t>
  </si>
  <si>
    <t>https://podminky.urs.cz/item/CS_URS_2025_01/998225111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</si>
  <si>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</si>
  <si>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</si>
  <si>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</si>
  <si>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</si>
  <si>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VRN1</t>
  </si>
  <si>
    <t>Průzkumné, geodetické a projektové práce</t>
  </si>
  <si>
    <t>012164000</t>
  </si>
  <si>
    <t>Vytyčení a zaměření inženýrských sítí</t>
  </si>
  <si>
    <t>kpl</t>
  </si>
  <si>
    <t>1024</t>
  </si>
  <si>
    <t>1470409299</t>
  </si>
  <si>
    <t>https://podminky.urs.cz/item/CS_URS_2025_01/012164000</t>
  </si>
  <si>
    <t>012203000</t>
  </si>
  <si>
    <t>Zeměměřičské práce před výstavbou</t>
  </si>
  <si>
    <t>-714305504</t>
  </si>
  <si>
    <t>https://podminky.urs.cz/item/CS_URS_2025_01/012203000</t>
  </si>
  <si>
    <t>012414000</t>
  </si>
  <si>
    <t>Geometrický plán</t>
  </si>
  <si>
    <t>-978081417</t>
  </si>
  <si>
    <t>https://podminky.urs.cz/item/CS_URS_2025_01/012414000</t>
  </si>
  <si>
    <t>012444000</t>
  </si>
  <si>
    <t>Geodetické měření skutečného provedení stavby</t>
  </si>
  <si>
    <t>2079850292</t>
  </si>
  <si>
    <t>https://podminky.urs.cz/item/CS_URS_2025_01/012444000</t>
  </si>
  <si>
    <t>VRN3</t>
  </si>
  <si>
    <t>Zařízení staveniště</t>
  </si>
  <si>
    <t>030001000</t>
  </si>
  <si>
    <t>-424569544</t>
  </si>
  <si>
    <t>https://podminky.urs.cz/item/CS_URS_2025_01/030001000</t>
  </si>
  <si>
    <t xml:space="preserve">Poznámka k položce:_x000d_
Kompletní zařízení staveniště pro celou stavbu  včetně zajištění potřebných povolení a rozhodnutí.   _x000d_
Položka zahrnuje náklady spojené se staveništními komunikacemi, vstupem a vjezdem na staveniště, nasvětlení výkopů a lávky přes výkopy, staveništní přípojky vody, kanalizace, elektrické energie, zajištění dodávky elektrické energie, rozvody médií po stavbě včetně vyvolaných přeložek sítí a s tím spojených nákladů s odstávkou a zabezpečení stávajících IS proti poškození, kancelářské plochy pro potřeby zhotovitele a zástupce investora, sociální zařízení, zajištění skladovacích ploch a prostor pro potřeby stavby. Komplexní ostrahu a zabezpečení staveniště. Monitoring vlivu stavby na okolní prostředí (hluk, prašnost, doprava).Poplatky a náklady spojené se záborem veřejného prostranství a s tím související dopravní značení a zabezpečení pracoviště.Poplatky a náklady za spotřebované energie, plyn a vodu atd. v době výstavby až do předání díla.Zajištění údržby veřejných komunikací a komunikací pro pěší v průběhu celé stavby, včetně případné zimní údržby.</t>
  </si>
  <si>
    <t>034303000</t>
  </si>
  <si>
    <t>Dopravní značení na staveništi</t>
  </si>
  <si>
    <t>-423170313</t>
  </si>
  <si>
    <t>https://podminky.urs.cz/item/CS_URS_2025_01/034303000</t>
  </si>
  <si>
    <t>Poznámka k položce:_x000d_
DIO</t>
  </si>
  <si>
    <t>VRN4</t>
  </si>
  <si>
    <t>Inženýrská činnost</t>
  </si>
  <si>
    <t>043002000</t>
  </si>
  <si>
    <t>Zkoušky a ostatní měření</t>
  </si>
  <si>
    <t>481136460</t>
  </si>
  <si>
    <t>https://podminky.urs.cz/item/CS_URS_2025_01/043002000</t>
  </si>
  <si>
    <t>Poznámka k položce:_x000d_
Provedení zkoušky PAU k zatřídění odpadů demolic dle vyhlášky</t>
  </si>
  <si>
    <t>043154000</t>
  </si>
  <si>
    <t>Zkoušky hutnicí</t>
  </si>
  <si>
    <t>-1889838456</t>
  </si>
  <si>
    <t>https://podminky.urs.cz/item/CS_URS_2025_01/043154000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</si>
  <si>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</si>
  <si>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</si>
  <si>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</si>
  <si>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</si>
  <si>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</si>
  <si>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</si>
  <si>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</si>
  <si>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</si>
  <si>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</si>
  <si>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</si>
  <si>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</si>
  <si>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</t>
  </si>
  <si>
    <t>Stavební objekt pozemní</t>
  </si>
  <si>
    <t>Stavební objekt inženýrský</t>
  </si>
  <si>
    <t>PRO</t>
  </si>
  <si>
    <t>Provozní soubor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</si>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</sst>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family val="0"/>
      <charset val="238"/>
    </font>
    <font>
      <sz val="8"/>
      <name val="Arial CE"/>
      <family val="0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2" fillId="0" borderId="0" applyNumberFormat="0" applyFill="0" applyBorder="0" applyAlignment="0" applyProtection="0"/>
  </cellStyleXfs>
  <cellXfs count="36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/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8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2" fillId="0" borderId="13" xfId="0" applyNumberFormat="1" applyFont="1" applyBorder="1" applyAlignment="1" applyProtection="1"/>
    <xf numFmtId="166" fontId="32" fillId="0" borderId="14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1" applyFont="1" applyAlignment="1" applyProtection="1">
      <alignment vertical="center" wrapText="1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8" fillId="0" borderId="0" xfId="0" applyFont="1" applyAlignment="1" applyProtection="1">
      <alignment vertical="center" wrapText="1"/>
    </xf>
    <xf numFmtId="0" fontId="39" fillId="0" borderId="23" xfId="0" applyFont="1" applyBorder="1" applyAlignment="1" applyProtection="1">
      <alignment horizontal="center" vertical="center"/>
    </xf>
    <xf numFmtId="49" fontId="39" fillId="0" borderId="23" xfId="0" applyNumberFormat="1" applyFont="1" applyBorder="1" applyAlignment="1" applyProtection="1">
      <alignment horizontal="left" vertical="center" wrapText="1"/>
    </xf>
    <xf numFmtId="0" fontId="39" fillId="0" borderId="23" xfId="0" applyFont="1" applyBorder="1" applyAlignment="1" applyProtection="1">
      <alignment horizontal="left" vertical="center" wrapText="1"/>
    </xf>
    <xf numFmtId="0" fontId="39" fillId="0" borderId="23" xfId="0" applyFont="1" applyBorder="1" applyAlignment="1" applyProtection="1">
      <alignment horizontal="center" vertical="center" wrapText="1"/>
    </xf>
    <xf numFmtId="167" fontId="39" fillId="0" borderId="23" xfId="0" applyNumberFormat="1" applyFont="1" applyBorder="1" applyAlignment="1" applyProtection="1">
      <alignment vertical="center"/>
    </xf>
    <xf numFmtId="4" fontId="39" fillId="2" borderId="23" xfId="0" applyNumberFormat="1" applyFont="1" applyFill="1" applyBorder="1" applyAlignment="1" applyProtection="1">
      <alignment vertical="center"/>
      <protection locked="0"/>
    </xf>
    <xf numFmtId="4" fontId="39" fillId="0" borderId="23" xfId="0" applyNumberFormat="1" applyFont="1" applyBorder="1" applyAlignment="1" applyProtection="1">
      <alignment vertical="center"/>
    </xf>
    <xf numFmtId="0" fontId="40" fillId="0" borderId="4" xfId="0" applyFont="1" applyBorder="1" applyAlignment="1">
      <alignment vertical="center"/>
    </xf>
    <xf numFmtId="0" fontId="39" fillId="2" borderId="15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41" fillId="0" borderId="24" xfId="0" applyFont="1" applyBorder="1" applyAlignment="1">
      <alignment vertical="center" wrapText="1"/>
    </xf>
    <xf numFmtId="0" fontId="41" fillId="0" borderId="25" xfId="0" applyFont="1" applyBorder="1" applyAlignment="1">
      <alignment vertical="center" wrapText="1"/>
    </xf>
    <xf numFmtId="0" fontId="41" fillId="0" borderId="26" xfId="0" applyFont="1" applyBorder="1" applyAlignment="1">
      <alignment vertical="center" wrapText="1"/>
    </xf>
    <xf numFmtId="0" fontId="41" fillId="0" borderId="27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1" fillId="0" borderId="27" xfId="0" applyFont="1" applyBorder="1" applyAlignment="1">
      <alignment vertical="center" wrapText="1"/>
    </xf>
    <xf numFmtId="0" fontId="43" fillId="0" borderId="29" xfId="0" applyFont="1" applyBorder="1" applyAlignment="1">
      <alignment horizontal="left" wrapText="1"/>
    </xf>
    <xf numFmtId="0" fontId="41" fillId="0" borderId="28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5" fillId="0" borderId="27" xfId="0" applyFont="1" applyBorder="1" applyAlignment="1">
      <alignment vertical="center" wrapText="1"/>
    </xf>
    <xf numFmtId="0" fontId="44" fillId="0" borderId="1" xfId="0" applyFont="1" applyBorder="1" applyAlignment="1">
      <alignment vertical="center" wrapText="1"/>
    </xf>
    <xf numFmtId="0" fontId="44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vertical="center"/>
    </xf>
    <xf numFmtId="49" fontId="44" fillId="0" borderId="1" xfId="0" applyNumberFormat="1" applyFont="1" applyBorder="1" applyAlignment="1">
      <alignment horizontal="left" vertical="center" wrapText="1"/>
    </xf>
    <xf numFmtId="49" fontId="44" fillId="0" borderId="1" xfId="0" applyNumberFormat="1" applyFont="1" applyBorder="1" applyAlignment="1">
      <alignment vertical="center" wrapText="1"/>
    </xf>
    <xf numFmtId="0" fontId="41" fillId="0" borderId="30" xfId="0" applyFont="1" applyBorder="1" applyAlignment="1">
      <alignment vertical="center" wrapText="1"/>
    </xf>
    <xf numFmtId="0" fontId="46" fillId="0" borderId="29" xfId="0" applyFont="1" applyBorder="1" applyAlignment="1">
      <alignment vertical="center" wrapText="1"/>
    </xf>
    <xf numFmtId="0" fontId="41" fillId="0" borderId="31" xfId="0" applyFont="1" applyBorder="1" applyAlignment="1">
      <alignment vertical="center" wrapText="1"/>
    </xf>
    <xf numFmtId="0" fontId="41" fillId="0" borderId="1" xfId="0" applyFont="1" applyBorder="1" applyAlignment="1">
      <alignment vertical="top"/>
    </xf>
    <xf numFmtId="0" fontId="41" fillId="0" borderId="0" xfId="0" applyFont="1" applyAlignment="1">
      <alignment vertical="top"/>
    </xf>
    <xf numFmtId="0" fontId="41" fillId="0" borderId="24" xfId="0" applyFont="1" applyBorder="1" applyAlignment="1">
      <alignment horizontal="left" vertical="center"/>
    </xf>
    <xf numFmtId="0" fontId="41" fillId="0" borderId="25" xfId="0" applyFont="1" applyBorder="1" applyAlignment="1">
      <alignment horizontal="left" vertical="center"/>
    </xf>
    <xf numFmtId="0" fontId="41" fillId="0" borderId="26" xfId="0" applyFont="1" applyBorder="1" applyAlignment="1">
      <alignment horizontal="left" vertical="center"/>
    </xf>
    <xf numFmtId="0" fontId="41" fillId="0" borderId="27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1" fillId="0" borderId="28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43" fillId="0" borderId="29" xfId="0" applyFont="1" applyBorder="1" applyAlignment="1">
      <alignment horizontal="center" vertical="center"/>
    </xf>
    <xf numFmtId="0" fontId="47" fillId="0" borderId="29" xfId="0" applyFont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5" fillId="0" borderId="27" xfId="0" applyFont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center" vertical="center"/>
    </xf>
    <xf numFmtId="0" fontId="41" fillId="0" borderId="30" xfId="0" applyFont="1" applyBorder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left" vertical="center" wrapText="1"/>
    </xf>
    <xf numFmtId="0" fontId="41" fillId="0" borderId="25" xfId="0" applyFont="1" applyBorder="1" applyAlignment="1">
      <alignment horizontal="left" vertical="center" wrapText="1"/>
    </xf>
    <xf numFmtId="0" fontId="41" fillId="0" borderId="26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7" fillId="0" borderId="27" xfId="0" applyFont="1" applyBorder="1" applyAlignment="1">
      <alignment horizontal="left" vertical="center" wrapText="1"/>
    </xf>
    <xf numFmtId="0" fontId="47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/>
    </xf>
    <xf numFmtId="0" fontId="45" fillId="0" borderId="28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/>
    </xf>
    <xf numFmtId="0" fontId="45" fillId="0" borderId="30" xfId="0" applyFont="1" applyBorder="1" applyAlignment="1">
      <alignment horizontal="left" vertical="center" wrapText="1"/>
    </xf>
    <xf numFmtId="0" fontId="45" fillId="0" borderId="29" xfId="0" applyFont="1" applyBorder="1" applyAlignment="1">
      <alignment horizontal="left" vertical="center" wrapText="1"/>
    </xf>
    <xf numFmtId="0" fontId="45" fillId="0" borderId="3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top"/>
    </xf>
    <xf numFmtId="0" fontId="44" fillId="0" borderId="1" xfId="0" applyFont="1" applyBorder="1" applyAlignment="1">
      <alignment horizontal="center" vertical="top"/>
    </xf>
    <xf numFmtId="0" fontId="45" fillId="0" borderId="30" xfId="0" applyFont="1" applyBorder="1" applyAlignment="1">
      <alignment horizontal="left" vertical="center"/>
    </xf>
    <xf numFmtId="0" fontId="45" fillId="0" borderId="31" xfId="0" applyFont="1" applyBorder="1" applyAlignment="1">
      <alignment horizontal="left" vertical="center"/>
    </xf>
    <xf numFmtId="0" fontId="45" fillId="0" borderId="1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3" fillId="0" borderId="1" xfId="0" applyFont="1" applyBorder="1" applyAlignment="1">
      <alignment vertical="center"/>
    </xf>
    <xf numFmtId="0" fontId="47" fillId="0" borderId="29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44" fillId="0" borderId="1" xfId="0" applyFont="1" applyBorder="1" applyAlignment="1">
      <alignment vertical="top"/>
    </xf>
    <xf numFmtId="49" fontId="44" fillId="0" borderId="1" xfId="0" applyNumberFormat="1" applyFont="1" applyBorder="1" applyAlignment="1">
      <alignment horizontal="left" vertical="center"/>
    </xf>
    <xf numFmtId="0" fontId="50" fillId="0" borderId="27" xfId="0" applyFont="1" applyBorder="1" applyAlignment="1" applyProtection="1">
      <alignment horizontal="left" vertical="center"/>
    </xf>
    <xf numFmtId="0" fontId="51" fillId="0" borderId="1" xfId="0" applyFont="1" applyBorder="1" applyAlignment="1" applyProtection="1">
      <alignment vertical="top"/>
    </xf>
    <xf numFmtId="0" fontId="51" fillId="0" borderId="1" xfId="0" applyFont="1" applyBorder="1" applyAlignment="1" applyProtection="1">
      <alignment horizontal="left" vertical="center"/>
    </xf>
    <xf numFmtId="0" fontId="51" fillId="0" borderId="1" xfId="0" applyFont="1" applyBorder="1" applyAlignment="1" applyProtection="1">
      <alignment horizontal="center" vertical="center"/>
    </xf>
    <xf numFmtId="49" fontId="51" fillId="0" borderId="1" xfId="0" applyNumberFormat="1" applyFont="1" applyBorder="1" applyAlignment="1" applyProtection="1">
      <alignment horizontal="left" vertical="center"/>
    </xf>
    <xf numFmtId="0" fontId="50" fillId="0" borderId="28" xfId="0" applyFont="1" applyBorder="1" applyAlignment="1" applyProtection="1">
      <alignment horizontal="left" vertical="center"/>
    </xf>
    <xf numFmtId="0" fontId="0" fillId="0" borderId="29" xfId="0" applyBorder="1" applyAlignment="1">
      <alignment vertical="top"/>
    </xf>
    <xf numFmtId="0" fontId="43" fillId="0" borderId="29" xfId="0" applyFont="1" applyBorder="1" applyAlignment="1">
      <alignment horizontal="left"/>
    </xf>
    <xf numFmtId="0" fontId="47" fillId="0" borderId="29" xfId="0" applyFont="1" applyBorder="1" applyAlignment="1"/>
    <xf numFmtId="0" fontId="41" fillId="0" borderId="27" xfId="0" applyFont="1" applyBorder="1" applyAlignment="1">
      <alignment vertical="top"/>
    </xf>
    <xf numFmtId="0" fontId="41" fillId="0" borderId="28" xfId="0" applyFont="1" applyBorder="1" applyAlignment="1">
      <alignment vertical="top"/>
    </xf>
    <xf numFmtId="0" fontId="41" fillId="0" borderId="30" xfId="0" applyFont="1" applyBorder="1" applyAlignment="1">
      <alignment vertical="top"/>
    </xf>
    <xf numFmtId="0" fontId="41" fillId="0" borderId="29" xfId="0" applyFont="1" applyBorder="1" applyAlignment="1">
      <alignment vertical="top"/>
    </xf>
    <xf numFmtId="0" fontId="41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111212351" TargetMode="External" /><Relationship Id="rId2" Type="http://schemas.openxmlformats.org/officeDocument/2006/relationships/hyperlink" Target="https://podminky.urs.cz/item/CS_URS_2025_01/112151316" TargetMode="External" /><Relationship Id="rId3" Type="http://schemas.openxmlformats.org/officeDocument/2006/relationships/hyperlink" Target="https://podminky.urs.cz/item/CS_URS_2025_01/112201116" TargetMode="External" /><Relationship Id="rId4" Type="http://schemas.openxmlformats.org/officeDocument/2006/relationships/hyperlink" Target="https://podminky.urs.cz/item/CS_URS_2025_01/122151102" TargetMode="External" /><Relationship Id="rId5" Type="http://schemas.openxmlformats.org/officeDocument/2006/relationships/hyperlink" Target="https://podminky.urs.cz/item/CS_URS_2025_01/122251104" TargetMode="External" /><Relationship Id="rId6" Type="http://schemas.openxmlformats.org/officeDocument/2006/relationships/hyperlink" Target="https://podminky.urs.cz/item/CS_URS_2025_01/132251101" TargetMode="External" /><Relationship Id="rId7" Type="http://schemas.openxmlformats.org/officeDocument/2006/relationships/hyperlink" Target="https://podminky.urs.cz/item/CS_URS_2025_01/162201403" TargetMode="External" /><Relationship Id="rId8" Type="http://schemas.openxmlformats.org/officeDocument/2006/relationships/hyperlink" Target="https://podminky.urs.cz/item/CS_URS_2025_01/162201413" TargetMode="External" /><Relationship Id="rId9" Type="http://schemas.openxmlformats.org/officeDocument/2006/relationships/hyperlink" Target="https://podminky.urs.cz/item/CS_URS_2025_01/162201423" TargetMode="External" /><Relationship Id="rId10" Type="http://schemas.openxmlformats.org/officeDocument/2006/relationships/hyperlink" Target="https://podminky.urs.cz/item/CS_URS_2025_01/162251102" TargetMode="External" /><Relationship Id="rId11" Type="http://schemas.openxmlformats.org/officeDocument/2006/relationships/hyperlink" Target="https://podminky.urs.cz/item/CS_URS_2025_01/162301501" TargetMode="External" /><Relationship Id="rId12" Type="http://schemas.openxmlformats.org/officeDocument/2006/relationships/hyperlink" Target="https://podminky.urs.cz/item/CS_URS_2025_01/162301933" TargetMode="External" /><Relationship Id="rId13" Type="http://schemas.openxmlformats.org/officeDocument/2006/relationships/hyperlink" Target="https://podminky.urs.cz/item/CS_URS_2025_01/162301953" TargetMode="External" /><Relationship Id="rId14" Type="http://schemas.openxmlformats.org/officeDocument/2006/relationships/hyperlink" Target="https://podminky.urs.cz/item/CS_URS_2025_01/162301973" TargetMode="External" /><Relationship Id="rId15" Type="http://schemas.openxmlformats.org/officeDocument/2006/relationships/hyperlink" Target="https://podminky.urs.cz/item/CS_URS_2025_01/162301981" TargetMode="External" /><Relationship Id="rId16" Type="http://schemas.openxmlformats.org/officeDocument/2006/relationships/hyperlink" Target="https://podminky.urs.cz/item/CS_URS_2025_01/162751117" TargetMode="External" /><Relationship Id="rId17" Type="http://schemas.openxmlformats.org/officeDocument/2006/relationships/hyperlink" Target="https://podminky.urs.cz/item/CS_URS_2025_01/167151101" TargetMode="External" /><Relationship Id="rId18" Type="http://schemas.openxmlformats.org/officeDocument/2006/relationships/hyperlink" Target="https://podminky.urs.cz/item/CS_URS_2025_01/171201231" TargetMode="External" /><Relationship Id="rId19" Type="http://schemas.openxmlformats.org/officeDocument/2006/relationships/hyperlink" Target="https://podminky.urs.cz/item/CS_URS_2025_01/171251101" TargetMode="External" /><Relationship Id="rId20" Type="http://schemas.openxmlformats.org/officeDocument/2006/relationships/hyperlink" Target="https://podminky.urs.cz/item/CS_URS_2025_01/181111111" TargetMode="External" /><Relationship Id="rId21" Type="http://schemas.openxmlformats.org/officeDocument/2006/relationships/hyperlink" Target="https://podminky.urs.cz/item/CS_URS_2025_01/181351103" TargetMode="External" /><Relationship Id="rId22" Type="http://schemas.openxmlformats.org/officeDocument/2006/relationships/hyperlink" Target="https://podminky.urs.cz/item/CS_URS_2025_01/181411121" TargetMode="External" /><Relationship Id="rId23" Type="http://schemas.openxmlformats.org/officeDocument/2006/relationships/hyperlink" Target="https://podminky.urs.cz/item/CS_URS_2025_01/181951112" TargetMode="External" /><Relationship Id="rId24" Type="http://schemas.openxmlformats.org/officeDocument/2006/relationships/hyperlink" Target="https://podminky.urs.cz/item/CS_URS_2025_01/182151111" TargetMode="External" /><Relationship Id="rId25" Type="http://schemas.openxmlformats.org/officeDocument/2006/relationships/hyperlink" Target="https://podminky.urs.cz/item/CS_URS_2025_01/183101321" TargetMode="External" /><Relationship Id="rId26" Type="http://schemas.openxmlformats.org/officeDocument/2006/relationships/hyperlink" Target="https://podminky.urs.cz/item/CS_URS_2025_01/183402121" TargetMode="External" /><Relationship Id="rId27" Type="http://schemas.openxmlformats.org/officeDocument/2006/relationships/hyperlink" Target="https://podminky.urs.cz/item/CS_URS_2025_01/184102117" TargetMode="External" /><Relationship Id="rId28" Type="http://schemas.openxmlformats.org/officeDocument/2006/relationships/hyperlink" Target="https://podminky.urs.cz/item/CS_URS_2025_01/184215133" TargetMode="External" /><Relationship Id="rId29" Type="http://schemas.openxmlformats.org/officeDocument/2006/relationships/hyperlink" Target="https://podminky.urs.cz/item/CS_URS_2025_01/184501141" TargetMode="External" /><Relationship Id="rId30" Type="http://schemas.openxmlformats.org/officeDocument/2006/relationships/hyperlink" Target="https://podminky.urs.cz/item/CS_URS_2025_01/184801121" TargetMode="External" /><Relationship Id="rId31" Type="http://schemas.openxmlformats.org/officeDocument/2006/relationships/hyperlink" Target="https://podminky.urs.cz/item/CS_URS_2025_01/184813511" TargetMode="External" /><Relationship Id="rId32" Type="http://schemas.openxmlformats.org/officeDocument/2006/relationships/hyperlink" Target="https://podminky.urs.cz/item/CS_URS_2025_01/184911421" TargetMode="External" /><Relationship Id="rId33" Type="http://schemas.openxmlformats.org/officeDocument/2006/relationships/hyperlink" Target="https://podminky.urs.cz/item/CS_URS_2025_01/185804312" TargetMode="External" /><Relationship Id="rId34" Type="http://schemas.openxmlformats.org/officeDocument/2006/relationships/hyperlink" Target="https://podminky.urs.cz/item/CS_URS_2025_01/211521111" TargetMode="External" /><Relationship Id="rId35" Type="http://schemas.openxmlformats.org/officeDocument/2006/relationships/hyperlink" Target="https://podminky.urs.cz/item/CS_URS_2025_01/211971121" TargetMode="External" /><Relationship Id="rId36" Type="http://schemas.openxmlformats.org/officeDocument/2006/relationships/hyperlink" Target="https://podminky.urs.cz/item/CS_URS_2025_01/564851011" TargetMode="External" /><Relationship Id="rId37" Type="http://schemas.openxmlformats.org/officeDocument/2006/relationships/hyperlink" Target="https://podminky.urs.cz/item/CS_URS_2025_01/564851111" TargetMode="External" /><Relationship Id="rId38" Type="http://schemas.openxmlformats.org/officeDocument/2006/relationships/hyperlink" Target="https://podminky.urs.cz/item/CS_URS_2025_01/564861113" TargetMode="External" /><Relationship Id="rId39" Type="http://schemas.openxmlformats.org/officeDocument/2006/relationships/hyperlink" Target="https://podminky.urs.cz/item/CS_URS_2025_01/565145121" TargetMode="External" /><Relationship Id="rId40" Type="http://schemas.openxmlformats.org/officeDocument/2006/relationships/hyperlink" Target="https://podminky.urs.cz/item/CS_URS_2025_01/573191111" TargetMode="External" /><Relationship Id="rId41" Type="http://schemas.openxmlformats.org/officeDocument/2006/relationships/hyperlink" Target="https://podminky.urs.cz/item/CS_URS_2025_01/573211108" TargetMode="External" /><Relationship Id="rId42" Type="http://schemas.openxmlformats.org/officeDocument/2006/relationships/hyperlink" Target="https://podminky.urs.cz/item/CS_URS_2025_01/577134121" TargetMode="External" /><Relationship Id="rId43" Type="http://schemas.openxmlformats.org/officeDocument/2006/relationships/hyperlink" Target="https://podminky.urs.cz/item/CS_URS_2025_01/916131213" TargetMode="External" /><Relationship Id="rId44" Type="http://schemas.openxmlformats.org/officeDocument/2006/relationships/hyperlink" Target="https://podminky.urs.cz/item/CS_URS_2025_01/919732211" TargetMode="External" /><Relationship Id="rId45" Type="http://schemas.openxmlformats.org/officeDocument/2006/relationships/hyperlink" Target="https://podminky.urs.cz/item/CS_URS_2025_01/919735111" TargetMode="External" /><Relationship Id="rId46" Type="http://schemas.openxmlformats.org/officeDocument/2006/relationships/hyperlink" Target="https://podminky.urs.cz/item/CS_URS_2025_01/919735112" TargetMode="External" /><Relationship Id="rId47" Type="http://schemas.openxmlformats.org/officeDocument/2006/relationships/hyperlink" Target="https://podminky.urs.cz/item/CS_URS_2025_01/113107342" TargetMode="External" /><Relationship Id="rId48" Type="http://schemas.openxmlformats.org/officeDocument/2006/relationships/hyperlink" Target="https://podminky.urs.cz/item/CS_URS_2025_01/113107131" TargetMode="External" /><Relationship Id="rId49" Type="http://schemas.openxmlformats.org/officeDocument/2006/relationships/hyperlink" Target="https://podminky.urs.cz/item/CS_URS_2025_01/113154512" TargetMode="External" /><Relationship Id="rId50" Type="http://schemas.openxmlformats.org/officeDocument/2006/relationships/hyperlink" Target="https://podminky.urs.cz/item/CS_URS_2025_01/113154514" TargetMode="External" /><Relationship Id="rId51" Type="http://schemas.openxmlformats.org/officeDocument/2006/relationships/hyperlink" Target="https://podminky.urs.cz/item/CS_URS_2025_01/997013011" TargetMode="External" /><Relationship Id="rId52" Type="http://schemas.openxmlformats.org/officeDocument/2006/relationships/hyperlink" Target="https://podminky.urs.cz/item/CS_URS_2025_01/997013501" TargetMode="External" /><Relationship Id="rId53" Type="http://schemas.openxmlformats.org/officeDocument/2006/relationships/hyperlink" Target="https://podminky.urs.cz/item/CS_URS_2025_01/997013509" TargetMode="External" /><Relationship Id="rId54" Type="http://schemas.openxmlformats.org/officeDocument/2006/relationships/hyperlink" Target="https://podminky.urs.cz/item/CS_URS_2025_01/997013631" TargetMode="External" /><Relationship Id="rId55" Type="http://schemas.openxmlformats.org/officeDocument/2006/relationships/hyperlink" Target="https://podminky.urs.cz/item/CS_URS_2025_01/997221551" TargetMode="External" /><Relationship Id="rId56" Type="http://schemas.openxmlformats.org/officeDocument/2006/relationships/hyperlink" Target="https://podminky.urs.cz/item/CS_URS_2025_01/997221559" TargetMode="External" /><Relationship Id="rId57" Type="http://schemas.openxmlformats.org/officeDocument/2006/relationships/hyperlink" Target="https://podminky.urs.cz/item/CS_URS_2025_01/997221561" TargetMode="External" /><Relationship Id="rId58" Type="http://schemas.openxmlformats.org/officeDocument/2006/relationships/hyperlink" Target="https://podminky.urs.cz/item/CS_URS_2025_01/997221569" TargetMode="External" /><Relationship Id="rId59" Type="http://schemas.openxmlformats.org/officeDocument/2006/relationships/hyperlink" Target="https://podminky.urs.cz/item/CS_URS_2025_01/997221861" TargetMode="External" /><Relationship Id="rId60" Type="http://schemas.openxmlformats.org/officeDocument/2006/relationships/hyperlink" Target="https://podminky.urs.cz/item/CS_URS_2025_01/997221875" TargetMode="External" /><Relationship Id="rId61" Type="http://schemas.openxmlformats.org/officeDocument/2006/relationships/hyperlink" Target="https://podminky.urs.cz/item/CS_URS_2025_01/998225111" TargetMode="External" /><Relationship Id="rId62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012164000" TargetMode="External" /><Relationship Id="rId2" Type="http://schemas.openxmlformats.org/officeDocument/2006/relationships/hyperlink" Target="https://podminky.urs.cz/item/CS_URS_2025_01/012203000" TargetMode="External" /><Relationship Id="rId3" Type="http://schemas.openxmlformats.org/officeDocument/2006/relationships/hyperlink" Target="https://podminky.urs.cz/item/CS_URS_2025_01/012414000" TargetMode="External" /><Relationship Id="rId4" Type="http://schemas.openxmlformats.org/officeDocument/2006/relationships/hyperlink" Target="https://podminky.urs.cz/item/CS_URS_2025_01/012444000" TargetMode="External" /><Relationship Id="rId5" Type="http://schemas.openxmlformats.org/officeDocument/2006/relationships/hyperlink" Target="https://podminky.urs.cz/item/CS_URS_2025_01/030001000" TargetMode="External" /><Relationship Id="rId6" Type="http://schemas.openxmlformats.org/officeDocument/2006/relationships/hyperlink" Target="https://podminky.urs.cz/item/CS_URS_2025_01/034303000" TargetMode="External" /><Relationship Id="rId7" Type="http://schemas.openxmlformats.org/officeDocument/2006/relationships/hyperlink" Target="https://podminky.urs.cz/item/CS_URS_2025_01/043002000" TargetMode="External" /><Relationship Id="rId8" Type="http://schemas.openxmlformats.org/officeDocument/2006/relationships/hyperlink" Target="https://podminky.urs.cz/item/CS_URS_2025_01/043154000" TargetMode="External" /><Relationship Id="rId9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="1" customFormat="1" ht="24.96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29" t="s">
        <v>14</v>
      </c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2"/>
      <c r="BE5" s="30" t="s">
        <v>15</v>
      </c>
      <c r="BS5" s="19" t="s">
        <v>6</v>
      </c>
    </row>
    <row r="6" s="1" customFormat="1" ht="36.96" customHeight="1">
      <c r="B6" s="23"/>
      <c r="C6" s="24"/>
      <c r="D6" s="31" t="s">
        <v>16</v>
      </c>
      <c r="E6" s="24"/>
      <c r="F6" s="24"/>
      <c r="G6" s="24"/>
      <c r="H6" s="24"/>
      <c r="I6" s="24"/>
      <c r="J6" s="24"/>
      <c r="K6" s="32" t="s">
        <v>17</v>
      </c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2"/>
      <c r="BE6" s="33"/>
      <c r="BS6" s="19" t="s">
        <v>6</v>
      </c>
    </row>
    <row r="7" s="1" customFormat="1" ht="12" customHeight="1">
      <c r="B7" s="23"/>
      <c r="C7" s="24"/>
      <c r="D7" s="34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4" t="s">
        <v>20</v>
      </c>
      <c r="AL7" s="24"/>
      <c r="AM7" s="24"/>
      <c r="AN7" s="29" t="s">
        <v>21</v>
      </c>
      <c r="AO7" s="24"/>
      <c r="AP7" s="24"/>
      <c r="AQ7" s="24"/>
      <c r="AR7" s="22"/>
      <c r="BE7" s="33"/>
      <c r="BS7" s="19" t="s">
        <v>6</v>
      </c>
    </row>
    <row r="8" s="1" customFormat="1" ht="12" customHeight="1">
      <c r="B8" s="23"/>
      <c r="C8" s="24"/>
      <c r="D8" s="34" t="s">
        <v>22</v>
      </c>
      <c r="E8" s="24"/>
      <c r="F8" s="24"/>
      <c r="G8" s="24"/>
      <c r="H8" s="24"/>
      <c r="I8" s="24"/>
      <c r="J8" s="24"/>
      <c r="K8" s="29" t="s">
        <v>23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4" t="s">
        <v>24</v>
      </c>
      <c r="AL8" s="24"/>
      <c r="AM8" s="24"/>
      <c r="AN8" s="35" t="s">
        <v>25</v>
      </c>
      <c r="AO8" s="24"/>
      <c r="AP8" s="24"/>
      <c r="AQ8" s="24"/>
      <c r="AR8" s="22"/>
      <c r="BE8" s="33"/>
      <c r="BS8" s="19" t="s">
        <v>6</v>
      </c>
    </row>
    <row r="9" s="1" customFormat="1" ht="14.4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3"/>
      <c r="BS9" s="19" t="s">
        <v>6</v>
      </c>
    </row>
    <row r="10" s="1" customFormat="1" ht="12" customHeight="1">
      <c r="B10" s="23"/>
      <c r="C10" s="24"/>
      <c r="D10" s="34" t="s">
        <v>26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4" t="s">
        <v>27</v>
      </c>
      <c r="AL10" s="24"/>
      <c r="AM10" s="24"/>
      <c r="AN10" s="29" t="s">
        <v>28</v>
      </c>
      <c r="AO10" s="24"/>
      <c r="AP10" s="24"/>
      <c r="AQ10" s="24"/>
      <c r="AR10" s="22"/>
      <c r="BE10" s="33"/>
      <c r="BS10" s="19" t="s">
        <v>6</v>
      </c>
    </row>
    <row r="11" s="1" customFormat="1" ht="18.48" customHeight="1">
      <c r="B11" s="23"/>
      <c r="C11" s="24"/>
      <c r="D11" s="24"/>
      <c r="E11" s="29" t="s">
        <v>23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4" t="s">
        <v>29</v>
      </c>
      <c r="AL11" s="24"/>
      <c r="AM11" s="24"/>
      <c r="AN11" s="29" t="s">
        <v>28</v>
      </c>
      <c r="AO11" s="24"/>
      <c r="AP11" s="24"/>
      <c r="AQ11" s="24"/>
      <c r="AR11" s="22"/>
      <c r="BE11" s="33"/>
      <c r="BS11" s="19" t="s">
        <v>6</v>
      </c>
    </row>
    <row r="12" s="1" customFormat="1" ht="6.96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3"/>
      <c r="BS12" s="19" t="s">
        <v>6</v>
      </c>
    </row>
    <row r="13" s="1" customFormat="1" ht="12" customHeight="1">
      <c r="B13" s="23"/>
      <c r="C13" s="24"/>
      <c r="D13" s="34" t="s">
        <v>30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4" t="s">
        <v>27</v>
      </c>
      <c r="AL13" s="24"/>
      <c r="AM13" s="24"/>
      <c r="AN13" s="36" t="s">
        <v>31</v>
      </c>
      <c r="AO13" s="24"/>
      <c r="AP13" s="24"/>
      <c r="AQ13" s="24"/>
      <c r="AR13" s="22"/>
      <c r="BE13" s="33"/>
      <c r="BS13" s="19" t="s">
        <v>6</v>
      </c>
    </row>
    <row r="14">
      <c r="B14" s="23"/>
      <c r="C14" s="24"/>
      <c r="D14" s="24"/>
      <c r="E14" s="36" t="s">
        <v>31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4" t="s">
        <v>29</v>
      </c>
      <c r="AL14" s="24"/>
      <c r="AM14" s="24"/>
      <c r="AN14" s="36" t="s">
        <v>31</v>
      </c>
      <c r="AO14" s="24"/>
      <c r="AP14" s="24"/>
      <c r="AQ14" s="24"/>
      <c r="AR14" s="22"/>
      <c r="BE14" s="33"/>
      <c r="BS14" s="19" t="s">
        <v>6</v>
      </c>
    </row>
    <row r="15" s="1" customFormat="1" ht="6.96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3"/>
      <c r="BS15" s="19" t="s">
        <v>4</v>
      </c>
    </row>
    <row r="16" s="1" customFormat="1" ht="12" customHeight="1">
      <c r="B16" s="23"/>
      <c r="C16" s="24"/>
      <c r="D16" s="34" t="s">
        <v>32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4" t="s">
        <v>27</v>
      </c>
      <c r="AL16" s="24"/>
      <c r="AM16" s="24"/>
      <c r="AN16" s="29" t="s">
        <v>28</v>
      </c>
      <c r="AO16" s="24"/>
      <c r="AP16" s="24"/>
      <c r="AQ16" s="24"/>
      <c r="AR16" s="22"/>
      <c r="BE16" s="33"/>
      <c r="BS16" s="19" t="s">
        <v>4</v>
      </c>
    </row>
    <row r="17" s="1" customFormat="1" ht="18.48" customHeight="1">
      <c r="B17" s="23"/>
      <c r="C17" s="24"/>
      <c r="D17" s="24"/>
      <c r="E17" s="29" t="s">
        <v>33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4" t="s">
        <v>29</v>
      </c>
      <c r="AL17" s="24"/>
      <c r="AM17" s="24"/>
      <c r="AN17" s="29" t="s">
        <v>28</v>
      </c>
      <c r="AO17" s="24"/>
      <c r="AP17" s="24"/>
      <c r="AQ17" s="24"/>
      <c r="AR17" s="22"/>
      <c r="BE17" s="33"/>
      <c r="BS17" s="19" t="s">
        <v>34</v>
      </c>
    </row>
    <row r="18" s="1" customFormat="1" ht="6.96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3"/>
      <c r="BS18" s="19" t="s">
        <v>6</v>
      </c>
    </row>
    <row r="19" s="1" customFormat="1" ht="12" customHeight="1">
      <c r="B19" s="23"/>
      <c r="C19" s="24"/>
      <c r="D19" s="34" t="s">
        <v>35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4" t="s">
        <v>27</v>
      </c>
      <c r="AL19" s="24"/>
      <c r="AM19" s="24"/>
      <c r="AN19" s="29" t="s">
        <v>28</v>
      </c>
      <c r="AO19" s="24"/>
      <c r="AP19" s="24"/>
      <c r="AQ19" s="24"/>
      <c r="AR19" s="22"/>
      <c r="BE19" s="33"/>
      <c r="BS19" s="19" t="s">
        <v>6</v>
      </c>
    </row>
    <row r="20" s="1" customFormat="1" ht="18.48" customHeight="1">
      <c r="B20" s="23"/>
      <c r="C20" s="24"/>
      <c r="D20" s="24"/>
      <c r="E20" s="29" t="s">
        <v>23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4" t="s">
        <v>29</v>
      </c>
      <c r="AL20" s="24"/>
      <c r="AM20" s="24"/>
      <c r="AN20" s="29" t="s">
        <v>28</v>
      </c>
      <c r="AO20" s="24"/>
      <c r="AP20" s="24"/>
      <c r="AQ20" s="24"/>
      <c r="AR20" s="22"/>
      <c r="BE20" s="33"/>
      <c r="BS20" s="19" t="s">
        <v>34</v>
      </c>
    </row>
    <row r="21" s="1" customFormat="1" ht="6.96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3"/>
    </row>
    <row r="22" s="1" customFormat="1" ht="12" customHeight="1">
      <c r="B22" s="23"/>
      <c r="C22" s="24"/>
      <c r="D22" s="34" t="s">
        <v>36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3"/>
    </row>
    <row r="23" s="1" customFormat="1" ht="131.25" customHeight="1">
      <c r="B23" s="23"/>
      <c r="C23" s="24"/>
      <c r="D23" s="24"/>
      <c r="E23" s="38" t="s">
        <v>37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24"/>
      <c r="AP23" s="24"/>
      <c r="AQ23" s="24"/>
      <c r="AR23" s="22"/>
      <c r="BE23" s="33"/>
    </row>
    <row r="24" s="1" customFormat="1" ht="6.96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3"/>
    </row>
    <row r="25" s="1" customFormat="1" ht="6.96" customHeight="1">
      <c r="B25" s="23"/>
      <c r="C25" s="24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24"/>
      <c r="AQ25" s="24"/>
      <c r="AR25" s="22"/>
      <c r="BE25" s="33"/>
    </row>
    <row r="26" s="2" customFormat="1" ht="25.92" customHeight="1">
      <c r="A26" s="40"/>
      <c r="B26" s="41"/>
      <c r="C26" s="42"/>
      <c r="D26" s="43" t="s">
        <v>38</v>
      </c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5">
        <f>ROUND(AG54,2)</f>
        <v>0</v>
      </c>
      <c r="AL26" s="44"/>
      <c r="AM26" s="44"/>
      <c r="AN26" s="44"/>
      <c r="AO26" s="44"/>
      <c r="AP26" s="42"/>
      <c r="AQ26" s="42"/>
      <c r="AR26" s="46"/>
      <c r="BE26" s="33"/>
    </row>
    <row r="27" s="2" customFormat="1" ht="6.96" customHeight="1">
      <c r="A27" s="40"/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6"/>
      <c r="BE27" s="33"/>
    </row>
    <row r="28" s="2" customFormat="1">
      <c r="A28" s="40"/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7" t="s">
        <v>39</v>
      </c>
      <c r="M28" s="47"/>
      <c r="N28" s="47"/>
      <c r="O28" s="47"/>
      <c r="P28" s="47"/>
      <c r="Q28" s="42"/>
      <c r="R28" s="42"/>
      <c r="S28" s="42"/>
      <c r="T28" s="42"/>
      <c r="U28" s="42"/>
      <c r="V28" s="42"/>
      <c r="W28" s="47" t="s">
        <v>40</v>
      </c>
      <c r="X28" s="47"/>
      <c r="Y28" s="47"/>
      <c r="Z28" s="47"/>
      <c r="AA28" s="47"/>
      <c r="AB28" s="47"/>
      <c r="AC28" s="47"/>
      <c r="AD28" s="47"/>
      <c r="AE28" s="47"/>
      <c r="AF28" s="42"/>
      <c r="AG28" s="42"/>
      <c r="AH28" s="42"/>
      <c r="AI28" s="42"/>
      <c r="AJ28" s="42"/>
      <c r="AK28" s="47" t="s">
        <v>41</v>
      </c>
      <c r="AL28" s="47"/>
      <c r="AM28" s="47"/>
      <c r="AN28" s="47"/>
      <c r="AO28" s="47"/>
      <c r="AP28" s="42"/>
      <c r="AQ28" s="42"/>
      <c r="AR28" s="46"/>
      <c r="BE28" s="33"/>
    </row>
    <row r="29" s="3" customFormat="1" ht="14.4" customHeight="1">
      <c r="A29" s="3"/>
      <c r="B29" s="48"/>
      <c r="C29" s="49"/>
      <c r="D29" s="34" t="s">
        <v>42</v>
      </c>
      <c r="E29" s="49"/>
      <c r="F29" s="34" t="s">
        <v>43</v>
      </c>
      <c r="G29" s="49"/>
      <c r="H29" s="49"/>
      <c r="I29" s="49"/>
      <c r="J29" s="49"/>
      <c r="K29" s="49"/>
      <c r="L29" s="50">
        <v>0.20999999999999999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51">
        <f>ROUND(AZ54, 2)</f>
        <v>0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1">
        <f>ROUND(AV54, 2)</f>
        <v>0</v>
      </c>
      <c r="AL29" s="49"/>
      <c r="AM29" s="49"/>
      <c r="AN29" s="49"/>
      <c r="AO29" s="49"/>
      <c r="AP29" s="49"/>
      <c r="AQ29" s="49"/>
      <c r="AR29" s="52"/>
      <c r="BE29" s="53"/>
    </row>
    <row r="30" s="3" customFormat="1" ht="14.4" customHeight="1">
      <c r="A30" s="3"/>
      <c r="B30" s="48"/>
      <c r="C30" s="49"/>
      <c r="D30" s="49"/>
      <c r="E30" s="49"/>
      <c r="F30" s="34" t="s">
        <v>44</v>
      </c>
      <c r="G30" s="49"/>
      <c r="H30" s="49"/>
      <c r="I30" s="49"/>
      <c r="J30" s="49"/>
      <c r="K30" s="49"/>
      <c r="L30" s="50">
        <v>0.12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51">
        <f>ROUND(BA54, 2)</f>
        <v>0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51">
        <f>ROUND(AW54, 2)</f>
        <v>0</v>
      </c>
      <c r="AL30" s="49"/>
      <c r="AM30" s="49"/>
      <c r="AN30" s="49"/>
      <c r="AO30" s="49"/>
      <c r="AP30" s="49"/>
      <c r="AQ30" s="49"/>
      <c r="AR30" s="52"/>
      <c r="BE30" s="53"/>
    </row>
    <row r="31" hidden="1" s="3" customFormat="1" ht="14.4" customHeight="1">
      <c r="A31" s="3"/>
      <c r="B31" s="48"/>
      <c r="C31" s="49"/>
      <c r="D31" s="49"/>
      <c r="E31" s="49"/>
      <c r="F31" s="34" t="s">
        <v>45</v>
      </c>
      <c r="G31" s="49"/>
      <c r="H31" s="49"/>
      <c r="I31" s="49"/>
      <c r="J31" s="49"/>
      <c r="K31" s="49"/>
      <c r="L31" s="50">
        <v>0.20999999999999999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51">
        <f>ROUND(BB54, 2)</f>
        <v>0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51">
        <v>0</v>
      </c>
      <c r="AL31" s="49"/>
      <c r="AM31" s="49"/>
      <c r="AN31" s="49"/>
      <c r="AO31" s="49"/>
      <c r="AP31" s="49"/>
      <c r="AQ31" s="49"/>
      <c r="AR31" s="52"/>
      <c r="BE31" s="53"/>
    </row>
    <row r="32" hidden="1" s="3" customFormat="1" ht="14.4" customHeight="1">
      <c r="A32" s="3"/>
      <c r="B32" s="48"/>
      <c r="C32" s="49"/>
      <c r="D32" s="49"/>
      <c r="E32" s="49"/>
      <c r="F32" s="34" t="s">
        <v>46</v>
      </c>
      <c r="G32" s="49"/>
      <c r="H32" s="49"/>
      <c r="I32" s="49"/>
      <c r="J32" s="49"/>
      <c r="K32" s="49"/>
      <c r="L32" s="50">
        <v>0.12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51">
        <f>ROUND(BC54, 2)</f>
        <v>0</v>
      </c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51">
        <v>0</v>
      </c>
      <c r="AL32" s="49"/>
      <c r="AM32" s="49"/>
      <c r="AN32" s="49"/>
      <c r="AO32" s="49"/>
      <c r="AP32" s="49"/>
      <c r="AQ32" s="49"/>
      <c r="AR32" s="52"/>
      <c r="BE32" s="53"/>
    </row>
    <row r="33" hidden="1" s="3" customFormat="1" ht="14.4" customHeight="1">
      <c r="A33" s="3"/>
      <c r="B33" s="48"/>
      <c r="C33" s="49"/>
      <c r="D33" s="49"/>
      <c r="E33" s="49"/>
      <c r="F33" s="34" t="s">
        <v>47</v>
      </c>
      <c r="G33" s="49"/>
      <c r="H33" s="49"/>
      <c r="I33" s="49"/>
      <c r="J33" s="49"/>
      <c r="K33" s="49"/>
      <c r="L33" s="50">
        <v>0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51">
        <f>ROUND(BD54, 2)</f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51">
        <v>0</v>
      </c>
      <c r="AL33" s="49"/>
      <c r="AM33" s="49"/>
      <c r="AN33" s="49"/>
      <c r="AO33" s="49"/>
      <c r="AP33" s="49"/>
      <c r="AQ33" s="49"/>
      <c r="AR33" s="52"/>
      <c r="BE33" s="3"/>
    </row>
    <row r="34" s="2" customFormat="1" ht="6.96" customHeight="1">
      <c r="A34" s="40"/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6"/>
      <c r="BE34" s="40"/>
    </row>
    <row r="35" s="2" customFormat="1" ht="25.92" customHeight="1">
      <c r="A35" s="40"/>
      <c r="B35" s="41"/>
      <c r="C35" s="54"/>
      <c r="D35" s="55" t="s">
        <v>48</v>
      </c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7" t="s">
        <v>49</v>
      </c>
      <c r="U35" s="56"/>
      <c r="V35" s="56"/>
      <c r="W35" s="56"/>
      <c r="X35" s="58" t="s">
        <v>50</v>
      </c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9">
        <f>SUM(AK26:AK33)</f>
        <v>0</v>
      </c>
      <c r="AL35" s="56"/>
      <c r="AM35" s="56"/>
      <c r="AN35" s="56"/>
      <c r="AO35" s="60"/>
      <c r="AP35" s="54"/>
      <c r="AQ35" s="54"/>
      <c r="AR35" s="46"/>
      <c r="BE35" s="40"/>
    </row>
    <row r="36" s="2" customFormat="1" ht="6.96" customHeight="1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6"/>
      <c r="BE36" s="40"/>
    </row>
    <row r="37" s="2" customFormat="1" ht="6.96" customHeight="1">
      <c r="A37" s="40"/>
      <c r="B37" s="61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46"/>
      <c r="BE37" s="40"/>
    </row>
    <row r="41" s="2" customFormat="1" ht="6.96" customHeight="1">
      <c r="A41" s="40"/>
      <c r="B41" s="63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46"/>
      <c r="BE41" s="40"/>
    </row>
    <row r="42" s="2" customFormat="1" ht="24.96" customHeight="1">
      <c r="A42" s="40"/>
      <c r="B42" s="41"/>
      <c r="C42" s="25" t="s">
        <v>51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6"/>
      <c r="BE42" s="40"/>
    </row>
    <row r="43" s="2" customFormat="1" ht="6.96" customHeight="1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6"/>
      <c r="BE43" s="40"/>
    </row>
    <row r="44" s="4" customFormat="1" ht="12" customHeight="1">
      <c r="A44" s="4"/>
      <c r="B44" s="65"/>
      <c r="C44" s="34" t="s">
        <v>13</v>
      </c>
      <c r="D44" s="66"/>
      <c r="E44" s="66"/>
      <c r="F44" s="66"/>
      <c r="G44" s="66"/>
      <c r="H44" s="66"/>
      <c r="I44" s="66"/>
      <c r="J44" s="66"/>
      <c r="K44" s="66"/>
      <c r="L44" s="66" t="str">
        <f>K5</f>
        <v>013-0-25</v>
      </c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7"/>
      <c r="BE44" s="4"/>
    </row>
    <row r="45" s="5" customFormat="1" ht="36.96" customHeight="1">
      <c r="A45" s="5"/>
      <c r="B45" s="68"/>
      <c r="C45" s="69" t="s">
        <v>16</v>
      </c>
      <c r="D45" s="70"/>
      <c r="E45" s="70"/>
      <c r="F45" s="70"/>
      <c r="G45" s="70"/>
      <c r="H45" s="70"/>
      <c r="I45" s="70"/>
      <c r="J45" s="70"/>
      <c r="K45" s="70"/>
      <c r="L45" s="71" t="str">
        <f>K6</f>
        <v>TOČNA V PODLUSKÁCH V ROUDNICI NAD LABEM</v>
      </c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2"/>
      <c r="BE45" s="5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6"/>
      <c r="BE46" s="40"/>
    </row>
    <row r="47" s="2" customFormat="1" ht="12" customHeight="1">
      <c r="A47" s="40"/>
      <c r="B47" s="41"/>
      <c r="C47" s="34" t="s">
        <v>22</v>
      </c>
      <c r="D47" s="42"/>
      <c r="E47" s="42"/>
      <c r="F47" s="42"/>
      <c r="G47" s="42"/>
      <c r="H47" s="42"/>
      <c r="I47" s="42"/>
      <c r="J47" s="42"/>
      <c r="K47" s="42"/>
      <c r="L47" s="73" t="str">
        <f>IF(K8="","",K8)</f>
        <v xml:space="preserve"> </v>
      </c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34" t="s">
        <v>24</v>
      </c>
      <c r="AJ47" s="42"/>
      <c r="AK47" s="42"/>
      <c r="AL47" s="42"/>
      <c r="AM47" s="74" t="str">
        <f>IF(AN8= "","",AN8)</f>
        <v>21. 3. 2025</v>
      </c>
      <c r="AN47" s="74"/>
      <c r="AO47" s="42"/>
      <c r="AP47" s="42"/>
      <c r="AQ47" s="42"/>
      <c r="AR47" s="46"/>
      <c r="B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6"/>
      <c r="BE48" s="40"/>
    </row>
    <row r="49" s="2" customFormat="1" ht="25.65" customHeight="1">
      <c r="A49" s="40"/>
      <c r="B49" s="41"/>
      <c r="C49" s="34" t="s">
        <v>26</v>
      </c>
      <c r="D49" s="42"/>
      <c r="E49" s="42"/>
      <c r="F49" s="42"/>
      <c r="G49" s="42"/>
      <c r="H49" s="42"/>
      <c r="I49" s="42"/>
      <c r="J49" s="42"/>
      <c r="K49" s="42"/>
      <c r="L49" s="66" t="str">
        <f>IF(E11= "","",E11)</f>
        <v xml:space="preserve"> </v>
      </c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34" t="s">
        <v>32</v>
      </c>
      <c r="AJ49" s="42"/>
      <c r="AK49" s="42"/>
      <c r="AL49" s="42"/>
      <c r="AM49" s="75" t="str">
        <f>IF(E17="","",E17)</f>
        <v>Projekce dopravní Filip, s.r.o.</v>
      </c>
      <c r="AN49" s="66"/>
      <c r="AO49" s="66"/>
      <c r="AP49" s="66"/>
      <c r="AQ49" s="42"/>
      <c r="AR49" s="46"/>
      <c r="AS49" s="76" t="s">
        <v>52</v>
      </c>
      <c r="AT49" s="77"/>
      <c r="AU49" s="78"/>
      <c r="AV49" s="78"/>
      <c r="AW49" s="78"/>
      <c r="AX49" s="78"/>
      <c r="AY49" s="78"/>
      <c r="AZ49" s="78"/>
      <c r="BA49" s="78"/>
      <c r="BB49" s="78"/>
      <c r="BC49" s="78"/>
      <c r="BD49" s="79"/>
      <c r="BE49" s="40"/>
    </row>
    <row r="50" s="2" customFormat="1" ht="15.15" customHeight="1">
      <c r="A50" s="40"/>
      <c r="B50" s="41"/>
      <c r="C50" s="34" t="s">
        <v>30</v>
      </c>
      <c r="D50" s="42"/>
      <c r="E50" s="42"/>
      <c r="F50" s="42"/>
      <c r="G50" s="42"/>
      <c r="H50" s="42"/>
      <c r="I50" s="42"/>
      <c r="J50" s="42"/>
      <c r="K50" s="42"/>
      <c r="L50" s="66" t="str">
        <f>IF(E14= "Vyplň údaj","",E14)</f>
        <v/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34" t="s">
        <v>35</v>
      </c>
      <c r="AJ50" s="42"/>
      <c r="AK50" s="42"/>
      <c r="AL50" s="42"/>
      <c r="AM50" s="75" t="str">
        <f>IF(E20="","",E20)</f>
        <v xml:space="preserve"> </v>
      </c>
      <c r="AN50" s="66"/>
      <c r="AO50" s="66"/>
      <c r="AP50" s="66"/>
      <c r="AQ50" s="42"/>
      <c r="AR50" s="46"/>
      <c r="AS50" s="80"/>
      <c r="AT50" s="81"/>
      <c r="AU50" s="82"/>
      <c r="AV50" s="82"/>
      <c r="AW50" s="82"/>
      <c r="AX50" s="82"/>
      <c r="AY50" s="82"/>
      <c r="AZ50" s="82"/>
      <c r="BA50" s="82"/>
      <c r="BB50" s="82"/>
      <c r="BC50" s="82"/>
      <c r="BD50" s="83"/>
      <c r="BE50" s="40"/>
    </row>
    <row r="51" s="2" customFormat="1" ht="10.8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6"/>
      <c r="AS51" s="84"/>
      <c r="AT51" s="85"/>
      <c r="AU51" s="86"/>
      <c r="AV51" s="86"/>
      <c r="AW51" s="86"/>
      <c r="AX51" s="86"/>
      <c r="AY51" s="86"/>
      <c r="AZ51" s="86"/>
      <c r="BA51" s="86"/>
      <c r="BB51" s="86"/>
      <c r="BC51" s="86"/>
      <c r="BD51" s="87"/>
      <c r="BE51" s="40"/>
    </row>
    <row r="52" s="2" customFormat="1" ht="29.28" customHeight="1">
      <c r="A52" s="40"/>
      <c r="B52" s="41"/>
      <c r="C52" s="88" t="s">
        <v>53</v>
      </c>
      <c r="D52" s="89"/>
      <c r="E52" s="89"/>
      <c r="F52" s="89"/>
      <c r="G52" s="89"/>
      <c r="H52" s="90"/>
      <c r="I52" s="91" t="s">
        <v>54</v>
      </c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92" t="s">
        <v>55</v>
      </c>
      <c r="AH52" s="89"/>
      <c r="AI52" s="89"/>
      <c r="AJ52" s="89"/>
      <c r="AK52" s="89"/>
      <c r="AL52" s="89"/>
      <c r="AM52" s="89"/>
      <c r="AN52" s="91" t="s">
        <v>56</v>
      </c>
      <c r="AO52" s="89"/>
      <c r="AP52" s="89"/>
      <c r="AQ52" s="93" t="s">
        <v>57</v>
      </c>
      <c r="AR52" s="46"/>
      <c r="AS52" s="94" t="s">
        <v>58</v>
      </c>
      <c r="AT52" s="95" t="s">
        <v>59</v>
      </c>
      <c r="AU52" s="95" t="s">
        <v>60</v>
      </c>
      <c r="AV52" s="95" t="s">
        <v>61</v>
      </c>
      <c r="AW52" s="95" t="s">
        <v>62</v>
      </c>
      <c r="AX52" s="95" t="s">
        <v>63</v>
      </c>
      <c r="AY52" s="95" t="s">
        <v>64</v>
      </c>
      <c r="AZ52" s="95" t="s">
        <v>65</v>
      </c>
      <c r="BA52" s="95" t="s">
        <v>66</v>
      </c>
      <c r="BB52" s="95" t="s">
        <v>67</v>
      </c>
      <c r="BC52" s="95" t="s">
        <v>68</v>
      </c>
      <c r="BD52" s="96" t="s">
        <v>69</v>
      </c>
      <c r="BE52" s="40"/>
    </row>
    <row r="53" s="2" customFormat="1" ht="10.8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6"/>
      <c r="AS53" s="97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9"/>
      <c r="BE53" s="40"/>
    </row>
    <row r="54" s="6" customFormat="1" ht="32.4" customHeight="1">
      <c r="A54" s="6"/>
      <c r="B54" s="100"/>
      <c r="C54" s="101" t="s">
        <v>70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3">
        <f>ROUND(SUM(AG55:AG56),2)</f>
        <v>0</v>
      </c>
      <c r="AH54" s="103"/>
      <c r="AI54" s="103"/>
      <c r="AJ54" s="103"/>
      <c r="AK54" s="103"/>
      <c r="AL54" s="103"/>
      <c r="AM54" s="103"/>
      <c r="AN54" s="104">
        <f>SUM(AG54,AT54)</f>
        <v>0</v>
      </c>
      <c r="AO54" s="104"/>
      <c r="AP54" s="104"/>
      <c r="AQ54" s="105" t="s">
        <v>28</v>
      </c>
      <c r="AR54" s="106"/>
      <c r="AS54" s="107">
        <f>ROUND(SUM(AS55:AS56),2)</f>
        <v>0</v>
      </c>
      <c r="AT54" s="108">
        <f>ROUND(SUM(AV54:AW54),2)</f>
        <v>0</v>
      </c>
      <c r="AU54" s="109">
        <f>ROUND(SUM(AU55:AU56),5)</f>
        <v>0</v>
      </c>
      <c r="AV54" s="108">
        <f>ROUND(AZ54*L29,2)</f>
        <v>0</v>
      </c>
      <c r="AW54" s="108">
        <f>ROUND(BA54*L30,2)</f>
        <v>0</v>
      </c>
      <c r="AX54" s="108">
        <f>ROUND(BB54*L29,2)</f>
        <v>0</v>
      </c>
      <c r="AY54" s="108">
        <f>ROUND(BC54*L30,2)</f>
        <v>0</v>
      </c>
      <c r="AZ54" s="108">
        <f>ROUND(SUM(AZ55:AZ56),2)</f>
        <v>0</v>
      </c>
      <c r="BA54" s="108">
        <f>ROUND(SUM(BA55:BA56),2)</f>
        <v>0</v>
      </c>
      <c r="BB54" s="108">
        <f>ROUND(SUM(BB55:BB56),2)</f>
        <v>0</v>
      </c>
      <c r="BC54" s="108">
        <f>ROUND(SUM(BC55:BC56),2)</f>
        <v>0</v>
      </c>
      <c r="BD54" s="110">
        <f>ROUND(SUM(BD55:BD56),2)</f>
        <v>0</v>
      </c>
      <c r="BE54" s="6"/>
      <c r="BS54" s="111" t="s">
        <v>71</v>
      </c>
      <c r="BT54" s="111" t="s">
        <v>72</v>
      </c>
      <c r="BU54" s="112" t="s">
        <v>73</v>
      </c>
      <c r="BV54" s="111" t="s">
        <v>74</v>
      </c>
      <c r="BW54" s="111" t="s">
        <v>5</v>
      </c>
      <c r="BX54" s="111" t="s">
        <v>75</v>
      </c>
      <c r="CL54" s="111" t="s">
        <v>19</v>
      </c>
    </row>
    <row r="55" s="7" customFormat="1" ht="16.5" customHeight="1">
      <c r="A55" s="113" t="s">
        <v>76</v>
      </c>
      <c r="B55" s="114"/>
      <c r="C55" s="115"/>
      <c r="D55" s="116" t="s">
        <v>77</v>
      </c>
      <c r="E55" s="116"/>
      <c r="F55" s="116"/>
      <c r="G55" s="116"/>
      <c r="H55" s="116"/>
      <c r="I55" s="117"/>
      <c r="J55" s="116" t="s">
        <v>78</v>
      </c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8">
        <f>'SO 101 - Točna se zemními...'!J30</f>
        <v>0</v>
      </c>
      <c r="AH55" s="117"/>
      <c r="AI55" s="117"/>
      <c r="AJ55" s="117"/>
      <c r="AK55" s="117"/>
      <c r="AL55" s="117"/>
      <c r="AM55" s="117"/>
      <c r="AN55" s="118">
        <f>SUM(AG55,AT55)</f>
        <v>0</v>
      </c>
      <c r="AO55" s="117"/>
      <c r="AP55" s="117"/>
      <c r="AQ55" s="119" t="s">
        <v>79</v>
      </c>
      <c r="AR55" s="120"/>
      <c r="AS55" s="121">
        <v>0</v>
      </c>
      <c r="AT55" s="122">
        <f>ROUND(SUM(AV55:AW55),2)</f>
        <v>0</v>
      </c>
      <c r="AU55" s="123">
        <f>'SO 101 - Točna se zemními...'!P87</f>
        <v>0</v>
      </c>
      <c r="AV55" s="122">
        <f>'SO 101 - Točna se zemními...'!J33</f>
        <v>0</v>
      </c>
      <c r="AW55" s="122">
        <f>'SO 101 - Točna se zemními...'!J34</f>
        <v>0</v>
      </c>
      <c r="AX55" s="122">
        <f>'SO 101 - Točna se zemními...'!J35</f>
        <v>0</v>
      </c>
      <c r="AY55" s="122">
        <f>'SO 101 - Točna se zemními...'!J36</f>
        <v>0</v>
      </c>
      <c r="AZ55" s="122">
        <f>'SO 101 - Točna se zemními...'!F33</f>
        <v>0</v>
      </c>
      <c r="BA55" s="122">
        <f>'SO 101 - Točna se zemními...'!F34</f>
        <v>0</v>
      </c>
      <c r="BB55" s="122">
        <f>'SO 101 - Točna se zemními...'!F35</f>
        <v>0</v>
      </c>
      <c r="BC55" s="122">
        <f>'SO 101 - Točna se zemními...'!F36</f>
        <v>0</v>
      </c>
      <c r="BD55" s="124">
        <f>'SO 101 - Točna se zemními...'!F37</f>
        <v>0</v>
      </c>
      <c r="BE55" s="7"/>
      <c r="BT55" s="125" t="s">
        <v>80</v>
      </c>
      <c r="BV55" s="125" t="s">
        <v>74</v>
      </c>
      <c r="BW55" s="125" t="s">
        <v>81</v>
      </c>
      <c r="BX55" s="125" t="s">
        <v>5</v>
      </c>
      <c r="CL55" s="125" t="s">
        <v>19</v>
      </c>
      <c r="CM55" s="125" t="s">
        <v>82</v>
      </c>
    </row>
    <row r="56" s="7" customFormat="1" ht="16.5" customHeight="1">
      <c r="A56" s="113" t="s">
        <v>76</v>
      </c>
      <c r="B56" s="114"/>
      <c r="C56" s="115"/>
      <c r="D56" s="116" t="s">
        <v>83</v>
      </c>
      <c r="E56" s="116"/>
      <c r="F56" s="116"/>
      <c r="G56" s="116"/>
      <c r="H56" s="116"/>
      <c r="I56" s="117"/>
      <c r="J56" s="116" t="s">
        <v>84</v>
      </c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8">
        <f>'VRN - Vedlejší rozpočtové...'!J30</f>
        <v>0</v>
      </c>
      <c r="AH56" s="117"/>
      <c r="AI56" s="117"/>
      <c r="AJ56" s="117"/>
      <c r="AK56" s="117"/>
      <c r="AL56" s="117"/>
      <c r="AM56" s="117"/>
      <c r="AN56" s="118">
        <f>SUM(AG56,AT56)</f>
        <v>0</v>
      </c>
      <c r="AO56" s="117"/>
      <c r="AP56" s="117"/>
      <c r="AQ56" s="119" t="s">
        <v>85</v>
      </c>
      <c r="AR56" s="120"/>
      <c r="AS56" s="126">
        <v>0</v>
      </c>
      <c r="AT56" s="127">
        <f>ROUND(SUM(AV56:AW56),2)</f>
        <v>0</v>
      </c>
      <c r="AU56" s="128">
        <f>'VRN - Vedlejší rozpočtové...'!P83</f>
        <v>0</v>
      </c>
      <c r="AV56" s="127">
        <f>'VRN - Vedlejší rozpočtové...'!J33</f>
        <v>0</v>
      </c>
      <c r="AW56" s="127">
        <f>'VRN - Vedlejší rozpočtové...'!J34</f>
        <v>0</v>
      </c>
      <c r="AX56" s="127">
        <f>'VRN - Vedlejší rozpočtové...'!J35</f>
        <v>0</v>
      </c>
      <c r="AY56" s="127">
        <f>'VRN - Vedlejší rozpočtové...'!J36</f>
        <v>0</v>
      </c>
      <c r="AZ56" s="127">
        <f>'VRN - Vedlejší rozpočtové...'!F33</f>
        <v>0</v>
      </c>
      <c r="BA56" s="127">
        <f>'VRN - Vedlejší rozpočtové...'!F34</f>
        <v>0</v>
      </c>
      <c r="BB56" s="127">
        <f>'VRN - Vedlejší rozpočtové...'!F35</f>
        <v>0</v>
      </c>
      <c r="BC56" s="127">
        <f>'VRN - Vedlejší rozpočtové...'!F36</f>
        <v>0</v>
      </c>
      <c r="BD56" s="129">
        <f>'VRN - Vedlejší rozpočtové...'!F37</f>
        <v>0</v>
      </c>
      <c r="BE56" s="7"/>
      <c r="BT56" s="125" t="s">
        <v>80</v>
      </c>
      <c r="BV56" s="125" t="s">
        <v>74</v>
      </c>
      <c r="BW56" s="125" t="s">
        <v>86</v>
      </c>
      <c r="BX56" s="125" t="s">
        <v>5</v>
      </c>
      <c r="CL56" s="125" t="s">
        <v>19</v>
      </c>
      <c r="CM56" s="125" t="s">
        <v>82</v>
      </c>
    </row>
    <row r="57" s="2" customFormat="1" ht="30" customHeight="1">
      <c r="A57" s="40"/>
      <c r="B57" s="41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6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</row>
    <row r="58" s="2" customFormat="1" ht="6.96" customHeight="1">
      <c r="A58" s="40"/>
      <c r="B58" s="61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46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</row>
  </sheetData>
  <sheetProtection sheet="1" formatColumns="0" formatRows="0" objects="1" scenarios="1" spinCount="100000" saltValue="85WmrdkaAQ9IW/2qagT/5OPkTazltKAFtnk5uLN7/z3PNqKFexafErG0UP24HfwpM4a1efCrpVvhzRa/OPU9cg==" hashValue="Qn+vyI8maWWJ6zV6hFdzIyxpIwTWFTcJmSFLe/PsN+PiESV86MJ4D73RTqzk02j7fV1/GiUgz3WKOOaqik+Pcw==" algorithmName="SHA-512" password="CC35"/>
  <mergeCells count="46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45:AO45"/>
    <mergeCell ref="AM47:AN47"/>
    <mergeCell ref="AM49:AP49"/>
    <mergeCell ref="AS49:AT51"/>
    <mergeCell ref="AM50:AP50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G54:AM54"/>
    <mergeCell ref="AN54:AP54"/>
    <mergeCell ref="AR2:BE2"/>
  </mergeCells>
  <hyperlinks>
    <hyperlink ref="A55" location="'SO 101 - Točna se zemními...'!C2" display="/"/>
    <hyperlink ref="A56" location="'VRN - Vedlejší rozpočtové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81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82</v>
      </c>
    </row>
    <row r="4" s="1" customFormat="1" ht="24.96" customHeight="1">
      <c r="B4" s="22"/>
      <c r="D4" s="132" t="s">
        <v>87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16.5" customHeight="1">
      <c r="B7" s="22"/>
      <c r="E7" s="135" t="str">
        <f>'Rekapitulace stavby'!K6</f>
        <v>TOČNA V PODLUSKÁCH V ROUDNICI NAD LABEM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88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89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21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22</v>
      </c>
      <c r="E12" s="40"/>
      <c r="F12" s="138" t="s">
        <v>90</v>
      </c>
      <c r="G12" s="40"/>
      <c r="H12" s="40"/>
      <c r="I12" s="134" t="s">
        <v>24</v>
      </c>
      <c r="J12" s="139" t="str">
        <f>'Rekapitulace stavby'!AN8</f>
        <v>21. 3. 2025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26</v>
      </c>
      <c r="E14" s="40"/>
      <c r="F14" s="40"/>
      <c r="G14" s="40"/>
      <c r="H14" s="40"/>
      <c r="I14" s="134" t="s">
        <v>27</v>
      </c>
      <c r="J14" s="138" t="str">
        <f>IF('Rekapitulace stavby'!AN10="","",'Rekapitulace stavby'!AN10)</f>
        <v/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tr">
        <f>IF('Rekapitulace stavby'!E11="","",'Rekapitulace stavby'!E11)</f>
        <v xml:space="preserve"> </v>
      </c>
      <c r="F15" s="40"/>
      <c r="G15" s="40"/>
      <c r="H15" s="40"/>
      <c r="I15" s="134" t="s">
        <v>29</v>
      </c>
      <c r="J15" s="138" t="str">
        <f>IF('Rekapitulace stavby'!AN11="","",'Rekapitulace stavby'!AN11)</f>
        <v/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30</v>
      </c>
      <c r="E17" s="40"/>
      <c r="F17" s="40"/>
      <c r="G17" s="40"/>
      <c r="H17" s="40"/>
      <c r="I17" s="134" t="s">
        <v>27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29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32</v>
      </c>
      <c r="E20" s="40"/>
      <c r="F20" s="40"/>
      <c r="G20" s="40"/>
      <c r="H20" s="40"/>
      <c r="I20" s="134" t="s">
        <v>27</v>
      </c>
      <c r="J20" s="138" t="s">
        <v>28</v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">
        <v>33</v>
      </c>
      <c r="F21" s="40"/>
      <c r="G21" s="40"/>
      <c r="H21" s="40"/>
      <c r="I21" s="134" t="s">
        <v>29</v>
      </c>
      <c r="J21" s="138" t="s">
        <v>28</v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35</v>
      </c>
      <c r="E23" s="40"/>
      <c r="F23" s="40"/>
      <c r="G23" s="40"/>
      <c r="H23" s="40"/>
      <c r="I23" s="134" t="s">
        <v>27</v>
      </c>
      <c r="J23" s="138" t="str">
        <f>IF('Rekapitulace stavby'!AN19="","",'Rekapitulace stavby'!AN19)</f>
        <v/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tr">
        <f>IF('Rekapitulace stavby'!E20="","",'Rekapitulace stavby'!E20)</f>
        <v xml:space="preserve"> </v>
      </c>
      <c r="F24" s="40"/>
      <c r="G24" s="40"/>
      <c r="H24" s="40"/>
      <c r="I24" s="134" t="s">
        <v>29</v>
      </c>
      <c r="J24" s="138" t="str">
        <f>IF('Rekapitulace stavby'!AN20="","",'Rekapitulace stavby'!AN20)</f>
        <v/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36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28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38</v>
      </c>
      <c r="E30" s="40"/>
      <c r="F30" s="40"/>
      <c r="G30" s="40"/>
      <c r="H30" s="40"/>
      <c r="I30" s="40"/>
      <c r="J30" s="146">
        <f>ROUND(J87,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40</v>
      </c>
      <c r="G32" s="40"/>
      <c r="H32" s="40"/>
      <c r="I32" s="147" t="s">
        <v>39</v>
      </c>
      <c r="J32" s="147" t="s">
        <v>41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42</v>
      </c>
      <c r="E33" s="134" t="s">
        <v>43</v>
      </c>
      <c r="F33" s="149">
        <f>ROUND((SUM(BE87:BE452)),  2)</f>
        <v>0</v>
      </c>
      <c r="G33" s="40"/>
      <c r="H33" s="40"/>
      <c r="I33" s="150">
        <v>0.20999999999999999</v>
      </c>
      <c r="J33" s="149">
        <f>ROUND(((SUM(BE87:BE452))*I33),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44</v>
      </c>
      <c r="F34" s="149">
        <f>ROUND((SUM(BF87:BF452)),  2)</f>
        <v>0</v>
      </c>
      <c r="G34" s="40"/>
      <c r="H34" s="40"/>
      <c r="I34" s="150">
        <v>0.12</v>
      </c>
      <c r="J34" s="149">
        <f>ROUND(((SUM(BF87:BF452))*I34),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45</v>
      </c>
      <c r="F35" s="149">
        <f>ROUND((SUM(BG87:BG452)),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46</v>
      </c>
      <c r="F36" s="149">
        <f>ROUND((SUM(BH87:BH452)),  2)</f>
        <v>0</v>
      </c>
      <c r="G36" s="40"/>
      <c r="H36" s="40"/>
      <c r="I36" s="150">
        <v>0.12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47</v>
      </c>
      <c r="F37" s="149">
        <f>ROUND((SUM(BI87:BI452)),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48</v>
      </c>
      <c r="E39" s="153"/>
      <c r="F39" s="153"/>
      <c r="G39" s="154" t="s">
        <v>49</v>
      </c>
      <c r="H39" s="155" t="s">
        <v>50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91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62" t="str">
        <f>E7</f>
        <v>TOČNA V PODLUSKÁCH V ROUDNICI NAD LABEM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88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SO 101 - Točna se zemními průlehy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22</v>
      </c>
      <c r="D52" s="42"/>
      <c r="E52" s="42"/>
      <c r="F52" s="29" t="str">
        <f>F12</f>
        <v>Roudnice nad Labem</v>
      </c>
      <c r="G52" s="42"/>
      <c r="H52" s="42"/>
      <c r="I52" s="34" t="s">
        <v>24</v>
      </c>
      <c r="J52" s="74" t="str">
        <f>IF(J12="","",J12)</f>
        <v>21. 3. 2025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25.65" customHeight="1">
      <c r="A54" s="40"/>
      <c r="B54" s="41"/>
      <c r="C54" s="34" t="s">
        <v>26</v>
      </c>
      <c r="D54" s="42"/>
      <c r="E54" s="42"/>
      <c r="F54" s="29" t="str">
        <f>E15</f>
        <v xml:space="preserve"> </v>
      </c>
      <c r="G54" s="42"/>
      <c r="H54" s="42"/>
      <c r="I54" s="34" t="s">
        <v>32</v>
      </c>
      <c r="J54" s="38" t="str">
        <f>E21</f>
        <v>Projekce dopravní Filip, s.r.o.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30</v>
      </c>
      <c r="D55" s="42"/>
      <c r="E55" s="42"/>
      <c r="F55" s="29" t="str">
        <f>IF(E18="","",E18)</f>
        <v>Vyplň údaj</v>
      </c>
      <c r="G55" s="42"/>
      <c r="H55" s="42"/>
      <c r="I55" s="34" t="s">
        <v>35</v>
      </c>
      <c r="J55" s="38" t="str">
        <f>E24</f>
        <v xml:space="preserve"> 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92</v>
      </c>
      <c r="D57" s="164"/>
      <c r="E57" s="164"/>
      <c r="F57" s="164"/>
      <c r="G57" s="164"/>
      <c r="H57" s="164"/>
      <c r="I57" s="164"/>
      <c r="J57" s="165" t="s">
        <v>93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70</v>
      </c>
      <c r="D59" s="42"/>
      <c r="E59" s="42"/>
      <c r="F59" s="42"/>
      <c r="G59" s="42"/>
      <c r="H59" s="42"/>
      <c r="I59" s="42"/>
      <c r="J59" s="104">
        <f>J87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94</v>
      </c>
    </row>
    <row r="60" s="9" customFormat="1" ht="24.96" customHeight="1">
      <c r="A60" s="9"/>
      <c r="B60" s="167"/>
      <c r="C60" s="168"/>
      <c r="D60" s="169" t="s">
        <v>95</v>
      </c>
      <c r="E60" s="170"/>
      <c r="F60" s="170"/>
      <c r="G60" s="170"/>
      <c r="H60" s="170"/>
      <c r="I60" s="170"/>
      <c r="J60" s="171">
        <f>J88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96</v>
      </c>
      <c r="E61" s="176"/>
      <c r="F61" s="176"/>
      <c r="G61" s="176"/>
      <c r="H61" s="176"/>
      <c r="I61" s="176"/>
      <c r="J61" s="177">
        <f>J89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97</v>
      </c>
      <c r="E62" s="176"/>
      <c r="F62" s="176"/>
      <c r="G62" s="176"/>
      <c r="H62" s="176"/>
      <c r="I62" s="176"/>
      <c r="J62" s="177">
        <f>J297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98</v>
      </c>
      <c r="E63" s="176"/>
      <c r="F63" s="176"/>
      <c r="G63" s="176"/>
      <c r="H63" s="176"/>
      <c r="I63" s="176"/>
      <c r="J63" s="177">
        <f>J314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3"/>
      <c r="C64" s="174"/>
      <c r="D64" s="175" t="s">
        <v>99</v>
      </c>
      <c r="E64" s="176"/>
      <c r="F64" s="176"/>
      <c r="G64" s="176"/>
      <c r="H64" s="176"/>
      <c r="I64" s="176"/>
      <c r="J64" s="177">
        <f>J343</f>
        <v>0</v>
      </c>
      <c r="K64" s="174"/>
      <c r="L64" s="17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4.88" customHeight="1">
      <c r="A65" s="10"/>
      <c r="B65" s="173"/>
      <c r="C65" s="174"/>
      <c r="D65" s="175" t="s">
        <v>100</v>
      </c>
      <c r="E65" s="176"/>
      <c r="F65" s="176"/>
      <c r="G65" s="176"/>
      <c r="H65" s="176"/>
      <c r="I65" s="176"/>
      <c r="J65" s="177">
        <f>J378</f>
        <v>0</v>
      </c>
      <c r="K65" s="174"/>
      <c r="L65" s="17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73"/>
      <c r="C66" s="174"/>
      <c r="D66" s="175" t="s">
        <v>101</v>
      </c>
      <c r="E66" s="176"/>
      <c r="F66" s="176"/>
      <c r="G66" s="176"/>
      <c r="H66" s="176"/>
      <c r="I66" s="176"/>
      <c r="J66" s="177">
        <f>J395</f>
        <v>0</v>
      </c>
      <c r="K66" s="174"/>
      <c r="L66" s="178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73"/>
      <c r="C67" s="174"/>
      <c r="D67" s="175" t="s">
        <v>102</v>
      </c>
      <c r="E67" s="176"/>
      <c r="F67" s="176"/>
      <c r="G67" s="176"/>
      <c r="H67" s="176"/>
      <c r="I67" s="176"/>
      <c r="J67" s="177">
        <f>J449</f>
        <v>0</v>
      </c>
      <c r="K67" s="174"/>
      <c r="L67" s="17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2" customFormat="1" ht="21.84" customHeight="1">
      <c r="A68" s="40"/>
      <c r="B68" s="41"/>
      <c r="C68" s="42"/>
      <c r="D68" s="42"/>
      <c r="E68" s="42"/>
      <c r="F68" s="42"/>
      <c r="G68" s="42"/>
      <c r="H68" s="42"/>
      <c r="I68" s="42"/>
      <c r="J68" s="42"/>
      <c r="K68" s="42"/>
      <c r="L68" s="136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</row>
    <row r="69" s="2" customFormat="1" ht="6.96" customHeight="1">
      <c r="A69" s="40"/>
      <c r="B69" s="61"/>
      <c r="C69" s="62"/>
      <c r="D69" s="62"/>
      <c r="E69" s="62"/>
      <c r="F69" s="62"/>
      <c r="G69" s="62"/>
      <c r="H69" s="62"/>
      <c r="I69" s="62"/>
      <c r="J69" s="62"/>
      <c r="K69" s="62"/>
      <c r="L69" s="136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</row>
    <row r="73" s="2" customFormat="1" ht="6.96" customHeight="1">
      <c r="A73" s="40"/>
      <c r="B73" s="63"/>
      <c r="C73" s="64"/>
      <c r="D73" s="64"/>
      <c r="E73" s="64"/>
      <c r="F73" s="64"/>
      <c r="G73" s="64"/>
      <c r="H73" s="64"/>
      <c r="I73" s="64"/>
      <c r="J73" s="64"/>
      <c r="K73" s="64"/>
      <c r="L73" s="136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24.96" customHeight="1">
      <c r="A74" s="40"/>
      <c r="B74" s="41"/>
      <c r="C74" s="25" t="s">
        <v>103</v>
      </c>
      <c r="D74" s="42"/>
      <c r="E74" s="42"/>
      <c r="F74" s="42"/>
      <c r="G74" s="42"/>
      <c r="H74" s="42"/>
      <c r="I74" s="42"/>
      <c r="J74" s="42"/>
      <c r="K74" s="42"/>
      <c r="L74" s="136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2" customFormat="1" ht="6.96" customHeight="1">
      <c r="A75" s="40"/>
      <c r="B75" s="41"/>
      <c r="C75" s="42"/>
      <c r="D75" s="42"/>
      <c r="E75" s="42"/>
      <c r="F75" s="42"/>
      <c r="G75" s="42"/>
      <c r="H75" s="42"/>
      <c r="I75" s="42"/>
      <c r="J75" s="42"/>
      <c r="K75" s="42"/>
      <c r="L75" s="136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12" customHeight="1">
      <c r="A76" s="40"/>
      <c r="B76" s="41"/>
      <c r="C76" s="34" t="s">
        <v>16</v>
      </c>
      <c r="D76" s="42"/>
      <c r="E76" s="42"/>
      <c r="F76" s="42"/>
      <c r="G76" s="42"/>
      <c r="H76" s="42"/>
      <c r="I76" s="42"/>
      <c r="J76" s="42"/>
      <c r="K76" s="42"/>
      <c r="L76" s="136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16.5" customHeight="1">
      <c r="A77" s="40"/>
      <c r="B77" s="41"/>
      <c r="C77" s="42"/>
      <c r="D77" s="42"/>
      <c r="E77" s="162" t="str">
        <f>E7</f>
        <v>TOČNA V PODLUSKÁCH V ROUDNICI NAD LABEM</v>
      </c>
      <c r="F77" s="34"/>
      <c r="G77" s="34"/>
      <c r="H77" s="34"/>
      <c r="I77" s="42"/>
      <c r="J77" s="42"/>
      <c r="K77" s="42"/>
      <c r="L77" s="136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12" customHeight="1">
      <c r="A78" s="40"/>
      <c r="B78" s="41"/>
      <c r="C78" s="34" t="s">
        <v>88</v>
      </c>
      <c r="D78" s="42"/>
      <c r="E78" s="42"/>
      <c r="F78" s="42"/>
      <c r="G78" s="42"/>
      <c r="H78" s="42"/>
      <c r="I78" s="42"/>
      <c r="J78" s="42"/>
      <c r="K78" s="42"/>
      <c r="L78" s="136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16.5" customHeight="1">
      <c r="A79" s="40"/>
      <c r="B79" s="41"/>
      <c r="C79" s="42"/>
      <c r="D79" s="42"/>
      <c r="E79" s="71" t="str">
        <f>E9</f>
        <v>SO 101 - Točna se zemními průlehy</v>
      </c>
      <c r="F79" s="42"/>
      <c r="G79" s="42"/>
      <c r="H79" s="42"/>
      <c r="I79" s="42"/>
      <c r="J79" s="42"/>
      <c r="K79" s="42"/>
      <c r="L79" s="136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6.96" customHeight="1">
      <c r="A80" s="40"/>
      <c r="B80" s="41"/>
      <c r="C80" s="42"/>
      <c r="D80" s="42"/>
      <c r="E80" s="42"/>
      <c r="F80" s="42"/>
      <c r="G80" s="42"/>
      <c r="H80" s="42"/>
      <c r="I80" s="42"/>
      <c r="J80" s="42"/>
      <c r="K80" s="42"/>
      <c r="L80" s="136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12" customHeight="1">
      <c r="A81" s="40"/>
      <c r="B81" s="41"/>
      <c r="C81" s="34" t="s">
        <v>22</v>
      </c>
      <c r="D81" s="42"/>
      <c r="E81" s="42"/>
      <c r="F81" s="29" t="str">
        <f>F12</f>
        <v>Roudnice nad Labem</v>
      </c>
      <c r="G81" s="42"/>
      <c r="H81" s="42"/>
      <c r="I81" s="34" t="s">
        <v>24</v>
      </c>
      <c r="J81" s="74" t="str">
        <f>IF(J12="","",J12)</f>
        <v>21. 3. 2025</v>
      </c>
      <c r="K81" s="42"/>
      <c r="L81" s="136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6.96" customHeight="1">
      <c r="A82" s="40"/>
      <c r="B82" s="41"/>
      <c r="C82" s="42"/>
      <c r="D82" s="42"/>
      <c r="E82" s="42"/>
      <c r="F82" s="42"/>
      <c r="G82" s="42"/>
      <c r="H82" s="42"/>
      <c r="I82" s="42"/>
      <c r="J82" s="42"/>
      <c r="K82" s="42"/>
      <c r="L82" s="136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25.65" customHeight="1">
      <c r="A83" s="40"/>
      <c r="B83" s="41"/>
      <c r="C83" s="34" t="s">
        <v>26</v>
      </c>
      <c r="D83" s="42"/>
      <c r="E83" s="42"/>
      <c r="F83" s="29" t="str">
        <f>E15</f>
        <v xml:space="preserve"> </v>
      </c>
      <c r="G83" s="42"/>
      <c r="H83" s="42"/>
      <c r="I83" s="34" t="s">
        <v>32</v>
      </c>
      <c r="J83" s="38" t="str">
        <f>E21</f>
        <v>Projekce dopravní Filip, s.r.o.</v>
      </c>
      <c r="K83" s="42"/>
      <c r="L83" s="1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5.15" customHeight="1">
      <c r="A84" s="40"/>
      <c r="B84" s="41"/>
      <c r="C84" s="34" t="s">
        <v>30</v>
      </c>
      <c r="D84" s="42"/>
      <c r="E84" s="42"/>
      <c r="F84" s="29" t="str">
        <f>IF(E18="","",E18)</f>
        <v>Vyplň údaj</v>
      </c>
      <c r="G84" s="42"/>
      <c r="H84" s="42"/>
      <c r="I84" s="34" t="s">
        <v>35</v>
      </c>
      <c r="J84" s="38" t="str">
        <f>E24</f>
        <v xml:space="preserve"> </v>
      </c>
      <c r="K84" s="42"/>
      <c r="L84" s="136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10.32" customHeight="1">
      <c r="A85" s="40"/>
      <c r="B85" s="41"/>
      <c r="C85" s="42"/>
      <c r="D85" s="42"/>
      <c r="E85" s="42"/>
      <c r="F85" s="42"/>
      <c r="G85" s="42"/>
      <c r="H85" s="42"/>
      <c r="I85" s="42"/>
      <c r="J85" s="42"/>
      <c r="K85" s="42"/>
      <c r="L85" s="136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11" customFormat="1" ht="29.28" customHeight="1">
      <c r="A86" s="179"/>
      <c r="B86" s="180"/>
      <c r="C86" s="181" t="s">
        <v>104</v>
      </c>
      <c r="D86" s="182" t="s">
        <v>57</v>
      </c>
      <c r="E86" s="182" t="s">
        <v>53</v>
      </c>
      <c r="F86" s="182" t="s">
        <v>54</v>
      </c>
      <c r="G86" s="182" t="s">
        <v>105</v>
      </c>
      <c r="H86" s="182" t="s">
        <v>106</v>
      </c>
      <c r="I86" s="182" t="s">
        <v>107</v>
      </c>
      <c r="J86" s="182" t="s">
        <v>93</v>
      </c>
      <c r="K86" s="183" t="s">
        <v>108</v>
      </c>
      <c r="L86" s="184"/>
      <c r="M86" s="94" t="s">
        <v>28</v>
      </c>
      <c r="N86" s="95" t="s">
        <v>42</v>
      </c>
      <c r="O86" s="95" t="s">
        <v>109</v>
      </c>
      <c r="P86" s="95" t="s">
        <v>110</v>
      </c>
      <c r="Q86" s="95" t="s">
        <v>111</v>
      </c>
      <c r="R86" s="95" t="s">
        <v>112</v>
      </c>
      <c r="S86" s="95" t="s">
        <v>113</v>
      </c>
      <c r="T86" s="96" t="s">
        <v>114</v>
      </c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</row>
    <row r="87" s="2" customFormat="1" ht="22.8" customHeight="1">
      <c r="A87" s="40"/>
      <c r="B87" s="41"/>
      <c r="C87" s="101" t="s">
        <v>115</v>
      </c>
      <c r="D87" s="42"/>
      <c r="E87" s="42"/>
      <c r="F87" s="42"/>
      <c r="G87" s="42"/>
      <c r="H87" s="42"/>
      <c r="I87" s="42"/>
      <c r="J87" s="185">
        <f>BK87</f>
        <v>0</v>
      </c>
      <c r="K87" s="42"/>
      <c r="L87" s="46"/>
      <c r="M87" s="97"/>
      <c r="N87" s="186"/>
      <c r="O87" s="98"/>
      <c r="P87" s="187">
        <f>P88</f>
        <v>0</v>
      </c>
      <c r="Q87" s="98"/>
      <c r="R87" s="187">
        <f>R88</f>
        <v>63.676428100000003</v>
      </c>
      <c r="S87" s="98"/>
      <c r="T87" s="188">
        <f>T88</f>
        <v>39.842150000000004</v>
      </c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T87" s="19" t="s">
        <v>71</v>
      </c>
      <c r="AU87" s="19" t="s">
        <v>94</v>
      </c>
      <c r="BK87" s="189">
        <f>BK88</f>
        <v>0</v>
      </c>
    </row>
    <row r="88" s="12" customFormat="1" ht="25.92" customHeight="1">
      <c r="A88" s="12"/>
      <c r="B88" s="190"/>
      <c r="C88" s="191"/>
      <c r="D88" s="192" t="s">
        <v>71</v>
      </c>
      <c r="E88" s="193" t="s">
        <v>116</v>
      </c>
      <c r="F88" s="193" t="s">
        <v>117</v>
      </c>
      <c r="G88" s="191"/>
      <c r="H88" s="191"/>
      <c r="I88" s="194"/>
      <c r="J88" s="195">
        <f>BK88</f>
        <v>0</v>
      </c>
      <c r="K88" s="191"/>
      <c r="L88" s="196"/>
      <c r="M88" s="197"/>
      <c r="N88" s="198"/>
      <c r="O88" s="198"/>
      <c r="P88" s="199">
        <f>P89+P297+P314+P343+P395+P449</f>
        <v>0</v>
      </c>
      <c r="Q88" s="198"/>
      <c r="R88" s="199">
        <f>R89+R297+R314+R343+R395+R449</f>
        <v>63.676428100000003</v>
      </c>
      <c r="S88" s="198"/>
      <c r="T88" s="200">
        <f>T89+T297+T314+T343+T395+T449</f>
        <v>39.842150000000004</v>
      </c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R88" s="201" t="s">
        <v>80</v>
      </c>
      <c r="AT88" s="202" t="s">
        <v>71</v>
      </c>
      <c r="AU88" s="202" t="s">
        <v>72</v>
      </c>
      <c r="AY88" s="201" t="s">
        <v>118</v>
      </c>
      <c r="BK88" s="203">
        <f>BK89+BK297+BK314+BK343+BK395+BK449</f>
        <v>0</v>
      </c>
    </row>
    <row r="89" s="12" customFormat="1" ht="22.8" customHeight="1">
      <c r="A89" s="12"/>
      <c r="B89" s="190"/>
      <c r="C89" s="191"/>
      <c r="D89" s="192" t="s">
        <v>71</v>
      </c>
      <c r="E89" s="204" t="s">
        <v>80</v>
      </c>
      <c r="F89" s="204" t="s">
        <v>119</v>
      </c>
      <c r="G89" s="191"/>
      <c r="H89" s="191"/>
      <c r="I89" s="194"/>
      <c r="J89" s="205">
        <f>BK89</f>
        <v>0</v>
      </c>
      <c r="K89" s="191"/>
      <c r="L89" s="196"/>
      <c r="M89" s="197"/>
      <c r="N89" s="198"/>
      <c r="O89" s="198"/>
      <c r="P89" s="199">
        <f>SUM(P90:P296)</f>
        <v>0</v>
      </c>
      <c r="Q89" s="198"/>
      <c r="R89" s="199">
        <f>SUM(R90:R296)</f>
        <v>31.047207999999998</v>
      </c>
      <c r="S89" s="198"/>
      <c r="T89" s="200">
        <f>SUM(T90:T296)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01" t="s">
        <v>80</v>
      </c>
      <c r="AT89" s="202" t="s">
        <v>71</v>
      </c>
      <c r="AU89" s="202" t="s">
        <v>80</v>
      </c>
      <c r="AY89" s="201" t="s">
        <v>118</v>
      </c>
      <c r="BK89" s="203">
        <f>SUM(BK90:BK296)</f>
        <v>0</v>
      </c>
    </row>
    <row r="90" s="2" customFormat="1" ht="33" customHeight="1">
      <c r="A90" s="40"/>
      <c r="B90" s="41"/>
      <c r="C90" s="206" t="s">
        <v>80</v>
      </c>
      <c r="D90" s="206" t="s">
        <v>120</v>
      </c>
      <c r="E90" s="207" t="s">
        <v>121</v>
      </c>
      <c r="F90" s="208" t="s">
        <v>122</v>
      </c>
      <c r="G90" s="209" t="s">
        <v>123</v>
      </c>
      <c r="H90" s="210">
        <v>87.200000000000003</v>
      </c>
      <c r="I90" s="211"/>
      <c r="J90" s="212">
        <f>ROUND(I90*H90,2)</f>
        <v>0</v>
      </c>
      <c r="K90" s="208" t="s">
        <v>124</v>
      </c>
      <c r="L90" s="46"/>
      <c r="M90" s="213" t="s">
        <v>28</v>
      </c>
      <c r="N90" s="214" t="s">
        <v>43</v>
      </c>
      <c r="O90" s="86"/>
      <c r="P90" s="215">
        <f>O90*H90</f>
        <v>0</v>
      </c>
      <c r="Q90" s="215">
        <v>0</v>
      </c>
      <c r="R90" s="215">
        <f>Q90*H90</f>
        <v>0</v>
      </c>
      <c r="S90" s="215">
        <v>0</v>
      </c>
      <c r="T90" s="216">
        <f>S90*H90</f>
        <v>0</v>
      </c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R90" s="217" t="s">
        <v>125</v>
      </c>
      <c r="AT90" s="217" t="s">
        <v>120</v>
      </c>
      <c r="AU90" s="217" t="s">
        <v>82</v>
      </c>
      <c r="AY90" s="19" t="s">
        <v>118</v>
      </c>
      <c r="BE90" s="218">
        <f>IF(N90="základní",J90,0)</f>
        <v>0</v>
      </c>
      <c r="BF90" s="218">
        <f>IF(N90="snížená",J90,0)</f>
        <v>0</v>
      </c>
      <c r="BG90" s="218">
        <f>IF(N90="zákl. přenesená",J90,0)</f>
        <v>0</v>
      </c>
      <c r="BH90" s="218">
        <f>IF(N90="sníž. přenesená",J90,0)</f>
        <v>0</v>
      </c>
      <c r="BI90" s="218">
        <f>IF(N90="nulová",J90,0)</f>
        <v>0</v>
      </c>
      <c r="BJ90" s="19" t="s">
        <v>80</v>
      </c>
      <c r="BK90" s="218">
        <f>ROUND(I90*H90,2)</f>
        <v>0</v>
      </c>
      <c r="BL90" s="19" t="s">
        <v>125</v>
      </c>
      <c r="BM90" s="217" t="s">
        <v>126</v>
      </c>
    </row>
    <row r="91" s="2" customFormat="1">
      <c r="A91" s="40"/>
      <c r="B91" s="41"/>
      <c r="C91" s="42"/>
      <c r="D91" s="219" t="s">
        <v>127</v>
      </c>
      <c r="E91" s="42"/>
      <c r="F91" s="220" t="s">
        <v>128</v>
      </c>
      <c r="G91" s="42"/>
      <c r="H91" s="42"/>
      <c r="I91" s="221"/>
      <c r="J91" s="42"/>
      <c r="K91" s="42"/>
      <c r="L91" s="46"/>
      <c r="M91" s="222"/>
      <c r="N91" s="223"/>
      <c r="O91" s="86"/>
      <c r="P91" s="86"/>
      <c r="Q91" s="86"/>
      <c r="R91" s="86"/>
      <c r="S91" s="86"/>
      <c r="T91" s="87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T91" s="19" t="s">
        <v>127</v>
      </c>
      <c r="AU91" s="19" t="s">
        <v>82</v>
      </c>
    </row>
    <row r="92" s="2" customFormat="1">
      <c r="A92" s="40"/>
      <c r="B92" s="41"/>
      <c r="C92" s="42"/>
      <c r="D92" s="224" t="s">
        <v>129</v>
      </c>
      <c r="E92" s="42"/>
      <c r="F92" s="225" t="s">
        <v>130</v>
      </c>
      <c r="G92" s="42"/>
      <c r="H92" s="42"/>
      <c r="I92" s="221"/>
      <c r="J92" s="42"/>
      <c r="K92" s="42"/>
      <c r="L92" s="46"/>
      <c r="M92" s="222"/>
      <c r="N92" s="223"/>
      <c r="O92" s="86"/>
      <c r="P92" s="86"/>
      <c r="Q92" s="86"/>
      <c r="R92" s="86"/>
      <c r="S92" s="86"/>
      <c r="T92" s="87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T92" s="19" t="s">
        <v>129</v>
      </c>
      <c r="AU92" s="19" t="s">
        <v>82</v>
      </c>
    </row>
    <row r="93" s="13" customFormat="1">
      <c r="A93" s="13"/>
      <c r="B93" s="226"/>
      <c r="C93" s="227"/>
      <c r="D93" s="219" t="s">
        <v>131</v>
      </c>
      <c r="E93" s="228" t="s">
        <v>28</v>
      </c>
      <c r="F93" s="229" t="s">
        <v>132</v>
      </c>
      <c r="G93" s="227"/>
      <c r="H93" s="230">
        <v>27.199999999999999</v>
      </c>
      <c r="I93" s="231"/>
      <c r="J93" s="227"/>
      <c r="K93" s="227"/>
      <c r="L93" s="232"/>
      <c r="M93" s="233"/>
      <c r="N93" s="234"/>
      <c r="O93" s="234"/>
      <c r="P93" s="234"/>
      <c r="Q93" s="234"/>
      <c r="R93" s="234"/>
      <c r="S93" s="234"/>
      <c r="T93" s="235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T93" s="236" t="s">
        <v>131</v>
      </c>
      <c r="AU93" s="236" t="s">
        <v>82</v>
      </c>
      <c r="AV93" s="13" t="s">
        <v>82</v>
      </c>
      <c r="AW93" s="13" t="s">
        <v>34</v>
      </c>
      <c r="AX93" s="13" t="s">
        <v>72</v>
      </c>
      <c r="AY93" s="236" t="s">
        <v>118</v>
      </c>
    </row>
    <row r="94" s="13" customFormat="1">
      <c r="A94" s="13"/>
      <c r="B94" s="226"/>
      <c r="C94" s="227"/>
      <c r="D94" s="219" t="s">
        <v>131</v>
      </c>
      <c r="E94" s="228" t="s">
        <v>28</v>
      </c>
      <c r="F94" s="229" t="s">
        <v>133</v>
      </c>
      <c r="G94" s="227"/>
      <c r="H94" s="230">
        <v>60</v>
      </c>
      <c r="I94" s="231"/>
      <c r="J94" s="227"/>
      <c r="K94" s="227"/>
      <c r="L94" s="232"/>
      <c r="M94" s="233"/>
      <c r="N94" s="234"/>
      <c r="O94" s="234"/>
      <c r="P94" s="234"/>
      <c r="Q94" s="234"/>
      <c r="R94" s="234"/>
      <c r="S94" s="234"/>
      <c r="T94" s="235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36" t="s">
        <v>131</v>
      </c>
      <c r="AU94" s="236" t="s">
        <v>82</v>
      </c>
      <c r="AV94" s="13" t="s">
        <v>82</v>
      </c>
      <c r="AW94" s="13" t="s">
        <v>34</v>
      </c>
      <c r="AX94" s="13" t="s">
        <v>72</v>
      </c>
      <c r="AY94" s="236" t="s">
        <v>118</v>
      </c>
    </row>
    <row r="95" s="14" customFormat="1">
      <c r="A95" s="14"/>
      <c r="B95" s="237"/>
      <c r="C95" s="238"/>
      <c r="D95" s="219" t="s">
        <v>131</v>
      </c>
      <c r="E95" s="239" t="s">
        <v>28</v>
      </c>
      <c r="F95" s="240" t="s">
        <v>134</v>
      </c>
      <c r="G95" s="238"/>
      <c r="H95" s="241">
        <v>87.200000000000003</v>
      </c>
      <c r="I95" s="242"/>
      <c r="J95" s="238"/>
      <c r="K95" s="238"/>
      <c r="L95" s="243"/>
      <c r="M95" s="244"/>
      <c r="N95" s="245"/>
      <c r="O95" s="245"/>
      <c r="P95" s="245"/>
      <c r="Q95" s="245"/>
      <c r="R95" s="245"/>
      <c r="S95" s="245"/>
      <c r="T95" s="246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T95" s="247" t="s">
        <v>131</v>
      </c>
      <c r="AU95" s="247" t="s">
        <v>82</v>
      </c>
      <c r="AV95" s="14" t="s">
        <v>125</v>
      </c>
      <c r="AW95" s="14" t="s">
        <v>34</v>
      </c>
      <c r="AX95" s="14" t="s">
        <v>80</v>
      </c>
      <c r="AY95" s="247" t="s">
        <v>118</v>
      </c>
    </row>
    <row r="96" s="2" customFormat="1" ht="24.15" customHeight="1">
      <c r="A96" s="40"/>
      <c r="B96" s="41"/>
      <c r="C96" s="206" t="s">
        <v>82</v>
      </c>
      <c r="D96" s="206" t="s">
        <v>120</v>
      </c>
      <c r="E96" s="207" t="s">
        <v>135</v>
      </c>
      <c r="F96" s="208" t="s">
        <v>136</v>
      </c>
      <c r="G96" s="209" t="s">
        <v>137</v>
      </c>
      <c r="H96" s="210">
        <v>1</v>
      </c>
      <c r="I96" s="211"/>
      <c r="J96" s="212">
        <f>ROUND(I96*H96,2)</f>
        <v>0</v>
      </c>
      <c r="K96" s="208" t="s">
        <v>124</v>
      </c>
      <c r="L96" s="46"/>
      <c r="M96" s="213" t="s">
        <v>28</v>
      </c>
      <c r="N96" s="214" t="s">
        <v>43</v>
      </c>
      <c r="O96" s="86"/>
      <c r="P96" s="215">
        <f>O96*H96</f>
        <v>0</v>
      </c>
      <c r="Q96" s="215">
        <v>0</v>
      </c>
      <c r="R96" s="215">
        <f>Q96*H96</f>
        <v>0</v>
      </c>
      <c r="S96" s="215">
        <v>0</v>
      </c>
      <c r="T96" s="216">
        <f>S96*H96</f>
        <v>0</v>
      </c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R96" s="217" t="s">
        <v>125</v>
      </c>
      <c r="AT96" s="217" t="s">
        <v>120</v>
      </c>
      <c r="AU96" s="217" t="s">
        <v>82</v>
      </c>
      <c r="AY96" s="19" t="s">
        <v>118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19" t="s">
        <v>80</v>
      </c>
      <c r="BK96" s="218">
        <f>ROUND(I96*H96,2)</f>
        <v>0</v>
      </c>
      <c r="BL96" s="19" t="s">
        <v>125</v>
      </c>
      <c r="BM96" s="217" t="s">
        <v>138</v>
      </c>
    </row>
    <row r="97" s="2" customFormat="1">
      <c r="A97" s="40"/>
      <c r="B97" s="41"/>
      <c r="C97" s="42"/>
      <c r="D97" s="219" t="s">
        <v>127</v>
      </c>
      <c r="E97" s="42"/>
      <c r="F97" s="220" t="s">
        <v>139</v>
      </c>
      <c r="G97" s="42"/>
      <c r="H97" s="42"/>
      <c r="I97" s="221"/>
      <c r="J97" s="42"/>
      <c r="K97" s="42"/>
      <c r="L97" s="46"/>
      <c r="M97" s="222"/>
      <c r="N97" s="223"/>
      <c r="O97" s="86"/>
      <c r="P97" s="86"/>
      <c r="Q97" s="86"/>
      <c r="R97" s="86"/>
      <c r="S97" s="86"/>
      <c r="T97" s="87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T97" s="19" t="s">
        <v>127</v>
      </c>
      <c r="AU97" s="19" t="s">
        <v>82</v>
      </c>
    </row>
    <row r="98" s="2" customFormat="1">
      <c r="A98" s="40"/>
      <c r="B98" s="41"/>
      <c r="C98" s="42"/>
      <c r="D98" s="224" t="s">
        <v>129</v>
      </c>
      <c r="E98" s="42"/>
      <c r="F98" s="225" t="s">
        <v>140</v>
      </c>
      <c r="G98" s="42"/>
      <c r="H98" s="42"/>
      <c r="I98" s="221"/>
      <c r="J98" s="42"/>
      <c r="K98" s="42"/>
      <c r="L98" s="46"/>
      <c r="M98" s="222"/>
      <c r="N98" s="223"/>
      <c r="O98" s="86"/>
      <c r="P98" s="86"/>
      <c r="Q98" s="86"/>
      <c r="R98" s="86"/>
      <c r="S98" s="86"/>
      <c r="T98" s="87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T98" s="19" t="s">
        <v>129</v>
      </c>
      <c r="AU98" s="19" t="s">
        <v>82</v>
      </c>
    </row>
    <row r="99" s="13" customFormat="1">
      <c r="A99" s="13"/>
      <c r="B99" s="226"/>
      <c r="C99" s="227"/>
      <c r="D99" s="219" t="s">
        <v>131</v>
      </c>
      <c r="E99" s="228" t="s">
        <v>28</v>
      </c>
      <c r="F99" s="229" t="s">
        <v>80</v>
      </c>
      <c r="G99" s="227"/>
      <c r="H99" s="230">
        <v>1</v>
      </c>
      <c r="I99" s="231"/>
      <c r="J99" s="227"/>
      <c r="K99" s="227"/>
      <c r="L99" s="232"/>
      <c r="M99" s="233"/>
      <c r="N99" s="234"/>
      <c r="O99" s="234"/>
      <c r="P99" s="234"/>
      <c r="Q99" s="234"/>
      <c r="R99" s="234"/>
      <c r="S99" s="234"/>
      <c r="T99" s="235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T99" s="236" t="s">
        <v>131</v>
      </c>
      <c r="AU99" s="236" t="s">
        <v>82</v>
      </c>
      <c r="AV99" s="13" t="s">
        <v>82</v>
      </c>
      <c r="AW99" s="13" t="s">
        <v>34</v>
      </c>
      <c r="AX99" s="13" t="s">
        <v>80</v>
      </c>
      <c r="AY99" s="236" t="s">
        <v>118</v>
      </c>
    </row>
    <row r="100" s="2" customFormat="1" ht="33" customHeight="1">
      <c r="A100" s="40"/>
      <c r="B100" s="41"/>
      <c r="C100" s="206" t="s">
        <v>141</v>
      </c>
      <c r="D100" s="206" t="s">
        <v>120</v>
      </c>
      <c r="E100" s="207" t="s">
        <v>142</v>
      </c>
      <c r="F100" s="208" t="s">
        <v>143</v>
      </c>
      <c r="G100" s="209" t="s">
        <v>137</v>
      </c>
      <c r="H100" s="210">
        <v>1</v>
      </c>
      <c r="I100" s="211"/>
      <c r="J100" s="212">
        <f>ROUND(I100*H100,2)</f>
        <v>0</v>
      </c>
      <c r="K100" s="208" t="s">
        <v>124</v>
      </c>
      <c r="L100" s="46"/>
      <c r="M100" s="213" t="s">
        <v>28</v>
      </c>
      <c r="N100" s="214" t="s">
        <v>43</v>
      </c>
      <c r="O100" s="86"/>
      <c r="P100" s="215">
        <f>O100*H100</f>
        <v>0</v>
      </c>
      <c r="Q100" s="215">
        <v>0</v>
      </c>
      <c r="R100" s="215">
        <f>Q100*H100</f>
        <v>0</v>
      </c>
      <c r="S100" s="215">
        <v>0</v>
      </c>
      <c r="T100" s="216">
        <f>S100*H100</f>
        <v>0</v>
      </c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R100" s="217" t="s">
        <v>125</v>
      </c>
      <c r="AT100" s="217" t="s">
        <v>120</v>
      </c>
      <c r="AU100" s="217" t="s">
        <v>82</v>
      </c>
      <c r="AY100" s="19" t="s">
        <v>118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19" t="s">
        <v>80</v>
      </c>
      <c r="BK100" s="218">
        <f>ROUND(I100*H100,2)</f>
        <v>0</v>
      </c>
      <c r="BL100" s="19" t="s">
        <v>125</v>
      </c>
      <c r="BM100" s="217" t="s">
        <v>144</v>
      </c>
    </row>
    <row r="101" s="2" customFormat="1">
      <c r="A101" s="40"/>
      <c r="B101" s="41"/>
      <c r="C101" s="42"/>
      <c r="D101" s="219" t="s">
        <v>127</v>
      </c>
      <c r="E101" s="42"/>
      <c r="F101" s="220" t="s">
        <v>145</v>
      </c>
      <c r="G101" s="42"/>
      <c r="H101" s="42"/>
      <c r="I101" s="221"/>
      <c r="J101" s="42"/>
      <c r="K101" s="42"/>
      <c r="L101" s="46"/>
      <c r="M101" s="222"/>
      <c r="N101" s="223"/>
      <c r="O101" s="86"/>
      <c r="P101" s="86"/>
      <c r="Q101" s="86"/>
      <c r="R101" s="86"/>
      <c r="S101" s="86"/>
      <c r="T101" s="87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T101" s="19" t="s">
        <v>127</v>
      </c>
      <c r="AU101" s="19" t="s">
        <v>82</v>
      </c>
    </row>
    <row r="102" s="2" customFormat="1">
      <c r="A102" s="40"/>
      <c r="B102" s="41"/>
      <c r="C102" s="42"/>
      <c r="D102" s="224" t="s">
        <v>129</v>
      </c>
      <c r="E102" s="42"/>
      <c r="F102" s="225" t="s">
        <v>146</v>
      </c>
      <c r="G102" s="42"/>
      <c r="H102" s="42"/>
      <c r="I102" s="221"/>
      <c r="J102" s="42"/>
      <c r="K102" s="42"/>
      <c r="L102" s="46"/>
      <c r="M102" s="222"/>
      <c r="N102" s="223"/>
      <c r="O102" s="86"/>
      <c r="P102" s="86"/>
      <c r="Q102" s="86"/>
      <c r="R102" s="86"/>
      <c r="S102" s="86"/>
      <c r="T102" s="87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129</v>
      </c>
      <c r="AU102" s="19" t="s">
        <v>82</v>
      </c>
    </row>
    <row r="103" s="13" customFormat="1">
      <c r="A103" s="13"/>
      <c r="B103" s="226"/>
      <c r="C103" s="227"/>
      <c r="D103" s="219" t="s">
        <v>131</v>
      </c>
      <c r="E103" s="228" t="s">
        <v>28</v>
      </c>
      <c r="F103" s="229" t="s">
        <v>80</v>
      </c>
      <c r="G103" s="227"/>
      <c r="H103" s="230">
        <v>1</v>
      </c>
      <c r="I103" s="231"/>
      <c r="J103" s="227"/>
      <c r="K103" s="227"/>
      <c r="L103" s="232"/>
      <c r="M103" s="233"/>
      <c r="N103" s="234"/>
      <c r="O103" s="234"/>
      <c r="P103" s="234"/>
      <c r="Q103" s="234"/>
      <c r="R103" s="234"/>
      <c r="S103" s="234"/>
      <c r="T103" s="235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36" t="s">
        <v>131</v>
      </c>
      <c r="AU103" s="236" t="s">
        <v>82</v>
      </c>
      <c r="AV103" s="13" t="s">
        <v>82</v>
      </c>
      <c r="AW103" s="13" t="s">
        <v>34</v>
      </c>
      <c r="AX103" s="13" t="s">
        <v>80</v>
      </c>
      <c r="AY103" s="236" t="s">
        <v>118</v>
      </c>
    </row>
    <row r="104" s="2" customFormat="1" ht="33" customHeight="1">
      <c r="A104" s="40"/>
      <c r="B104" s="41"/>
      <c r="C104" s="206" t="s">
        <v>125</v>
      </c>
      <c r="D104" s="206" t="s">
        <v>120</v>
      </c>
      <c r="E104" s="207" t="s">
        <v>147</v>
      </c>
      <c r="F104" s="208" t="s">
        <v>148</v>
      </c>
      <c r="G104" s="209" t="s">
        <v>149</v>
      </c>
      <c r="H104" s="210">
        <v>52.683999999999998</v>
      </c>
      <c r="I104" s="211"/>
      <c r="J104" s="212">
        <f>ROUND(I104*H104,2)</f>
        <v>0</v>
      </c>
      <c r="K104" s="208" t="s">
        <v>124</v>
      </c>
      <c r="L104" s="46"/>
      <c r="M104" s="213" t="s">
        <v>28</v>
      </c>
      <c r="N104" s="214" t="s">
        <v>43</v>
      </c>
      <c r="O104" s="86"/>
      <c r="P104" s="215">
        <f>O104*H104</f>
        <v>0</v>
      </c>
      <c r="Q104" s="215">
        <v>0</v>
      </c>
      <c r="R104" s="215">
        <f>Q104*H104</f>
        <v>0</v>
      </c>
      <c r="S104" s="215">
        <v>0</v>
      </c>
      <c r="T104" s="216">
        <f>S104*H104</f>
        <v>0</v>
      </c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R104" s="217" t="s">
        <v>125</v>
      </c>
      <c r="AT104" s="217" t="s">
        <v>120</v>
      </c>
      <c r="AU104" s="217" t="s">
        <v>82</v>
      </c>
      <c r="AY104" s="19" t="s">
        <v>118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19" t="s">
        <v>80</v>
      </c>
      <c r="BK104" s="218">
        <f>ROUND(I104*H104,2)</f>
        <v>0</v>
      </c>
      <c r="BL104" s="19" t="s">
        <v>125</v>
      </c>
      <c r="BM104" s="217" t="s">
        <v>150</v>
      </c>
    </row>
    <row r="105" s="2" customFormat="1">
      <c r="A105" s="40"/>
      <c r="B105" s="41"/>
      <c r="C105" s="42"/>
      <c r="D105" s="219" t="s">
        <v>127</v>
      </c>
      <c r="E105" s="42"/>
      <c r="F105" s="220" t="s">
        <v>151</v>
      </c>
      <c r="G105" s="42"/>
      <c r="H105" s="42"/>
      <c r="I105" s="221"/>
      <c r="J105" s="42"/>
      <c r="K105" s="42"/>
      <c r="L105" s="46"/>
      <c r="M105" s="222"/>
      <c r="N105" s="223"/>
      <c r="O105" s="86"/>
      <c r="P105" s="86"/>
      <c r="Q105" s="86"/>
      <c r="R105" s="86"/>
      <c r="S105" s="86"/>
      <c r="T105" s="87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T105" s="19" t="s">
        <v>127</v>
      </c>
      <c r="AU105" s="19" t="s">
        <v>82</v>
      </c>
    </row>
    <row r="106" s="2" customFormat="1">
      <c r="A106" s="40"/>
      <c r="B106" s="41"/>
      <c r="C106" s="42"/>
      <c r="D106" s="224" t="s">
        <v>129</v>
      </c>
      <c r="E106" s="42"/>
      <c r="F106" s="225" t="s">
        <v>152</v>
      </c>
      <c r="G106" s="42"/>
      <c r="H106" s="42"/>
      <c r="I106" s="221"/>
      <c r="J106" s="42"/>
      <c r="K106" s="42"/>
      <c r="L106" s="46"/>
      <c r="M106" s="222"/>
      <c r="N106" s="223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129</v>
      </c>
      <c r="AU106" s="19" t="s">
        <v>82</v>
      </c>
    </row>
    <row r="107" s="13" customFormat="1">
      <c r="A107" s="13"/>
      <c r="B107" s="226"/>
      <c r="C107" s="227"/>
      <c r="D107" s="219" t="s">
        <v>131</v>
      </c>
      <c r="E107" s="228" t="s">
        <v>28</v>
      </c>
      <c r="F107" s="229" t="s">
        <v>153</v>
      </c>
      <c r="G107" s="227"/>
      <c r="H107" s="230">
        <v>52.683999999999998</v>
      </c>
      <c r="I107" s="231"/>
      <c r="J107" s="227"/>
      <c r="K107" s="227"/>
      <c r="L107" s="232"/>
      <c r="M107" s="233"/>
      <c r="N107" s="234"/>
      <c r="O107" s="234"/>
      <c r="P107" s="234"/>
      <c r="Q107" s="234"/>
      <c r="R107" s="234"/>
      <c r="S107" s="234"/>
      <c r="T107" s="235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36" t="s">
        <v>131</v>
      </c>
      <c r="AU107" s="236" t="s">
        <v>82</v>
      </c>
      <c r="AV107" s="13" t="s">
        <v>82</v>
      </c>
      <c r="AW107" s="13" t="s">
        <v>34</v>
      </c>
      <c r="AX107" s="13" t="s">
        <v>80</v>
      </c>
      <c r="AY107" s="236" t="s">
        <v>118</v>
      </c>
    </row>
    <row r="108" s="2" customFormat="1" ht="33" customHeight="1">
      <c r="A108" s="40"/>
      <c r="B108" s="41"/>
      <c r="C108" s="206" t="s">
        <v>154</v>
      </c>
      <c r="D108" s="206" t="s">
        <v>120</v>
      </c>
      <c r="E108" s="207" t="s">
        <v>155</v>
      </c>
      <c r="F108" s="208" t="s">
        <v>156</v>
      </c>
      <c r="G108" s="209" t="s">
        <v>149</v>
      </c>
      <c r="H108" s="210">
        <v>201.54499999999999</v>
      </c>
      <c r="I108" s="211"/>
      <c r="J108" s="212">
        <f>ROUND(I108*H108,2)</f>
        <v>0</v>
      </c>
      <c r="K108" s="208" t="s">
        <v>124</v>
      </c>
      <c r="L108" s="46"/>
      <c r="M108" s="213" t="s">
        <v>28</v>
      </c>
      <c r="N108" s="214" t="s">
        <v>43</v>
      </c>
      <c r="O108" s="86"/>
      <c r="P108" s="215">
        <f>O108*H108</f>
        <v>0</v>
      </c>
      <c r="Q108" s="215">
        <v>0</v>
      </c>
      <c r="R108" s="215">
        <f>Q108*H108</f>
        <v>0</v>
      </c>
      <c r="S108" s="215">
        <v>0</v>
      </c>
      <c r="T108" s="216">
        <f>S108*H108</f>
        <v>0</v>
      </c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R108" s="217" t="s">
        <v>125</v>
      </c>
      <c r="AT108" s="217" t="s">
        <v>120</v>
      </c>
      <c r="AU108" s="217" t="s">
        <v>82</v>
      </c>
      <c r="AY108" s="19" t="s">
        <v>118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19" t="s">
        <v>80</v>
      </c>
      <c r="BK108" s="218">
        <f>ROUND(I108*H108,2)</f>
        <v>0</v>
      </c>
      <c r="BL108" s="19" t="s">
        <v>125</v>
      </c>
      <c r="BM108" s="217" t="s">
        <v>157</v>
      </c>
    </row>
    <row r="109" s="2" customFormat="1">
      <c r="A109" s="40"/>
      <c r="B109" s="41"/>
      <c r="C109" s="42"/>
      <c r="D109" s="219" t="s">
        <v>127</v>
      </c>
      <c r="E109" s="42"/>
      <c r="F109" s="220" t="s">
        <v>158</v>
      </c>
      <c r="G109" s="42"/>
      <c r="H109" s="42"/>
      <c r="I109" s="221"/>
      <c r="J109" s="42"/>
      <c r="K109" s="42"/>
      <c r="L109" s="46"/>
      <c r="M109" s="222"/>
      <c r="N109" s="223"/>
      <c r="O109" s="86"/>
      <c r="P109" s="86"/>
      <c r="Q109" s="86"/>
      <c r="R109" s="86"/>
      <c r="S109" s="86"/>
      <c r="T109" s="87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T109" s="19" t="s">
        <v>127</v>
      </c>
      <c r="AU109" s="19" t="s">
        <v>82</v>
      </c>
    </row>
    <row r="110" s="2" customFormat="1">
      <c r="A110" s="40"/>
      <c r="B110" s="41"/>
      <c r="C110" s="42"/>
      <c r="D110" s="224" t="s">
        <v>129</v>
      </c>
      <c r="E110" s="42"/>
      <c r="F110" s="225" t="s">
        <v>159</v>
      </c>
      <c r="G110" s="42"/>
      <c r="H110" s="42"/>
      <c r="I110" s="221"/>
      <c r="J110" s="42"/>
      <c r="K110" s="42"/>
      <c r="L110" s="46"/>
      <c r="M110" s="222"/>
      <c r="N110" s="223"/>
      <c r="O110" s="86"/>
      <c r="P110" s="86"/>
      <c r="Q110" s="86"/>
      <c r="R110" s="86"/>
      <c r="S110" s="86"/>
      <c r="T110" s="87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T110" s="19" t="s">
        <v>129</v>
      </c>
      <c r="AU110" s="19" t="s">
        <v>82</v>
      </c>
    </row>
    <row r="111" s="13" customFormat="1">
      <c r="A111" s="13"/>
      <c r="B111" s="226"/>
      <c r="C111" s="227"/>
      <c r="D111" s="219" t="s">
        <v>131</v>
      </c>
      <c r="E111" s="228" t="s">
        <v>28</v>
      </c>
      <c r="F111" s="229" t="s">
        <v>160</v>
      </c>
      <c r="G111" s="227"/>
      <c r="H111" s="230">
        <v>69.344999999999999</v>
      </c>
      <c r="I111" s="231"/>
      <c r="J111" s="227"/>
      <c r="K111" s="227"/>
      <c r="L111" s="232"/>
      <c r="M111" s="233"/>
      <c r="N111" s="234"/>
      <c r="O111" s="234"/>
      <c r="P111" s="234"/>
      <c r="Q111" s="234"/>
      <c r="R111" s="234"/>
      <c r="S111" s="234"/>
      <c r="T111" s="235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36" t="s">
        <v>131</v>
      </c>
      <c r="AU111" s="236" t="s">
        <v>82</v>
      </c>
      <c r="AV111" s="13" t="s">
        <v>82</v>
      </c>
      <c r="AW111" s="13" t="s">
        <v>34</v>
      </c>
      <c r="AX111" s="13" t="s">
        <v>72</v>
      </c>
      <c r="AY111" s="236" t="s">
        <v>118</v>
      </c>
    </row>
    <row r="112" s="13" customFormat="1">
      <c r="A112" s="13"/>
      <c r="B112" s="226"/>
      <c r="C112" s="227"/>
      <c r="D112" s="219" t="s">
        <v>131</v>
      </c>
      <c r="E112" s="228" t="s">
        <v>28</v>
      </c>
      <c r="F112" s="229" t="s">
        <v>161</v>
      </c>
      <c r="G112" s="227"/>
      <c r="H112" s="230">
        <v>10</v>
      </c>
      <c r="I112" s="231"/>
      <c r="J112" s="227"/>
      <c r="K112" s="227"/>
      <c r="L112" s="232"/>
      <c r="M112" s="233"/>
      <c r="N112" s="234"/>
      <c r="O112" s="234"/>
      <c r="P112" s="234"/>
      <c r="Q112" s="234"/>
      <c r="R112" s="234"/>
      <c r="S112" s="234"/>
      <c r="T112" s="235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36" t="s">
        <v>131</v>
      </c>
      <c r="AU112" s="236" t="s">
        <v>82</v>
      </c>
      <c r="AV112" s="13" t="s">
        <v>82</v>
      </c>
      <c r="AW112" s="13" t="s">
        <v>34</v>
      </c>
      <c r="AX112" s="13" t="s">
        <v>72</v>
      </c>
      <c r="AY112" s="236" t="s">
        <v>118</v>
      </c>
    </row>
    <row r="113" s="13" customFormat="1">
      <c r="A113" s="13"/>
      <c r="B113" s="226"/>
      <c r="C113" s="227"/>
      <c r="D113" s="219" t="s">
        <v>131</v>
      </c>
      <c r="E113" s="228" t="s">
        <v>28</v>
      </c>
      <c r="F113" s="229" t="s">
        <v>162</v>
      </c>
      <c r="G113" s="227"/>
      <c r="H113" s="230">
        <v>38.012</v>
      </c>
      <c r="I113" s="231"/>
      <c r="J113" s="227"/>
      <c r="K113" s="227"/>
      <c r="L113" s="232"/>
      <c r="M113" s="233"/>
      <c r="N113" s="234"/>
      <c r="O113" s="234"/>
      <c r="P113" s="234"/>
      <c r="Q113" s="234"/>
      <c r="R113" s="234"/>
      <c r="S113" s="234"/>
      <c r="T113" s="235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36" t="s">
        <v>131</v>
      </c>
      <c r="AU113" s="236" t="s">
        <v>82</v>
      </c>
      <c r="AV113" s="13" t="s">
        <v>82</v>
      </c>
      <c r="AW113" s="13" t="s">
        <v>34</v>
      </c>
      <c r="AX113" s="13" t="s">
        <v>72</v>
      </c>
      <c r="AY113" s="236" t="s">
        <v>118</v>
      </c>
    </row>
    <row r="114" s="13" customFormat="1">
      <c r="A114" s="13"/>
      <c r="B114" s="226"/>
      <c r="C114" s="227"/>
      <c r="D114" s="219" t="s">
        <v>131</v>
      </c>
      <c r="E114" s="228" t="s">
        <v>28</v>
      </c>
      <c r="F114" s="229" t="s">
        <v>163</v>
      </c>
      <c r="G114" s="227"/>
      <c r="H114" s="230">
        <v>49.770000000000003</v>
      </c>
      <c r="I114" s="231"/>
      <c r="J114" s="227"/>
      <c r="K114" s="227"/>
      <c r="L114" s="232"/>
      <c r="M114" s="233"/>
      <c r="N114" s="234"/>
      <c r="O114" s="234"/>
      <c r="P114" s="234"/>
      <c r="Q114" s="234"/>
      <c r="R114" s="234"/>
      <c r="S114" s="234"/>
      <c r="T114" s="235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36" t="s">
        <v>131</v>
      </c>
      <c r="AU114" s="236" t="s">
        <v>82</v>
      </c>
      <c r="AV114" s="13" t="s">
        <v>82</v>
      </c>
      <c r="AW114" s="13" t="s">
        <v>34</v>
      </c>
      <c r="AX114" s="13" t="s">
        <v>72</v>
      </c>
      <c r="AY114" s="236" t="s">
        <v>118</v>
      </c>
    </row>
    <row r="115" s="13" customFormat="1">
      <c r="A115" s="13"/>
      <c r="B115" s="226"/>
      <c r="C115" s="227"/>
      <c r="D115" s="219" t="s">
        <v>131</v>
      </c>
      <c r="E115" s="228" t="s">
        <v>28</v>
      </c>
      <c r="F115" s="229" t="s">
        <v>164</v>
      </c>
      <c r="G115" s="227"/>
      <c r="H115" s="230">
        <v>27.015000000000001</v>
      </c>
      <c r="I115" s="231"/>
      <c r="J115" s="227"/>
      <c r="K115" s="227"/>
      <c r="L115" s="232"/>
      <c r="M115" s="233"/>
      <c r="N115" s="234"/>
      <c r="O115" s="234"/>
      <c r="P115" s="234"/>
      <c r="Q115" s="234"/>
      <c r="R115" s="234"/>
      <c r="S115" s="234"/>
      <c r="T115" s="235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36" t="s">
        <v>131</v>
      </c>
      <c r="AU115" s="236" t="s">
        <v>82</v>
      </c>
      <c r="AV115" s="13" t="s">
        <v>82</v>
      </c>
      <c r="AW115" s="13" t="s">
        <v>34</v>
      </c>
      <c r="AX115" s="13" t="s">
        <v>72</v>
      </c>
      <c r="AY115" s="236" t="s">
        <v>118</v>
      </c>
    </row>
    <row r="116" s="13" customFormat="1">
      <c r="A116" s="13"/>
      <c r="B116" s="226"/>
      <c r="C116" s="227"/>
      <c r="D116" s="219" t="s">
        <v>131</v>
      </c>
      <c r="E116" s="228" t="s">
        <v>28</v>
      </c>
      <c r="F116" s="229" t="s">
        <v>165</v>
      </c>
      <c r="G116" s="227"/>
      <c r="H116" s="230">
        <v>7.4029999999999996</v>
      </c>
      <c r="I116" s="231"/>
      <c r="J116" s="227"/>
      <c r="K116" s="227"/>
      <c r="L116" s="232"/>
      <c r="M116" s="233"/>
      <c r="N116" s="234"/>
      <c r="O116" s="234"/>
      <c r="P116" s="234"/>
      <c r="Q116" s="234"/>
      <c r="R116" s="234"/>
      <c r="S116" s="234"/>
      <c r="T116" s="235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36" t="s">
        <v>131</v>
      </c>
      <c r="AU116" s="236" t="s">
        <v>82</v>
      </c>
      <c r="AV116" s="13" t="s">
        <v>82</v>
      </c>
      <c r="AW116" s="13" t="s">
        <v>34</v>
      </c>
      <c r="AX116" s="13" t="s">
        <v>72</v>
      </c>
      <c r="AY116" s="236" t="s">
        <v>118</v>
      </c>
    </row>
    <row r="117" s="14" customFormat="1">
      <c r="A117" s="14"/>
      <c r="B117" s="237"/>
      <c r="C117" s="238"/>
      <c r="D117" s="219" t="s">
        <v>131</v>
      </c>
      <c r="E117" s="239" t="s">
        <v>28</v>
      </c>
      <c r="F117" s="240" t="s">
        <v>134</v>
      </c>
      <c r="G117" s="238"/>
      <c r="H117" s="241">
        <v>201.54499999999999</v>
      </c>
      <c r="I117" s="242"/>
      <c r="J117" s="238"/>
      <c r="K117" s="238"/>
      <c r="L117" s="243"/>
      <c r="M117" s="244"/>
      <c r="N117" s="245"/>
      <c r="O117" s="245"/>
      <c r="P117" s="245"/>
      <c r="Q117" s="245"/>
      <c r="R117" s="245"/>
      <c r="S117" s="245"/>
      <c r="T117" s="246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T117" s="247" t="s">
        <v>131</v>
      </c>
      <c r="AU117" s="247" t="s">
        <v>82</v>
      </c>
      <c r="AV117" s="14" t="s">
        <v>125</v>
      </c>
      <c r="AW117" s="14" t="s">
        <v>34</v>
      </c>
      <c r="AX117" s="14" t="s">
        <v>80</v>
      </c>
      <c r="AY117" s="247" t="s">
        <v>118</v>
      </c>
    </row>
    <row r="118" s="2" customFormat="1" ht="33" customHeight="1">
      <c r="A118" s="40"/>
      <c r="B118" s="41"/>
      <c r="C118" s="206" t="s">
        <v>166</v>
      </c>
      <c r="D118" s="206" t="s">
        <v>120</v>
      </c>
      <c r="E118" s="207" t="s">
        <v>167</v>
      </c>
      <c r="F118" s="208" t="s">
        <v>168</v>
      </c>
      <c r="G118" s="209" t="s">
        <v>149</v>
      </c>
      <c r="H118" s="210">
        <v>34.460000000000001</v>
      </c>
      <c r="I118" s="211"/>
      <c r="J118" s="212">
        <f>ROUND(I118*H118,2)</f>
        <v>0</v>
      </c>
      <c r="K118" s="208" t="s">
        <v>124</v>
      </c>
      <c r="L118" s="46"/>
      <c r="M118" s="213" t="s">
        <v>28</v>
      </c>
      <c r="N118" s="214" t="s">
        <v>43</v>
      </c>
      <c r="O118" s="86"/>
      <c r="P118" s="215">
        <f>O118*H118</f>
        <v>0</v>
      </c>
      <c r="Q118" s="215">
        <v>0</v>
      </c>
      <c r="R118" s="215">
        <f>Q118*H118</f>
        <v>0</v>
      </c>
      <c r="S118" s="215">
        <v>0</v>
      </c>
      <c r="T118" s="216">
        <f>S118*H118</f>
        <v>0</v>
      </c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17" t="s">
        <v>125</v>
      </c>
      <c r="AT118" s="217" t="s">
        <v>120</v>
      </c>
      <c r="AU118" s="217" t="s">
        <v>82</v>
      </c>
      <c r="AY118" s="19" t="s">
        <v>118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19" t="s">
        <v>80</v>
      </c>
      <c r="BK118" s="218">
        <f>ROUND(I118*H118,2)</f>
        <v>0</v>
      </c>
      <c r="BL118" s="19" t="s">
        <v>125</v>
      </c>
      <c r="BM118" s="217" t="s">
        <v>169</v>
      </c>
    </row>
    <row r="119" s="2" customFormat="1">
      <c r="A119" s="40"/>
      <c r="B119" s="41"/>
      <c r="C119" s="42"/>
      <c r="D119" s="219" t="s">
        <v>127</v>
      </c>
      <c r="E119" s="42"/>
      <c r="F119" s="220" t="s">
        <v>170</v>
      </c>
      <c r="G119" s="42"/>
      <c r="H119" s="42"/>
      <c r="I119" s="221"/>
      <c r="J119" s="42"/>
      <c r="K119" s="42"/>
      <c r="L119" s="46"/>
      <c r="M119" s="222"/>
      <c r="N119" s="223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127</v>
      </c>
      <c r="AU119" s="19" t="s">
        <v>82</v>
      </c>
    </row>
    <row r="120" s="2" customFormat="1">
      <c r="A120" s="40"/>
      <c r="B120" s="41"/>
      <c r="C120" s="42"/>
      <c r="D120" s="224" t="s">
        <v>129</v>
      </c>
      <c r="E120" s="42"/>
      <c r="F120" s="225" t="s">
        <v>171</v>
      </c>
      <c r="G120" s="42"/>
      <c r="H120" s="42"/>
      <c r="I120" s="221"/>
      <c r="J120" s="42"/>
      <c r="K120" s="42"/>
      <c r="L120" s="46"/>
      <c r="M120" s="222"/>
      <c r="N120" s="223"/>
      <c r="O120" s="86"/>
      <c r="P120" s="86"/>
      <c r="Q120" s="86"/>
      <c r="R120" s="86"/>
      <c r="S120" s="86"/>
      <c r="T120" s="87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T120" s="19" t="s">
        <v>129</v>
      </c>
      <c r="AU120" s="19" t="s">
        <v>82</v>
      </c>
    </row>
    <row r="121" s="15" customFormat="1">
      <c r="A121" s="15"/>
      <c r="B121" s="248"/>
      <c r="C121" s="249"/>
      <c r="D121" s="219" t="s">
        <v>131</v>
      </c>
      <c r="E121" s="250" t="s">
        <v>28</v>
      </c>
      <c r="F121" s="251" t="s">
        <v>172</v>
      </c>
      <c r="G121" s="249"/>
      <c r="H121" s="250" t="s">
        <v>28</v>
      </c>
      <c r="I121" s="252"/>
      <c r="J121" s="249"/>
      <c r="K121" s="249"/>
      <c r="L121" s="253"/>
      <c r="M121" s="254"/>
      <c r="N121" s="255"/>
      <c r="O121" s="255"/>
      <c r="P121" s="255"/>
      <c r="Q121" s="255"/>
      <c r="R121" s="255"/>
      <c r="S121" s="255"/>
      <c r="T121" s="256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T121" s="257" t="s">
        <v>131</v>
      </c>
      <c r="AU121" s="257" t="s">
        <v>82</v>
      </c>
      <c r="AV121" s="15" t="s">
        <v>80</v>
      </c>
      <c r="AW121" s="15" t="s">
        <v>34</v>
      </c>
      <c r="AX121" s="15" t="s">
        <v>72</v>
      </c>
      <c r="AY121" s="257" t="s">
        <v>118</v>
      </c>
    </row>
    <row r="122" s="13" customFormat="1">
      <c r="A122" s="13"/>
      <c r="B122" s="226"/>
      <c r="C122" s="227"/>
      <c r="D122" s="219" t="s">
        <v>131</v>
      </c>
      <c r="E122" s="228" t="s">
        <v>28</v>
      </c>
      <c r="F122" s="229" t="s">
        <v>173</v>
      </c>
      <c r="G122" s="227"/>
      <c r="H122" s="230">
        <v>12.875</v>
      </c>
      <c r="I122" s="231"/>
      <c r="J122" s="227"/>
      <c r="K122" s="227"/>
      <c r="L122" s="232"/>
      <c r="M122" s="233"/>
      <c r="N122" s="234"/>
      <c r="O122" s="234"/>
      <c r="P122" s="234"/>
      <c r="Q122" s="234"/>
      <c r="R122" s="234"/>
      <c r="S122" s="234"/>
      <c r="T122" s="235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36" t="s">
        <v>131</v>
      </c>
      <c r="AU122" s="236" t="s">
        <v>82</v>
      </c>
      <c r="AV122" s="13" t="s">
        <v>82</v>
      </c>
      <c r="AW122" s="13" t="s">
        <v>34</v>
      </c>
      <c r="AX122" s="13" t="s">
        <v>72</v>
      </c>
      <c r="AY122" s="236" t="s">
        <v>118</v>
      </c>
    </row>
    <row r="123" s="13" customFormat="1">
      <c r="A123" s="13"/>
      <c r="B123" s="226"/>
      <c r="C123" s="227"/>
      <c r="D123" s="219" t="s">
        <v>131</v>
      </c>
      <c r="E123" s="228" t="s">
        <v>28</v>
      </c>
      <c r="F123" s="229" t="s">
        <v>174</v>
      </c>
      <c r="G123" s="227"/>
      <c r="H123" s="230">
        <v>11.585000000000001</v>
      </c>
      <c r="I123" s="231"/>
      <c r="J123" s="227"/>
      <c r="K123" s="227"/>
      <c r="L123" s="232"/>
      <c r="M123" s="233"/>
      <c r="N123" s="234"/>
      <c r="O123" s="234"/>
      <c r="P123" s="234"/>
      <c r="Q123" s="234"/>
      <c r="R123" s="234"/>
      <c r="S123" s="234"/>
      <c r="T123" s="235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36" t="s">
        <v>131</v>
      </c>
      <c r="AU123" s="236" t="s">
        <v>82</v>
      </c>
      <c r="AV123" s="13" t="s">
        <v>82</v>
      </c>
      <c r="AW123" s="13" t="s">
        <v>34</v>
      </c>
      <c r="AX123" s="13" t="s">
        <v>72</v>
      </c>
      <c r="AY123" s="236" t="s">
        <v>118</v>
      </c>
    </row>
    <row r="124" s="13" customFormat="1">
      <c r="A124" s="13"/>
      <c r="B124" s="226"/>
      <c r="C124" s="227"/>
      <c r="D124" s="219" t="s">
        <v>131</v>
      </c>
      <c r="E124" s="228" t="s">
        <v>28</v>
      </c>
      <c r="F124" s="229" t="s">
        <v>175</v>
      </c>
      <c r="G124" s="227"/>
      <c r="H124" s="230">
        <v>10</v>
      </c>
      <c r="I124" s="231"/>
      <c r="J124" s="227"/>
      <c r="K124" s="227"/>
      <c r="L124" s="232"/>
      <c r="M124" s="233"/>
      <c r="N124" s="234"/>
      <c r="O124" s="234"/>
      <c r="P124" s="234"/>
      <c r="Q124" s="234"/>
      <c r="R124" s="234"/>
      <c r="S124" s="234"/>
      <c r="T124" s="235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36" t="s">
        <v>131</v>
      </c>
      <c r="AU124" s="236" t="s">
        <v>82</v>
      </c>
      <c r="AV124" s="13" t="s">
        <v>82</v>
      </c>
      <c r="AW124" s="13" t="s">
        <v>34</v>
      </c>
      <c r="AX124" s="13" t="s">
        <v>72</v>
      </c>
      <c r="AY124" s="236" t="s">
        <v>118</v>
      </c>
    </row>
    <row r="125" s="14" customFormat="1">
      <c r="A125" s="14"/>
      <c r="B125" s="237"/>
      <c r="C125" s="238"/>
      <c r="D125" s="219" t="s">
        <v>131</v>
      </c>
      <c r="E125" s="239" t="s">
        <v>28</v>
      </c>
      <c r="F125" s="240" t="s">
        <v>134</v>
      </c>
      <c r="G125" s="238"/>
      <c r="H125" s="241">
        <v>34.460000000000001</v>
      </c>
      <c r="I125" s="242"/>
      <c r="J125" s="238"/>
      <c r="K125" s="238"/>
      <c r="L125" s="243"/>
      <c r="M125" s="244"/>
      <c r="N125" s="245"/>
      <c r="O125" s="245"/>
      <c r="P125" s="245"/>
      <c r="Q125" s="245"/>
      <c r="R125" s="245"/>
      <c r="S125" s="245"/>
      <c r="T125" s="246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T125" s="247" t="s">
        <v>131</v>
      </c>
      <c r="AU125" s="247" t="s">
        <v>82</v>
      </c>
      <c r="AV125" s="14" t="s">
        <v>125</v>
      </c>
      <c r="AW125" s="14" t="s">
        <v>34</v>
      </c>
      <c r="AX125" s="14" t="s">
        <v>80</v>
      </c>
      <c r="AY125" s="247" t="s">
        <v>118</v>
      </c>
    </row>
    <row r="126" s="2" customFormat="1" ht="24.15" customHeight="1">
      <c r="A126" s="40"/>
      <c r="B126" s="41"/>
      <c r="C126" s="206" t="s">
        <v>176</v>
      </c>
      <c r="D126" s="206" t="s">
        <v>120</v>
      </c>
      <c r="E126" s="207" t="s">
        <v>177</v>
      </c>
      <c r="F126" s="208" t="s">
        <v>178</v>
      </c>
      <c r="G126" s="209" t="s">
        <v>137</v>
      </c>
      <c r="H126" s="210">
        <v>1</v>
      </c>
      <c r="I126" s="211"/>
      <c r="J126" s="212">
        <f>ROUND(I126*H126,2)</f>
        <v>0</v>
      </c>
      <c r="K126" s="208" t="s">
        <v>124</v>
      </c>
      <c r="L126" s="46"/>
      <c r="M126" s="213" t="s">
        <v>28</v>
      </c>
      <c r="N126" s="214" t="s">
        <v>43</v>
      </c>
      <c r="O126" s="86"/>
      <c r="P126" s="215">
        <f>O126*H126</f>
        <v>0</v>
      </c>
      <c r="Q126" s="215">
        <v>0</v>
      </c>
      <c r="R126" s="215">
        <f>Q126*H126</f>
        <v>0</v>
      </c>
      <c r="S126" s="215">
        <v>0</v>
      </c>
      <c r="T126" s="216">
        <f>S126*H126</f>
        <v>0</v>
      </c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R126" s="217" t="s">
        <v>125</v>
      </c>
      <c r="AT126" s="217" t="s">
        <v>120</v>
      </c>
      <c r="AU126" s="217" t="s">
        <v>82</v>
      </c>
      <c r="AY126" s="19" t="s">
        <v>118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19" t="s">
        <v>80</v>
      </c>
      <c r="BK126" s="218">
        <f>ROUND(I126*H126,2)</f>
        <v>0</v>
      </c>
      <c r="BL126" s="19" t="s">
        <v>125</v>
      </c>
      <c r="BM126" s="217" t="s">
        <v>179</v>
      </c>
    </row>
    <row r="127" s="2" customFormat="1">
      <c r="A127" s="40"/>
      <c r="B127" s="41"/>
      <c r="C127" s="42"/>
      <c r="D127" s="219" t="s">
        <v>127</v>
      </c>
      <c r="E127" s="42"/>
      <c r="F127" s="220" t="s">
        <v>180</v>
      </c>
      <c r="G127" s="42"/>
      <c r="H127" s="42"/>
      <c r="I127" s="221"/>
      <c r="J127" s="42"/>
      <c r="K127" s="42"/>
      <c r="L127" s="46"/>
      <c r="M127" s="222"/>
      <c r="N127" s="223"/>
      <c r="O127" s="86"/>
      <c r="P127" s="86"/>
      <c r="Q127" s="86"/>
      <c r="R127" s="86"/>
      <c r="S127" s="86"/>
      <c r="T127" s="87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127</v>
      </c>
      <c r="AU127" s="19" t="s">
        <v>82</v>
      </c>
    </row>
    <row r="128" s="2" customFormat="1">
      <c r="A128" s="40"/>
      <c r="B128" s="41"/>
      <c r="C128" s="42"/>
      <c r="D128" s="224" t="s">
        <v>129</v>
      </c>
      <c r="E128" s="42"/>
      <c r="F128" s="225" t="s">
        <v>181</v>
      </c>
      <c r="G128" s="42"/>
      <c r="H128" s="42"/>
      <c r="I128" s="221"/>
      <c r="J128" s="42"/>
      <c r="K128" s="42"/>
      <c r="L128" s="46"/>
      <c r="M128" s="222"/>
      <c r="N128" s="223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129</v>
      </c>
      <c r="AU128" s="19" t="s">
        <v>82</v>
      </c>
    </row>
    <row r="129" s="13" customFormat="1">
      <c r="A129" s="13"/>
      <c r="B129" s="226"/>
      <c r="C129" s="227"/>
      <c r="D129" s="219" t="s">
        <v>131</v>
      </c>
      <c r="E129" s="228" t="s">
        <v>28</v>
      </c>
      <c r="F129" s="229" t="s">
        <v>80</v>
      </c>
      <c r="G129" s="227"/>
      <c r="H129" s="230">
        <v>1</v>
      </c>
      <c r="I129" s="231"/>
      <c r="J129" s="227"/>
      <c r="K129" s="227"/>
      <c r="L129" s="232"/>
      <c r="M129" s="233"/>
      <c r="N129" s="234"/>
      <c r="O129" s="234"/>
      <c r="P129" s="234"/>
      <c r="Q129" s="234"/>
      <c r="R129" s="234"/>
      <c r="S129" s="234"/>
      <c r="T129" s="235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36" t="s">
        <v>131</v>
      </c>
      <c r="AU129" s="236" t="s">
        <v>82</v>
      </c>
      <c r="AV129" s="13" t="s">
        <v>82</v>
      </c>
      <c r="AW129" s="13" t="s">
        <v>34</v>
      </c>
      <c r="AX129" s="13" t="s">
        <v>80</v>
      </c>
      <c r="AY129" s="236" t="s">
        <v>118</v>
      </c>
    </row>
    <row r="130" s="2" customFormat="1" ht="24.15" customHeight="1">
      <c r="A130" s="40"/>
      <c r="B130" s="41"/>
      <c r="C130" s="206" t="s">
        <v>182</v>
      </c>
      <c r="D130" s="206" t="s">
        <v>120</v>
      </c>
      <c r="E130" s="207" t="s">
        <v>183</v>
      </c>
      <c r="F130" s="208" t="s">
        <v>184</v>
      </c>
      <c r="G130" s="209" t="s">
        <v>137</v>
      </c>
      <c r="H130" s="210">
        <v>1</v>
      </c>
      <c r="I130" s="211"/>
      <c r="J130" s="212">
        <f>ROUND(I130*H130,2)</f>
        <v>0</v>
      </c>
      <c r="K130" s="208" t="s">
        <v>124</v>
      </c>
      <c r="L130" s="46"/>
      <c r="M130" s="213" t="s">
        <v>28</v>
      </c>
      <c r="N130" s="214" t="s">
        <v>43</v>
      </c>
      <c r="O130" s="86"/>
      <c r="P130" s="215">
        <f>O130*H130</f>
        <v>0</v>
      </c>
      <c r="Q130" s="215">
        <v>0</v>
      </c>
      <c r="R130" s="215">
        <f>Q130*H130</f>
        <v>0</v>
      </c>
      <c r="S130" s="215">
        <v>0</v>
      </c>
      <c r="T130" s="216">
        <f>S130*H130</f>
        <v>0</v>
      </c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R130" s="217" t="s">
        <v>125</v>
      </c>
      <c r="AT130" s="217" t="s">
        <v>120</v>
      </c>
      <c r="AU130" s="217" t="s">
        <v>82</v>
      </c>
      <c r="AY130" s="19" t="s">
        <v>118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19" t="s">
        <v>80</v>
      </c>
      <c r="BK130" s="218">
        <f>ROUND(I130*H130,2)</f>
        <v>0</v>
      </c>
      <c r="BL130" s="19" t="s">
        <v>125</v>
      </c>
      <c r="BM130" s="217" t="s">
        <v>185</v>
      </c>
    </row>
    <row r="131" s="2" customFormat="1">
      <c r="A131" s="40"/>
      <c r="B131" s="41"/>
      <c r="C131" s="42"/>
      <c r="D131" s="219" t="s">
        <v>127</v>
      </c>
      <c r="E131" s="42"/>
      <c r="F131" s="220" t="s">
        <v>186</v>
      </c>
      <c r="G131" s="42"/>
      <c r="H131" s="42"/>
      <c r="I131" s="221"/>
      <c r="J131" s="42"/>
      <c r="K131" s="42"/>
      <c r="L131" s="46"/>
      <c r="M131" s="222"/>
      <c r="N131" s="223"/>
      <c r="O131" s="86"/>
      <c r="P131" s="86"/>
      <c r="Q131" s="86"/>
      <c r="R131" s="86"/>
      <c r="S131" s="86"/>
      <c r="T131" s="87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T131" s="19" t="s">
        <v>127</v>
      </c>
      <c r="AU131" s="19" t="s">
        <v>82</v>
      </c>
    </row>
    <row r="132" s="2" customFormat="1">
      <c r="A132" s="40"/>
      <c r="B132" s="41"/>
      <c r="C132" s="42"/>
      <c r="D132" s="224" t="s">
        <v>129</v>
      </c>
      <c r="E132" s="42"/>
      <c r="F132" s="225" t="s">
        <v>187</v>
      </c>
      <c r="G132" s="42"/>
      <c r="H132" s="42"/>
      <c r="I132" s="221"/>
      <c r="J132" s="42"/>
      <c r="K132" s="42"/>
      <c r="L132" s="46"/>
      <c r="M132" s="222"/>
      <c r="N132" s="223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129</v>
      </c>
      <c r="AU132" s="19" t="s">
        <v>82</v>
      </c>
    </row>
    <row r="133" s="13" customFormat="1">
      <c r="A133" s="13"/>
      <c r="B133" s="226"/>
      <c r="C133" s="227"/>
      <c r="D133" s="219" t="s">
        <v>131</v>
      </c>
      <c r="E133" s="228" t="s">
        <v>28</v>
      </c>
      <c r="F133" s="229" t="s">
        <v>80</v>
      </c>
      <c r="G133" s="227"/>
      <c r="H133" s="230">
        <v>1</v>
      </c>
      <c r="I133" s="231"/>
      <c r="J133" s="227"/>
      <c r="K133" s="227"/>
      <c r="L133" s="232"/>
      <c r="M133" s="233"/>
      <c r="N133" s="234"/>
      <c r="O133" s="234"/>
      <c r="P133" s="234"/>
      <c r="Q133" s="234"/>
      <c r="R133" s="234"/>
      <c r="S133" s="234"/>
      <c r="T133" s="235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36" t="s">
        <v>131</v>
      </c>
      <c r="AU133" s="236" t="s">
        <v>82</v>
      </c>
      <c r="AV133" s="13" t="s">
        <v>82</v>
      </c>
      <c r="AW133" s="13" t="s">
        <v>34</v>
      </c>
      <c r="AX133" s="13" t="s">
        <v>80</v>
      </c>
      <c r="AY133" s="236" t="s">
        <v>118</v>
      </c>
    </row>
    <row r="134" s="2" customFormat="1" ht="24.15" customHeight="1">
      <c r="A134" s="40"/>
      <c r="B134" s="41"/>
      <c r="C134" s="206" t="s">
        <v>188</v>
      </c>
      <c r="D134" s="206" t="s">
        <v>120</v>
      </c>
      <c r="E134" s="207" t="s">
        <v>189</v>
      </c>
      <c r="F134" s="208" t="s">
        <v>190</v>
      </c>
      <c r="G134" s="209" t="s">
        <v>137</v>
      </c>
      <c r="H134" s="210">
        <v>1</v>
      </c>
      <c r="I134" s="211"/>
      <c r="J134" s="212">
        <f>ROUND(I134*H134,2)</f>
        <v>0</v>
      </c>
      <c r="K134" s="208" t="s">
        <v>124</v>
      </c>
      <c r="L134" s="46"/>
      <c r="M134" s="213" t="s">
        <v>28</v>
      </c>
      <c r="N134" s="214" t="s">
        <v>43</v>
      </c>
      <c r="O134" s="86"/>
      <c r="P134" s="215">
        <f>O134*H134</f>
        <v>0</v>
      </c>
      <c r="Q134" s="215">
        <v>0</v>
      </c>
      <c r="R134" s="215">
        <f>Q134*H134</f>
        <v>0</v>
      </c>
      <c r="S134" s="215">
        <v>0</v>
      </c>
      <c r="T134" s="216">
        <f>S134*H134</f>
        <v>0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R134" s="217" t="s">
        <v>125</v>
      </c>
      <c r="AT134" s="217" t="s">
        <v>120</v>
      </c>
      <c r="AU134" s="217" t="s">
        <v>82</v>
      </c>
      <c r="AY134" s="19" t="s">
        <v>118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19" t="s">
        <v>80</v>
      </c>
      <c r="BK134" s="218">
        <f>ROUND(I134*H134,2)</f>
        <v>0</v>
      </c>
      <c r="BL134" s="19" t="s">
        <v>125</v>
      </c>
      <c r="BM134" s="217" t="s">
        <v>191</v>
      </c>
    </row>
    <row r="135" s="2" customFormat="1">
      <c r="A135" s="40"/>
      <c r="B135" s="41"/>
      <c r="C135" s="42"/>
      <c r="D135" s="219" t="s">
        <v>127</v>
      </c>
      <c r="E135" s="42"/>
      <c r="F135" s="220" t="s">
        <v>192</v>
      </c>
      <c r="G135" s="42"/>
      <c r="H135" s="42"/>
      <c r="I135" s="221"/>
      <c r="J135" s="42"/>
      <c r="K135" s="42"/>
      <c r="L135" s="46"/>
      <c r="M135" s="222"/>
      <c r="N135" s="223"/>
      <c r="O135" s="86"/>
      <c r="P135" s="86"/>
      <c r="Q135" s="86"/>
      <c r="R135" s="86"/>
      <c r="S135" s="86"/>
      <c r="T135" s="87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T135" s="19" t="s">
        <v>127</v>
      </c>
      <c r="AU135" s="19" t="s">
        <v>82</v>
      </c>
    </row>
    <row r="136" s="2" customFormat="1">
      <c r="A136" s="40"/>
      <c r="B136" s="41"/>
      <c r="C136" s="42"/>
      <c r="D136" s="224" t="s">
        <v>129</v>
      </c>
      <c r="E136" s="42"/>
      <c r="F136" s="225" t="s">
        <v>193</v>
      </c>
      <c r="G136" s="42"/>
      <c r="H136" s="42"/>
      <c r="I136" s="221"/>
      <c r="J136" s="42"/>
      <c r="K136" s="42"/>
      <c r="L136" s="46"/>
      <c r="M136" s="222"/>
      <c r="N136" s="223"/>
      <c r="O136" s="86"/>
      <c r="P136" s="86"/>
      <c r="Q136" s="86"/>
      <c r="R136" s="86"/>
      <c r="S136" s="86"/>
      <c r="T136" s="87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9" t="s">
        <v>129</v>
      </c>
      <c r="AU136" s="19" t="s">
        <v>82</v>
      </c>
    </row>
    <row r="137" s="13" customFormat="1">
      <c r="A137" s="13"/>
      <c r="B137" s="226"/>
      <c r="C137" s="227"/>
      <c r="D137" s="219" t="s">
        <v>131</v>
      </c>
      <c r="E137" s="228" t="s">
        <v>28</v>
      </c>
      <c r="F137" s="229" t="s">
        <v>80</v>
      </c>
      <c r="G137" s="227"/>
      <c r="H137" s="230">
        <v>1</v>
      </c>
      <c r="I137" s="231"/>
      <c r="J137" s="227"/>
      <c r="K137" s="227"/>
      <c r="L137" s="232"/>
      <c r="M137" s="233"/>
      <c r="N137" s="234"/>
      <c r="O137" s="234"/>
      <c r="P137" s="234"/>
      <c r="Q137" s="234"/>
      <c r="R137" s="234"/>
      <c r="S137" s="234"/>
      <c r="T137" s="235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36" t="s">
        <v>131</v>
      </c>
      <c r="AU137" s="236" t="s">
        <v>82</v>
      </c>
      <c r="AV137" s="13" t="s">
        <v>82</v>
      </c>
      <c r="AW137" s="13" t="s">
        <v>34</v>
      </c>
      <c r="AX137" s="13" t="s">
        <v>80</v>
      </c>
      <c r="AY137" s="236" t="s">
        <v>118</v>
      </c>
    </row>
    <row r="138" s="2" customFormat="1" ht="37.8" customHeight="1">
      <c r="A138" s="40"/>
      <c r="B138" s="41"/>
      <c r="C138" s="206" t="s">
        <v>194</v>
      </c>
      <c r="D138" s="206" t="s">
        <v>120</v>
      </c>
      <c r="E138" s="207" t="s">
        <v>195</v>
      </c>
      <c r="F138" s="208" t="s">
        <v>196</v>
      </c>
      <c r="G138" s="209" t="s">
        <v>149</v>
      </c>
      <c r="H138" s="210">
        <v>105.368</v>
      </c>
      <c r="I138" s="211"/>
      <c r="J138" s="212">
        <f>ROUND(I138*H138,2)</f>
        <v>0</v>
      </c>
      <c r="K138" s="208" t="s">
        <v>124</v>
      </c>
      <c r="L138" s="46"/>
      <c r="M138" s="213" t="s">
        <v>28</v>
      </c>
      <c r="N138" s="214" t="s">
        <v>43</v>
      </c>
      <c r="O138" s="86"/>
      <c r="P138" s="215">
        <f>O138*H138</f>
        <v>0</v>
      </c>
      <c r="Q138" s="215">
        <v>0</v>
      </c>
      <c r="R138" s="215">
        <f>Q138*H138</f>
        <v>0</v>
      </c>
      <c r="S138" s="215">
        <v>0</v>
      </c>
      <c r="T138" s="216">
        <f>S138*H138</f>
        <v>0</v>
      </c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17" t="s">
        <v>125</v>
      </c>
      <c r="AT138" s="217" t="s">
        <v>120</v>
      </c>
      <c r="AU138" s="217" t="s">
        <v>82</v>
      </c>
      <c r="AY138" s="19" t="s">
        <v>118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19" t="s">
        <v>80</v>
      </c>
      <c r="BK138" s="218">
        <f>ROUND(I138*H138,2)</f>
        <v>0</v>
      </c>
      <c r="BL138" s="19" t="s">
        <v>125</v>
      </c>
      <c r="BM138" s="217" t="s">
        <v>197</v>
      </c>
    </row>
    <row r="139" s="2" customFormat="1">
      <c r="A139" s="40"/>
      <c r="B139" s="41"/>
      <c r="C139" s="42"/>
      <c r="D139" s="219" t="s">
        <v>127</v>
      </c>
      <c r="E139" s="42"/>
      <c r="F139" s="220" t="s">
        <v>198</v>
      </c>
      <c r="G139" s="42"/>
      <c r="H139" s="42"/>
      <c r="I139" s="221"/>
      <c r="J139" s="42"/>
      <c r="K139" s="42"/>
      <c r="L139" s="46"/>
      <c r="M139" s="222"/>
      <c r="N139" s="223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127</v>
      </c>
      <c r="AU139" s="19" t="s">
        <v>82</v>
      </c>
    </row>
    <row r="140" s="2" customFormat="1">
      <c r="A140" s="40"/>
      <c r="B140" s="41"/>
      <c r="C140" s="42"/>
      <c r="D140" s="224" t="s">
        <v>129</v>
      </c>
      <c r="E140" s="42"/>
      <c r="F140" s="225" t="s">
        <v>199</v>
      </c>
      <c r="G140" s="42"/>
      <c r="H140" s="42"/>
      <c r="I140" s="221"/>
      <c r="J140" s="42"/>
      <c r="K140" s="42"/>
      <c r="L140" s="46"/>
      <c r="M140" s="222"/>
      <c r="N140" s="223"/>
      <c r="O140" s="86"/>
      <c r="P140" s="86"/>
      <c r="Q140" s="86"/>
      <c r="R140" s="86"/>
      <c r="S140" s="86"/>
      <c r="T140" s="87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9" t="s">
        <v>129</v>
      </c>
      <c r="AU140" s="19" t="s">
        <v>82</v>
      </c>
    </row>
    <row r="141" s="13" customFormat="1">
      <c r="A141" s="13"/>
      <c r="B141" s="226"/>
      <c r="C141" s="227"/>
      <c r="D141" s="219" t="s">
        <v>131</v>
      </c>
      <c r="E141" s="228" t="s">
        <v>28</v>
      </c>
      <c r="F141" s="229" t="s">
        <v>200</v>
      </c>
      <c r="G141" s="227"/>
      <c r="H141" s="230">
        <v>52.683999999999998</v>
      </c>
      <c r="I141" s="231"/>
      <c r="J141" s="227"/>
      <c r="K141" s="227"/>
      <c r="L141" s="232"/>
      <c r="M141" s="233"/>
      <c r="N141" s="234"/>
      <c r="O141" s="234"/>
      <c r="P141" s="234"/>
      <c r="Q141" s="234"/>
      <c r="R141" s="234"/>
      <c r="S141" s="234"/>
      <c r="T141" s="235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36" t="s">
        <v>131</v>
      </c>
      <c r="AU141" s="236" t="s">
        <v>82</v>
      </c>
      <c r="AV141" s="13" t="s">
        <v>82</v>
      </c>
      <c r="AW141" s="13" t="s">
        <v>34</v>
      </c>
      <c r="AX141" s="13" t="s">
        <v>72</v>
      </c>
      <c r="AY141" s="236" t="s">
        <v>118</v>
      </c>
    </row>
    <row r="142" s="13" customFormat="1">
      <c r="A142" s="13"/>
      <c r="B142" s="226"/>
      <c r="C142" s="227"/>
      <c r="D142" s="219" t="s">
        <v>131</v>
      </c>
      <c r="E142" s="228" t="s">
        <v>28</v>
      </c>
      <c r="F142" s="229" t="s">
        <v>201</v>
      </c>
      <c r="G142" s="227"/>
      <c r="H142" s="230">
        <v>52.683999999999998</v>
      </c>
      <c r="I142" s="231"/>
      <c r="J142" s="227"/>
      <c r="K142" s="227"/>
      <c r="L142" s="232"/>
      <c r="M142" s="233"/>
      <c r="N142" s="234"/>
      <c r="O142" s="234"/>
      <c r="P142" s="234"/>
      <c r="Q142" s="234"/>
      <c r="R142" s="234"/>
      <c r="S142" s="234"/>
      <c r="T142" s="235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36" t="s">
        <v>131</v>
      </c>
      <c r="AU142" s="236" t="s">
        <v>82</v>
      </c>
      <c r="AV142" s="13" t="s">
        <v>82</v>
      </c>
      <c r="AW142" s="13" t="s">
        <v>34</v>
      </c>
      <c r="AX142" s="13" t="s">
        <v>72</v>
      </c>
      <c r="AY142" s="236" t="s">
        <v>118</v>
      </c>
    </row>
    <row r="143" s="14" customFormat="1">
      <c r="A143" s="14"/>
      <c r="B143" s="237"/>
      <c r="C143" s="238"/>
      <c r="D143" s="219" t="s">
        <v>131</v>
      </c>
      <c r="E143" s="239" t="s">
        <v>28</v>
      </c>
      <c r="F143" s="240" t="s">
        <v>134</v>
      </c>
      <c r="G143" s="238"/>
      <c r="H143" s="241">
        <v>105.368</v>
      </c>
      <c r="I143" s="242"/>
      <c r="J143" s="238"/>
      <c r="K143" s="238"/>
      <c r="L143" s="243"/>
      <c r="M143" s="244"/>
      <c r="N143" s="245"/>
      <c r="O143" s="245"/>
      <c r="P143" s="245"/>
      <c r="Q143" s="245"/>
      <c r="R143" s="245"/>
      <c r="S143" s="245"/>
      <c r="T143" s="246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47" t="s">
        <v>131</v>
      </c>
      <c r="AU143" s="247" t="s">
        <v>82</v>
      </c>
      <c r="AV143" s="14" t="s">
        <v>125</v>
      </c>
      <c r="AW143" s="14" t="s">
        <v>34</v>
      </c>
      <c r="AX143" s="14" t="s">
        <v>80</v>
      </c>
      <c r="AY143" s="247" t="s">
        <v>118</v>
      </c>
    </row>
    <row r="144" s="2" customFormat="1" ht="24.15" customHeight="1">
      <c r="A144" s="40"/>
      <c r="B144" s="41"/>
      <c r="C144" s="206" t="s">
        <v>202</v>
      </c>
      <c r="D144" s="206" t="s">
        <v>120</v>
      </c>
      <c r="E144" s="207" t="s">
        <v>203</v>
      </c>
      <c r="F144" s="208" t="s">
        <v>204</v>
      </c>
      <c r="G144" s="209" t="s">
        <v>123</v>
      </c>
      <c r="H144" s="210">
        <v>87.200000000000003</v>
      </c>
      <c r="I144" s="211"/>
      <c r="J144" s="212">
        <f>ROUND(I144*H144,2)</f>
        <v>0</v>
      </c>
      <c r="K144" s="208" t="s">
        <v>124</v>
      </c>
      <c r="L144" s="46"/>
      <c r="M144" s="213" t="s">
        <v>28</v>
      </c>
      <c r="N144" s="214" t="s">
        <v>43</v>
      </c>
      <c r="O144" s="86"/>
      <c r="P144" s="215">
        <f>O144*H144</f>
        <v>0</v>
      </c>
      <c r="Q144" s="215">
        <v>0</v>
      </c>
      <c r="R144" s="215">
        <f>Q144*H144</f>
        <v>0</v>
      </c>
      <c r="S144" s="215">
        <v>0</v>
      </c>
      <c r="T144" s="216">
        <f>S144*H144</f>
        <v>0</v>
      </c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R144" s="217" t="s">
        <v>125</v>
      </c>
      <c r="AT144" s="217" t="s">
        <v>120</v>
      </c>
      <c r="AU144" s="217" t="s">
        <v>82</v>
      </c>
      <c r="AY144" s="19" t="s">
        <v>118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19" t="s">
        <v>80</v>
      </c>
      <c r="BK144" s="218">
        <f>ROUND(I144*H144,2)</f>
        <v>0</v>
      </c>
      <c r="BL144" s="19" t="s">
        <v>125</v>
      </c>
      <c r="BM144" s="217" t="s">
        <v>205</v>
      </c>
    </row>
    <row r="145" s="2" customFormat="1">
      <c r="A145" s="40"/>
      <c r="B145" s="41"/>
      <c r="C145" s="42"/>
      <c r="D145" s="219" t="s">
        <v>127</v>
      </c>
      <c r="E145" s="42"/>
      <c r="F145" s="220" t="s">
        <v>206</v>
      </c>
      <c r="G145" s="42"/>
      <c r="H145" s="42"/>
      <c r="I145" s="221"/>
      <c r="J145" s="42"/>
      <c r="K145" s="42"/>
      <c r="L145" s="46"/>
      <c r="M145" s="222"/>
      <c r="N145" s="223"/>
      <c r="O145" s="86"/>
      <c r="P145" s="86"/>
      <c r="Q145" s="86"/>
      <c r="R145" s="86"/>
      <c r="S145" s="86"/>
      <c r="T145" s="87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T145" s="19" t="s">
        <v>127</v>
      </c>
      <c r="AU145" s="19" t="s">
        <v>82</v>
      </c>
    </row>
    <row r="146" s="2" customFormat="1">
      <c r="A146" s="40"/>
      <c r="B146" s="41"/>
      <c r="C146" s="42"/>
      <c r="D146" s="224" t="s">
        <v>129</v>
      </c>
      <c r="E146" s="42"/>
      <c r="F146" s="225" t="s">
        <v>207</v>
      </c>
      <c r="G146" s="42"/>
      <c r="H146" s="42"/>
      <c r="I146" s="221"/>
      <c r="J146" s="42"/>
      <c r="K146" s="42"/>
      <c r="L146" s="46"/>
      <c r="M146" s="222"/>
      <c r="N146" s="223"/>
      <c r="O146" s="86"/>
      <c r="P146" s="86"/>
      <c r="Q146" s="86"/>
      <c r="R146" s="86"/>
      <c r="S146" s="86"/>
      <c r="T146" s="87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T146" s="19" t="s">
        <v>129</v>
      </c>
      <c r="AU146" s="19" t="s">
        <v>82</v>
      </c>
    </row>
    <row r="147" s="2" customFormat="1">
      <c r="A147" s="40"/>
      <c r="B147" s="41"/>
      <c r="C147" s="42"/>
      <c r="D147" s="219" t="s">
        <v>208</v>
      </c>
      <c r="E147" s="42"/>
      <c r="F147" s="258" t="s">
        <v>209</v>
      </c>
      <c r="G147" s="42"/>
      <c r="H147" s="42"/>
      <c r="I147" s="221"/>
      <c r="J147" s="42"/>
      <c r="K147" s="42"/>
      <c r="L147" s="46"/>
      <c r="M147" s="222"/>
      <c r="N147" s="223"/>
      <c r="O147" s="86"/>
      <c r="P147" s="86"/>
      <c r="Q147" s="86"/>
      <c r="R147" s="86"/>
      <c r="S147" s="86"/>
      <c r="T147" s="87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T147" s="19" t="s">
        <v>208</v>
      </c>
      <c r="AU147" s="19" t="s">
        <v>82</v>
      </c>
    </row>
    <row r="148" s="13" customFormat="1">
      <c r="A148" s="13"/>
      <c r="B148" s="226"/>
      <c r="C148" s="227"/>
      <c r="D148" s="219" t="s">
        <v>131</v>
      </c>
      <c r="E148" s="228" t="s">
        <v>28</v>
      </c>
      <c r="F148" s="229" t="s">
        <v>210</v>
      </c>
      <c r="G148" s="227"/>
      <c r="H148" s="230">
        <v>87.200000000000003</v>
      </c>
      <c r="I148" s="231"/>
      <c r="J148" s="227"/>
      <c r="K148" s="227"/>
      <c r="L148" s="232"/>
      <c r="M148" s="233"/>
      <c r="N148" s="234"/>
      <c r="O148" s="234"/>
      <c r="P148" s="234"/>
      <c r="Q148" s="234"/>
      <c r="R148" s="234"/>
      <c r="S148" s="234"/>
      <c r="T148" s="235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36" t="s">
        <v>131</v>
      </c>
      <c r="AU148" s="236" t="s">
        <v>82</v>
      </c>
      <c r="AV148" s="13" t="s">
        <v>82</v>
      </c>
      <c r="AW148" s="13" t="s">
        <v>34</v>
      </c>
      <c r="AX148" s="13" t="s">
        <v>80</v>
      </c>
      <c r="AY148" s="236" t="s">
        <v>118</v>
      </c>
    </row>
    <row r="149" s="2" customFormat="1" ht="33" customHeight="1">
      <c r="A149" s="40"/>
      <c r="B149" s="41"/>
      <c r="C149" s="206" t="s">
        <v>8</v>
      </c>
      <c r="D149" s="206" t="s">
        <v>120</v>
      </c>
      <c r="E149" s="207" t="s">
        <v>211</v>
      </c>
      <c r="F149" s="208" t="s">
        <v>212</v>
      </c>
      <c r="G149" s="209" t="s">
        <v>137</v>
      </c>
      <c r="H149" s="210">
        <v>9</v>
      </c>
      <c r="I149" s="211"/>
      <c r="J149" s="212">
        <f>ROUND(I149*H149,2)</f>
        <v>0</v>
      </c>
      <c r="K149" s="208" t="s">
        <v>124</v>
      </c>
      <c r="L149" s="46"/>
      <c r="M149" s="213" t="s">
        <v>28</v>
      </c>
      <c r="N149" s="214" t="s">
        <v>43</v>
      </c>
      <c r="O149" s="86"/>
      <c r="P149" s="215">
        <f>O149*H149</f>
        <v>0</v>
      </c>
      <c r="Q149" s="215">
        <v>0</v>
      </c>
      <c r="R149" s="215">
        <f>Q149*H149</f>
        <v>0</v>
      </c>
      <c r="S149" s="215">
        <v>0</v>
      </c>
      <c r="T149" s="216">
        <f>S149*H149</f>
        <v>0</v>
      </c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R149" s="217" t="s">
        <v>125</v>
      </c>
      <c r="AT149" s="217" t="s">
        <v>120</v>
      </c>
      <c r="AU149" s="217" t="s">
        <v>82</v>
      </c>
      <c r="AY149" s="19" t="s">
        <v>118</v>
      </c>
      <c r="BE149" s="218">
        <f>IF(N149="základní",J149,0)</f>
        <v>0</v>
      </c>
      <c r="BF149" s="218">
        <f>IF(N149="snížená",J149,0)</f>
        <v>0</v>
      </c>
      <c r="BG149" s="218">
        <f>IF(N149="zákl. přenesená",J149,0)</f>
        <v>0</v>
      </c>
      <c r="BH149" s="218">
        <f>IF(N149="sníž. přenesená",J149,0)</f>
        <v>0</v>
      </c>
      <c r="BI149" s="218">
        <f>IF(N149="nulová",J149,0)</f>
        <v>0</v>
      </c>
      <c r="BJ149" s="19" t="s">
        <v>80</v>
      </c>
      <c r="BK149" s="218">
        <f>ROUND(I149*H149,2)</f>
        <v>0</v>
      </c>
      <c r="BL149" s="19" t="s">
        <v>125</v>
      </c>
      <c r="BM149" s="217" t="s">
        <v>213</v>
      </c>
    </row>
    <row r="150" s="2" customFormat="1">
      <c r="A150" s="40"/>
      <c r="B150" s="41"/>
      <c r="C150" s="42"/>
      <c r="D150" s="219" t="s">
        <v>127</v>
      </c>
      <c r="E150" s="42"/>
      <c r="F150" s="220" t="s">
        <v>214</v>
      </c>
      <c r="G150" s="42"/>
      <c r="H150" s="42"/>
      <c r="I150" s="221"/>
      <c r="J150" s="42"/>
      <c r="K150" s="42"/>
      <c r="L150" s="46"/>
      <c r="M150" s="222"/>
      <c r="N150" s="223"/>
      <c r="O150" s="86"/>
      <c r="P150" s="86"/>
      <c r="Q150" s="86"/>
      <c r="R150" s="86"/>
      <c r="S150" s="86"/>
      <c r="T150" s="87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T150" s="19" t="s">
        <v>127</v>
      </c>
      <c r="AU150" s="19" t="s">
        <v>82</v>
      </c>
    </row>
    <row r="151" s="2" customFormat="1">
      <c r="A151" s="40"/>
      <c r="B151" s="41"/>
      <c r="C151" s="42"/>
      <c r="D151" s="224" t="s">
        <v>129</v>
      </c>
      <c r="E151" s="42"/>
      <c r="F151" s="225" t="s">
        <v>215</v>
      </c>
      <c r="G151" s="42"/>
      <c r="H151" s="42"/>
      <c r="I151" s="221"/>
      <c r="J151" s="42"/>
      <c r="K151" s="42"/>
      <c r="L151" s="46"/>
      <c r="M151" s="222"/>
      <c r="N151" s="223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129</v>
      </c>
      <c r="AU151" s="19" t="s">
        <v>82</v>
      </c>
    </row>
    <row r="152" s="2" customFormat="1">
      <c r="A152" s="40"/>
      <c r="B152" s="41"/>
      <c r="C152" s="42"/>
      <c r="D152" s="219" t="s">
        <v>208</v>
      </c>
      <c r="E152" s="42"/>
      <c r="F152" s="258" t="s">
        <v>216</v>
      </c>
      <c r="G152" s="42"/>
      <c r="H152" s="42"/>
      <c r="I152" s="221"/>
      <c r="J152" s="42"/>
      <c r="K152" s="42"/>
      <c r="L152" s="46"/>
      <c r="M152" s="222"/>
      <c r="N152" s="223"/>
      <c r="O152" s="86"/>
      <c r="P152" s="86"/>
      <c r="Q152" s="86"/>
      <c r="R152" s="86"/>
      <c r="S152" s="86"/>
      <c r="T152" s="87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T152" s="19" t="s">
        <v>208</v>
      </c>
      <c r="AU152" s="19" t="s">
        <v>82</v>
      </c>
    </row>
    <row r="153" s="13" customFormat="1">
      <c r="A153" s="13"/>
      <c r="B153" s="226"/>
      <c r="C153" s="227"/>
      <c r="D153" s="219" t="s">
        <v>131</v>
      </c>
      <c r="E153" s="228" t="s">
        <v>28</v>
      </c>
      <c r="F153" s="229" t="s">
        <v>217</v>
      </c>
      <c r="G153" s="227"/>
      <c r="H153" s="230">
        <v>9</v>
      </c>
      <c r="I153" s="231"/>
      <c r="J153" s="227"/>
      <c r="K153" s="227"/>
      <c r="L153" s="232"/>
      <c r="M153" s="233"/>
      <c r="N153" s="234"/>
      <c r="O153" s="234"/>
      <c r="P153" s="234"/>
      <c r="Q153" s="234"/>
      <c r="R153" s="234"/>
      <c r="S153" s="234"/>
      <c r="T153" s="235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36" t="s">
        <v>131</v>
      </c>
      <c r="AU153" s="236" t="s">
        <v>82</v>
      </c>
      <c r="AV153" s="13" t="s">
        <v>82</v>
      </c>
      <c r="AW153" s="13" t="s">
        <v>34</v>
      </c>
      <c r="AX153" s="13" t="s">
        <v>80</v>
      </c>
      <c r="AY153" s="236" t="s">
        <v>118</v>
      </c>
    </row>
    <row r="154" s="2" customFormat="1" ht="33" customHeight="1">
      <c r="A154" s="40"/>
      <c r="B154" s="41"/>
      <c r="C154" s="206" t="s">
        <v>218</v>
      </c>
      <c r="D154" s="206" t="s">
        <v>120</v>
      </c>
      <c r="E154" s="207" t="s">
        <v>219</v>
      </c>
      <c r="F154" s="208" t="s">
        <v>220</v>
      </c>
      <c r="G154" s="209" t="s">
        <v>137</v>
      </c>
      <c r="H154" s="210">
        <v>9</v>
      </c>
      <c r="I154" s="211"/>
      <c r="J154" s="212">
        <f>ROUND(I154*H154,2)</f>
        <v>0</v>
      </c>
      <c r="K154" s="208" t="s">
        <v>124</v>
      </c>
      <c r="L154" s="46"/>
      <c r="M154" s="213" t="s">
        <v>28</v>
      </c>
      <c r="N154" s="214" t="s">
        <v>43</v>
      </c>
      <c r="O154" s="86"/>
      <c r="P154" s="215">
        <f>O154*H154</f>
        <v>0</v>
      </c>
      <c r="Q154" s="215">
        <v>0</v>
      </c>
      <c r="R154" s="215">
        <f>Q154*H154</f>
        <v>0</v>
      </c>
      <c r="S154" s="215">
        <v>0</v>
      </c>
      <c r="T154" s="216">
        <f>S154*H154</f>
        <v>0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17" t="s">
        <v>125</v>
      </c>
      <c r="AT154" s="217" t="s">
        <v>120</v>
      </c>
      <c r="AU154" s="217" t="s">
        <v>82</v>
      </c>
      <c r="AY154" s="19" t="s">
        <v>118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19" t="s">
        <v>80</v>
      </c>
      <c r="BK154" s="218">
        <f>ROUND(I154*H154,2)</f>
        <v>0</v>
      </c>
      <c r="BL154" s="19" t="s">
        <v>125</v>
      </c>
      <c r="BM154" s="217" t="s">
        <v>221</v>
      </c>
    </row>
    <row r="155" s="2" customFormat="1">
      <c r="A155" s="40"/>
      <c r="B155" s="41"/>
      <c r="C155" s="42"/>
      <c r="D155" s="219" t="s">
        <v>127</v>
      </c>
      <c r="E155" s="42"/>
      <c r="F155" s="220" t="s">
        <v>222</v>
      </c>
      <c r="G155" s="42"/>
      <c r="H155" s="42"/>
      <c r="I155" s="221"/>
      <c r="J155" s="42"/>
      <c r="K155" s="42"/>
      <c r="L155" s="46"/>
      <c r="M155" s="222"/>
      <c r="N155" s="223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127</v>
      </c>
      <c r="AU155" s="19" t="s">
        <v>82</v>
      </c>
    </row>
    <row r="156" s="2" customFormat="1">
      <c r="A156" s="40"/>
      <c r="B156" s="41"/>
      <c r="C156" s="42"/>
      <c r="D156" s="224" t="s">
        <v>129</v>
      </c>
      <c r="E156" s="42"/>
      <c r="F156" s="225" t="s">
        <v>223</v>
      </c>
      <c r="G156" s="42"/>
      <c r="H156" s="42"/>
      <c r="I156" s="221"/>
      <c r="J156" s="42"/>
      <c r="K156" s="42"/>
      <c r="L156" s="46"/>
      <c r="M156" s="222"/>
      <c r="N156" s="223"/>
      <c r="O156" s="86"/>
      <c r="P156" s="86"/>
      <c r="Q156" s="86"/>
      <c r="R156" s="86"/>
      <c r="S156" s="86"/>
      <c r="T156" s="87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T156" s="19" t="s">
        <v>129</v>
      </c>
      <c r="AU156" s="19" t="s">
        <v>82</v>
      </c>
    </row>
    <row r="157" s="2" customFormat="1">
      <c r="A157" s="40"/>
      <c r="B157" s="41"/>
      <c r="C157" s="42"/>
      <c r="D157" s="219" t="s">
        <v>208</v>
      </c>
      <c r="E157" s="42"/>
      <c r="F157" s="258" t="s">
        <v>216</v>
      </c>
      <c r="G157" s="42"/>
      <c r="H157" s="42"/>
      <c r="I157" s="221"/>
      <c r="J157" s="42"/>
      <c r="K157" s="42"/>
      <c r="L157" s="46"/>
      <c r="M157" s="222"/>
      <c r="N157" s="223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208</v>
      </c>
      <c r="AU157" s="19" t="s">
        <v>82</v>
      </c>
    </row>
    <row r="158" s="13" customFormat="1">
      <c r="A158" s="13"/>
      <c r="B158" s="226"/>
      <c r="C158" s="227"/>
      <c r="D158" s="219" t="s">
        <v>131</v>
      </c>
      <c r="E158" s="228" t="s">
        <v>28</v>
      </c>
      <c r="F158" s="229" t="s">
        <v>217</v>
      </c>
      <c r="G158" s="227"/>
      <c r="H158" s="230">
        <v>9</v>
      </c>
      <c r="I158" s="231"/>
      <c r="J158" s="227"/>
      <c r="K158" s="227"/>
      <c r="L158" s="232"/>
      <c r="M158" s="233"/>
      <c r="N158" s="234"/>
      <c r="O158" s="234"/>
      <c r="P158" s="234"/>
      <c r="Q158" s="234"/>
      <c r="R158" s="234"/>
      <c r="S158" s="234"/>
      <c r="T158" s="235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6" t="s">
        <v>131</v>
      </c>
      <c r="AU158" s="236" t="s">
        <v>82</v>
      </c>
      <c r="AV158" s="13" t="s">
        <v>82</v>
      </c>
      <c r="AW158" s="13" t="s">
        <v>34</v>
      </c>
      <c r="AX158" s="13" t="s">
        <v>80</v>
      </c>
      <c r="AY158" s="236" t="s">
        <v>118</v>
      </c>
    </row>
    <row r="159" s="2" customFormat="1" ht="24.15" customHeight="1">
      <c r="A159" s="40"/>
      <c r="B159" s="41"/>
      <c r="C159" s="206" t="s">
        <v>224</v>
      </c>
      <c r="D159" s="206" t="s">
        <v>120</v>
      </c>
      <c r="E159" s="207" t="s">
        <v>225</v>
      </c>
      <c r="F159" s="208" t="s">
        <v>226</v>
      </c>
      <c r="G159" s="209" t="s">
        <v>137</v>
      </c>
      <c r="H159" s="210">
        <v>9</v>
      </c>
      <c r="I159" s="211"/>
      <c r="J159" s="212">
        <f>ROUND(I159*H159,2)</f>
        <v>0</v>
      </c>
      <c r="K159" s="208" t="s">
        <v>124</v>
      </c>
      <c r="L159" s="46"/>
      <c r="M159" s="213" t="s">
        <v>28</v>
      </c>
      <c r="N159" s="214" t="s">
        <v>43</v>
      </c>
      <c r="O159" s="86"/>
      <c r="P159" s="215">
        <f>O159*H159</f>
        <v>0</v>
      </c>
      <c r="Q159" s="215">
        <v>0</v>
      </c>
      <c r="R159" s="215">
        <f>Q159*H159</f>
        <v>0</v>
      </c>
      <c r="S159" s="215">
        <v>0</v>
      </c>
      <c r="T159" s="216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17" t="s">
        <v>125</v>
      </c>
      <c r="AT159" s="217" t="s">
        <v>120</v>
      </c>
      <c r="AU159" s="217" t="s">
        <v>82</v>
      </c>
      <c r="AY159" s="19" t="s">
        <v>118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19" t="s">
        <v>80</v>
      </c>
      <c r="BK159" s="218">
        <f>ROUND(I159*H159,2)</f>
        <v>0</v>
      </c>
      <c r="BL159" s="19" t="s">
        <v>125</v>
      </c>
      <c r="BM159" s="217" t="s">
        <v>227</v>
      </c>
    </row>
    <row r="160" s="2" customFormat="1">
      <c r="A160" s="40"/>
      <c r="B160" s="41"/>
      <c r="C160" s="42"/>
      <c r="D160" s="219" t="s">
        <v>127</v>
      </c>
      <c r="E160" s="42"/>
      <c r="F160" s="220" t="s">
        <v>228</v>
      </c>
      <c r="G160" s="42"/>
      <c r="H160" s="42"/>
      <c r="I160" s="221"/>
      <c r="J160" s="42"/>
      <c r="K160" s="42"/>
      <c r="L160" s="46"/>
      <c r="M160" s="222"/>
      <c r="N160" s="223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127</v>
      </c>
      <c r="AU160" s="19" t="s">
        <v>82</v>
      </c>
    </row>
    <row r="161" s="2" customFormat="1">
      <c r="A161" s="40"/>
      <c r="B161" s="41"/>
      <c r="C161" s="42"/>
      <c r="D161" s="224" t="s">
        <v>129</v>
      </c>
      <c r="E161" s="42"/>
      <c r="F161" s="225" t="s">
        <v>229</v>
      </c>
      <c r="G161" s="42"/>
      <c r="H161" s="42"/>
      <c r="I161" s="221"/>
      <c r="J161" s="42"/>
      <c r="K161" s="42"/>
      <c r="L161" s="46"/>
      <c r="M161" s="222"/>
      <c r="N161" s="223"/>
      <c r="O161" s="86"/>
      <c r="P161" s="86"/>
      <c r="Q161" s="86"/>
      <c r="R161" s="86"/>
      <c r="S161" s="86"/>
      <c r="T161" s="87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T161" s="19" t="s">
        <v>129</v>
      </c>
      <c r="AU161" s="19" t="s">
        <v>82</v>
      </c>
    </row>
    <row r="162" s="2" customFormat="1">
      <c r="A162" s="40"/>
      <c r="B162" s="41"/>
      <c r="C162" s="42"/>
      <c r="D162" s="219" t="s">
        <v>208</v>
      </c>
      <c r="E162" s="42"/>
      <c r="F162" s="258" t="s">
        <v>216</v>
      </c>
      <c r="G162" s="42"/>
      <c r="H162" s="42"/>
      <c r="I162" s="221"/>
      <c r="J162" s="42"/>
      <c r="K162" s="42"/>
      <c r="L162" s="46"/>
      <c r="M162" s="222"/>
      <c r="N162" s="223"/>
      <c r="O162" s="86"/>
      <c r="P162" s="86"/>
      <c r="Q162" s="86"/>
      <c r="R162" s="86"/>
      <c r="S162" s="86"/>
      <c r="T162" s="87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T162" s="19" t="s">
        <v>208</v>
      </c>
      <c r="AU162" s="19" t="s">
        <v>82</v>
      </c>
    </row>
    <row r="163" s="13" customFormat="1">
      <c r="A163" s="13"/>
      <c r="B163" s="226"/>
      <c r="C163" s="227"/>
      <c r="D163" s="219" t="s">
        <v>131</v>
      </c>
      <c r="E163" s="228" t="s">
        <v>28</v>
      </c>
      <c r="F163" s="229" t="s">
        <v>217</v>
      </c>
      <c r="G163" s="227"/>
      <c r="H163" s="230">
        <v>9</v>
      </c>
      <c r="I163" s="231"/>
      <c r="J163" s="227"/>
      <c r="K163" s="227"/>
      <c r="L163" s="232"/>
      <c r="M163" s="233"/>
      <c r="N163" s="234"/>
      <c r="O163" s="234"/>
      <c r="P163" s="234"/>
      <c r="Q163" s="234"/>
      <c r="R163" s="234"/>
      <c r="S163" s="234"/>
      <c r="T163" s="235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36" t="s">
        <v>131</v>
      </c>
      <c r="AU163" s="236" t="s">
        <v>82</v>
      </c>
      <c r="AV163" s="13" t="s">
        <v>82</v>
      </c>
      <c r="AW163" s="13" t="s">
        <v>34</v>
      </c>
      <c r="AX163" s="13" t="s">
        <v>80</v>
      </c>
      <c r="AY163" s="236" t="s">
        <v>118</v>
      </c>
    </row>
    <row r="164" s="2" customFormat="1" ht="24.15" customHeight="1">
      <c r="A164" s="40"/>
      <c r="B164" s="41"/>
      <c r="C164" s="206" t="s">
        <v>230</v>
      </c>
      <c r="D164" s="206" t="s">
        <v>120</v>
      </c>
      <c r="E164" s="207" t="s">
        <v>231</v>
      </c>
      <c r="F164" s="208" t="s">
        <v>232</v>
      </c>
      <c r="G164" s="209" t="s">
        <v>123</v>
      </c>
      <c r="H164" s="210">
        <v>436</v>
      </c>
      <c r="I164" s="211"/>
      <c r="J164" s="212">
        <f>ROUND(I164*H164,2)</f>
        <v>0</v>
      </c>
      <c r="K164" s="208" t="s">
        <v>124</v>
      </c>
      <c r="L164" s="46"/>
      <c r="M164" s="213" t="s">
        <v>28</v>
      </c>
      <c r="N164" s="214" t="s">
        <v>43</v>
      </c>
      <c r="O164" s="86"/>
      <c r="P164" s="215">
        <f>O164*H164</f>
        <v>0</v>
      </c>
      <c r="Q164" s="215">
        <v>0</v>
      </c>
      <c r="R164" s="215">
        <f>Q164*H164</f>
        <v>0</v>
      </c>
      <c r="S164" s="215">
        <v>0</v>
      </c>
      <c r="T164" s="216">
        <f>S164*H164</f>
        <v>0</v>
      </c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R164" s="217" t="s">
        <v>125</v>
      </c>
      <c r="AT164" s="217" t="s">
        <v>120</v>
      </c>
      <c r="AU164" s="217" t="s">
        <v>82</v>
      </c>
      <c r="AY164" s="19" t="s">
        <v>118</v>
      </c>
      <c r="BE164" s="218">
        <f>IF(N164="základní",J164,0)</f>
        <v>0</v>
      </c>
      <c r="BF164" s="218">
        <f>IF(N164="snížená",J164,0)</f>
        <v>0</v>
      </c>
      <c r="BG164" s="218">
        <f>IF(N164="zákl. přenesená",J164,0)</f>
        <v>0</v>
      </c>
      <c r="BH164" s="218">
        <f>IF(N164="sníž. přenesená",J164,0)</f>
        <v>0</v>
      </c>
      <c r="BI164" s="218">
        <f>IF(N164="nulová",J164,0)</f>
        <v>0</v>
      </c>
      <c r="BJ164" s="19" t="s">
        <v>80</v>
      </c>
      <c r="BK164" s="218">
        <f>ROUND(I164*H164,2)</f>
        <v>0</v>
      </c>
      <c r="BL164" s="19" t="s">
        <v>125</v>
      </c>
      <c r="BM164" s="217" t="s">
        <v>233</v>
      </c>
    </row>
    <row r="165" s="2" customFormat="1">
      <c r="A165" s="40"/>
      <c r="B165" s="41"/>
      <c r="C165" s="42"/>
      <c r="D165" s="219" t="s">
        <v>127</v>
      </c>
      <c r="E165" s="42"/>
      <c r="F165" s="220" t="s">
        <v>234</v>
      </c>
      <c r="G165" s="42"/>
      <c r="H165" s="42"/>
      <c r="I165" s="221"/>
      <c r="J165" s="42"/>
      <c r="K165" s="42"/>
      <c r="L165" s="46"/>
      <c r="M165" s="222"/>
      <c r="N165" s="223"/>
      <c r="O165" s="86"/>
      <c r="P165" s="86"/>
      <c r="Q165" s="86"/>
      <c r="R165" s="86"/>
      <c r="S165" s="86"/>
      <c r="T165" s="87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T165" s="19" t="s">
        <v>127</v>
      </c>
      <c r="AU165" s="19" t="s">
        <v>82</v>
      </c>
    </row>
    <row r="166" s="2" customFormat="1">
      <c r="A166" s="40"/>
      <c r="B166" s="41"/>
      <c r="C166" s="42"/>
      <c r="D166" s="224" t="s">
        <v>129</v>
      </c>
      <c r="E166" s="42"/>
      <c r="F166" s="225" t="s">
        <v>235</v>
      </c>
      <c r="G166" s="42"/>
      <c r="H166" s="42"/>
      <c r="I166" s="221"/>
      <c r="J166" s="42"/>
      <c r="K166" s="42"/>
      <c r="L166" s="46"/>
      <c r="M166" s="222"/>
      <c r="N166" s="223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129</v>
      </c>
      <c r="AU166" s="19" t="s">
        <v>82</v>
      </c>
    </row>
    <row r="167" s="2" customFormat="1">
      <c r="A167" s="40"/>
      <c r="B167" s="41"/>
      <c r="C167" s="42"/>
      <c r="D167" s="219" t="s">
        <v>208</v>
      </c>
      <c r="E167" s="42"/>
      <c r="F167" s="258" t="s">
        <v>216</v>
      </c>
      <c r="G167" s="42"/>
      <c r="H167" s="42"/>
      <c r="I167" s="221"/>
      <c r="J167" s="42"/>
      <c r="K167" s="42"/>
      <c r="L167" s="46"/>
      <c r="M167" s="222"/>
      <c r="N167" s="223"/>
      <c r="O167" s="86"/>
      <c r="P167" s="86"/>
      <c r="Q167" s="86"/>
      <c r="R167" s="86"/>
      <c r="S167" s="86"/>
      <c r="T167" s="87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T167" s="19" t="s">
        <v>208</v>
      </c>
      <c r="AU167" s="19" t="s">
        <v>82</v>
      </c>
    </row>
    <row r="168" s="13" customFormat="1">
      <c r="A168" s="13"/>
      <c r="B168" s="226"/>
      <c r="C168" s="227"/>
      <c r="D168" s="219" t="s">
        <v>131</v>
      </c>
      <c r="E168" s="228" t="s">
        <v>28</v>
      </c>
      <c r="F168" s="229" t="s">
        <v>236</v>
      </c>
      <c r="G168" s="227"/>
      <c r="H168" s="230">
        <v>436</v>
      </c>
      <c r="I168" s="231"/>
      <c r="J168" s="227"/>
      <c r="K168" s="227"/>
      <c r="L168" s="232"/>
      <c r="M168" s="233"/>
      <c r="N168" s="234"/>
      <c r="O168" s="234"/>
      <c r="P168" s="234"/>
      <c r="Q168" s="234"/>
      <c r="R168" s="234"/>
      <c r="S168" s="234"/>
      <c r="T168" s="235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36" t="s">
        <v>131</v>
      </c>
      <c r="AU168" s="236" t="s">
        <v>82</v>
      </c>
      <c r="AV168" s="13" t="s">
        <v>82</v>
      </c>
      <c r="AW168" s="13" t="s">
        <v>34</v>
      </c>
      <c r="AX168" s="13" t="s">
        <v>72</v>
      </c>
      <c r="AY168" s="236" t="s">
        <v>118</v>
      </c>
    </row>
    <row r="169" s="14" customFormat="1">
      <c r="A169" s="14"/>
      <c r="B169" s="237"/>
      <c r="C169" s="238"/>
      <c r="D169" s="219" t="s">
        <v>131</v>
      </c>
      <c r="E169" s="239" t="s">
        <v>28</v>
      </c>
      <c r="F169" s="240" t="s">
        <v>134</v>
      </c>
      <c r="G169" s="238"/>
      <c r="H169" s="241">
        <v>436</v>
      </c>
      <c r="I169" s="242"/>
      <c r="J169" s="238"/>
      <c r="K169" s="238"/>
      <c r="L169" s="243"/>
      <c r="M169" s="244"/>
      <c r="N169" s="245"/>
      <c r="O169" s="245"/>
      <c r="P169" s="245"/>
      <c r="Q169" s="245"/>
      <c r="R169" s="245"/>
      <c r="S169" s="245"/>
      <c r="T169" s="246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47" t="s">
        <v>131</v>
      </c>
      <c r="AU169" s="247" t="s">
        <v>82</v>
      </c>
      <c r="AV169" s="14" t="s">
        <v>125</v>
      </c>
      <c r="AW169" s="14" t="s">
        <v>34</v>
      </c>
      <c r="AX169" s="14" t="s">
        <v>80</v>
      </c>
      <c r="AY169" s="247" t="s">
        <v>118</v>
      </c>
    </row>
    <row r="170" s="2" customFormat="1" ht="37.8" customHeight="1">
      <c r="A170" s="40"/>
      <c r="B170" s="41"/>
      <c r="C170" s="206" t="s">
        <v>237</v>
      </c>
      <c r="D170" s="206" t="s">
        <v>120</v>
      </c>
      <c r="E170" s="207" t="s">
        <v>238</v>
      </c>
      <c r="F170" s="208" t="s">
        <v>239</v>
      </c>
      <c r="G170" s="209" t="s">
        <v>149</v>
      </c>
      <c r="H170" s="210">
        <v>238.005</v>
      </c>
      <c r="I170" s="211"/>
      <c r="J170" s="212">
        <f>ROUND(I170*H170,2)</f>
        <v>0</v>
      </c>
      <c r="K170" s="208" t="s">
        <v>124</v>
      </c>
      <c r="L170" s="46"/>
      <c r="M170" s="213" t="s">
        <v>28</v>
      </c>
      <c r="N170" s="214" t="s">
        <v>43</v>
      </c>
      <c r="O170" s="86"/>
      <c r="P170" s="215">
        <f>O170*H170</f>
        <v>0</v>
      </c>
      <c r="Q170" s="215">
        <v>0</v>
      </c>
      <c r="R170" s="215">
        <f>Q170*H170</f>
        <v>0</v>
      </c>
      <c r="S170" s="215">
        <v>0</v>
      </c>
      <c r="T170" s="216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17" t="s">
        <v>125</v>
      </c>
      <c r="AT170" s="217" t="s">
        <v>120</v>
      </c>
      <c r="AU170" s="217" t="s">
        <v>82</v>
      </c>
      <c r="AY170" s="19" t="s">
        <v>118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19" t="s">
        <v>80</v>
      </c>
      <c r="BK170" s="218">
        <f>ROUND(I170*H170,2)</f>
        <v>0</v>
      </c>
      <c r="BL170" s="19" t="s">
        <v>125</v>
      </c>
      <c r="BM170" s="217" t="s">
        <v>240</v>
      </c>
    </row>
    <row r="171" s="2" customFormat="1">
      <c r="A171" s="40"/>
      <c r="B171" s="41"/>
      <c r="C171" s="42"/>
      <c r="D171" s="219" t="s">
        <v>127</v>
      </c>
      <c r="E171" s="42"/>
      <c r="F171" s="220" t="s">
        <v>241</v>
      </c>
      <c r="G171" s="42"/>
      <c r="H171" s="42"/>
      <c r="I171" s="221"/>
      <c r="J171" s="42"/>
      <c r="K171" s="42"/>
      <c r="L171" s="46"/>
      <c r="M171" s="222"/>
      <c r="N171" s="223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127</v>
      </c>
      <c r="AU171" s="19" t="s">
        <v>82</v>
      </c>
    </row>
    <row r="172" s="2" customFormat="1">
      <c r="A172" s="40"/>
      <c r="B172" s="41"/>
      <c r="C172" s="42"/>
      <c r="D172" s="224" t="s">
        <v>129</v>
      </c>
      <c r="E172" s="42"/>
      <c r="F172" s="225" t="s">
        <v>242</v>
      </c>
      <c r="G172" s="42"/>
      <c r="H172" s="42"/>
      <c r="I172" s="221"/>
      <c r="J172" s="42"/>
      <c r="K172" s="42"/>
      <c r="L172" s="46"/>
      <c r="M172" s="222"/>
      <c r="N172" s="223"/>
      <c r="O172" s="86"/>
      <c r="P172" s="86"/>
      <c r="Q172" s="86"/>
      <c r="R172" s="86"/>
      <c r="S172" s="86"/>
      <c r="T172" s="87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T172" s="19" t="s">
        <v>129</v>
      </c>
      <c r="AU172" s="19" t="s">
        <v>82</v>
      </c>
    </row>
    <row r="173" s="2" customFormat="1">
      <c r="A173" s="40"/>
      <c r="B173" s="41"/>
      <c r="C173" s="42"/>
      <c r="D173" s="219" t="s">
        <v>208</v>
      </c>
      <c r="E173" s="42"/>
      <c r="F173" s="258" t="s">
        <v>216</v>
      </c>
      <c r="G173" s="42"/>
      <c r="H173" s="42"/>
      <c r="I173" s="221"/>
      <c r="J173" s="42"/>
      <c r="K173" s="42"/>
      <c r="L173" s="46"/>
      <c r="M173" s="222"/>
      <c r="N173" s="223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208</v>
      </c>
      <c r="AU173" s="19" t="s">
        <v>82</v>
      </c>
    </row>
    <row r="174" s="13" customFormat="1">
      <c r="A174" s="13"/>
      <c r="B174" s="226"/>
      <c r="C174" s="227"/>
      <c r="D174" s="219" t="s">
        <v>131</v>
      </c>
      <c r="E174" s="228" t="s">
        <v>28</v>
      </c>
      <c r="F174" s="229" t="s">
        <v>243</v>
      </c>
      <c r="G174" s="227"/>
      <c r="H174" s="230">
        <v>238.005</v>
      </c>
      <c r="I174" s="231"/>
      <c r="J174" s="227"/>
      <c r="K174" s="227"/>
      <c r="L174" s="232"/>
      <c r="M174" s="233"/>
      <c r="N174" s="234"/>
      <c r="O174" s="234"/>
      <c r="P174" s="234"/>
      <c r="Q174" s="234"/>
      <c r="R174" s="234"/>
      <c r="S174" s="234"/>
      <c r="T174" s="235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36" t="s">
        <v>131</v>
      </c>
      <c r="AU174" s="236" t="s">
        <v>82</v>
      </c>
      <c r="AV174" s="13" t="s">
        <v>82</v>
      </c>
      <c r="AW174" s="13" t="s">
        <v>34</v>
      </c>
      <c r="AX174" s="13" t="s">
        <v>80</v>
      </c>
      <c r="AY174" s="236" t="s">
        <v>118</v>
      </c>
    </row>
    <row r="175" s="2" customFormat="1" ht="24.15" customHeight="1">
      <c r="A175" s="40"/>
      <c r="B175" s="41"/>
      <c r="C175" s="206" t="s">
        <v>244</v>
      </c>
      <c r="D175" s="206" t="s">
        <v>120</v>
      </c>
      <c r="E175" s="207" t="s">
        <v>245</v>
      </c>
      <c r="F175" s="208" t="s">
        <v>246</v>
      </c>
      <c r="G175" s="209" t="s">
        <v>149</v>
      </c>
      <c r="H175" s="210">
        <v>52.683999999999998</v>
      </c>
      <c r="I175" s="211"/>
      <c r="J175" s="212">
        <f>ROUND(I175*H175,2)</f>
        <v>0</v>
      </c>
      <c r="K175" s="208" t="s">
        <v>124</v>
      </c>
      <c r="L175" s="46"/>
      <c r="M175" s="213" t="s">
        <v>28</v>
      </c>
      <c r="N175" s="214" t="s">
        <v>43</v>
      </c>
      <c r="O175" s="86"/>
      <c r="P175" s="215">
        <f>O175*H175</f>
        <v>0</v>
      </c>
      <c r="Q175" s="215">
        <v>0</v>
      </c>
      <c r="R175" s="215">
        <f>Q175*H175</f>
        <v>0</v>
      </c>
      <c r="S175" s="215">
        <v>0</v>
      </c>
      <c r="T175" s="216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17" t="s">
        <v>125</v>
      </c>
      <c r="AT175" s="217" t="s">
        <v>120</v>
      </c>
      <c r="AU175" s="217" t="s">
        <v>82</v>
      </c>
      <c r="AY175" s="19" t="s">
        <v>118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19" t="s">
        <v>80</v>
      </c>
      <c r="BK175" s="218">
        <f>ROUND(I175*H175,2)</f>
        <v>0</v>
      </c>
      <c r="BL175" s="19" t="s">
        <v>125</v>
      </c>
      <c r="BM175" s="217" t="s">
        <v>247</v>
      </c>
    </row>
    <row r="176" s="2" customFormat="1">
      <c r="A176" s="40"/>
      <c r="B176" s="41"/>
      <c r="C176" s="42"/>
      <c r="D176" s="219" t="s">
        <v>127</v>
      </c>
      <c r="E176" s="42"/>
      <c r="F176" s="220" t="s">
        <v>248</v>
      </c>
      <c r="G176" s="42"/>
      <c r="H176" s="42"/>
      <c r="I176" s="221"/>
      <c r="J176" s="42"/>
      <c r="K176" s="42"/>
      <c r="L176" s="46"/>
      <c r="M176" s="222"/>
      <c r="N176" s="223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127</v>
      </c>
      <c r="AU176" s="19" t="s">
        <v>82</v>
      </c>
    </row>
    <row r="177" s="2" customFormat="1">
      <c r="A177" s="40"/>
      <c r="B177" s="41"/>
      <c r="C177" s="42"/>
      <c r="D177" s="224" t="s">
        <v>129</v>
      </c>
      <c r="E177" s="42"/>
      <c r="F177" s="225" t="s">
        <v>249</v>
      </c>
      <c r="G177" s="42"/>
      <c r="H177" s="42"/>
      <c r="I177" s="221"/>
      <c r="J177" s="42"/>
      <c r="K177" s="42"/>
      <c r="L177" s="46"/>
      <c r="M177" s="222"/>
      <c r="N177" s="223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129</v>
      </c>
      <c r="AU177" s="19" t="s">
        <v>82</v>
      </c>
    </row>
    <row r="178" s="13" customFormat="1">
      <c r="A178" s="13"/>
      <c r="B178" s="226"/>
      <c r="C178" s="227"/>
      <c r="D178" s="219" t="s">
        <v>131</v>
      </c>
      <c r="E178" s="228" t="s">
        <v>28</v>
      </c>
      <c r="F178" s="229" t="s">
        <v>250</v>
      </c>
      <c r="G178" s="227"/>
      <c r="H178" s="230">
        <v>52.683999999999998</v>
      </c>
      <c r="I178" s="231"/>
      <c r="J178" s="227"/>
      <c r="K178" s="227"/>
      <c r="L178" s="232"/>
      <c r="M178" s="233"/>
      <c r="N178" s="234"/>
      <c r="O178" s="234"/>
      <c r="P178" s="234"/>
      <c r="Q178" s="234"/>
      <c r="R178" s="234"/>
      <c r="S178" s="234"/>
      <c r="T178" s="235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36" t="s">
        <v>131</v>
      </c>
      <c r="AU178" s="236" t="s">
        <v>82</v>
      </c>
      <c r="AV178" s="13" t="s">
        <v>82</v>
      </c>
      <c r="AW178" s="13" t="s">
        <v>34</v>
      </c>
      <c r="AX178" s="13" t="s">
        <v>72</v>
      </c>
      <c r="AY178" s="236" t="s">
        <v>118</v>
      </c>
    </row>
    <row r="179" s="14" customFormat="1">
      <c r="A179" s="14"/>
      <c r="B179" s="237"/>
      <c r="C179" s="238"/>
      <c r="D179" s="219" t="s">
        <v>131</v>
      </c>
      <c r="E179" s="239" t="s">
        <v>28</v>
      </c>
      <c r="F179" s="240" t="s">
        <v>134</v>
      </c>
      <c r="G179" s="238"/>
      <c r="H179" s="241">
        <v>52.683999999999998</v>
      </c>
      <c r="I179" s="242"/>
      <c r="J179" s="238"/>
      <c r="K179" s="238"/>
      <c r="L179" s="243"/>
      <c r="M179" s="244"/>
      <c r="N179" s="245"/>
      <c r="O179" s="245"/>
      <c r="P179" s="245"/>
      <c r="Q179" s="245"/>
      <c r="R179" s="245"/>
      <c r="S179" s="245"/>
      <c r="T179" s="246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47" t="s">
        <v>131</v>
      </c>
      <c r="AU179" s="247" t="s">
        <v>82</v>
      </c>
      <c r="AV179" s="14" t="s">
        <v>125</v>
      </c>
      <c r="AW179" s="14" t="s">
        <v>34</v>
      </c>
      <c r="AX179" s="14" t="s">
        <v>80</v>
      </c>
      <c r="AY179" s="247" t="s">
        <v>118</v>
      </c>
    </row>
    <row r="180" s="2" customFormat="1" ht="33" customHeight="1">
      <c r="A180" s="40"/>
      <c r="B180" s="41"/>
      <c r="C180" s="206" t="s">
        <v>251</v>
      </c>
      <c r="D180" s="206" t="s">
        <v>120</v>
      </c>
      <c r="E180" s="207" t="s">
        <v>252</v>
      </c>
      <c r="F180" s="208" t="s">
        <v>253</v>
      </c>
      <c r="G180" s="209" t="s">
        <v>254</v>
      </c>
      <c r="H180" s="210">
        <v>428.40899999999999</v>
      </c>
      <c r="I180" s="211"/>
      <c r="J180" s="212">
        <f>ROUND(I180*H180,2)</f>
        <v>0</v>
      </c>
      <c r="K180" s="208" t="s">
        <v>124</v>
      </c>
      <c r="L180" s="46"/>
      <c r="M180" s="213" t="s">
        <v>28</v>
      </c>
      <c r="N180" s="214" t="s">
        <v>43</v>
      </c>
      <c r="O180" s="86"/>
      <c r="P180" s="215">
        <f>O180*H180</f>
        <v>0</v>
      </c>
      <c r="Q180" s="215">
        <v>0</v>
      </c>
      <c r="R180" s="215">
        <f>Q180*H180</f>
        <v>0</v>
      </c>
      <c r="S180" s="215">
        <v>0</v>
      </c>
      <c r="T180" s="216">
        <f>S180*H180</f>
        <v>0</v>
      </c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R180" s="217" t="s">
        <v>125</v>
      </c>
      <c r="AT180" s="217" t="s">
        <v>120</v>
      </c>
      <c r="AU180" s="217" t="s">
        <v>82</v>
      </c>
      <c r="AY180" s="19" t="s">
        <v>118</v>
      </c>
      <c r="BE180" s="218">
        <f>IF(N180="základní",J180,0)</f>
        <v>0</v>
      </c>
      <c r="BF180" s="218">
        <f>IF(N180="snížená",J180,0)</f>
        <v>0</v>
      </c>
      <c r="BG180" s="218">
        <f>IF(N180="zákl. přenesená",J180,0)</f>
        <v>0</v>
      </c>
      <c r="BH180" s="218">
        <f>IF(N180="sníž. přenesená",J180,0)</f>
        <v>0</v>
      </c>
      <c r="BI180" s="218">
        <f>IF(N180="nulová",J180,0)</f>
        <v>0</v>
      </c>
      <c r="BJ180" s="19" t="s">
        <v>80</v>
      </c>
      <c r="BK180" s="218">
        <f>ROUND(I180*H180,2)</f>
        <v>0</v>
      </c>
      <c r="BL180" s="19" t="s">
        <v>125</v>
      </c>
      <c r="BM180" s="217" t="s">
        <v>255</v>
      </c>
    </row>
    <row r="181" s="2" customFormat="1">
      <c r="A181" s="40"/>
      <c r="B181" s="41"/>
      <c r="C181" s="42"/>
      <c r="D181" s="219" t="s">
        <v>127</v>
      </c>
      <c r="E181" s="42"/>
      <c r="F181" s="220" t="s">
        <v>256</v>
      </c>
      <c r="G181" s="42"/>
      <c r="H181" s="42"/>
      <c r="I181" s="221"/>
      <c r="J181" s="42"/>
      <c r="K181" s="42"/>
      <c r="L181" s="46"/>
      <c r="M181" s="222"/>
      <c r="N181" s="223"/>
      <c r="O181" s="86"/>
      <c r="P181" s="86"/>
      <c r="Q181" s="86"/>
      <c r="R181" s="86"/>
      <c r="S181" s="86"/>
      <c r="T181" s="87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T181" s="19" t="s">
        <v>127</v>
      </c>
      <c r="AU181" s="19" t="s">
        <v>82</v>
      </c>
    </row>
    <row r="182" s="2" customFormat="1">
      <c r="A182" s="40"/>
      <c r="B182" s="41"/>
      <c r="C182" s="42"/>
      <c r="D182" s="224" t="s">
        <v>129</v>
      </c>
      <c r="E182" s="42"/>
      <c r="F182" s="225" t="s">
        <v>257</v>
      </c>
      <c r="G182" s="42"/>
      <c r="H182" s="42"/>
      <c r="I182" s="221"/>
      <c r="J182" s="42"/>
      <c r="K182" s="42"/>
      <c r="L182" s="46"/>
      <c r="M182" s="222"/>
      <c r="N182" s="223"/>
      <c r="O182" s="86"/>
      <c r="P182" s="86"/>
      <c r="Q182" s="86"/>
      <c r="R182" s="86"/>
      <c r="S182" s="86"/>
      <c r="T182" s="87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9" t="s">
        <v>129</v>
      </c>
      <c r="AU182" s="19" t="s">
        <v>82</v>
      </c>
    </row>
    <row r="183" s="13" customFormat="1">
      <c r="A183" s="13"/>
      <c r="B183" s="226"/>
      <c r="C183" s="227"/>
      <c r="D183" s="219" t="s">
        <v>131</v>
      </c>
      <c r="E183" s="228" t="s">
        <v>28</v>
      </c>
      <c r="F183" s="229" t="s">
        <v>258</v>
      </c>
      <c r="G183" s="227"/>
      <c r="H183" s="230">
        <v>238.005</v>
      </c>
      <c r="I183" s="231"/>
      <c r="J183" s="227"/>
      <c r="K183" s="227"/>
      <c r="L183" s="232"/>
      <c r="M183" s="233"/>
      <c r="N183" s="234"/>
      <c r="O183" s="234"/>
      <c r="P183" s="234"/>
      <c r="Q183" s="234"/>
      <c r="R183" s="234"/>
      <c r="S183" s="234"/>
      <c r="T183" s="235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36" t="s">
        <v>131</v>
      </c>
      <c r="AU183" s="236" t="s">
        <v>82</v>
      </c>
      <c r="AV183" s="13" t="s">
        <v>82</v>
      </c>
      <c r="AW183" s="13" t="s">
        <v>34</v>
      </c>
      <c r="AX183" s="13" t="s">
        <v>72</v>
      </c>
      <c r="AY183" s="236" t="s">
        <v>118</v>
      </c>
    </row>
    <row r="184" s="14" customFormat="1">
      <c r="A184" s="14"/>
      <c r="B184" s="237"/>
      <c r="C184" s="238"/>
      <c r="D184" s="219" t="s">
        <v>131</v>
      </c>
      <c r="E184" s="239" t="s">
        <v>28</v>
      </c>
      <c r="F184" s="240" t="s">
        <v>134</v>
      </c>
      <c r="G184" s="238"/>
      <c r="H184" s="241">
        <v>238.005</v>
      </c>
      <c r="I184" s="242"/>
      <c r="J184" s="238"/>
      <c r="K184" s="238"/>
      <c r="L184" s="243"/>
      <c r="M184" s="244"/>
      <c r="N184" s="245"/>
      <c r="O184" s="245"/>
      <c r="P184" s="245"/>
      <c r="Q184" s="245"/>
      <c r="R184" s="245"/>
      <c r="S184" s="245"/>
      <c r="T184" s="246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47" t="s">
        <v>131</v>
      </c>
      <c r="AU184" s="247" t="s">
        <v>82</v>
      </c>
      <c r="AV184" s="14" t="s">
        <v>125</v>
      </c>
      <c r="AW184" s="14" t="s">
        <v>34</v>
      </c>
      <c r="AX184" s="14" t="s">
        <v>80</v>
      </c>
      <c r="AY184" s="247" t="s">
        <v>118</v>
      </c>
    </row>
    <row r="185" s="13" customFormat="1">
      <c r="A185" s="13"/>
      <c r="B185" s="226"/>
      <c r="C185" s="227"/>
      <c r="D185" s="219" t="s">
        <v>131</v>
      </c>
      <c r="E185" s="227"/>
      <c r="F185" s="229" t="s">
        <v>259</v>
      </c>
      <c r="G185" s="227"/>
      <c r="H185" s="230">
        <v>428.40899999999999</v>
      </c>
      <c r="I185" s="231"/>
      <c r="J185" s="227"/>
      <c r="K185" s="227"/>
      <c r="L185" s="232"/>
      <c r="M185" s="233"/>
      <c r="N185" s="234"/>
      <c r="O185" s="234"/>
      <c r="P185" s="234"/>
      <c r="Q185" s="234"/>
      <c r="R185" s="234"/>
      <c r="S185" s="234"/>
      <c r="T185" s="235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36" t="s">
        <v>131</v>
      </c>
      <c r="AU185" s="236" t="s">
        <v>82</v>
      </c>
      <c r="AV185" s="13" t="s">
        <v>82</v>
      </c>
      <c r="AW185" s="13" t="s">
        <v>4</v>
      </c>
      <c r="AX185" s="13" t="s">
        <v>80</v>
      </c>
      <c r="AY185" s="236" t="s">
        <v>118</v>
      </c>
    </row>
    <row r="186" s="2" customFormat="1" ht="16.5" customHeight="1">
      <c r="A186" s="40"/>
      <c r="B186" s="41"/>
      <c r="C186" s="206" t="s">
        <v>260</v>
      </c>
      <c r="D186" s="206" t="s">
        <v>120</v>
      </c>
      <c r="E186" s="207" t="s">
        <v>261</v>
      </c>
      <c r="F186" s="208" t="s">
        <v>262</v>
      </c>
      <c r="G186" s="209" t="s">
        <v>149</v>
      </c>
      <c r="H186" s="210">
        <v>13.199999999999999</v>
      </c>
      <c r="I186" s="211"/>
      <c r="J186" s="212">
        <f>ROUND(I186*H186,2)</f>
        <v>0</v>
      </c>
      <c r="K186" s="208" t="s">
        <v>124</v>
      </c>
      <c r="L186" s="46"/>
      <c r="M186" s="213" t="s">
        <v>28</v>
      </c>
      <c r="N186" s="214" t="s">
        <v>43</v>
      </c>
      <c r="O186" s="86"/>
      <c r="P186" s="215">
        <f>O186*H186</f>
        <v>0</v>
      </c>
      <c r="Q186" s="215">
        <v>0</v>
      </c>
      <c r="R186" s="215">
        <f>Q186*H186</f>
        <v>0</v>
      </c>
      <c r="S186" s="215">
        <v>0</v>
      </c>
      <c r="T186" s="216">
        <f>S186*H186</f>
        <v>0</v>
      </c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R186" s="217" t="s">
        <v>125</v>
      </c>
      <c r="AT186" s="217" t="s">
        <v>120</v>
      </c>
      <c r="AU186" s="217" t="s">
        <v>82</v>
      </c>
      <c r="AY186" s="19" t="s">
        <v>118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19" t="s">
        <v>80</v>
      </c>
      <c r="BK186" s="218">
        <f>ROUND(I186*H186,2)</f>
        <v>0</v>
      </c>
      <c r="BL186" s="19" t="s">
        <v>125</v>
      </c>
      <c r="BM186" s="217" t="s">
        <v>263</v>
      </c>
    </row>
    <row r="187" s="2" customFormat="1">
      <c r="A187" s="40"/>
      <c r="B187" s="41"/>
      <c r="C187" s="42"/>
      <c r="D187" s="219" t="s">
        <v>127</v>
      </c>
      <c r="E187" s="42"/>
      <c r="F187" s="220" t="s">
        <v>264</v>
      </c>
      <c r="G187" s="42"/>
      <c r="H187" s="42"/>
      <c r="I187" s="221"/>
      <c r="J187" s="42"/>
      <c r="K187" s="42"/>
      <c r="L187" s="46"/>
      <c r="M187" s="222"/>
      <c r="N187" s="223"/>
      <c r="O187" s="86"/>
      <c r="P187" s="86"/>
      <c r="Q187" s="86"/>
      <c r="R187" s="86"/>
      <c r="S187" s="86"/>
      <c r="T187" s="87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T187" s="19" t="s">
        <v>127</v>
      </c>
      <c r="AU187" s="19" t="s">
        <v>82</v>
      </c>
    </row>
    <row r="188" s="2" customFormat="1">
      <c r="A188" s="40"/>
      <c r="B188" s="41"/>
      <c r="C188" s="42"/>
      <c r="D188" s="224" t="s">
        <v>129</v>
      </c>
      <c r="E188" s="42"/>
      <c r="F188" s="225" t="s">
        <v>265</v>
      </c>
      <c r="G188" s="42"/>
      <c r="H188" s="42"/>
      <c r="I188" s="221"/>
      <c r="J188" s="42"/>
      <c r="K188" s="42"/>
      <c r="L188" s="46"/>
      <c r="M188" s="222"/>
      <c r="N188" s="223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129</v>
      </c>
      <c r="AU188" s="19" t="s">
        <v>82</v>
      </c>
    </row>
    <row r="189" s="13" customFormat="1">
      <c r="A189" s="13"/>
      <c r="B189" s="226"/>
      <c r="C189" s="227"/>
      <c r="D189" s="219" t="s">
        <v>131</v>
      </c>
      <c r="E189" s="228" t="s">
        <v>28</v>
      </c>
      <c r="F189" s="229" t="s">
        <v>266</v>
      </c>
      <c r="G189" s="227"/>
      <c r="H189" s="230">
        <v>13.199999999999999</v>
      </c>
      <c r="I189" s="231"/>
      <c r="J189" s="227"/>
      <c r="K189" s="227"/>
      <c r="L189" s="232"/>
      <c r="M189" s="233"/>
      <c r="N189" s="234"/>
      <c r="O189" s="234"/>
      <c r="P189" s="234"/>
      <c r="Q189" s="234"/>
      <c r="R189" s="234"/>
      <c r="S189" s="234"/>
      <c r="T189" s="235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36" t="s">
        <v>131</v>
      </c>
      <c r="AU189" s="236" t="s">
        <v>82</v>
      </c>
      <c r="AV189" s="13" t="s">
        <v>82</v>
      </c>
      <c r="AW189" s="13" t="s">
        <v>34</v>
      </c>
      <c r="AX189" s="13" t="s">
        <v>80</v>
      </c>
      <c r="AY189" s="236" t="s">
        <v>118</v>
      </c>
    </row>
    <row r="190" s="2" customFormat="1" ht="37.8" customHeight="1">
      <c r="A190" s="40"/>
      <c r="B190" s="41"/>
      <c r="C190" s="206" t="s">
        <v>267</v>
      </c>
      <c r="D190" s="206" t="s">
        <v>120</v>
      </c>
      <c r="E190" s="207" t="s">
        <v>268</v>
      </c>
      <c r="F190" s="208" t="s">
        <v>269</v>
      </c>
      <c r="G190" s="209" t="s">
        <v>123</v>
      </c>
      <c r="H190" s="210">
        <v>464.80000000000001</v>
      </c>
      <c r="I190" s="211"/>
      <c r="J190" s="212">
        <f>ROUND(I190*H190,2)</f>
        <v>0</v>
      </c>
      <c r="K190" s="208" t="s">
        <v>124</v>
      </c>
      <c r="L190" s="46"/>
      <c r="M190" s="213" t="s">
        <v>28</v>
      </c>
      <c r="N190" s="214" t="s">
        <v>43</v>
      </c>
      <c r="O190" s="86"/>
      <c r="P190" s="215">
        <f>O190*H190</f>
        <v>0</v>
      </c>
      <c r="Q190" s="215">
        <v>0</v>
      </c>
      <c r="R190" s="215">
        <f>Q190*H190</f>
        <v>0</v>
      </c>
      <c r="S190" s="215">
        <v>0</v>
      </c>
      <c r="T190" s="216">
        <f>S190*H190</f>
        <v>0</v>
      </c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R190" s="217" t="s">
        <v>125</v>
      </c>
      <c r="AT190" s="217" t="s">
        <v>120</v>
      </c>
      <c r="AU190" s="217" t="s">
        <v>82</v>
      </c>
      <c r="AY190" s="19" t="s">
        <v>118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19" t="s">
        <v>80</v>
      </c>
      <c r="BK190" s="218">
        <f>ROUND(I190*H190,2)</f>
        <v>0</v>
      </c>
      <c r="BL190" s="19" t="s">
        <v>125</v>
      </c>
      <c r="BM190" s="217" t="s">
        <v>270</v>
      </c>
    </row>
    <row r="191" s="2" customFormat="1">
      <c r="A191" s="40"/>
      <c r="B191" s="41"/>
      <c r="C191" s="42"/>
      <c r="D191" s="219" t="s">
        <v>127</v>
      </c>
      <c r="E191" s="42"/>
      <c r="F191" s="220" t="s">
        <v>271</v>
      </c>
      <c r="G191" s="42"/>
      <c r="H191" s="42"/>
      <c r="I191" s="221"/>
      <c r="J191" s="42"/>
      <c r="K191" s="42"/>
      <c r="L191" s="46"/>
      <c r="M191" s="222"/>
      <c r="N191" s="223"/>
      <c r="O191" s="86"/>
      <c r="P191" s="86"/>
      <c r="Q191" s="86"/>
      <c r="R191" s="86"/>
      <c r="S191" s="86"/>
      <c r="T191" s="87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T191" s="19" t="s">
        <v>127</v>
      </c>
      <c r="AU191" s="19" t="s">
        <v>82</v>
      </c>
    </row>
    <row r="192" s="2" customFormat="1">
      <c r="A192" s="40"/>
      <c r="B192" s="41"/>
      <c r="C192" s="42"/>
      <c r="D192" s="224" t="s">
        <v>129</v>
      </c>
      <c r="E192" s="42"/>
      <c r="F192" s="225" t="s">
        <v>272</v>
      </c>
      <c r="G192" s="42"/>
      <c r="H192" s="42"/>
      <c r="I192" s="221"/>
      <c r="J192" s="42"/>
      <c r="K192" s="42"/>
      <c r="L192" s="46"/>
      <c r="M192" s="222"/>
      <c r="N192" s="223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129</v>
      </c>
      <c r="AU192" s="19" t="s">
        <v>82</v>
      </c>
    </row>
    <row r="193" s="13" customFormat="1">
      <c r="A193" s="13"/>
      <c r="B193" s="226"/>
      <c r="C193" s="227"/>
      <c r="D193" s="219" t="s">
        <v>131</v>
      </c>
      <c r="E193" s="228" t="s">
        <v>28</v>
      </c>
      <c r="F193" s="229" t="s">
        <v>273</v>
      </c>
      <c r="G193" s="227"/>
      <c r="H193" s="230">
        <v>464.80000000000001</v>
      </c>
      <c r="I193" s="231"/>
      <c r="J193" s="227"/>
      <c r="K193" s="227"/>
      <c r="L193" s="232"/>
      <c r="M193" s="233"/>
      <c r="N193" s="234"/>
      <c r="O193" s="234"/>
      <c r="P193" s="234"/>
      <c r="Q193" s="234"/>
      <c r="R193" s="234"/>
      <c r="S193" s="234"/>
      <c r="T193" s="235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36" t="s">
        <v>131</v>
      </c>
      <c r="AU193" s="236" t="s">
        <v>82</v>
      </c>
      <c r="AV193" s="13" t="s">
        <v>82</v>
      </c>
      <c r="AW193" s="13" t="s">
        <v>34</v>
      </c>
      <c r="AX193" s="13" t="s">
        <v>72</v>
      </c>
      <c r="AY193" s="236" t="s">
        <v>118</v>
      </c>
    </row>
    <row r="194" s="14" customFormat="1">
      <c r="A194" s="14"/>
      <c r="B194" s="237"/>
      <c r="C194" s="238"/>
      <c r="D194" s="219" t="s">
        <v>131</v>
      </c>
      <c r="E194" s="239" t="s">
        <v>28</v>
      </c>
      <c r="F194" s="240" t="s">
        <v>134</v>
      </c>
      <c r="G194" s="238"/>
      <c r="H194" s="241">
        <v>464.80000000000001</v>
      </c>
      <c r="I194" s="242"/>
      <c r="J194" s="238"/>
      <c r="K194" s="238"/>
      <c r="L194" s="243"/>
      <c r="M194" s="244"/>
      <c r="N194" s="245"/>
      <c r="O194" s="245"/>
      <c r="P194" s="245"/>
      <c r="Q194" s="245"/>
      <c r="R194" s="245"/>
      <c r="S194" s="245"/>
      <c r="T194" s="246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47" t="s">
        <v>131</v>
      </c>
      <c r="AU194" s="247" t="s">
        <v>82</v>
      </c>
      <c r="AV194" s="14" t="s">
        <v>125</v>
      </c>
      <c r="AW194" s="14" t="s">
        <v>34</v>
      </c>
      <c r="AX194" s="14" t="s">
        <v>80</v>
      </c>
      <c r="AY194" s="247" t="s">
        <v>118</v>
      </c>
    </row>
    <row r="195" s="2" customFormat="1" ht="33" customHeight="1">
      <c r="A195" s="40"/>
      <c r="B195" s="41"/>
      <c r="C195" s="206" t="s">
        <v>7</v>
      </c>
      <c r="D195" s="206" t="s">
        <v>120</v>
      </c>
      <c r="E195" s="207" t="s">
        <v>274</v>
      </c>
      <c r="F195" s="208" t="s">
        <v>275</v>
      </c>
      <c r="G195" s="209" t="s">
        <v>123</v>
      </c>
      <c r="H195" s="210">
        <v>464.80000000000001</v>
      </c>
      <c r="I195" s="211"/>
      <c r="J195" s="212">
        <f>ROUND(I195*H195,2)</f>
        <v>0</v>
      </c>
      <c r="K195" s="208" t="s">
        <v>124</v>
      </c>
      <c r="L195" s="46"/>
      <c r="M195" s="213" t="s">
        <v>28</v>
      </c>
      <c r="N195" s="214" t="s">
        <v>43</v>
      </c>
      <c r="O195" s="86"/>
      <c r="P195" s="215">
        <f>O195*H195</f>
        <v>0</v>
      </c>
      <c r="Q195" s="215">
        <v>0</v>
      </c>
      <c r="R195" s="215">
        <f>Q195*H195</f>
        <v>0</v>
      </c>
      <c r="S195" s="215">
        <v>0</v>
      </c>
      <c r="T195" s="216">
        <f>S195*H195</f>
        <v>0</v>
      </c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R195" s="217" t="s">
        <v>125</v>
      </c>
      <c r="AT195" s="217" t="s">
        <v>120</v>
      </c>
      <c r="AU195" s="217" t="s">
        <v>82</v>
      </c>
      <c r="AY195" s="19" t="s">
        <v>118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19" t="s">
        <v>80</v>
      </c>
      <c r="BK195" s="218">
        <f>ROUND(I195*H195,2)</f>
        <v>0</v>
      </c>
      <c r="BL195" s="19" t="s">
        <v>125</v>
      </c>
      <c r="BM195" s="217" t="s">
        <v>276</v>
      </c>
    </row>
    <row r="196" s="2" customFormat="1">
      <c r="A196" s="40"/>
      <c r="B196" s="41"/>
      <c r="C196" s="42"/>
      <c r="D196" s="219" t="s">
        <v>127</v>
      </c>
      <c r="E196" s="42"/>
      <c r="F196" s="220" t="s">
        <v>277</v>
      </c>
      <c r="G196" s="42"/>
      <c r="H196" s="42"/>
      <c r="I196" s="221"/>
      <c r="J196" s="42"/>
      <c r="K196" s="42"/>
      <c r="L196" s="46"/>
      <c r="M196" s="222"/>
      <c r="N196" s="223"/>
      <c r="O196" s="86"/>
      <c r="P196" s="86"/>
      <c r="Q196" s="86"/>
      <c r="R196" s="86"/>
      <c r="S196" s="86"/>
      <c r="T196" s="87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T196" s="19" t="s">
        <v>127</v>
      </c>
      <c r="AU196" s="19" t="s">
        <v>82</v>
      </c>
    </row>
    <row r="197" s="2" customFormat="1">
      <c r="A197" s="40"/>
      <c r="B197" s="41"/>
      <c r="C197" s="42"/>
      <c r="D197" s="224" t="s">
        <v>129</v>
      </c>
      <c r="E197" s="42"/>
      <c r="F197" s="225" t="s">
        <v>278</v>
      </c>
      <c r="G197" s="42"/>
      <c r="H197" s="42"/>
      <c r="I197" s="221"/>
      <c r="J197" s="42"/>
      <c r="K197" s="42"/>
      <c r="L197" s="46"/>
      <c r="M197" s="222"/>
      <c r="N197" s="223"/>
      <c r="O197" s="86"/>
      <c r="P197" s="86"/>
      <c r="Q197" s="86"/>
      <c r="R197" s="86"/>
      <c r="S197" s="86"/>
      <c r="T197" s="87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T197" s="19" t="s">
        <v>129</v>
      </c>
      <c r="AU197" s="19" t="s">
        <v>82</v>
      </c>
    </row>
    <row r="198" s="13" customFormat="1">
      <c r="A198" s="13"/>
      <c r="B198" s="226"/>
      <c r="C198" s="227"/>
      <c r="D198" s="219" t="s">
        <v>131</v>
      </c>
      <c r="E198" s="228" t="s">
        <v>28</v>
      </c>
      <c r="F198" s="229" t="s">
        <v>273</v>
      </c>
      <c r="G198" s="227"/>
      <c r="H198" s="230">
        <v>464.80000000000001</v>
      </c>
      <c r="I198" s="231"/>
      <c r="J198" s="227"/>
      <c r="K198" s="227"/>
      <c r="L198" s="232"/>
      <c r="M198" s="233"/>
      <c r="N198" s="234"/>
      <c r="O198" s="234"/>
      <c r="P198" s="234"/>
      <c r="Q198" s="234"/>
      <c r="R198" s="234"/>
      <c r="S198" s="234"/>
      <c r="T198" s="235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36" t="s">
        <v>131</v>
      </c>
      <c r="AU198" s="236" t="s">
        <v>82</v>
      </c>
      <c r="AV198" s="13" t="s">
        <v>82</v>
      </c>
      <c r="AW198" s="13" t="s">
        <v>34</v>
      </c>
      <c r="AX198" s="13" t="s">
        <v>80</v>
      </c>
      <c r="AY198" s="236" t="s">
        <v>118</v>
      </c>
    </row>
    <row r="199" s="2" customFormat="1" ht="16.5" customHeight="1">
      <c r="A199" s="40"/>
      <c r="B199" s="41"/>
      <c r="C199" s="259" t="s">
        <v>279</v>
      </c>
      <c r="D199" s="259" t="s">
        <v>280</v>
      </c>
      <c r="E199" s="260" t="s">
        <v>281</v>
      </c>
      <c r="F199" s="261" t="s">
        <v>282</v>
      </c>
      <c r="G199" s="262" t="s">
        <v>254</v>
      </c>
      <c r="H199" s="263">
        <v>30.664999999999999</v>
      </c>
      <c r="I199" s="264"/>
      <c r="J199" s="265">
        <f>ROUND(I199*H199,2)</f>
        <v>0</v>
      </c>
      <c r="K199" s="261" t="s">
        <v>124</v>
      </c>
      <c r="L199" s="266"/>
      <c r="M199" s="267" t="s">
        <v>28</v>
      </c>
      <c r="N199" s="268" t="s">
        <v>43</v>
      </c>
      <c r="O199" s="86"/>
      <c r="P199" s="215">
        <f>O199*H199</f>
        <v>0</v>
      </c>
      <c r="Q199" s="215">
        <v>1</v>
      </c>
      <c r="R199" s="215">
        <f>Q199*H199</f>
        <v>30.664999999999999</v>
      </c>
      <c r="S199" s="215">
        <v>0</v>
      </c>
      <c r="T199" s="216">
        <f>S199*H199</f>
        <v>0</v>
      </c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R199" s="217" t="s">
        <v>182</v>
      </c>
      <c r="AT199" s="217" t="s">
        <v>280</v>
      </c>
      <c r="AU199" s="217" t="s">
        <v>82</v>
      </c>
      <c r="AY199" s="19" t="s">
        <v>118</v>
      </c>
      <c r="BE199" s="218">
        <f>IF(N199="základní",J199,0)</f>
        <v>0</v>
      </c>
      <c r="BF199" s="218">
        <f>IF(N199="snížená",J199,0)</f>
        <v>0</v>
      </c>
      <c r="BG199" s="218">
        <f>IF(N199="zákl. přenesená",J199,0)</f>
        <v>0</v>
      </c>
      <c r="BH199" s="218">
        <f>IF(N199="sníž. přenesená",J199,0)</f>
        <v>0</v>
      </c>
      <c r="BI199" s="218">
        <f>IF(N199="nulová",J199,0)</f>
        <v>0</v>
      </c>
      <c r="BJ199" s="19" t="s">
        <v>80</v>
      </c>
      <c r="BK199" s="218">
        <f>ROUND(I199*H199,2)</f>
        <v>0</v>
      </c>
      <c r="BL199" s="19" t="s">
        <v>125</v>
      </c>
      <c r="BM199" s="217" t="s">
        <v>283</v>
      </c>
    </row>
    <row r="200" s="2" customFormat="1">
      <c r="A200" s="40"/>
      <c r="B200" s="41"/>
      <c r="C200" s="42"/>
      <c r="D200" s="219" t="s">
        <v>127</v>
      </c>
      <c r="E200" s="42"/>
      <c r="F200" s="220" t="s">
        <v>282</v>
      </c>
      <c r="G200" s="42"/>
      <c r="H200" s="42"/>
      <c r="I200" s="221"/>
      <c r="J200" s="42"/>
      <c r="K200" s="42"/>
      <c r="L200" s="46"/>
      <c r="M200" s="222"/>
      <c r="N200" s="223"/>
      <c r="O200" s="86"/>
      <c r="P200" s="86"/>
      <c r="Q200" s="86"/>
      <c r="R200" s="86"/>
      <c r="S200" s="86"/>
      <c r="T200" s="87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T200" s="19" t="s">
        <v>127</v>
      </c>
      <c r="AU200" s="19" t="s">
        <v>82</v>
      </c>
    </row>
    <row r="201" s="13" customFormat="1">
      <c r="A201" s="13"/>
      <c r="B201" s="226"/>
      <c r="C201" s="227"/>
      <c r="D201" s="219" t="s">
        <v>131</v>
      </c>
      <c r="E201" s="228" t="s">
        <v>28</v>
      </c>
      <c r="F201" s="229" t="s">
        <v>284</v>
      </c>
      <c r="G201" s="227"/>
      <c r="H201" s="230">
        <v>69.719999999999999</v>
      </c>
      <c r="I201" s="231"/>
      <c r="J201" s="227"/>
      <c r="K201" s="227"/>
      <c r="L201" s="232"/>
      <c r="M201" s="233"/>
      <c r="N201" s="234"/>
      <c r="O201" s="234"/>
      <c r="P201" s="234"/>
      <c r="Q201" s="234"/>
      <c r="R201" s="234"/>
      <c r="S201" s="234"/>
      <c r="T201" s="235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36" t="s">
        <v>131</v>
      </c>
      <c r="AU201" s="236" t="s">
        <v>82</v>
      </c>
      <c r="AV201" s="13" t="s">
        <v>82</v>
      </c>
      <c r="AW201" s="13" t="s">
        <v>34</v>
      </c>
      <c r="AX201" s="13" t="s">
        <v>72</v>
      </c>
      <c r="AY201" s="236" t="s">
        <v>118</v>
      </c>
    </row>
    <row r="202" s="13" customFormat="1">
      <c r="A202" s="13"/>
      <c r="B202" s="226"/>
      <c r="C202" s="227"/>
      <c r="D202" s="219" t="s">
        <v>131</v>
      </c>
      <c r="E202" s="228" t="s">
        <v>28</v>
      </c>
      <c r="F202" s="229" t="s">
        <v>285</v>
      </c>
      <c r="G202" s="227"/>
      <c r="H202" s="230">
        <v>-52.683999999999998</v>
      </c>
      <c r="I202" s="231"/>
      <c r="J202" s="227"/>
      <c r="K202" s="227"/>
      <c r="L202" s="232"/>
      <c r="M202" s="233"/>
      <c r="N202" s="234"/>
      <c r="O202" s="234"/>
      <c r="P202" s="234"/>
      <c r="Q202" s="234"/>
      <c r="R202" s="234"/>
      <c r="S202" s="234"/>
      <c r="T202" s="235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36" t="s">
        <v>131</v>
      </c>
      <c r="AU202" s="236" t="s">
        <v>82</v>
      </c>
      <c r="AV202" s="13" t="s">
        <v>82</v>
      </c>
      <c r="AW202" s="13" t="s">
        <v>34</v>
      </c>
      <c r="AX202" s="13" t="s">
        <v>72</v>
      </c>
      <c r="AY202" s="236" t="s">
        <v>118</v>
      </c>
    </row>
    <row r="203" s="14" customFormat="1">
      <c r="A203" s="14"/>
      <c r="B203" s="237"/>
      <c r="C203" s="238"/>
      <c r="D203" s="219" t="s">
        <v>131</v>
      </c>
      <c r="E203" s="239" t="s">
        <v>28</v>
      </c>
      <c r="F203" s="240" t="s">
        <v>134</v>
      </c>
      <c r="G203" s="238"/>
      <c r="H203" s="241">
        <v>17.036000000000001</v>
      </c>
      <c r="I203" s="242"/>
      <c r="J203" s="238"/>
      <c r="K203" s="238"/>
      <c r="L203" s="243"/>
      <c r="M203" s="244"/>
      <c r="N203" s="245"/>
      <c r="O203" s="245"/>
      <c r="P203" s="245"/>
      <c r="Q203" s="245"/>
      <c r="R203" s="245"/>
      <c r="S203" s="245"/>
      <c r="T203" s="246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47" t="s">
        <v>131</v>
      </c>
      <c r="AU203" s="247" t="s">
        <v>82</v>
      </c>
      <c r="AV203" s="14" t="s">
        <v>125</v>
      </c>
      <c r="AW203" s="14" t="s">
        <v>34</v>
      </c>
      <c r="AX203" s="14" t="s">
        <v>80</v>
      </c>
      <c r="AY203" s="247" t="s">
        <v>118</v>
      </c>
    </row>
    <row r="204" s="13" customFormat="1">
      <c r="A204" s="13"/>
      <c r="B204" s="226"/>
      <c r="C204" s="227"/>
      <c r="D204" s="219" t="s">
        <v>131</v>
      </c>
      <c r="E204" s="227"/>
      <c r="F204" s="229" t="s">
        <v>286</v>
      </c>
      <c r="G204" s="227"/>
      <c r="H204" s="230">
        <v>30.664999999999999</v>
      </c>
      <c r="I204" s="231"/>
      <c r="J204" s="227"/>
      <c r="K204" s="227"/>
      <c r="L204" s="232"/>
      <c r="M204" s="233"/>
      <c r="N204" s="234"/>
      <c r="O204" s="234"/>
      <c r="P204" s="234"/>
      <c r="Q204" s="234"/>
      <c r="R204" s="234"/>
      <c r="S204" s="234"/>
      <c r="T204" s="235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36" t="s">
        <v>131</v>
      </c>
      <c r="AU204" s="236" t="s">
        <v>82</v>
      </c>
      <c r="AV204" s="13" t="s">
        <v>82</v>
      </c>
      <c r="AW204" s="13" t="s">
        <v>4</v>
      </c>
      <c r="AX204" s="13" t="s">
        <v>80</v>
      </c>
      <c r="AY204" s="236" t="s">
        <v>118</v>
      </c>
    </row>
    <row r="205" s="2" customFormat="1" ht="24.15" customHeight="1">
      <c r="A205" s="40"/>
      <c r="B205" s="41"/>
      <c r="C205" s="206" t="s">
        <v>287</v>
      </c>
      <c r="D205" s="206" t="s">
        <v>120</v>
      </c>
      <c r="E205" s="207" t="s">
        <v>288</v>
      </c>
      <c r="F205" s="208" t="s">
        <v>289</v>
      </c>
      <c r="G205" s="209" t="s">
        <v>123</v>
      </c>
      <c r="H205" s="210">
        <v>464.80000000000001</v>
      </c>
      <c r="I205" s="211"/>
      <c r="J205" s="212">
        <f>ROUND(I205*H205,2)</f>
        <v>0</v>
      </c>
      <c r="K205" s="208" t="s">
        <v>124</v>
      </c>
      <c r="L205" s="46"/>
      <c r="M205" s="213" t="s">
        <v>28</v>
      </c>
      <c r="N205" s="214" t="s">
        <v>43</v>
      </c>
      <c r="O205" s="86"/>
      <c r="P205" s="215">
        <f>O205*H205</f>
        <v>0</v>
      </c>
      <c r="Q205" s="215">
        <v>0</v>
      </c>
      <c r="R205" s="215">
        <f>Q205*H205</f>
        <v>0</v>
      </c>
      <c r="S205" s="215">
        <v>0</v>
      </c>
      <c r="T205" s="216">
        <f>S205*H205</f>
        <v>0</v>
      </c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R205" s="217" t="s">
        <v>125</v>
      </c>
      <c r="AT205" s="217" t="s">
        <v>120</v>
      </c>
      <c r="AU205" s="217" t="s">
        <v>82</v>
      </c>
      <c r="AY205" s="19" t="s">
        <v>118</v>
      </c>
      <c r="BE205" s="218">
        <f>IF(N205="základní",J205,0)</f>
        <v>0</v>
      </c>
      <c r="BF205" s="218">
        <f>IF(N205="snížená",J205,0)</f>
        <v>0</v>
      </c>
      <c r="BG205" s="218">
        <f>IF(N205="zákl. přenesená",J205,0)</f>
        <v>0</v>
      </c>
      <c r="BH205" s="218">
        <f>IF(N205="sníž. přenesená",J205,0)</f>
        <v>0</v>
      </c>
      <c r="BI205" s="218">
        <f>IF(N205="nulová",J205,0)</f>
        <v>0</v>
      </c>
      <c r="BJ205" s="19" t="s">
        <v>80</v>
      </c>
      <c r="BK205" s="218">
        <f>ROUND(I205*H205,2)</f>
        <v>0</v>
      </c>
      <c r="BL205" s="19" t="s">
        <v>125</v>
      </c>
      <c r="BM205" s="217" t="s">
        <v>290</v>
      </c>
    </row>
    <row r="206" s="2" customFormat="1">
      <c r="A206" s="40"/>
      <c r="B206" s="41"/>
      <c r="C206" s="42"/>
      <c r="D206" s="219" t="s">
        <v>127</v>
      </c>
      <c r="E206" s="42"/>
      <c r="F206" s="220" t="s">
        <v>291</v>
      </c>
      <c r="G206" s="42"/>
      <c r="H206" s="42"/>
      <c r="I206" s="221"/>
      <c r="J206" s="42"/>
      <c r="K206" s="42"/>
      <c r="L206" s="46"/>
      <c r="M206" s="222"/>
      <c r="N206" s="223"/>
      <c r="O206" s="86"/>
      <c r="P206" s="86"/>
      <c r="Q206" s="86"/>
      <c r="R206" s="86"/>
      <c r="S206" s="86"/>
      <c r="T206" s="87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T206" s="19" t="s">
        <v>127</v>
      </c>
      <c r="AU206" s="19" t="s">
        <v>82</v>
      </c>
    </row>
    <row r="207" s="2" customFormat="1">
      <c r="A207" s="40"/>
      <c r="B207" s="41"/>
      <c r="C207" s="42"/>
      <c r="D207" s="224" t="s">
        <v>129</v>
      </c>
      <c r="E207" s="42"/>
      <c r="F207" s="225" t="s">
        <v>292</v>
      </c>
      <c r="G207" s="42"/>
      <c r="H207" s="42"/>
      <c r="I207" s="221"/>
      <c r="J207" s="42"/>
      <c r="K207" s="42"/>
      <c r="L207" s="46"/>
      <c r="M207" s="222"/>
      <c r="N207" s="223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129</v>
      </c>
      <c r="AU207" s="19" t="s">
        <v>82</v>
      </c>
    </row>
    <row r="208" s="13" customFormat="1">
      <c r="A208" s="13"/>
      <c r="B208" s="226"/>
      <c r="C208" s="227"/>
      <c r="D208" s="219" t="s">
        <v>131</v>
      </c>
      <c r="E208" s="228" t="s">
        <v>28</v>
      </c>
      <c r="F208" s="229" t="s">
        <v>273</v>
      </c>
      <c r="G208" s="227"/>
      <c r="H208" s="230">
        <v>464.80000000000001</v>
      </c>
      <c r="I208" s="231"/>
      <c r="J208" s="227"/>
      <c r="K208" s="227"/>
      <c r="L208" s="232"/>
      <c r="M208" s="233"/>
      <c r="N208" s="234"/>
      <c r="O208" s="234"/>
      <c r="P208" s="234"/>
      <c r="Q208" s="234"/>
      <c r="R208" s="234"/>
      <c r="S208" s="234"/>
      <c r="T208" s="235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36" t="s">
        <v>131</v>
      </c>
      <c r="AU208" s="236" t="s">
        <v>82</v>
      </c>
      <c r="AV208" s="13" t="s">
        <v>82</v>
      </c>
      <c r="AW208" s="13" t="s">
        <v>34</v>
      </c>
      <c r="AX208" s="13" t="s">
        <v>80</v>
      </c>
      <c r="AY208" s="236" t="s">
        <v>118</v>
      </c>
    </row>
    <row r="209" s="2" customFormat="1" ht="16.5" customHeight="1">
      <c r="A209" s="40"/>
      <c r="B209" s="41"/>
      <c r="C209" s="259" t="s">
        <v>293</v>
      </c>
      <c r="D209" s="259" t="s">
        <v>280</v>
      </c>
      <c r="E209" s="260" t="s">
        <v>294</v>
      </c>
      <c r="F209" s="261" t="s">
        <v>295</v>
      </c>
      <c r="G209" s="262" t="s">
        <v>296</v>
      </c>
      <c r="H209" s="263">
        <v>13.944000000000001</v>
      </c>
      <c r="I209" s="264"/>
      <c r="J209" s="265">
        <f>ROUND(I209*H209,2)</f>
        <v>0</v>
      </c>
      <c r="K209" s="261" t="s">
        <v>124</v>
      </c>
      <c r="L209" s="266"/>
      <c r="M209" s="267" t="s">
        <v>28</v>
      </c>
      <c r="N209" s="268" t="s">
        <v>43</v>
      </c>
      <c r="O209" s="86"/>
      <c r="P209" s="215">
        <f>O209*H209</f>
        <v>0</v>
      </c>
      <c r="Q209" s="215">
        <v>0.001</v>
      </c>
      <c r="R209" s="215">
        <f>Q209*H209</f>
        <v>0.013944000000000002</v>
      </c>
      <c r="S209" s="215">
        <v>0</v>
      </c>
      <c r="T209" s="216">
        <f>S209*H209</f>
        <v>0</v>
      </c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R209" s="217" t="s">
        <v>182</v>
      </c>
      <c r="AT209" s="217" t="s">
        <v>280</v>
      </c>
      <c r="AU209" s="217" t="s">
        <v>82</v>
      </c>
      <c r="AY209" s="19" t="s">
        <v>118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19" t="s">
        <v>80</v>
      </c>
      <c r="BK209" s="218">
        <f>ROUND(I209*H209,2)</f>
        <v>0</v>
      </c>
      <c r="BL209" s="19" t="s">
        <v>125</v>
      </c>
      <c r="BM209" s="217" t="s">
        <v>297</v>
      </c>
    </row>
    <row r="210" s="2" customFormat="1">
      <c r="A210" s="40"/>
      <c r="B210" s="41"/>
      <c r="C210" s="42"/>
      <c r="D210" s="219" t="s">
        <v>127</v>
      </c>
      <c r="E210" s="42"/>
      <c r="F210" s="220" t="s">
        <v>295</v>
      </c>
      <c r="G210" s="42"/>
      <c r="H210" s="42"/>
      <c r="I210" s="221"/>
      <c r="J210" s="42"/>
      <c r="K210" s="42"/>
      <c r="L210" s="46"/>
      <c r="M210" s="222"/>
      <c r="N210" s="223"/>
      <c r="O210" s="86"/>
      <c r="P210" s="86"/>
      <c r="Q210" s="86"/>
      <c r="R210" s="86"/>
      <c r="S210" s="86"/>
      <c r="T210" s="87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T210" s="19" t="s">
        <v>127</v>
      </c>
      <c r="AU210" s="19" t="s">
        <v>82</v>
      </c>
    </row>
    <row r="211" s="13" customFormat="1">
      <c r="A211" s="13"/>
      <c r="B211" s="226"/>
      <c r="C211" s="227"/>
      <c r="D211" s="219" t="s">
        <v>131</v>
      </c>
      <c r="E211" s="228" t="s">
        <v>28</v>
      </c>
      <c r="F211" s="229" t="s">
        <v>298</v>
      </c>
      <c r="G211" s="227"/>
      <c r="H211" s="230">
        <v>13.944000000000001</v>
      </c>
      <c r="I211" s="231"/>
      <c r="J211" s="227"/>
      <c r="K211" s="227"/>
      <c r="L211" s="232"/>
      <c r="M211" s="233"/>
      <c r="N211" s="234"/>
      <c r="O211" s="234"/>
      <c r="P211" s="234"/>
      <c r="Q211" s="234"/>
      <c r="R211" s="234"/>
      <c r="S211" s="234"/>
      <c r="T211" s="235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36" t="s">
        <v>131</v>
      </c>
      <c r="AU211" s="236" t="s">
        <v>82</v>
      </c>
      <c r="AV211" s="13" t="s">
        <v>82</v>
      </c>
      <c r="AW211" s="13" t="s">
        <v>34</v>
      </c>
      <c r="AX211" s="13" t="s">
        <v>80</v>
      </c>
      <c r="AY211" s="236" t="s">
        <v>118</v>
      </c>
    </row>
    <row r="212" s="2" customFormat="1" ht="24.15" customHeight="1">
      <c r="A212" s="40"/>
      <c r="B212" s="41"/>
      <c r="C212" s="206" t="s">
        <v>299</v>
      </c>
      <c r="D212" s="206" t="s">
        <v>120</v>
      </c>
      <c r="E212" s="207" t="s">
        <v>300</v>
      </c>
      <c r="F212" s="208" t="s">
        <v>301</v>
      </c>
      <c r="G212" s="209" t="s">
        <v>123</v>
      </c>
      <c r="H212" s="210">
        <v>314.06</v>
      </c>
      <c r="I212" s="211"/>
      <c r="J212" s="212">
        <f>ROUND(I212*H212,2)</f>
        <v>0</v>
      </c>
      <c r="K212" s="208" t="s">
        <v>124</v>
      </c>
      <c r="L212" s="46"/>
      <c r="M212" s="213" t="s">
        <v>28</v>
      </c>
      <c r="N212" s="214" t="s">
        <v>43</v>
      </c>
      <c r="O212" s="86"/>
      <c r="P212" s="215">
        <f>O212*H212</f>
        <v>0</v>
      </c>
      <c r="Q212" s="215">
        <v>0</v>
      </c>
      <c r="R212" s="215">
        <f>Q212*H212</f>
        <v>0</v>
      </c>
      <c r="S212" s="215">
        <v>0</v>
      </c>
      <c r="T212" s="216">
        <f>S212*H212</f>
        <v>0</v>
      </c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R212" s="217" t="s">
        <v>125</v>
      </c>
      <c r="AT212" s="217" t="s">
        <v>120</v>
      </c>
      <c r="AU212" s="217" t="s">
        <v>82</v>
      </c>
      <c r="AY212" s="19" t="s">
        <v>118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19" t="s">
        <v>80</v>
      </c>
      <c r="BK212" s="218">
        <f>ROUND(I212*H212,2)</f>
        <v>0</v>
      </c>
      <c r="BL212" s="19" t="s">
        <v>125</v>
      </c>
      <c r="BM212" s="217" t="s">
        <v>302</v>
      </c>
    </row>
    <row r="213" s="2" customFormat="1">
      <c r="A213" s="40"/>
      <c r="B213" s="41"/>
      <c r="C213" s="42"/>
      <c r="D213" s="219" t="s">
        <v>127</v>
      </c>
      <c r="E213" s="42"/>
      <c r="F213" s="220" t="s">
        <v>303</v>
      </c>
      <c r="G213" s="42"/>
      <c r="H213" s="42"/>
      <c r="I213" s="221"/>
      <c r="J213" s="42"/>
      <c r="K213" s="42"/>
      <c r="L213" s="46"/>
      <c r="M213" s="222"/>
      <c r="N213" s="223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127</v>
      </c>
      <c r="AU213" s="19" t="s">
        <v>82</v>
      </c>
    </row>
    <row r="214" s="2" customFormat="1">
      <c r="A214" s="40"/>
      <c r="B214" s="41"/>
      <c r="C214" s="42"/>
      <c r="D214" s="224" t="s">
        <v>129</v>
      </c>
      <c r="E214" s="42"/>
      <c r="F214" s="225" t="s">
        <v>304</v>
      </c>
      <c r="G214" s="42"/>
      <c r="H214" s="42"/>
      <c r="I214" s="221"/>
      <c r="J214" s="42"/>
      <c r="K214" s="42"/>
      <c r="L214" s="46"/>
      <c r="M214" s="222"/>
      <c r="N214" s="223"/>
      <c r="O214" s="86"/>
      <c r="P214" s="86"/>
      <c r="Q214" s="86"/>
      <c r="R214" s="86"/>
      <c r="S214" s="86"/>
      <c r="T214" s="87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T214" s="19" t="s">
        <v>129</v>
      </c>
      <c r="AU214" s="19" t="s">
        <v>82</v>
      </c>
    </row>
    <row r="215" s="13" customFormat="1">
      <c r="A215" s="13"/>
      <c r="B215" s="226"/>
      <c r="C215" s="227"/>
      <c r="D215" s="219" t="s">
        <v>131</v>
      </c>
      <c r="E215" s="228" t="s">
        <v>28</v>
      </c>
      <c r="F215" s="229" t="s">
        <v>305</v>
      </c>
      <c r="G215" s="227"/>
      <c r="H215" s="230">
        <v>314.06</v>
      </c>
      <c r="I215" s="231"/>
      <c r="J215" s="227"/>
      <c r="K215" s="227"/>
      <c r="L215" s="232"/>
      <c r="M215" s="233"/>
      <c r="N215" s="234"/>
      <c r="O215" s="234"/>
      <c r="P215" s="234"/>
      <c r="Q215" s="234"/>
      <c r="R215" s="234"/>
      <c r="S215" s="234"/>
      <c r="T215" s="235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36" t="s">
        <v>131</v>
      </c>
      <c r="AU215" s="236" t="s">
        <v>82</v>
      </c>
      <c r="AV215" s="13" t="s">
        <v>82</v>
      </c>
      <c r="AW215" s="13" t="s">
        <v>34</v>
      </c>
      <c r="AX215" s="13" t="s">
        <v>72</v>
      </c>
      <c r="AY215" s="236" t="s">
        <v>118</v>
      </c>
    </row>
    <row r="216" s="14" customFormat="1">
      <c r="A216" s="14"/>
      <c r="B216" s="237"/>
      <c r="C216" s="238"/>
      <c r="D216" s="219" t="s">
        <v>131</v>
      </c>
      <c r="E216" s="239" t="s">
        <v>28</v>
      </c>
      <c r="F216" s="240" t="s">
        <v>134</v>
      </c>
      <c r="G216" s="238"/>
      <c r="H216" s="241">
        <v>314.06</v>
      </c>
      <c r="I216" s="242"/>
      <c r="J216" s="238"/>
      <c r="K216" s="238"/>
      <c r="L216" s="243"/>
      <c r="M216" s="244"/>
      <c r="N216" s="245"/>
      <c r="O216" s="245"/>
      <c r="P216" s="245"/>
      <c r="Q216" s="245"/>
      <c r="R216" s="245"/>
      <c r="S216" s="245"/>
      <c r="T216" s="246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47" t="s">
        <v>131</v>
      </c>
      <c r="AU216" s="247" t="s">
        <v>82</v>
      </c>
      <c r="AV216" s="14" t="s">
        <v>125</v>
      </c>
      <c r="AW216" s="14" t="s">
        <v>34</v>
      </c>
      <c r="AX216" s="14" t="s">
        <v>80</v>
      </c>
      <c r="AY216" s="247" t="s">
        <v>118</v>
      </c>
    </row>
    <row r="217" s="2" customFormat="1" ht="24.15" customHeight="1">
      <c r="A217" s="40"/>
      <c r="B217" s="41"/>
      <c r="C217" s="206" t="s">
        <v>306</v>
      </c>
      <c r="D217" s="206" t="s">
        <v>120</v>
      </c>
      <c r="E217" s="207" t="s">
        <v>307</v>
      </c>
      <c r="F217" s="208" t="s">
        <v>308</v>
      </c>
      <c r="G217" s="209" t="s">
        <v>123</v>
      </c>
      <c r="H217" s="210">
        <v>128.72999999999999</v>
      </c>
      <c r="I217" s="211"/>
      <c r="J217" s="212">
        <f>ROUND(I217*H217,2)</f>
        <v>0</v>
      </c>
      <c r="K217" s="208" t="s">
        <v>124</v>
      </c>
      <c r="L217" s="46"/>
      <c r="M217" s="213" t="s">
        <v>28</v>
      </c>
      <c r="N217" s="214" t="s">
        <v>43</v>
      </c>
      <c r="O217" s="86"/>
      <c r="P217" s="215">
        <f>O217*H217</f>
        <v>0</v>
      </c>
      <c r="Q217" s="215">
        <v>0</v>
      </c>
      <c r="R217" s="215">
        <f>Q217*H217</f>
        <v>0</v>
      </c>
      <c r="S217" s="215">
        <v>0</v>
      </c>
      <c r="T217" s="216">
        <f>S217*H217</f>
        <v>0</v>
      </c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R217" s="217" t="s">
        <v>125</v>
      </c>
      <c r="AT217" s="217" t="s">
        <v>120</v>
      </c>
      <c r="AU217" s="217" t="s">
        <v>82</v>
      </c>
      <c r="AY217" s="19" t="s">
        <v>118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19" t="s">
        <v>80</v>
      </c>
      <c r="BK217" s="218">
        <f>ROUND(I217*H217,2)</f>
        <v>0</v>
      </c>
      <c r="BL217" s="19" t="s">
        <v>125</v>
      </c>
      <c r="BM217" s="217" t="s">
        <v>309</v>
      </c>
    </row>
    <row r="218" s="2" customFormat="1">
      <c r="A218" s="40"/>
      <c r="B218" s="41"/>
      <c r="C218" s="42"/>
      <c r="D218" s="219" t="s">
        <v>127</v>
      </c>
      <c r="E218" s="42"/>
      <c r="F218" s="220" t="s">
        <v>310</v>
      </c>
      <c r="G218" s="42"/>
      <c r="H218" s="42"/>
      <c r="I218" s="221"/>
      <c r="J218" s="42"/>
      <c r="K218" s="42"/>
      <c r="L218" s="46"/>
      <c r="M218" s="222"/>
      <c r="N218" s="223"/>
      <c r="O218" s="86"/>
      <c r="P218" s="86"/>
      <c r="Q218" s="86"/>
      <c r="R218" s="86"/>
      <c r="S218" s="86"/>
      <c r="T218" s="87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T218" s="19" t="s">
        <v>127</v>
      </c>
      <c r="AU218" s="19" t="s">
        <v>82</v>
      </c>
    </row>
    <row r="219" s="2" customFormat="1">
      <c r="A219" s="40"/>
      <c r="B219" s="41"/>
      <c r="C219" s="42"/>
      <c r="D219" s="224" t="s">
        <v>129</v>
      </c>
      <c r="E219" s="42"/>
      <c r="F219" s="225" t="s">
        <v>311</v>
      </c>
      <c r="G219" s="42"/>
      <c r="H219" s="42"/>
      <c r="I219" s="221"/>
      <c r="J219" s="42"/>
      <c r="K219" s="42"/>
      <c r="L219" s="46"/>
      <c r="M219" s="222"/>
      <c r="N219" s="223"/>
      <c r="O219" s="86"/>
      <c r="P219" s="86"/>
      <c r="Q219" s="86"/>
      <c r="R219" s="86"/>
      <c r="S219" s="86"/>
      <c r="T219" s="87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9" t="s">
        <v>129</v>
      </c>
      <c r="AU219" s="19" t="s">
        <v>82</v>
      </c>
    </row>
    <row r="220" s="15" customFormat="1">
      <c r="A220" s="15"/>
      <c r="B220" s="248"/>
      <c r="C220" s="249"/>
      <c r="D220" s="219" t="s">
        <v>131</v>
      </c>
      <c r="E220" s="250" t="s">
        <v>28</v>
      </c>
      <c r="F220" s="251" t="s">
        <v>312</v>
      </c>
      <c r="G220" s="249"/>
      <c r="H220" s="250" t="s">
        <v>28</v>
      </c>
      <c r="I220" s="252"/>
      <c r="J220" s="249"/>
      <c r="K220" s="249"/>
      <c r="L220" s="253"/>
      <c r="M220" s="254"/>
      <c r="N220" s="255"/>
      <c r="O220" s="255"/>
      <c r="P220" s="255"/>
      <c r="Q220" s="255"/>
      <c r="R220" s="255"/>
      <c r="S220" s="255"/>
      <c r="T220" s="256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57" t="s">
        <v>131</v>
      </c>
      <c r="AU220" s="257" t="s">
        <v>82</v>
      </c>
      <c r="AV220" s="15" t="s">
        <v>80</v>
      </c>
      <c r="AW220" s="15" t="s">
        <v>34</v>
      </c>
      <c r="AX220" s="15" t="s">
        <v>72</v>
      </c>
      <c r="AY220" s="257" t="s">
        <v>118</v>
      </c>
    </row>
    <row r="221" s="13" customFormat="1">
      <c r="A221" s="13"/>
      <c r="B221" s="226"/>
      <c r="C221" s="227"/>
      <c r="D221" s="219" t="s">
        <v>131</v>
      </c>
      <c r="E221" s="228" t="s">
        <v>28</v>
      </c>
      <c r="F221" s="229" t="s">
        <v>313</v>
      </c>
      <c r="G221" s="227"/>
      <c r="H221" s="230">
        <v>128.72999999999999</v>
      </c>
      <c r="I221" s="231"/>
      <c r="J221" s="227"/>
      <c r="K221" s="227"/>
      <c r="L221" s="232"/>
      <c r="M221" s="233"/>
      <c r="N221" s="234"/>
      <c r="O221" s="234"/>
      <c r="P221" s="234"/>
      <c r="Q221" s="234"/>
      <c r="R221" s="234"/>
      <c r="S221" s="234"/>
      <c r="T221" s="235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36" t="s">
        <v>131</v>
      </c>
      <c r="AU221" s="236" t="s">
        <v>82</v>
      </c>
      <c r="AV221" s="13" t="s">
        <v>82</v>
      </c>
      <c r="AW221" s="13" t="s">
        <v>34</v>
      </c>
      <c r="AX221" s="13" t="s">
        <v>80</v>
      </c>
      <c r="AY221" s="236" t="s">
        <v>118</v>
      </c>
    </row>
    <row r="222" s="2" customFormat="1" ht="37.8" customHeight="1">
      <c r="A222" s="40"/>
      <c r="B222" s="41"/>
      <c r="C222" s="206" t="s">
        <v>314</v>
      </c>
      <c r="D222" s="206" t="s">
        <v>120</v>
      </c>
      <c r="E222" s="207" t="s">
        <v>315</v>
      </c>
      <c r="F222" s="208" t="s">
        <v>316</v>
      </c>
      <c r="G222" s="209" t="s">
        <v>137</v>
      </c>
      <c r="H222" s="210">
        <v>2</v>
      </c>
      <c r="I222" s="211"/>
      <c r="J222" s="212">
        <f>ROUND(I222*H222,2)</f>
        <v>0</v>
      </c>
      <c r="K222" s="208" t="s">
        <v>124</v>
      </c>
      <c r="L222" s="46"/>
      <c r="M222" s="213" t="s">
        <v>28</v>
      </c>
      <c r="N222" s="214" t="s">
        <v>43</v>
      </c>
      <c r="O222" s="86"/>
      <c r="P222" s="215">
        <f>O222*H222</f>
        <v>0</v>
      </c>
      <c r="Q222" s="215">
        <v>0</v>
      </c>
      <c r="R222" s="215">
        <f>Q222*H222</f>
        <v>0</v>
      </c>
      <c r="S222" s="215">
        <v>0</v>
      </c>
      <c r="T222" s="216">
        <f>S222*H222</f>
        <v>0</v>
      </c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R222" s="217" t="s">
        <v>125</v>
      </c>
      <c r="AT222" s="217" t="s">
        <v>120</v>
      </c>
      <c r="AU222" s="217" t="s">
        <v>82</v>
      </c>
      <c r="AY222" s="19" t="s">
        <v>118</v>
      </c>
      <c r="BE222" s="218">
        <f>IF(N222="základní",J222,0)</f>
        <v>0</v>
      </c>
      <c r="BF222" s="218">
        <f>IF(N222="snížená",J222,0)</f>
        <v>0</v>
      </c>
      <c r="BG222" s="218">
        <f>IF(N222="zákl. přenesená",J222,0)</f>
        <v>0</v>
      </c>
      <c r="BH222" s="218">
        <f>IF(N222="sníž. přenesená",J222,0)</f>
        <v>0</v>
      </c>
      <c r="BI222" s="218">
        <f>IF(N222="nulová",J222,0)</f>
        <v>0</v>
      </c>
      <c r="BJ222" s="19" t="s">
        <v>80</v>
      </c>
      <c r="BK222" s="218">
        <f>ROUND(I222*H222,2)</f>
        <v>0</v>
      </c>
      <c r="BL222" s="19" t="s">
        <v>125</v>
      </c>
      <c r="BM222" s="217" t="s">
        <v>317</v>
      </c>
    </row>
    <row r="223" s="2" customFormat="1">
      <c r="A223" s="40"/>
      <c r="B223" s="41"/>
      <c r="C223" s="42"/>
      <c r="D223" s="219" t="s">
        <v>127</v>
      </c>
      <c r="E223" s="42"/>
      <c r="F223" s="220" t="s">
        <v>318</v>
      </c>
      <c r="G223" s="42"/>
      <c r="H223" s="42"/>
      <c r="I223" s="221"/>
      <c r="J223" s="42"/>
      <c r="K223" s="42"/>
      <c r="L223" s="46"/>
      <c r="M223" s="222"/>
      <c r="N223" s="223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127</v>
      </c>
      <c r="AU223" s="19" t="s">
        <v>82</v>
      </c>
    </row>
    <row r="224" s="2" customFormat="1">
      <c r="A224" s="40"/>
      <c r="B224" s="41"/>
      <c r="C224" s="42"/>
      <c r="D224" s="224" t="s">
        <v>129</v>
      </c>
      <c r="E224" s="42"/>
      <c r="F224" s="225" t="s">
        <v>319</v>
      </c>
      <c r="G224" s="42"/>
      <c r="H224" s="42"/>
      <c r="I224" s="221"/>
      <c r="J224" s="42"/>
      <c r="K224" s="42"/>
      <c r="L224" s="46"/>
      <c r="M224" s="222"/>
      <c r="N224" s="223"/>
      <c r="O224" s="86"/>
      <c r="P224" s="86"/>
      <c r="Q224" s="86"/>
      <c r="R224" s="86"/>
      <c r="S224" s="86"/>
      <c r="T224" s="87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T224" s="19" t="s">
        <v>129</v>
      </c>
      <c r="AU224" s="19" t="s">
        <v>82</v>
      </c>
    </row>
    <row r="225" s="13" customFormat="1">
      <c r="A225" s="13"/>
      <c r="B225" s="226"/>
      <c r="C225" s="227"/>
      <c r="D225" s="219" t="s">
        <v>131</v>
      </c>
      <c r="E225" s="228" t="s">
        <v>28</v>
      </c>
      <c r="F225" s="229" t="s">
        <v>320</v>
      </c>
      <c r="G225" s="227"/>
      <c r="H225" s="230">
        <v>2</v>
      </c>
      <c r="I225" s="231"/>
      <c r="J225" s="227"/>
      <c r="K225" s="227"/>
      <c r="L225" s="232"/>
      <c r="M225" s="233"/>
      <c r="N225" s="234"/>
      <c r="O225" s="234"/>
      <c r="P225" s="234"/>
      <c r="Q225" s="234"/>
      <c r="R225" s="234"/>
      <c r="S225" s="234"/>
      <c r="T225" s="235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36" t="s">
        <v>131</v>
      </c>
      <c r="AU225" s="236" t="s">
        <v>82</v>
      </c>
      <c r="AV225" s="13" t="s">
        <v>82</v>
      </c>
      <c r="AW225" s="13" t="s">
        <v>34</v>
      </c>
      <c r="AX225" s="13" t="s">
        <v>80</v>
      </c>
      <c r="AY225" s="236" t="s">
        <v>118</v>
      </c>
    </row>
    <row r="226" s="2" customFormat="1" ht="16.5" customHeight="1">
      <c r="A226" s="40"/>
      <c r="B226" s="41"/>
      <c r="C226" s="259" t="s">
        <v>321</v>
      </c>
      <c r="D226" s="259" t="s">
        <v>280</v>
      </c>
      <c r="E226" s="260" t="s">
        <v>322</v>
      </c>
      <c r="F226" s="261" t="s">
        <v>323</v>
      </c>
      <c r="G226" s="262" t="s">
        <v>149</v>
      </c>
      <c r="H226" s="263">
        <v>1.48</v>
      </c>
      <c r="I226" s="264"/>
      <c r="J226" s="265">
        <f>ROUND(I226*H226,2)</f>
        <v>0</v>
      </c>
      <c r="K226" s="261" t="s">
        <v>28</v>
      </c>
      <c r="L226" s="266"/>
      <c r="M226" s="267" t="s">
        <v>28</v>
      </c>
      <c r="N226" s="268" t="s">
        <v>43</v>
      </c>
      <c r="O226" s="86"/>
      <c r="P226" s="215">
        <f>O226*H226</f>
        <v>0</v>
      </c>
      <c r="Q226" s="215">
        <v>0.22</v>
      </c>
      <c r="R226" s="215">
        <f>Q226*H226</f>
        <v>0.3256</v>
      </c>
      <c r="S226" s="215">
        <v>0</v>
      </c>
      <c r="T226" s="216">
        <f>S226*H226</f>
        <v>0</v>
      </c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R226" s="217" t="s">
        <v>182</v>
      </c>
      <c r="AT226" s="217" t="s">
        <v>280</v>
      </c>
      <c r="AU226" s="217" t="s">
        <v>82</v>
      </c>
      <c r="AY226" s="19" t="s">
        <v>118</v>
      </c>
      <c r="BE226" s="218">
        <f>IF(N226="základní",J226,0)</f>
        <v>0</v>
      </c>
      <c r="BF226" s="218">
        <f>IF(N226="snížená",J226,0)</f>
        <v>0</v>
      </c>
      <c r="BG226" s="218">
        <f>IF(N226="zákl. přenesená",J226,0)</f>
        <v>0</v>
      </c>
      <c r="BH226" s="218">
        <f>IF(N226="sníž. přenesená",J226,0)</f>
        <v>0</v>
      </c>
      <c r="BI226" s="218">
        <f>IF(N226="nulová",J226,0)</f>
        <v>0</v>
      </c>
      <c r="BJ226" s="19" t="s">
        <v>80</v>
      </c>
      <c r="BK226" s="218">
        <f>ROUND(I226*H226,2)</f>
        <v>0</v>
      </c>
      <c r="BL226" s="19" t="s">
        <v>125</v>
      </c>
      <c r="BM226" s="217" t="s">
        <v>324</v>
      </c>
    </row>
    <row r="227" s="2" customFormat="1">
      <c r="A227" s="40"/>
      <c r="B227" s="41"/>
      <c r="C227" s="42"/>
      <c r="D227" s="219" t="s">
        <v>127</v>
      </c>
      <c r="E227" s="42"/>
      <c r="F227" s="220" t="s">
        <v>323</v>
      </c>
      <c r="G227" s="42"/>
      <c r="H227" s="42"/>
      <c r="I227" s="221"/>
      <c r="J227" s="42"/>
      <c r="K227" s="42"/>
      <c r="L227" s="46"/>
      <c r="M227" s="222"/>
      <c r="N227" s="223"/>
      <c r="O227" s="86"/>
      <c r="P227" s="86"/>
      <c r="Q227" s="86"/>
      <c r="R227" s="86"/>
      <c r="S227" s="86"/>
      <c r="T227" s="87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T227" s="19" t="s">
        <v>127</v>
      </c>
      <c r="AU227" s="19" t="s">
        <v>82</v>
      </c>
    </row>
    <row r="228" s="2" customFormat="1">
      <c r="A228" s="40"/>
      <c r="B228" s="41"/>
      <c r="C228" s="42"/>
      <c r="D228" s="219" t="s">
        <v>208</v>
      </c>
      <c r="E228" s="42"/>
      <c r="F228" s="258" t="s">
        <v>325</v>
      </c>
      <c r="G228" s="42"/>
      <c r="H228" s="42"/>
      <c r="I228" s="221"/>
      <c r="J228" s="42"/>
      <c r="K228" s="42"/>
      <c r="L228" s="46"/>
      <c r="M228" s="222"/>
      <c r="N228" s="223"/>
      <c r="O228" s="86"/>
      <c r="P228" s="86"/>
      <c r="Q228" s="86"/>
      <c r="R228" s="86"/>
      <c r="S228" s="86"/>
      <c r="T228" s="87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T228" s="19" t="s">
        <v>208</v>
      </c>
      <c r="AU228" s="19" t="s">
        <v>82</v>
      </c>
    </row>
    <row r="229" s="15" customFormat="1">
      <c r="A229" s="15"/>
      <c r="B229" s="248"/>
      <c r="C229" s="249"/>
      <c r="D229" s="219" t="s">
        <v>131</v>
      </c>
      <c r="E229" s="250" t="s">
        <v>28</v>
      </c>
      <c r="F229" s="251" t="s">
        <v>326</v>
      </c>
      <c r="G229" s="249"/>
      <c r="H229" s="250" t="s">
        <v>28</v>
      </c>
      <c r="I229" s="252"/>
      <c r="J229" s="249"/>
      <c r="K229" s="249"/>
      <c r="L229" s="253"/>
      <c r="M229" s="254"/>
      <c r="N229" s="255"/>
      <c r="O229" s="255"/>
      <c r="P229" s="255"/>
      <c r="Q229" s="255"/>
      <c r="R229" s="255"/>
      <c r="S229" s="255"/>
      <c r="T229" s="256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T229" s="257" t="s">
        <v>131</v>
      </c>
      <c r="AU229" s="257" t="s">
        <v>82</v>
      </c>
      <c r="AV229" s="15" t="s">
        <v>80</v>
      </c>
      <c r="AW229" s="15" t="s">
        <v>34</v>
      </c>
      <c r="AX229" s="15" t="s">
        <v>72</v>
      </c>
      <c r="AY229" s="257" t="s">
        <v>118</v>
      </c>
    </row>
    <row r="230" s="13" customFormat="1">
      <c r="A230" s="13"/>
      <c r="B230" s="226"/>
      <c r="C230" s="227"/>
      <c r="D230" s="219" t="s">
        <v>131</v>
      </c>
      <c r="E230" s="228" t="s">
        <v>28</v>
      </c>
      <c r="F230" s="229" t="s">
        <v>327</v>
      </c>
      <c r="G230" s="227"/>
      <c r="H230" s="230">
        <v>1.48</v>
      </c>
      <c r="I230" s="231"/>
      <c r="J230" s="227"/>
      <c r="K230" s="227"/>
      <c r="L230" s="232"/>
      <c r="M230" s="233"/>
      <c r="N230" s="234"/>
      <c r="O230" s="234"/>
      <c r="P230" s="234"/>
      <c r="Q230" s="234"/>
      <c r="R230" s="234"/>
      <c r="S230" s="234"/>
      <c r="T230" s="235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36" t="s">
        <v>131</v>
      </c>
      <c r="AU230" s="236" t="s">
        <v>82</v>
      </c>
      <c r="AV230" s="13" t="s">
        <v>82</v>
      </c>
      <c r="AW230" s="13" t="s">
        <v>34</v>
      </c>
      <c r="AX230" s="13" t="s">
        <v>72</v>
      </c>
      <c r="AY230" s="236" t="s">
        <v>118</v>
      </c>
    </row>
    <row r="231" s="14" customFormat="1">
      <c r="A231" s="14"/>
      <c r="B231" s="237"/>
      <c r="C231" s="238"/>
      <c r="D231" s="219" t="s">
        <v>131</v>
      </c>
      <c r="E231" s="239" t="s">
        <v>28</v>
      </c>
      <c r="F231" s="240" t="s">
        <v>134</v>
      </c>
      <c r="G231" s="238"/>
      <c r="H231" s="241">
        <v>1.48</v>
      </c>
      <c r="I231" s="242"/>
      <c r="J231" s="238"/>
      <c r="K231" s="238"/>
      <c r="L231" s="243"/>
      <c r="M231" s="244"/>
      <c r="N231" s="245"/>
      <c r="O231" s="245"/>
      <c r="P231" s="245"/>
      <c r="Q231" s="245"/>
      <c r="R231" s="245"/>
      <c r="S231" s="245"/>
      <c r="T231" s="246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47" t="s">
        <v>131</v>
      </c>
      <c r="AU231" s="247" t="s">
        <v>82</v>
      </c>
      <c r="AV231" s="14" t="s">
        <v>125</v>
      </c>
      <c r="AW231" s="14" t="s">
        <v>34</v>
      </c>
      <c r="AX231" s="14" t="s">
        <v>80</v>
      </c>
      <c r="AY231" s="247" t="s">
        <v>118</v>
      </c>
    </row>
    <row r="232" s="2" customFormat="1" ht="33" customHeight="1">
      <c r="A232" s="40"/>
      <c r="B232" s="41"/>
      <c r="C232" s="206" t="s">
        <v>328</v>
      </c>
      <c r="D232" s="206" t="s">
        <v>120</v>
      </c>
      <c r="E232" s="207" t="s">
        <v>329</v>
      </c>
      <c r="F232" s="208" t="s">
        <v>330</v>
      </c>
      <c r="G232" s="209" t="s">
        <v>123</v>
      </c>
      <c r="H232" s="210">
        <v>464.80000000000001</v>
      </c>
      <c r="I232" s="211"/>
      <c r="J232" s="212">
        <f>ROUND(I232*H232,2)</f>
        <v>0</v>
      </c>
      <c r="K232" s="208" t="s">
        <v>124</v>
      </c>
      <c r="L232" s="46"/>
      <c r="M232" s="213" t="s">
        <v>28</v>
      </c>
      <c r="N232" s="214" t="s">
        <v>43</v>
      </c>
      <c r="O232" s="86"/>
      <c r="P232" s="215">
        <f>O232*H232</f>
        <v>0</v>
      </c>
      <c r="Q232" s="215">
        <v>0</v>
      </c>
      <c r="R232" s="215">
        <f>Q232*H232</f>
        <v>0</v>
      </c>
      <c r="S232" s="215">
        <v>0</v>
      </c>
      <c r="T232" s="216">
        <f>S232*H232</f>
        <v>0</v>
      </c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R232" s="217" t="s">
        <v>125</v>
      </c>
      <c r="AT232" s="217" t="s">
        <v>120</v>
      </c>
      <c r="AU232" s="217" t="s">
        <v>82</v>
      </c>
      <c r="AY232" s="19" t="s">
        <v>118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19" t="s">
        <v>80</v>
      </c>
      <c r="BK232" s="218">
        <f>ROUND(I232*H232,2)</f>
        <v>0</v>
      </c>
      <c r="BL232" s="19" t="s">
        <v>125</v>
      </c>
      <c r="BM232" s="217" t="s">
        <v>331</v>
      </c>
    </row>
    <row r="233" s="2" customFormat="1">
      <c r="A233" s="40"/>
      <c r="B233" s="41"/>
      <c r="C233" s="42"/>
      <c r="D233" s="219" t="s">
        <v>127</v>
      </c>
      <c r="E233" s="42"/>
      <c r="F233" s="220" t="s">
        <v>332</v>
      </c>
      <c r="G233" s="42"/>
      <c r="H233" s="42"/>
      <c r="I233" s="221"/>
      <c r="J233" s="42"/>
      <c r="K233" s="42"/>
      <c r="L233" s="46"/>
      <c r="M233" s="222"/>
      <c r="N233" s="223"/>
      <c r="O233" s="86"/>
      <c r="P233" s="86"/>
      <c r="Q233" s="86"/>
      <c r="R233" s="86"/>
      <c r="S233" s="86"/>
      <c r="T233" s="87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T233" s="19" t="s">
        <v>127</v>
      </c>
      <c r="AU233" s="19" t="s">
        <v>82</v>
      </c>
    </row>
    <row r="234" s="2" customFormat="1">
      <c r="A234" s="40"/>
      <c r="B234" s="41"/>
      <c r="C234" s="42"/>
      <c r="D234" s="224" t="s">
        <v>129</v>
      </c>
      <c r="E234" s="42"/>
      <c r="F234" s="225" t="s">
        <v>333</v>
      </c>
      <c r="G234" s="42"/>
      <c r="H234" s="42"/>
      <c r="I234" s="221"/>
      <c r="J234" s="42"/>
      <c r="K234" s="42"/>
      <c r="L234" s="46"/>
      <c r="M234" s="222"/>
      <c r="N234" s="223"/>
      <c r="O234" s="86"/>
      <c r="P234" s="86"/>
      <c r="Q234" s="86"/>
      <c r="R234" s="86"/>
      <c r="S234" s="86"/>
      <c r="T234" s="87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T234" s="19" t="s">
        <v>129</v>
      </c>
      <c r="AU234" s="19" t="s">
        <v>82</v>
      </c>
    </row>
    <row r="235" s="13" customFormat="1">
      <c r="A235" s="13"/>
      <c r="B235" s="226"/>
      <c r="C235" s="227"/>
      <c r="D235" s="219" t="s">
        <v>131</v>
      </c>
      <c r="E235" s="228" t="s">
        <v>28</v>
      </c>
      <c r="F235" s="229" t="s">
        <v>273</v>
      </c>
      <c r="G235" s="227"/>
      <c r="H235" s="230">
        <v>464.80000000000001</v>
      </c>
      <c r="I235" s="231"/>
      <c r="J235" s="227"/>
      <c r="K235" s="227"/>
      <c r="L235" s="232"/>
      <c r="M235" s="233"/>
      <c r="N235" s="234"/>
      <c r="O235" s="234"/>
      <c r="P235" s="234"/>
      <c r="Q235" s="234"/>
      <c r="R235" s="234"/>
      <c r="S235" s="234"/>
      <c r="T235" s="235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36" t="s">
        <v>131</v>
      </c>
      <c r="AU235" s="236" t="s">
        <v>82</v>
      </c>
      <c r="AV235" s="13" t="s">
        <v>82</v>
      </c>
      <c r="AW235" s="13" t="s">
        <v>34</v>
      </c>
      <c r="AX235" s="13" t="s">
        <v>72</v>
      </c>
      <c r="AY235" s="236" t="s">
        <v>118</v>
      </c>
    </row>
    <row r="236" s="14" customFormat="1">
      <c r="A236" s="14"/>
      <c r="B236" s="237"/>
      <c r="C236" s="238"/>
      <c r="D236" s="219" t="s">
        <v>131</v>
      </c>
      <c r="E236" s="239" t="s">
        <v>28</v>
      </c>
      <c r="F236" s="240" t="s">
        <v>134</v>
      </c>
      <c r="G236" s="238"/>
      <c r="H236" s="241">
        <v>464.80000000000001</v>
      </c>
      <c r="I236" s="242"/>
      <c r="J236" s="238"/>
      <c r="K236" s="238"/>
      <c r="L236" s="243"/>
      <c r="M236" s="244"/>
      <c r="N236" s="245"/>
      <c r="O236" s="245"/>
      <c r="P236" s="245"/>
      <c r="Q236" s="245"/>
      <c r="R236" s="245"/>
      <c r="S236" s="245"/>
      <c r="T236" s="246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47" t="s">
        <v>131</v>
      </c>
      <c r="AU236" s="247" t="s">
        <v>82</v>
      </c>
      <c r="AV236" s="14" t="s">
        <v>125</v>
      </c>
      <c r="AW236" s="14" t="s">
        <v>34</v>
      </c>
      <c r="AX236" s="14" t="s">
        <v>80</v>
      </c>
      <c r="AY236" s="247" t="s">
        <v>118</v>
      </c>
    </row>
    <row r="237" s="2" customFormat="1" ht="24.15" customHeight="1">
      <c r="A237" s="40"/>
      <c r="B237" s="41"/>
      <c r="C237" s="206" t="s">
        <v>334</v>
      </c>
      <c r="D237" s="206" t="s">
        <v>120</v>
      </c>
      <c r="E237" s="207" t="s">
        <v>335</v>
      </c>
      <c r="F237" s="208" t="s">
        <v>336</v>
      </c>
      <c r="G237" s="209" t="s">
        <v>137</v>
      </c>
      <c r="H237" s="210">
        <v>2</v>
      </c>
      <c r="I237" s="211"/>
      <c r="J237" s="212">
        <f>ROUND(I237*H237,2)</f>
        <v>0</v>
      </c>
      <c r="K237" s="208" t="s">
        <v>124</v>
      </c>
      <c r="L237" s="46"/>
      <c r="M237" s="213" t="s">
        <v>28</v>
      </c>
      <c r="N237" s="214" t="s">
        <v>43</v>
      </c>
      <c r="O237" s="86"/>
      <c r="P237" s="215">
        <f>O237*H237</f>
        <v>0</v>
      </c>
      <c r="Q237" s="215">
        <v>0</v>
      </c>
      <c r="R237" s="215">
        <f>Q237*H237</f>
        <v>0</v>
      </c>
      <c r="S237" s="215">
        <v>0</v>
      </c>
      <c r="T237" s="216">
        <f>S237*H237</f>
        <v>0</v>
      </c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R237" s="217" t="s">
        <v>125</v>
      </c>
      <c r="AT237" s="217" t="s">
        <v>120</v>
      </c>
      <c r="AU237" s="217" t="s">
        <v>82</v>
      </c>
      <c r="AY237" s="19" t="s">
        <v>118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19" t="s">
        <v>80</v>
      </c>
      <c r="BK237" s="218">
        <f>ROUND(I237*H237,2)</f>
        <v>0</v>
      </c>
      <c r="BL237" s="19" t="s">
        <v>125</v>
      </c>
      <c r="BM237" s="217" t="s">
        <v>337</v>
      </c>
    </row>
    <row r="238" s="2" customFormat="1">
      <c r="A238" s="40"/>
      <c r="B238" s="41"/>
      <c r="C238" s="42"/>
      <c r="D238" s="219" t="s">
        <v>127</v>
      </c>
      <c r="E238" s="42"/>
      <c r="F238" s="220" t="s">
        <v>338</v>
      </c>
      <c r="G238" s="42"/>
      <c r="H238" s="42"/>
      <c r="I238" s="221"/>
      <c r="J238" s="42"/>
      <c r="K238" s="42"/>
      <c r="L238" s="46"/>
      <c r="M238" s="222"/>
      <c r="N238" s="223"/>
      <c r="O238" s="86"/>
      <c r="P238" s="86"/>
      <c r="Q238" s="86"/>
      <c r="R238" s="86"/>
      <c r="S238" s="86"/>
      <c r="T238" s="87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T238" s="19" t="s">
        <v>127</v>
      </c>
      <c r="AU238" s="19" t="s">
        <v>82</v>
      </c>
    </row>
    <row r="239" s="2" customFormat="1">
      <c r="A239" s="40"/>
      <c r="B239" s="41"/>
      <c r="C239" s="42"/>
      <c r="D239" s="224" t="s">
        <v>129</v>
      </c>
      <c r="E239" s="42"/>
      <c r="F239" s="225" t="s">
        <v>339</v>
      </c>
      <c r="G239" s="42"/>
      <c r="H239" s="42"/>
      <c r="I239" s="221"/>
      <c r="J239" s="42"/>
      <c r="K239" s="42"/>
      <c r="L239" s="46"/>
      <c r="M239" s="222"/>
      <c r="N239" s="223"/>
      <c r="O239" s="86"/>
      <c r="P239" s="86"/>
      <c r="Q239" s="86"/>
      <c r="R239" s="86"/>
      <c r="S239" s="86"/>
      <c r="T239" s="87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9" t="s">
        <v>129</v>
      </c>
      <c r="AU239" s="19" t="s">
        <v>82</v>
      </c>
    </row>
    <row r="240" s="13" customFormat="1">
      <c r="A240" s="13"/>
      <c r="B240" s="226"/>
      <c r="C240" s="227"/>
      <c r="D240" s="219" t="s">
        <v>131</v>
      </c>
      <c r="E240" s="228" t="s">
        <v>28</v>
      </c>
      <c r="F240" s="229" t="s">
        <v>82</v>
      </c>
      <c r="G240" s="227"/>
      <c r="H240" s="230">
        <v>2</v>
      </c>
      <c r="I240" s="231"/>
      <c r="J240" s="227"/>
      <c r="K240" s="227"/>
      <c r="L240" s="232"/>
      <c r="M240" s="233"/>
      <c r="N240" s="234"/>
      <c r="O240" s="234"/>
      <c r="P240" s="234"/>
      <c r="Q240" s="234"/>
      <c r="R240" s="234"/>
      <c r="S240" s="234"/>
      <c r="T240" s="235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36" t="s">
        <v>131</v>
      </c>
      <c r="AU240" s="236" t="s">
        <v>82</v>
      </c>
      <c r="AV240" s="13" t="s">
        <v>82</v>
      </c>
      <c r="AW240" s="13" t="s">
        <v>34</v>
      </c>
      <c r="AX240" s="13" t="s">
        <v>80</v>
      </c>
      <c r="AY240" s="236" t="s">
        <v>118</v>
      </c>
    </row>
    <row r="241" s="2" customFormat="1" ht="24.15" customHeight="1">
      <c r="A241" s="40"/>
      <c r="B241" s="41"/>
      <c r="C241" s="259" t="s">
        <v>340</v>
      </c>
      <c r="D241" s="259" t="s">
        <v>280</v>
      </c>
      <c r="E241" s="260" t="s">
        <v>341</v>
      </c>
      <c r="F241" s="261" t="s">
        <v>342</v>
      </c>
      <c r="G241" s="262" t="s">
        <v>137</v>
      </c>
      <c r="H241" s="263">
        <v>2</v>
      </c>
      <c r="I241" s="264"/>
      <c r="J241" s="265">
        <f>ROUND(I241*H241,2)</f>
        <v>0</v>
      </c>
      <c r="K241" s="261" t="s">
        <v>28</v>
      </c>
      <c r="L241" s="266"/>
      <c r="M241" s="267" t="s">
        <v>28</v>
      </c>
      <c r="N241" s="268" t="s">
        <v>43</v>
      </c>
      <c r="O241" s="86"/>
      <c r="P241" s="215">
        <f>O241*H241</f>
        <v>0</v>
      </c>
      <c r="Q241" s="215">
        <v>0</v>
      </c>
      <c r="R241" s="215">
        <f>Q241*H241</f>
        <v>0</v>
      </c>
      <c r="S241" s="215">
        <v>0</v>
      </c>
      <c r="T241" s="216">
        <f>S241*H241</f>
        <v>0</v>
      </c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R241" s="217" t="s">
        <v>182</v>
      </c>
      <c r="AT241" s="217" t="s">
        <v>280</v>
      </c>
      <c r="AU241" s="217" t="s">
        <v>82</v>
      </c>
      <c r="AY241" s="19" t="s">
        <v>118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19" t="s">
        <v>80</v>
      </c>
      <c r="BK241" s="218">
        <f>ROUND(I241*H241,2)</f>
        <v>0</v>
      </c>
      <c r="BL241" s="19" t="s">
        <v>125</v>
      </c>
      <c r="BM241" s="217" t="s">
        <v>343</v>
      </c>
    </row>
    <row r="242" s="2" customFormat="1">
      <c r="A242" s="40"/>
      <c r="B242" s="41"/>
      <c r="C242" s="42"/>
      <c r="D242" s="219" t="s">
        <v>127</v>
      </c>
      <c r="E242" s="42"/>
      <c r="F242" s="220" t="s">
        <v>342</v>
      </c>
      <c r="G242" s="42"/>
      <c r="H242" s="42"/>
      <c r="I242" s="221"/>
      <c r="J242" s="42"/>
      <c r="K242" s="42"/>
      <c r="L242" s="46"/>
      <c r="M242" s="222"/>
      <c r="N242" s="223"/>
      <c r="O242" s="86"/>
      <c r="P242" s="86"/>
      <c r="Q242" s="86"/>
      <c r="R242" s="86"/>
      <c r="S242" s="86"/>
      <c r="T242" s="87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T242" s="19" t="s">
        <v>127</v>
      </c>
      <c r="AU242" s="19" t="s">
        <v>82</v>
      </c>
    </row>
    <row r="243" s="13" customFormat="1">
      <c r="A243" s="13"/>
      <c r="B243" s="226"/>
      <c r="C243" s="227"/>
      <c r="D243" s="219" t="s">
        <v>131</v>
      </c>
      <c r="E243" s="228" t="s">
        <v>28</v>
      </c>
      <c r="F243" s="229" t="s">
        <v>82</v>
      </c>
      <c r="G243" s="227"/>
      <c r="H243" s="230">
        <v>2</v>
      </c>
      <c r="I243" s="231"/>
      <c r="J243" s="227"/>
      <c r="K243" s="227"/>
      <c r="L243" s="232"/>
      <c r="M243" s="233"/>
      <c r="N243" s="234"/>
      <c r="O243" s="234"/>
      <c r="P243" s="234"/>
      <c r="Q243" s="234"/>
      <c r="R243" s="234"/>
      <c r="S243" s="234"/>
      <c r="T243" s="235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36" t="s">
        <v>131</v>
      </c>
      <c r="AU243" s="236" t="s">
        <v>82</v>
      </c>
      <c r="AV243" s="13" t="s">
        <v>82</v>
      </c>
      <c r="AW243" s="13" t="s">
        <v>34</v>
      </c>
      <c r="AX243" s="13" t="s">
        <v>80</v>
      </c>
      <c r="AY243" s="236" t="s">
        <v>118</v>
      </c>
    </row>
    <row r="244" s="2" customFormat="1" ht="33" customHeight="1">
      <c r="A244" s="40"/>
      <c r="B244" s="41"/>
      <c r="C244" s="206" t="s">
        <v>344</v>
      </c>
      <c r="D244" s="206" t="s">
        <v>120</v>
      </c>
      <c r="E244" s="207" t="s">
        <v>345</v>
      </c>
      <c r="F244" s="208" t="s">
        <v>346</v>
      </c>
      <c r="G244" s="209" t="s">
        <v>137</v>
      </c>
      <c r="H244" s="210">
        <v>2</v>
      </c>
      <c r="I244" s="211"/>
      <c r="J244" s="212">
        <f>ROUND(I244*H244,2)</f>
        <v>0</v>
      </c>
      <c r="K244" s="208" t="s">
        <v>124</v>
      </c>
      <c r="L244" s="46"/>
      <c r="M244" s="213" t="s">
        <v>28</v>
      </c>
      <c r="N244" s="214" t="s">
        <v>43</v>
      </c>
      <c r="O244" s="86"/>
      <c r="P244" s="215">
        <f>O244*H244</f>
        <v>0</v>
      </c>
      <c r="Q244" s="215">
        <v>6.0000000000000002E-05</v>
      </c>
      <c r="R244" s="215">
        <f>Q244*H244</f>
        <v>0.00012</v>
      </c>
      <c r="S244" s="215">
        <v>0</v>
      </c>
      <c r="T244" s="216">
        <f>S244*H244</f>
        <v>0</v>
      </c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R244" s="217" t="s">
        <v>125</v>
      </c>
      <c r="AT244" s="217" t="s">
        <v>120</v>
      </c>
      <c r="AU244" s="217" t="s">
        <v>82</v>
      </c>
      <c r="AY244" s="19" t="s">
        <v>118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19" t="s">
        <v>80</v>
      </c>
      <c r="BK244" s="218">
        <f>ROUND(I244*H244,2)</f>
        <v>0</v>
      </c>
      <c r="BL244" s="19" t="s">
        <v>125</v>
      </c>
      <c r="BM244" s="217" t="s">
        <v>347</v>
      </c>
    </row>
    <row r="245" s="2" customFormat="1">
      <c r="A245" s="40"/>
      <c r="B245" s="41"/>
      <c r="C245" s="42"/>
      <c r="D245" s="219" t="s">
        <v>127</v>
      </c>
      <c r="E245" s="42"/>
      <c r="F245" s="220" t="s">
        <v>348</v>
      </c>
      <c r="G245" s="42"/>
      <c r="H245" s="42"/>
      <c r="I245" s="221"/>
      <c r="J245" s="42"/>
      <c r="K245" s="42"/>
      <c r="L245" s="46"/>
      <c r="M245" s="222"/>
      <c r="N245" s="223"/>
      <c r="O245" s="86"/>
      <c r="P245" s="86"/>
      <c r="Q245" s="86"/>
      <c r="R245" s="86"/>
      <c r="S245" s="86"/>
      <c r="T245" s="87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T245" s="19" t="s">
        <v>127</v>
      </c>
      <c r="AU245" s="19" t="s">
        <v>82</v>
      </c>
    </row>
    <row r="246" s="2" customFormat="1">
      <c r="A246" s="40"/>
      <c r="B246" s="41"/>
      <c r="C246" s="42"/>
      <c r="D246" s="224" t="s">
        <v>129</v>
      </c>
      <c r="E246" s="42"/>
      <c r="F246" s="225" t="s">
        <v>349</v>
      </c>
      <c r="G246" s="42"/>
      <c r="H246" s="42"/>
      <c r="I246" s="221"/>
      <c r="J246" s="42"/>
      <c r="K246" s="42"/>
      <c r="L246" s="46"/>
      <c r="M246" s="222"/>
      <c r="N246" s="223"/>
      <c r="O246" s="86"/>
      <c r="P246" s="86"/>
      <c r="Q246" s="86"/>
      <c r="R246" s="86"/>
      <c r="S246" s="86"/>
      <c r="T246" s="87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T246" s="19" t="s">
        <v>129</v>
      </c>
      <c r="AU246" s="19" t="s">
        <v>82</v>
      </c>
    </row>
    <row r="247" s="13" customFormat="1">
      <c r="A247" s="13"/>
      <c r="B247" s="226"/>
      <c r="C247" s="227"/>
      <c r="D247" s="219" t="s">
        <v>131</v>
      </c>
      <c r="E247" s="228" t="s">
        <v>28</v>
      </c>
      <c r="F247" s="229" t="s">
        <v>82</v>
      </c>
      <c r="G247" s="227"/>
      <c r="H247" s="230">
        <v>2</v>
      </c>
      <c r="I247" s="231"/>
      <c r="J247" s="227"/>
      <c r="K247" s="227"/>
      <c r="L247" s="232"/>
      <c r="M247" s="233"/>
      <c r="N247" s="234"/>
      <c r="O247" s="234"/>
      <c r="P247" s="234"/>
      <c r="Q247" s="234"/>
      <c r="R247" s="234"/>
      <c r="S247" s="234"/>
      <c r="T247" s="235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36" t="s">
        <v>131</v>
      </c>
      <c r="AU247" s="236" t="s">
        <v>82</v>
      </c>
      <c r="AV247" s="13" t="s">
        <v>82</v>
      </c>
      <c r="AW247" s="13" t="s">
        <v>34</v>
      </c>
      <c r="AX247" s="13" t="s">
        <v>72</v>
      </c>
      <c r="AY247" s="236" t="s">
        <v>118</v>
      </c>
    </row>
    <row r="248" s="14" customFormat="1">
      <c r="A248" s="14"/>
      <c r="B248" s="237"/>
      <c r="C248" s="238"/>
      <c r="D248" s="219" t="s">
        <v>131</v>
      </c>
      <c r="E248" s="239" t="s">
        <v>28</v>
      </c>
      <c r="F248" s="240" t="s">
        <v>134</v>
      </c>
      <c r="G248" s="238"/>
      <c r="H248" s="241">
        <v>2</v>
      </c>
      <c r="I248" s="242"/>
      <c r="J248" s="238"/>
      <c r="K248" s="238"/>
      <c r="L248" s="243"/>
      <c r="M248" s="244"/>
      <c r="N248" s="245"/>
      <c r="O248" s="245"/>
      <c r="P248" s="245"/>
      <c r="Q248" s="245"/>
      <c r="R248" s="245"/>
      <c r="S248" s="245"/>
      <c r="T248" s="246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47" t="s">
        <v>131</v>
      </c>
      <c r="AU248" s="247" t="s">
        <v>82</v>
      </c>
      <c r="AV248" s="14" t="s">
        <v>125</v>
      </c>
      <c r="AW248" s="14" t="s">
        <v>34</v>
      </c>
      <c r="AX248" s="14" t="s">
        <v>80</v>
      </c>
      <c r="AY248" s="247" t="s">
        <v>118</v>
      </c>
    </row>
    <row r="249" s="2" customFormat="1" ht="44.25" customHeight="1">
      <c r="A249" s="40"/>
      <c r="B249" s="41"/>
      <c r="C249" s="259" t="s">
        <v>350</v>
      </c>
      <c r="D249" s="259" t="s">
        <v>280</v>
      </c>
      <c r="E249" s="260" t="s">
        <v>351</v>
      </c>
      <c r="F249" s="261" t="s">
        <v>352</v>
      </c>
      <c r="G249" s="262" t="s">
        <v>353</v>
      </c>
      <c r="H249" s="263">
        <v>2</v>
      </c>
      <c r="I249" s="264"/>
      <c r="J249" s="265">
        <f>ROUND(I249*H249,2)</f>
        <v>0</v>
      </c>
      <c r="K249" s="261" t="s">
        <v>28</v>
      </c>
      <c r="L249" s="266"/>
      <c r="M249" s="267" t="s">
        <v>28</v>
      </c>
      <c r="N249" s="268" t="s">
        <v>43</v>
      </c>
      <c r="O249" s="86"/>
      <c r="P249" s="215">
        <f>O249*H249</f>
        <v>0</v>
      </c>
      <c r="Q249" s="215">
        <v>0</v>
      </c>
      <c r="R249" s="215">
        <f>Q249*H249</f>
        <v>0</v>
      </c>
      <c r="S249" s="215">
        <v>0</v>
      </c>
      <c r="T249" s="216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17" t="s">
        <v>182</v>
      </c>
      <c r="AT249" s="217" t="s">
        <v>280</v>
      </c>
      <c r="AU249" s="217" t="s">
        <v>82</v>
      </c>
      <c r="AY249" s="19" t="s">
        <v>118</v>
      </c>
      <c r="BE249" s="218">
        <f>IF(N249="základní",J249,0)</f>
        <v>0</v>
      </c>
      <c r="BF249" s="218">
        <f>IF(N249="snížená",J249,0)</f>
        <v>0</v>
      </c>
      <c r="BG249" s="218">
        <f>IF(N249="zákl. přenesená",J249,0)</f>
        <v>0</v>
      </c>
      <c r="BH249" s="218">
        <f>IF(N249="sníž. přenesená",J249,0)</f>
        <v>0</v>
      </c>
      <c r="BI249" s="218">
        <f>IF(N249="nulová",J249,0)</f>
        <v>0</v>
      </c>
      <c r="BJ249" s="19" t="s">
        <v>80</v>
      </c>
      <c r="BK249" s="218">
        <f>ROUND(I249*H249,2)</f>
        <v>0</v>
      </c>
      <c r="BL249" s="19" t="s">
        <v>125</v>
      </c>
      <c r="BM249" s="217" t="s">
        <v>354</v>
      </c>
    </row>
    <row r="250" s="2" customFormat="1">
      <c r="A250" s="40"/>
      <c r="B250" s="41"/>
      <c r="C250" s="42"/>
      <c r="D250" s="219" t="s">
        <v>127</v>
      </c>
      <c r="E250" s="42"/>
      <c r="F250" s="220" t="s">
        <v>352</v>
      </c>
      <c r="G250" s="42"/>
      <c r="H250" s="42"/>
      <c r="I250" s="221"/>
      <c r="J250" s="42"/>
      <c r="K250" s="42"/>
      <c r="L250" s="46"/>
      <c r="M250" s="222"/>
      <c r="N250" s="223"/>
      <c r="O250" s="86"/>
      <c r="P250" s="86"/>
      <c r="Q250" s="86"/>
      <c r="R250" s="86"/>
      <c r="S250" s="86"/>
      <c r="T250" s="87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T250" s="19" t="s">
        <v>127</v>
      </c>
      <c r="AU250" s="19" t="s">
        <v>82</v>
      </c>
    </row>
    <row r="251" s="13" customFormat="1">
      <c r="A251" s="13"/>
      <c r="B251" s="226"/>
      <c r="C251" s="227"/>
      <c r="D251" s="219" t="s">
        <v>131</v>
      </c>
      <c r="E251" s="228" t="s">
        <v>28</v>
      </c>
      <c r="F251" s="229" t="s">
        <v>82</v>
      </c>
      <c r="G251" s="227"/>
      <c r="H251" s="230">
        <v>2</v>
      </c>
      <c r="I251" s="231"/>
      <c r="J251" s="227"/>
      <c r="K251" s="227"/>
      <c r="L251" s="232"/>
      <c r="M251" s="233"/>
      <c r="N251" s="234"/>
      <c r="O251" s="234"/>
      <c r="P251" s="234"/>
      <c r="Q251" s="234"/>
      <c r="R251" s="234"/>
      <c r="S251" s="234"/>
      <c r="T251" s="235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36" t="s">
        <v>131</v>
      </c>
      <c r="AU251" s="236" t="s">
        <v>82</v>
      </c>
      <c r="AV251" s="13" t="s">
        <v>82</v>
      </c>
      <c r="AW251" s="13" t="s">
        <v>34</v>
      </c>
      <c r="AX251" s="13" t="s">
        <v>80</v>
      </c>
      <c r="AY251" s="236" t="s">
        <v>118</v>
      </c>
    </row>
    <row r="252" s="2" customFormat="1" ht="24.15" customHeight="1">
      <c r="A252" s="40"/>
      <c r="B252" s="41"/>
      <c r="C252" s="206" t="s">
        <v>355</v>
      </c>
      <c r="D252" s="206" t="s">
        <v>120</v>
      </c>
      <c r="E252" s="207" t="s">
        <v>356</v>
      </c>
      <c r="F252" s="208" t="s">
        <v>357</v>
      </c>
      <c r="G252" s="209" t="s">
        <v>123</v>
      </c>
      <c r="H252" s="210">
        <v>4.7999999999999998</v>
      </c>
      <c r="I252" s="211"/>
      <c r="J252" s="212">
        <f>ROUND(I252*H252,2)</f>
        <v>0</v>
      </c>
      <c r="K252" s="208" t="s">
        <v>124</v>
      </c>
      <c r="L252" s="46"/>
      <c r="M252" s="213" t="s">
        <v>28</v>
      </c>
      <c r="N252" s="214" t="s">
        <v>43</v>
      </c>
      <c r="O252" s="86"/>
      <c r="P252" s="215">
        <f>O252*H252</f>
        <v>0</v>
      </c>
      <c r="Q252" s="215">
        <v>3.0000000000000001E-05</v>
      </c>
      <c r="R252" s="215">
        <f>Q252*H252</f>
        <v>0.000144</v>
      </c>
      <c r="S252" s="215">
        <v>0</v>
      </c>
      <c r="T252" s="216">
        <f>S252*H252</f>
        <v>0</v>
      </c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R252" s="217" t="s">
        <v>125</v>
      </c>
      <c r="AT252" s="217" t="s">
        <v>120</v>
      </c>
      <c r="AU252" s="217" t="s">
        <v>82</v>
      </c>
      <c r="AY252" s="19" t="s">
        <v>118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19" t="s">
        <v>80</v>
      </c>
      <c r="BK252" s="218">
        <f>ROUND(I252*H252,2)</f>
        <v>0</v>
      </c>
      <c r="BL252" s="19" t="s">
        <v>125</v>
      </c>
      <c r="BM252" s="217" t="s">
        <v>358</v>
      </c>
    </row>
    <row r="253" s="2" customFormat="1">
      <c r="A253" s="40"/>
      <c r="B253" s="41"/>
      <c r="C253" s="42"/>
      <c r="D253" s="219" t="s">
        <v>127</v>
      </c>
      <c r="E253" s="42"/>
      <c r="F253" s="220" t="s">
        <v>359</v>
      </c>
      <c r="G253" s="42"/>
      <c r="H253" s="42"/>
      <c r="I253" s="221"/>
      <c r="J253" s="42"/>
      <c r="K253" s="42"/>
      <c r="L253" s="46"/>
      <c r="M253" s="222"/>
      <c r="N253" s="223"/>
      <c r="O253" s="86"/>
      <c r="P253" s="86"/>
      <c r="Q253" s="86"/>
      <c r="R253" s="86"/>
      <c r="S253" s="86"/>
      <c r="T253" s="87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T253" s="19" t="s">
        <v>127</v>
      </c>
      <c r="AU253" s="19" t="s">
        <v>82</v>
      </c>
    </row>
    <row r="254" s="2" customFormat="1">
      <c r="A254" s="40"/>
      <c r="B254" s="41"/>
      <c r="C254" s="42"/>
      <c r="D254" s="224" t="s">
        <v>129</v>
      </c>
      <c r="E254" s="42"/>
      <c r="F254" s="225" t="s">
        <v>360</v>
      </c>
      <c r="G254" s="42"/>
      <c r="H254" s="42"/>
      <c r="I254" s="221"/>
      <c r="J254" s="42"/>
      <c r="K254" s="42"/>
      <c r="L254" s="46"/>
      <c r="M254" s="222"/>
      <c r="N254" s="223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129</v>
      </c>
      <c r="AU254" s="19" t="s">
        <v>82</v>
      </c>
    </row>
    <row r="255" s="13" customFormat="1">
      <c r="A255" s="13"/>
      <c r="B255" s="226"/>
      <c r="C255" s="227"/>
      <c r="D255" s="219" t="s">
        <v>131</v>
      </c>
      <c r="E255" s="228" t="s">
        <v>28</v>
      </c>
      <c r="F255" s="229" t="s">
        <v>361</v>
      </c>
      <c r="G255" s="227"/>
      <c r="H255" s="230">
        <v>4.7999999999999998</v>
      </c>
      <c r="I255" s="231"/>
      <c r="J255" s="227"/>
      <c r="K255" s="227"/>
      <c r="L255" s="232"/>
      <c r="M255" s="233"/>
      <c r="N255" s="234"/>
      <c r="O255" s="234"/>
      <c r="P255" s="234"/>
      <c r="Q255" s="234"/>
      <c r="R255" s="234"/>
      <c r="S255" s="234"/>
      <c r="T255" s="235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36" t="s">
        <v>131</v>
      </c>
      <c r="AU255" s="236" t="s">
        <v>82</v>
      </c>
      <c r="AV255" s="13" t="s">
        <v>82</v>
      </c>
      <c r="AW255" s="13" t="s">
        <v>34</v>
      </c>
      <c r="AX255" s="13" t="s">
        <v>80</v>
      </c>
      <c r="AY255" s="236" t="s">
        <v>118</v>
      </c>
    </row>
    <row r="256" s="2" customFormat="1" ht="16.5" customHeight="1">
      <c r="A256" s="40"/>
      <c r="B256" s="41"/>
      <c r="C256" s="259" t="s">
        <v>362</v>
      </c>
      <c r="D256" s="259" t="s">
        <v>280</v>
      </c>
      <c r="E256" s="260" t="s">
        <v>363</v>
      </c>
      <c r="F256" s="261" t="s">
        <v>364</v>
      </c>
      <c r="G256" s="262" t="s">
        <v>123</v>
      </c>
      <c r="H256" s="263">
        <v>4.7999999999999998</v>
      </c>
      <c r="I256" s="264"/>
      <c r="J256" s="265">
        <f>ROUND(I256*H256,2)</f>
        <v>0</v>
      </c>
      <c r="K256" s="261" t="s">
        <v>124</v>
      </c>
      <c r="L256" s="266"/>
      <c r="M256" s="267" t="s">
        <v>28</v>
      </c>
      <c r="N256" s="268" t="s">
        <v>43</v>
      </c>
      <c r="O256" s="86"/>
      <c r="P256" s="215">
        <f>O256*H256</f>
        <v>0</v>
      </c>
      <c r="Q256" s="215">
        <v>0.00050000000000000001</v>
      </c>
      <c r="R256" s="215">
        <f>Q256*H256</f>
        <v>0.0023999999999999998</v>
      </c>
      <c r="S256" s="215">
        <v>0</v>
      </c>
      <c r="T256" s="216">
        <f>S256*H256</f>
        <v>0</v>
      </c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R256" s="217" t="s">
        <v>182</v>
      </c>
      <c r="AT256" s="217" t="s">
        <v>280</v>
      </c>
      <c r="AU256" s="217" t="s">
        <v>82</v>
      </c>
      <c r="AY256" s="19" t="s">
        <v>118</v>
      </c>
      <c r="BE256" s="218">
        <f>IF(N256="základní",J256,0)</f>
        <v>0</v>
      </c>
      <c r="BF256" s="218">
        <f>IF(N256="snížená",J256,0)</f>
        <v>0</v>
      </c>
      <c r="BG256" s="218">
        <f>IF(N256="zákl. přenesená",J256,0)</f>
        <v>0</v>
      </c>
      <c r="BH256" s="218">
        <f>IF(N256="sníž. přenesená",J256,0)</f>
        <v>0</v>
      </c>
      <c r="BI256" s="218">
        <f>IF(N256="nulová",J256,0)</f>
        <v>0</v>
      </c>
      <c r="BJ256" s="19" t="s">
        <v>80</v>
      </c>
      <c r="BK256" s="218">
        <f>ROUND(I256*H256,2)</f>
        <v>0</v>
      </c>
      <c r="BL256" s="19" t="s">
        <v>125</v>
      </c>
      <c r="BM256" s="217" t="s">
        <v>365</v>
      </c>
    </row>
    <row r="257" s="2" customFormat="1">
      <c r="A257" s="40"/>
      <c r="B257" s="41"/>
      <c r="C257" s="42"/>
      <c r="D257" s="219" t="s">
        <v>127</v>
      </c>
      <c r="E257" s="42"/>
      <c r="F257" s="220" t="s">
        <v>364</v>
      </c>
      <c r="G257" s="42"/>
      <c r="H257" s="42"/>
      <c r="I257" s="221"/>
      <c r="J257" s="42"/>
      <c r="K257" s="42"/>
      <c r="L257" s="46"/>
      <c r="M257" s="222"/>
      <c r="N257" s="223"/>
      <c r="O257" s="86"/>
      <c r="P257" s="86"/>
      <c r="Q257" s="86"/>
      <c r="R257" s="86"/>
      <c r="S257" s="86"/>
      <c r="T257" s="87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T257" s="19" t="s">
        <v>127</v>
      </c>
      <c r="AU257" s="19" t="s">
        <v>82</v>
      </c>
    </row>
    <row r="258" s="13" customFormat="1">
      <c r="A258" s="13"/>
      <c r="B258" s="226"/>
      <c r="C258" s="227"/>
      <c r="D258" s="219" t="s">
        <v>131</v>
      </c>
      <c r="E258" s="228" t="s">
        <v>28</v>
      </c>
      <c r="F258" s="229" t="s">
        <v>366</v>
      </c>
      <c r="G258" s="227"/>
      <c r="H258" s="230">
        <v>4.7999999999999998</v>
      </c>
      <c r="I258" s="231"/>
      <c r="J258" s="227"/>
      <c r="K258" s="227"/>
      <c r="L258" s="232"/>
      <c r="M258" s="233"/>
      <c r="N258" s="234"/>
      <c r="O258" s="234"/>
      <c r="P258" s="234"/>
      <c r="Q258" s="234"/>
      <c r="R258" s="234"/>
      <c r="S258" s="234"/>
      <c r="T258" s="235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36" t="s">
        <v>131</v>
      </c>
      <c r="AU258" s="236" t="s">
        <v>82</v>
      </c>
      <c r="AV258" s="13" t="s">
        <v>82</v>
      </c>
      <c r="AW258" s="13" t="s">
        <v>34</v>
      </c>
      <c r="AX258" s="13" t="s">
        <v>72</v>
      </c>
      <c r="AY258" s="236" t="s">
        <v>118</v>
      </c>
    </row>
    <row r="259" s="14" customFormat="1">
      <c r="A259" s="14"/>
      <c r="B259" s="237"/>
      <c r="C259" s="238"/>
      <c r="D259" s="219" t="s">
        <v>131</v>
      </c>
      <c r="E259" s="239" t="s">
        <v>28</v>
      </c>
      <c r="F259" s="240" t="s">
        <v>134</v>
      </c>
      <c r="G259" s="238"/>
      <c r="H259" s="241">
        <v>4.7999999999999998</v>
      </c>
      <c r="I259" s="242"/>
      <c r="J259" s="238"/>
      <c r="K259" s="238"/>
      <c r="L259" s="243"/>
      <c r="M259" s="244"/>
      <c r="N259" s="245"/>
      <c r="O259" s="245"/>
      <c r="P259" s="245"/>
      <c r="Q259" s="245"/>
      <c r="R259" s="245"/>
      <c r="S259" s="245"/>
      <c r="T259" s="246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47" t="s">
        <v>131</v>
      </c>
      <c r="AU259" s="247" t="s">
        <v>82</v>
      </c>
      <c r="AV259" s="14" t="s">
        <v>125</v>
      </c>
      <c r="AW259" s="14" t="s">
        <v>34</v>
      </c>
      <c r="AX259" s="14" t="s">
        <v>80</v>
      </c>
      <c r="AY259" s="247" t="s">
        <v>118</v>
      </c>
    </row>
    <row r="260" s="2" customFormat="1" ht="24.15" customHeight="1">
      <c r="A260" s="40"/>
      <c r="B260" s="41"/>
      <c r="C260" s="206" t="s">
        <v>367</v>
      </c>
      <c r="D260" s="206" t="s">
        <v>120</v>
      </c>
      <c r="E260" s="207" t="s">
        <v>368</v>
      </c>
      <c r="F260" s="208" t="s">
        <v>369</v>
      </c>
      <c r="G260" s="209" t="s">
        <v>137</v>
      </c>
      <c r="H260" s="210">
        <v>2</v>
      </c>
      <c r="I260" s="211"/>
      <c r="J260" s="212">
        <f>ROUND(I260*H260,2)</f>
        <v>0</v>
      </c>
      <c r="K260" s="208" t="s">
        <v>124</v>
      </c>
      <c r="L260" s="46"/>
      <c r="M260" s="213" t="s">
        <v>28</v>
      </c>
      <c r="N260" s="214" t="s">
        <v>43</v>
      </c>
      <c r="O260" s="86"/>
      <c r="P260" s="215">
        <f>O260*H260</f>
        <v>0</v>
      </c>
      <c r="Q260" s="215">
        <v>0</v>
      </c>
      <c r="R260" s="215">
        <f>Q260*H260</f>
        <v>0</v>
      </c>
      <c r="S260" s="215">
        <v>0</v>
      </c>
      <c r="T260" s="216">
        <f>S260*H260</f>
        <v>0</v>
      </c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R260" s="217" t="s">
        <v>125</v>
      </c>
      <c r="AT260" s="217" t="s">
        <v>120</v>
      </c>
      <c r="AU260" s="217" t="s">
        <v>82</v>
      </c>
      <c r="AY260" s="19" t="s">
        <v>118</v>
      </c>
      <c r="BE260" s="218">
        <f>IF(N260="základní",J260,0)</f>
        <v>0</v>
      </c>
      <c r="BF260" s="218">
        <f>IF(N260="snížená",J260,0)</f>
        <v>0</v>
      </c>
      <c r="BG260" s="218">
        <f>IF(N260="zákl. přenesená",J260,0)</f>
        <v>0</v>
      </c>
      <c r="BH260" s="218">
        <f>IF(N260="sníž. přenesená",J260,0)</f>
        <v>0</v>
      </c>
      <c r="BI260" s="218">
        <f>IF(N260="nulová",J260,0)</f>
        <v>0</v>
      </c>
      <c r="BJ260" s="19" t="s">
        <v>80</v>
      </c>
      <c r="BK260" s="218">
        <f>ROUND(I260*H260,2)</f>
        <v>0</v>
      </c>
      <c r="BL260" s="19" t="s">
        <v>125</v>
      </c>
      <c r="BM260" s="217" t="s">
        <v>370</v>
      </c>
    </row>
    <row r="261" s="2" customFormat="1">
      <c r="A261" s="40"/>
      <c r="B261" s="41"/>
      <c r="C261" s="42"/>
      <c r="D261" s="219" t="s">
        <v>127</v>
      </c>
      <c r="E261" s="42"/>
      <c r="F261" s="220" t="s">
        <v>371</v>
      </c>
      <c r="G261" s="42"/>
      <c r="H261" s="42"/>
      <c r="I261" s="221"/>
      <c r="J261" s="42"/>
      <c r="K261" s="42"/>
      <c r="L261" s="46"/>
      <c r="M261" s="222"/>
      <c r="N261" s="223"/>
      <c r="O261" s="86"/>
      <c r="P261" s="86"/>
      <c r="Q261" s="86"/>
      <c r="R261" s="86"/>
      <c r="S261" s="86"/>
      <c r="T261" s="87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T261" s="19" t="s">
        <v>127</v>
      </c>
      <c r="AU261" s="19" t="s">
        <v>82</v>
      </c>
    </row>
    <row r="262" s="2" customFormat="1">
      <c r="A262" s="40"/>
      <c r="B262" s="41"/>
      <c r="C262" s="42"/>
      <c r="D262" s="224" t="s">
        <v>129</v>
      </c>
      <c r="E262" s="42"/>
      <c r="F262" s="225" t="s">
        <v>372</v>
      </c>
      <c r="G262" s="42"/>
      <c r="H262" s="42"/>
      <c r="I262" s="221"/>
      <c r="J262" s="42"/>
      <c r="K262" s="42"/>
      <c r="L262" s="46"/>
      <c r="M262" s="222"/>
      <c r="N262" s="223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129</v>
      </c>
      <c r="AU262" s="19" t="s">
        <v>82</v>
      </c>
    </row>
    <row r="263" s="13" customFormat="1">
      <c r="A263" s="13"/>
      <c r="B263" s="226"/>
      <c r="C263" s="227"/>
      <c r="D263" s="219" t="s">
        <v>131</v>
      </c>
      <c r="E263" s="228" t="s">
        <v>28</v>
      </c>
      <c r="F263" s="229" t="s">
        <v>82</v>
      </c>
      <c r="G263" s="227"/>
      <c r="H263" s="230">
        <v>2</v>
      </c>
      <c r="I263" s="231"/>
      <c r="J263" s="227"/>
      <c r="K263" s="227"/>
      <c r="L263" s="232"/>
      <c r="M263" s="233"/>
      <c r="N263" s="234"/>
      <c r="O263" s="234"/>
      <c r="P263" s="234"/>
      <c r="Q263" s="234"/>
      <c r="R263" s="234"/>
      <c r="S263" s="234"/>
      <c r="T263" s="235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36" t="s">
        <v>131</v>
      </c>
      <c r="AU263" s="236" t="s">
        <v>82</v>
      </c>
      <c r="AV263" s="13" t="s">
        <v>82</v>
      </c>
      <c r="AW263" s="13" t="s">
        <v>34</v>
      </c>
      <c r="AX263" s="13" t="s">
        <v>80</v>
      </c>
      <c r="AY263" s="236" t="s">
        <v>118</v>
      </c>
    </row>
    <row r="264" s="2" customFormat="1" ht="33" customHeight="1">
      <c r="A264" s="40"/>
      <c r="B264" s="41"/>
      <c r="C264" s="259" t="s">
        <v>373</v>
      </c>
      <c r="D264" s="259" t="s">
        <v>280</v>
      </c>
      <c r="E264" s="260" t="s">
        <v>374</v>
      </c>
      <c r="F264" s="261" t="s">
        <v>375</v>
      </c>
      <c r="G264" s="262" t="s">
        <v>296</v>
      </c>
      <c r="H264" s="263">
        <v>0.22</v>
      </c>
      <c r="I264" s="264"/>
      <c r="J264" s="265">
        <f>ROUND(I264*H264,2)</f>
        <v>0</v>
      </c>
      <c r="K264" s="261" t="s">
        <v>28</v>
      </c>
      <c r="L264" s="266"/>
      <c r="M264" s="267" t="s">
        <v>28</v>
      </c>
      <c r="N264" s="268" t="s">
        <v>43</v>
      </c>
      <c r="O264" s="86"/>
      <c r="P264" s="215">
        <f>O264*H264</f>
        <v>0</v>
      </c>
      <c r="Q264" s="215">
        <v>0</v>
      </c>
      <c r="R264" s="215">
        <f>Q264*H264</f>
        <v>0</v>
      </c>
      <c r="S264" s="215">
        <v>0</v>
      </c>
      <c r="T264" s="216">
        <f>S264*H264</f>
        <v>0</v>
      </c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R264" s="217" t="s">
        <v>182</v>
      </c>
      <c r="AT264" s="217" t="s">
        <v>280</v>
      </c>
      <c r="AU264" s="217" t="s">
        <v>82</v>
      </c>
      <c r="AY264" s="19" t="s">
        <v>118</v>
      </c>
      <c r="BE264" s="218">
        <f>IF(N264="základní",J264,0)</f>
        <v>0</v>
      </c>
      <c r="BF264" s="218">
        <f>IF(N264="snížená",J264,0)</f>
        <v>0</v>
      </c>
      <c r="BG264" s="218">
        <f>IF(N264="zákl. přenesená",J264,0)</f>
        <v>0</v>
      </c>
      <c r="BH264" s="218">
        <f>IF(N264="sníž. přenesená",J264,0)</f>
        <v>0</v>
      </c>
      <c r="BI264" s="218">
        <f>IF(N264="nulová",J264,0)</f>
        <v>0</v>
      </c>
      <c r="BJ264" s="19" t="s">
        <v>80</v>
      </c>
      <c r="BK264" s="218">
        <f>ROUND(I264*H264,2)</f>
        <v>0</v>
      </c>
      <c r="BL264" s="19" t="s">
        <v>125</v>
      </c>
      <c r="BM264" s="217" t="s">
        <v>376</v>
      </c>
    </row>
    <row r="265" s="2" customFormat="1">
      <c r="A265" s="40"/>
      <c r="B265" s="41"/>
      <c r="C265" s="42"/>
      <c r="D265" s="219" t="s">
        <v>127</v>
      </c>
      <c r="E265" s="42"/>
      <c r="F265" s="220" t="s">
        <v>375</v>
      </c>
      <c r="G265" s="42"/>
      <c r="H265" s="42"/>
      <c r="I265" s="221"/>
      <c r="J265" s="42"/>
      <c r="K265" s="42"/>
      <c r="L265" s="46"/>
      <c r="M265" s="222"/>
      <c r="N265" s="223"/>
      <c r="O265" s="86"/>
      <c r="P265" s="86"/>
      <c r="Q265" s="86"/>
      <c r="R265" s="86"/>
      <c r="S265" s="86"/>
      <c r="T265" s="87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T265" s="19" t="s">
        <v>127</v>
      </c>
      <c r="AU265" s="19" t="s">
        <v>82</v>
      </c>
    </row>
    <row r="266" s="13" customFormat="1">
      <c r="A266" s="13"/>
      <c r="B266" s="226"/>
      <c r="C266" s="227"/>
      <c r="D266" s="219" t="s">
        <v>131</v>
      </c>
      <c r="E266" s="228" t="s">
        <v>28</v>
      </c>
      <c r="F266" s="229" t="s">
        <v>377</v>
      </c>
      <c r="G266" s="227"/>
      <c r="H266" s="230">
        <v>0.22</v>
      </c>
      <c r="I266" s="231"/>
      <c r="J266" s="227"/>
      <c r="K266" s="227"/>
      <c r="L266" s="232"/>
      <c r="M266" s="233"/>
      <c r="N266" s="234"/>
      <c r="O266" s="234"/>
      <c r="P266" s="234"/>
      <c r="Q266" s="234"/>
      <c r="R266" s="234"/>
      <c r="S266" s="234"/>
      <c r="T266" s="235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6" t="s">
        <v>131</v>
      </c>
      <c r="AU266" s="236" t="s">
        <v>82</v>
      </c>
      <c r="AV266" s="13" t="s">
        <v>82</v>
      </c>
      <c r="AW266" s="13" t="s">
        <v>34</v>
      </c>
      <c r="AX266" s="13" t="s">
        <v>80</v>
      </c>
      <c r="AY266" s="236" t="s">
        <v>118</v>
      </c>
    </row>
    <row r="267" s="2" customFormat="1" ht="24.15" customHeight="1">
      <c r="A267" s="40"/>
      <c r="B267" s="41"/>
      <c r="C267" s="259" t="s">
        <v>378</v>
      </c>
      <c r="D267" s="259" t="s">
        <v>280</v>
      </c>
      <c r="E267" s="260" t="s">
        <v>379</v>
      </c>
      <c r="F267" s="261" t="s">
        <v>380</v>
      </c>
      <c r="G267" s="262" t="s">
        <v>296</v>
      </c>
      <c r="H267" s="263">
        <v>0.66000000000000003</v>
      </c>
      <c r="I267" s="264"/>
      <c r="J267" s="265">
        <f>ROUND(I267*H267,2)</f>
        <v>0</v>
      </c>
      <c r="K267" s="261" t="s">
        <v>28</v>
      </c>
      <c r="L267" s="266"/>
      <c r="M267" s="267" t="s">
        <v>28</v>
      </c>
      <c r="N267" s="268" t="s">
        <v>43</v>
      </c>
      <c r="O267" s="86"/>
      <c r="P267" s="215">
        <f>O267*H267</f>
        <v>0</v>
      </c>
      <c r="Q267" s="215">
        <v>0</v>
      </c>
      <c r="R267" s="215">
        <f>Q267*H267</f>
        <v>0</v>
      </c>
      <c r="S267" s="215">
        <v>0</v>
      </c>
      <c r="T267" s="216">
        <f>S267*H267</f>
        <v>0</v>
      </c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R267" s="217" t="s">
        <v>182</v>
      </c>
      <c r="AT267" s="217" t="s">
        <v>280</v>
      </c>
      <c r="AU267" s="217" t="s">
        <v>82</v>
      </c>
      <c r="AY267" s="19" t="s">
        <v>118</v>
      </c>
      <c r="BE267" s="218">
        <f>IF(N267="základní",J267,0)</f>
        <v>0</v>
      </c>
      <c r="BF267" s="218">
        <f>IF(N267="snížená",J267,0)</f>
        <v>0</v>
      </c>
      <c r="BG267" s="218">
        <f>IF(N267="zákl. přenesená",J267,0)</f>
        <v>0</v>
      </c>
      <c r="BH267" s="218">
        <f>IF(N267="sníž. přenesená",J267,0)</f>
        <v>0</v>
      </c>
      <c r="BI267" s="218">
        <f>IF(N267="nulová",J267,0)</f>
        <v>0</v>
      </c>
      <c r="BJ267" s="19" t="s">
        <v>80</v>
      </c>
      <c r="BK267" s="218">
        <f>ROUND(I267*H267,2)</f>
        <v>0</v>
      </c>
      <c r="BL267" s="19" t="s">
        <v>125</v>
      </c>
      <c r="BM267" s="217" t="s">
        <v>381</v>
      </c>
    </row>
    <row r="268" s="2" customFormat="1">
      <c r="A268" s="40"/>
      <c r="B268" s="41"/>
      <c r="C268" s="42"/>
      <c r="D268" s="219" t="s">
        <v>127</v>
      </c>
      <c r="E268" s="42"/>
      <c r="F268" s="220" t="s">
        <v>380</v>
      </c>
      <c r="G268" s="42"/>
      <c r="H268" s="42"/>
      <c r="I268" s="221"/>
      <c r="J268" s="42"/>
      <c r="K268" s="42"/>
      <c r="L268" s="46"/>
      <c r="M268" s="222"/>
      <c r="N268" s="223"/>
      <c r="O268" s="86"/>
      <c r="P268" s="86"/>
      <c r="Q268" s="86"/>
      <c r="R268" s="86"/>
      <c r="S268" s="86"/>
      <c r="T268" s="87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T268" s="19" t="s">
        <v>127</v>
      </c>
      <c r="AU268" s="19" t="s">
        <v>82</v>
      </c>
    </row>
    <row r="269" s="13" customFormat="1">
      <c r="A269" s="13"/>
      <c r="B269" s="226"/>
      <c r="C269" s="227"/>
      <c r="D269" s="219" t="s">
        <v>131</v>
      </c>
      <c r="E269" s="228" t="s">
        <v>28</v>
      </c>
      <c r="F269" s="229" t="s">
        <v>382</v>
      </c>
      <c r="G269" s="227"/>
      <c r="H269" s="230">
        <v>0.66000000000000003</v>
      </c>
      <c r="I269" s="231"/>
      <c r="J269" s="227"/>
      <c r="K269" s="227"/>
      <c r="L269" s="232"/>
      <c r="M269" s="233"/>
      <c r="N269" s="234"/>
      <c r="O269" s="234"/>
      <c r="P269" s="234"/>
      <c r="Q269" s="234"/>
      <c r="R269" s="234"/>
      <c r="S269" s="234"/>
      <c r="T269" s="235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36" t="s">
        <v>131</v>
      </c>
      <c r="AU269" s="236" t="s">
        <v>82</v>
      </c>
      <c r="AV269" s="13" t="s">
        <v>82</v>
      </c>
      <c r="AW269" s="13" t="s">
        <v>34</v>
      </c>
      <c r="AX269" s="13" t="s">
        <v>80</v>
      </c>
      <c r="AY269" s="236" t="s">
        <v>118</v>
      </c>
    </row>
    <row r="270" s="2" customFormat="1" ht="33" customHeight="1">
      <c r="A270" s="40"/>
      <c r="B270" s="41"/>
      <c r="C270" s="206" t="s">
        <v>383</v>
      </c>
      <c r="D270" s="206" t="s">
        <v>120</v>
      </c>
      <c r="E270" s="207" t="s">
        <v>384</v>
      </c>
      <c r="F270" s="208" t="s">
        <v>385</v>
      </c>
      <c r="G270" s="209" t="s">
        <v>123</v>
      </c>
      <c r="H270" s="210">
        <v>464.80000000000001</v>
      </c>
      <c r="I270" s="211"/>
      <c r="J270" s="212">
        <f>ROUND(I270*H270,2)</f>
        <v>0</v>
      </c>
      <c r="K270" s="208" t="s">
        <v>124</v>
      </c>
      <c r="L270" s="46"/>
      <c r="M270" s="213" t="s">
        <v>28</v>
      </c>
      <c r="N270" s="214" t="s">
        <v>43</v>
      </c>
      <c r="O270" s="86"/>
      <c r="P270" s="215">
        <f>O270*H270</f>
        <v>0</v>
      </c>
      <c r="Q270" s="215">
        <v>0</v>
      </c>
      <c r="R270" s="215">
        <f>Q270*H270</f>
        <v>0</v>
      </c>
      <c r="S270" s="215">
        <v>0</v>
      </c>
      <c r="T270" s="216">
        <f>S270*H270</f>
        <v>0</v>
      </c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R270" s="217" t="s">
        <v>125</v>
      </c>
      <c r="AT270" s="217" t="s">
        <v>120</v>
      </c>
      <c r="AU270" s="217" t="s">
        <v>82</v>
      </c>
      <c r="AY270" s="19" t="s">
        <v>118</v>
      </c>
      <c r="BE270" s="218">
        <f>IF(N270="základní",J270,0)</f>
        <v>0</v>
      </c>
      <c r="BF270" s="218">
        <f>IF(N270="snížená",J270,0)</f>
        <v>0</v>
      </c>
      <c r="BG270" s="218">
        <f>IF(N270="zákl. přenesená",J270,0)</f>
        <v>0</v>
      </c>
      <c r="BH270" s="218">
        <f>IF(N270="sníž. přenesená",J270,0)</f>
        <v>0</v>
      </c>
      <c r="BI270" s="218">
        <f>IF(N270="nulová",J270,0)</f>
        <v>0</v>
      </c>
      <c r="BJ270" s="19" t="s">
        <v>80</v>
      </c>
      <c r="BK270" s="218">
        <f>ROUND(I270*H270,2)</f>
        <v>0</v>
      </c>
      <c r="BL270" s="19" t="s">
        <v>125</v>
      </c>
      <c r="BM270" s="217" t="s">
        <v>386</v>
      </c>
    </row>
    <row r="271" s="2" customFormat="1">
      <c r="A271" s="40"/>
      <c r="B271" s="41"/>
      <c r="C271" s="42"/>
      <c r="D271" s="219" t="s">
        <v>127</v>
      </c>
      <c r="E271" s="42"/>
      <c r="F271" s="220" t="s">
        <v>387</v>
      </c>
      <c r="G271" s="42"/>
      <c r="H271" s="42"/>
      <c r="I271" s="221"/>
      <c r="J271" s="42"/>
      <c r="K271" s="42"/>
      <c r="L271" s="46"/>
      <c r="M271" s="222"/>
      <c r="N271" s="223"/>
      <c r="O271" s="86"/>
      <c r="P271" s="86"/>
      <c r="Q271" s="86"/>
      <c r="R271" s="86"/>
      <c r="S271" s="86"/>
      <c r="T271" s="87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T271" s="19" t="s">
        <v>127</v>
      </c>
      <c r="AU271" s="19" t="s">
        <v>82</v>
      </c>
    </row>
    <row r="272" s="2" customFormat="1">
      <c r="A272" s="40"/>
      <c r="B272" s="41"/>
      <c r="C272" s="42"/>
      <c r="D272" s="224" t="s">
        <v>129</v>
      </c>
      <c r="E272" s="42"/>
      <c r="F272" s="225" t="s">
        <v>388</v>
      </c>
      <c r="G272" s="42"/>
      <c r="H272" s="42"/>
      <c r="I272" s="221"/>
      <c r="J272" s="42"/>
      <c r="K272" s="42"/>
      <c r="L272" s="46"/>
      <c r="M272" s="222"/>
      <c r="N272" s="223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129</v>
      </c>
      <c r="AU272" s="19" t="s">
        <v>82</v>
      </c>
    </row>
    <row r="273" s="13" customFormat="1">
      <c r="A273" s="13"/>
      <c r="B273" s="226"/>
      <c r="C273" s="227"/>
      <c r="D273" s="219" t="s">
        <v>131</v>
      </c>
      <c r="E273" s="228" t="s">
        <v>28</v>
      </c>
      <c r="F273" s="229" t="s">
        <v>273</v>
      </c>
      <c r="G273" s="227"/>
      <c r="H273" s="230">
        <v>464.80000000000001</v>
      </c>
      <c r="I273" s="231"/>
      <c r="J273" s="227"/>
      <c r="K273" s="227"/>
      <c r="L273" s="232"/>
      <c r="M273" s="233"/>
      <c r="N273" s="234"/>
      <c r="O273" s="234"/>
      <c r="P273" s="234"/>
      <c r="Q273" s="234"/>
      <c r="R273" s="234"/>
      <c r="S273" s="234"/>
      <c r="T273" s="235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36" t="s">
        <v>131</v>
      </c>
      <c r="AU273" s="236" t="s">
        <v>82</v>
      </c>
      <c r="AV273" s="13" t="s">
        <v>82</v>
      </c>
      <c r="AW273" s="13" t="s">
        <v>34</v>
      </c>
      <c r="AX273" s="13" t="s">
        <v>72</v>
      </c>
      <c r="AY273" s="236" t="s">
        <v>118</v>
      </c>
    </row>
    <row r="274" s="14" customFormat="1">
      <c r="A274" s="14"/>
      <c r="B274" s="237"/>
      <c r="C274" s="238"/>
      <c r="D274" s="219" t="s">
        <v>131</v>
      </c>
      <c r="E274" s="239" t="s">
        <v>28</v>
      </c>
      <c r="F274" s="240" t="s">
        <v>134</v>
      </c>
      <c r="G274" s="238"/>
      <c r="H274" s="241">
        <v>464.80000000000001</v>
      </c>
      <c r="I274" s="242"/>
      <c r="J274" s="238"/>
      <c r="K274" s="238"/>
      <c r="L274" s="243"/>
      <c r="M274" s="244"/>
      <c r="N274" s="245"/>
      <c r="O274" s="245"/>
      <c r="P274" s="245"/>
      <c r="Q274" s="245"/>
      <c r="R274" s="245"/>
      <c r="S274" s="245"/>
      <c r="T274" s="246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47" t="s">
        <v>131</v>
      </c>
      <c r="AU274" s="247" t="s">
        <v>82</v>
      </c>
      <c r="AV274" s="14" t="s">
        <v>125</v>
      </c>
      <c r="AW274" s="14" t="s">
        <v>34</v>
      </c>
      <c r="AX274" s="14" t="s">
        <v>80</v>
      </c>
      <c r="AY274" s="247" t="s">
        <v>118</v>
      </c>
    </row>
    <row r="275" s="2" customFormat="1" ht="24.15" customHeight="1">
      <c r="A275" s="40"/>
      <c r="B275" s="41"/>
      <c r="C275" s="206" t="s">
        <v>389</v>
      </c>
      <c r="D275" s="206" t="s">
        <v>120</v>
      </c>
      <c r="E275" s="207" t="s">
        <v>390</v>
      </c>
      <c r="F275" s="208" t="s">
        <v>391</v>
      </c>
      <c r="G275" s="209" t="s">
        <v>123</v>
      </c>
      <c r="H275" s="210">
        <v>2</v>
      </c>
      <c r="I275" s="211"/>
      <c r="J275" s="212">
        <f>ROUND(I275*H275,2)</f>
        <v>0</v>
      </c>
      <c r="K275" s="208" t="s">
        <v>124</v>
      </c>
      <c r="L275" s="46"/>
      <c r="M275" s="213" t="s">
        <v>28</v>
      </c>
      <c r="N275" s="214" t="s">
        <v>43</v>
      </c>
      <c r="O275" s="86"/>
      <c r="P275" s="215">
        <f>O275*H275</f>
        <v>0</v>
      </c>
      <c r="Q275" s="215">
        <v>0</v>
      </c>
      <c r="R275" s="215">
        <f>Q275*H275</f>
        <v>0</v>
      </c>
      <c r="S275" s="215">
        <v>0</v>
      </c>
      <c r="T275" s="216">
        <f>S275*H275</f>
        <v>0</v>
      </c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R275" s="217" t="s">
        <v>125</v>
      </c>
      <c r="AT275" s="217" t="s">
        <v>120</v>
      </c>
      <c r="AU275" s="217" t="s">
        <v>82</v>
      </c>
      <c r="AY275" s="19" t="s">
        <v>118</v>
      </c>
      <c r="BE275" s="218">
        <f>IF(N275="základní",J275,0)</f>
        <v>0</v>
      </c>
      <c r="BF275" s="218">
        <f>IF(N275="snížená",J275,0)</f>
        <v>0</v>
      </c>
      <c r="BG275" s="218">
        <f>IF(N275="zákl. přenesená",J275,0)</f>
        <v>0</v>
      </c>
      <c r="BH275" s="218">
        <f>IF(N275="sníž. přenesená",J275,0)</f>
        <v>0</v>
      </c>
      <c r="BI275" s="218">
        <f>IF(N275="nulová",J275,0)</f>
        <v>0</v>
      </c>
      <c r="BJ275" s="19" t="s">
        <v>80</v>
      </c>
      <c r="BK275" s="218">
        <f>ROUND(I275*H275,2)</f>
        <v>0</v>
      </c>
      <c r="BL275" s="19" t="s">
        <v>125</v>
      </c>
      <c r="BM275" s="217" t="s">
        <v>392</v>
      </c>
    </row>
    <row r="276" s="2" customFormat="1">
      <c r="A276" s="40"/>
      <c r="B276" s="41"/>
      <c r="C276" s="42"/>
      <c r="D276" s="219" t="s">
        <v>127</v>
      </c>
      <c r="E276" s="42"/>
      <c r="F276" s="220" t="s">
        <v>393</v>
      </c>
      <c r="G276" s="42"/>
      <c r="H276" s="42"/>
      <c r="I276" s="221"/>
      <c r="J276" s="42"/>
      <c r="K276" s="42"/>
      <c r="L276" s="46"/>
      <c r="M276" s="222"/>
      <c r="N276" s="223"/>
      <c r="O276" s="86"/>
      <c r="P276" s="86"/>
      <c r="Q276" s="86"/>
      <c r="R276" s="86"/>
      <c r="S276" s="86"/>
      <c r="T276" s="87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T276" s="19" t="s">
        <v>127</v>
      </c>
      <c r="AU276" s="19" t="s">
        <v>82</v>
      </c>
    </row>
    <row r="277" s="2" customFormat="1">
      <c r="A277" s="40"/>
      <c r="B277" s="41"/>
      <c r="C277" s="42"/>
      <c r="D277" s="224" t="s">
        <v>129</v>
      </c>
      <c r="E277" s="42"/>
      <c r="F277" s="225" t="s">
        <v>394</v>
      </c>
      <c r="G277" s="42"/>
      <c r="H277" s="42"/>
      <c r="I277" s="221"/>
      <c r="J277" s="42"/>
      <c r="K277" s="42"/>
      <c r="L277" s="46"/>
      <c r="M277" s="222"/>
      <c r="N277" s="223"/>
      <c r="O277" s="86"/>
      <c r="P277" s="86"/>
      <c r="Q277" s="86"/>
      <c r="R277" s="86"/>
      <c r="S277" s="86"/>
      <c r="T277" s="87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T277" s="19" t="s">
        <v>129</v>
      </c>
      <c r="AU277" s="19" t="s">
        <v>82</v>
      </c>
    </row>
    <row r="278" s="13" customFormat="1">
      <c r="A278" s="13"/>
      <c r="B278" s="226"/>
      <c r="C278" s="227"/>
      <c r="D278" s="219" t="s">
        <v>131</v>
      </c>
      <c r="E278" s="228" t="s">
        <v>28</v>
      </c>
      <c r="F278" s="229" t="s">
        <v>82</v>
      </c>
      <c r="G278" s="227"/>
      <c r="H278" s="230">
        <v>2</v>
      </c>
      <c r="I278" s="231"/>
      <c r="J278" s="227"/>
      <c r="K278" s="227"/>
      <c r="L278" s="232"/>
      <c r="M278" s="233"/>
      <c r="N278" s="234"/>
      <c r="O278" s="234"/>
      <c r="P278" s="234"/>
      <c r="Q278" s="234"/>
      <c r="R278" s="234"/>
      <c r="S278" s="234"/>
      <c r="T278" s="235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36" t="s">
        <v>131</v>
      </c>
      <c r="AU278" s="236" t="s">
        <v>82</v>
      </c>
      <c r="AV278" s="13" t="s">
        <v>82</v>
      </c>
      <c r="AW278" s="13" t="s">
        <v>34</v>
      </c>
      <c r="AX278" s="13" t="s">
        <v>72</v>
      </c>
      <c r="AY278" s="236" t="s">
        <v>118</v>
      </c>
    </row>
    <row r="279" s="14" customFormat="1">
      <c r="A279" s="14"/>
      <c r="B279" s="237"/>
      <c r="C279" s="238"/>
      <c r="D279" s="219" t="s">
        <v>131</v>
      </c>
      <c r="E279" s="239" t="s">
        <v>28</v>
      </c>
      <c r="F279" s="240" t="s">
        <v>134</v>
      </c>
      <c r="G279" s="238"/>
      <c r="H279" s="241">
        <v>2</v>
      </c>
      <c r="I279" s="242"/>
      <c r="J279" s="238"/>
      <c r="K279" s="238"/>
      <c r="L279" s="243"/>
      <c r="M279" s="244"/>
      <c r="N279" s="245"/>
      <c r="O279" s="245"/>
      <c r="P279" s="245"/>
      <c r="Q279" s="245"/>
      <c r="R279" s="245"/>
      <c r="S279" s="245"/>
      <c r="T279" s="246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47" t="s">
        <v>131</v>
      </c>
      <c r="AU279" s="247" t="s">
        <v>82</v>
      </c>
      <c r="AV279" s="14" t="s">
        <v>125</v>
      </c>
      <c r="AW279" s="14" t="s">
        <v>34</v>
      </c>
      <c r="AX279" s="14" t="s">
        <v>80</v>
      </c>
      <c r="AY279" s="247" t="s">
        <v>118</v>
      </c>
    </row>
    <row r="280" s="2" customFormat="1" ht="16.5" customHeight="1">
      <c r="A280" s="40"/>
      <c r="B280" s="41"/>
      <c r="C280" s="259" t="s">
        <v>395</v>
      </c>
      <c r="D280" s="259" t="s">
        <v>280</v>
      </c>
      <c r="E280" s="260" t="s">
        <v>396</v>
      </c>
      <c r="F280" s="261" t="s">
        <v>397</v>
      </c>
      <c r="G280" s="262" t="s">
        <v>149</v>
      </c>
      <c r="H280" s="263">
        <v>0.20000000000000001</v>
      </c>
      <c r="I280" s="264"/>
      <c r="J280" s="265">
        <f>ROUND(I280*H280,2)</f>
        <v>0</v>
      </c>
      <c r="K280" s="261" t="s">
        <v>124</v>
      </c>
      <c r="L280" s="266"/>
      <c r="M280" s="267" t="s">
        <v>28</v>
      </c>
      <c r="N280" s="268" t="s">
        <v>43</v>
      </c>
      <c r="O280" s="86"/>
      <c r="P280" s="215">
        <f>O280*H280</f>
        <v>0</v>
      </c>
      <c r="Q280" s="215">
        <v>0.20000000000000001</v>
      </c>
      <c r="R280" s="215">
        <f>Q280*H280</f>
        <v>0.040000000000000008</v>
      </c>
      <c r="S280" s="215">
        <v>0</v>
      </c>
      <c r="T280" s="216">
        <f>S280*H280</f>
        <v>0</v>
      </c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R280" s="217" t="s">
        <v>182</v>
      </c>
      <c r="AT280" s="217" t="s">
        <v>280</v>
      </c>
      <c r="AU280" s="217" t="s">
        <v>82</v>
      </c>
      <c r="AY280" s="19" t="s">
        <v>118</v>
      </c>
      <c r="BE280" s="218">
        <f>IF(N280="základní",J280,0)</f>
        <v>0</v>
      </c>
      <c r="BF280" s="218">
        <f>IF(N280="snížená",J280,0)</f>
        <v>0</v>
      </c>
      <c r="BG280" s="218">
        <f>IF(N280="zákl. přenesená",J280,0)</f>
        <v>0</v>
      </c>
      <c r="BH280" s="218">
        <f>IF(N280="sníž. přenesená",J280,0)</f>
        <v>0</v>
      </c>
      <c r="BI280" s="218">
        <f>IF(N280="nulová",J280,0)</f>
        <v>0</v>
      </c>
      <c r="BJ280" s="19" t="s">
        <v>80</v>
      </c>
      <c r="BK280" s="218">
        <f>ROUND(I280*H280,2)</f>
        <v>0</v>
      </c>
      <c r="BL280" s="19" t="s">
        <v>125</v>
      </c>
      <c r="BM280" s="217" t="s">
        <v>398</v>
      </c>
    </row>
    <row r="281" s="2" customFormat="1">
      <c r="A281" s="40"/>
      <c r="B281" s="41"/>
      <c r="C281" s="42"/>
      <c r="D281" s="219" t="s">
        <v>127</v>
      </c>
      <c r="E281" s="42"/>
      <c r="F281" s="220" t="s">
        <v>397</v>
      </c>
      <c r="G281" s="42"/>
      <c r="H281" s="42"/>
      <c r="I281" s="221"/>
      <c r="J281" s="42"/>
      <c r="K281" s="42"/>
      <c r="L281" s="46"/>
      <c r="M281" s="222"/>
      <c r="N281" s="223"/>
      <c r="O281" s="86"/>
      <c r="P281" s="86"/>
      <c r="Q281" s="86"/>
      <c r="R281" s="86"/>
      <c r="S281" s="86"/>
      <c r="T281" s="87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T281" s="19" t="s">
        <v>127</v>
      </c>
      <c r="AU281" s="19" t="s">
        <v>82</v>
      </c>
    </row>
    <row r="282" s="13" customFormat="1">
      <c r="A282" s="13"/>
      <c r="B282" s="226"/>
      <c r="C282" s="227"/>
      <c r="D282" s="219" t="s">
        <v>131</v>
      </c>
      <c r="E282" s="228" t="s">
        <v>28</v>
      </c>
      <c r="F282" s="229" t="s">
        <v>399</v>
      </c>
      <c r="G282" s="227"/>
      <c r="H282" s="230">
        <v>0.20000000000000001</v>
      </c>
      <c r="I282" s="231"/>
      <c r="J282" s="227"/>
      <c r="K282" s="227"/>
      <c r="L282" s="232"/>
      <c r="M282" s="233"/>
      <c r="N282" s="234"/>
      <c r="O282" s="234"/>
      <c r="P282" s="234"/>
      <c r="Q282" s="234"/>
      <c r="R282" s="234"/>
      <c r="S282" s="234"/>
      <c r="T282" s="235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36" t="s">
        <v>131</v>
      </c>
      <c r="AU282" s="236" t="s">
        <v>82</v>
      </c>
      <c r="AV282" s="13" t="s">
        <v>82</v>
      </c>
      <c r="AW282" s="13" t="s">
        <v>34</v>
      </c>
      <c r="AX282" s="13" t="s">
        <v>72</v>
      </c>
      <c r="AY282" s="236" t="s">
        <v>118</v>
      </c>
    </row>
    <row r="283" s="14" customFormat="1">
      <c r="A283" s="14"/>
      <c r="B283" s="237"/>
      <c r="C283" s="238"/>
      <c r="D283" s="219" t="s">
        <v>131</v>
      </c>
      <c r="E283" s="239" t="s">
        <v>28</v>
      </c>
      <c r="F283" s="240" t="s">
        <v>134</v>
      </c>
      <c r="G283" s="238"/>
      <c r="H283" s="241">
        <v>0.20000000000000001</v>
      </c>
      <c r="I283" s="242"/>
      <c r="J283" s="238"/>
      <c r="K283" s="238"/>
      <c r="L283" s="243"/>
      <c r="M283" s="244"/>
      <c r="N283" s="245"/>
      <c r="O283" s="245"/>
      <c r="P283" s="245"/>
      <c r="Q283" s="245"/>
      <c r="R283" s="245"/>
      <c r="S283" s="245"/>
      <c r="T283" s="246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47" t="s">
        <v>131</v>
      </c>
      <c r="AU283" s="247" t="s">
        <v>82</v>
      </c>
      <c r="AV283" s="14" t="s">
        <v>125</v>
      </c>
      <c r="AW283" s="14" t="s">
        <v>34</v>
      </c>
      <c r="AX283" s="14" t="s">
        <v>80</v>
      </c>
      <c r="AY283" s="247" t="s">
        <v>118</v>
      </c>
    </row>
    <row r="284" s="2" customFormat="1" ht="24.15" customHeight="1">
      <c r="A284" s="40"/>
      <c r="B284" s="41"/>
      <c r="C284" s="206" t="s">
        <v>400</v>
      </c>
      <c r="D284" s="206" t="s">
        <v>120</v>
      </c>
      <c r="E284" s="207" t="s">
        <v>401</v>
      </c>
      <c r="F284" s="208" t="s">
        <v>402</v>
      </c>
      <c r="G284" s="209" t="s">
        <v>296</v>
      </c>
      <c r="H284" s="210">
        <v>0.10000000000000001</v>
      </c>
      <c r="I284" s="211"/>
      <c r="J284" s="212">
        <f>ROUND(I284*H284,2)</f>
        <v>0</v>
      </c>
      <c r="K284" s="208" t="s">
        <v>28</v>
      </c>
      <c r="L284" s="46"/>
      <c r="M284" s="213" t="s">
        <v>28</v>
      </c>
      <c r="N284" s="214" t="s">
        <v>43</v>
      </c>
      <c r="O284" s="86"/>
      <c r="P284" s="215">
        <f>O284*H284</f>
        <v>0</v>
      </c>
      <c r="Q284" s="215">
        <v>0</v>
      </c>
      <c r="R284" s="215">
        <f>Q284*H284</f>
        <v>0</v>
      </c>
      <c r="S284" s="215">
        <v>0</v>
      </c>
      <c r="T284" s="216">
        <f>S284*H284</f>
        <v>0</v>
      </c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R284" s="217" t="s">
        <v>125</v>
      </c>
      <c r="AT284" s="217" t="s">
        <v>120</v>
      </c>
      <c r="AU284" s="217" t="s">
        <v>82</v>
      </c>
      <c r="AY284" s="19" t="s">
        <v>118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19" t="s">
        <v>80</v>
      </c>
      <c r="BK284" s="218">
        <f>ROUND(I284*H284,2)</f>
        <v>0</v>
      </c>
      <c r="BL284" s="19" t="s">
        <v>125</v>
      </c>
      <c r="BM284" s="217" t="s">
        <v>403</v>
      </c>
    </row>
    <row r="285" s="2" customFormat="1">
      <c r="A285" s="40"/>
      <c r="B285" s="41"/>
      <c r="C285" s="42"/>
      <c r="D285" s="219" t="s">
        <v>127</v>
      </c>
      <c r="E285" s="42"/>
      <c r="F285" s="220" t="s">
        <v>402</v>
      </c>
      <c r="G285" s="42"/>
      <c r="H285" s="42"/>
      <c r="I285" s="221"/>
      <c r="J285" s="42"/>
      <c r="K285" s="42"/>
      <c r="L285" s="46"/>
      <c r="M285" s="222"/>
      <c r="N285" s="223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127</v>
      </c>
      <c r="AU285" s="19" t="s">
        <v>82</v>
      </c>
    </row>
    <row r="286" s="13" customFormat="1">
      <c r="A286" s="13"/>
      <c r="B286" s="226"/>
      <c r="C286" s="227"/>
      <c r="D286" s="219" t="s">
        <v>131</v>
      </c>
      <c r="E286" s="228" t="s">
        <v>28</v>
      </c>
      <c r="F286" s="229" t="s">
        <v>404</v>
      </c>
      <c r="G286" s="227"/>
      <c r="H286" s="230">
        <v>0.10000000000000001</v>
      </c>
      <c r="I286" s="231"/>
      <c r="J286" s="227"/>
      <c r="K286" s="227"/>
      <c r="L286" s="232"/>
      <c r="M286" s="233"/>
      <c r="N286" s="234"/>
      <c r="O286" s="234"/>
      <c r="P286" s="234"/>
      <c r="Q286" s="234"/>
      <c r="R286" s="234"/>
      <c r="S286" s="234"/>
      <c r="T286" s="235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36" t="s">
        <v>131</v>
      </c>
      <c r="AU286" s="236" t="s">
        <v>82</v>
      </c>
      <c r="AV286" s="13" t="s">
        <v>82</v>
      </c>
      <c r="AW286" s="13" t="s">
        <v>34</v>
      </c>
      <c r="AX286" s="13" t="s">
        <v>80</v>
      </c>
      <c r="AY286" s="236" t="s">
        <v>118</v>
      </c>
    </row>
    <row r="287" s="2" customFormat="1" ht="16.5" customHeight="1">
      <c r="A287" s="40"/>
      <c r="B287" s="41"/>
      <c r="C287" s="259" t="s">
        <v>405</v>
      </c>
      <c r="D287" s="259" t="s">
        <v>280</v>
      </c>
      <c r="E287" s="260" t="s">
        <v>406</v>
      </c>
      <c r="F287" s="261" t="s">
        <v>407</v>
      </c>
      <c r="G287" s="262" t="s">
        <v>137</v>
      </c>
      <c r="H287" s="263">
        <v>10</v>
      </c>
      <c r="I287" s="264"/>
      <c r="J287" s="265">
        <f>ROUND(I287*H287,2)</f>
        <v>0</v>
      </c>
      <c r="K287" s="261" t="s">
        <v>28</v>
      </c>
      <c r="L287" s="266"/>
      <c r="M287" s="267" t="s">
        <v>28</v>
      </c>
      <c r="N287" s="268" t="s">
        <v>43</v>
      </c>
      <c r="O287" s="86"/>
      <c r="P287" s="215">
        <f>O287*H287</f>
        <v>0</v>
      </c>
      <c r="Q287" s="215">
        <v>0</v>
      </c>
      <c r="R287" s="215">
        <f>Q287*H287</f>
        <v>0</v>
      </c>
      <c r="S287" s="215">
        <v>0</v>
      </c>
      <c r="T287" s="216">
        <f>S287*H287</f>
        <v>0</v>
      </c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R287" s="217" t="s">
        <v>182</v>
      </c>
      <c r="AT287" s="217" t="s">
        <v>280</v>
      </c>
      <c r="AU287" s="217" t="s">
        <v>82</v>
      </c>
      <c r="AY287" s="19" t="s">
        <v>118</v>
      </c>
      <c r="BE287" s="218">
        <f>IF(N287="základní",J287,0)</f>
        <v>0</v>
      </c>
      <c r="BF287" s="218">
        <f>IF(N287="snížená",J287,0)</f>
        <v>0</v>
      </c>
      <c r="BG287" s="218">
        <f>IF(N287="zákl. přenesená",J287,0)</f>
        <v>0</v>
      </c>
      <c r="BH287" s="218">
        <f>IF(N287="sníž. přenesená",J287,0)</f>
        <v>0</v>
      </c>
      <c r="BI287" s="218">
        <f>IF(N287="nulová",J287,0)</f>
        <v>0</v>
      </c>
      <c r="BJ287" s="19" t="s">
        <v>80</v>
      </c>
      <c r="BK287" s="218">
        <f>ROUND(I287*H287,2)</f>
        <v>0</v>
      </c>
      <c r="BL287" s="19" t="s">
        <v>125</v>
      </c>
      <c r="BM287" s="217" t="s">
        <v>408</v>
      </c>
    </row>
    <row r="288" s="2" customFormat="1">
      <c r="A288" s="40"/>
      <c r="B288" s="41"/>
      <c r="C288" s="42"/>
      <c r="D288" s="219" t="s">
        <v>127</v>
      </c>
      <c r="E288" s="42"/>
      <c r="F288" s="220" t="s">
        <v>407</v>
      </c>
      <c r="G288" s="42"/>
      <c r="H288" s="42"/>
      <c r="I288" s="221"/>
      <c r="J288" s="42"/>
      <c r="K288" s="42"/>
      <c r="L288" s="46"/>
      <c r="M288" s="222"/>
      <c r="N288" s="223"/>
      <c r="O288" s="86"/>
      <c r="P288" s="86"/>
      <c r="Q288" s="86"/>
      <c r="R288" s="86"/>
      <c r="S288" s="86"/>
      <c r="T288" s="87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T288" s="19" t="s">
        <v>127</v>
      </c>
      <c r="AU288" s="19" t="s">
        <v>82</v>
      </c>
    </row>
    <row r="289" s="13" customFormat="1">
      <c r="A289" s="13"/>
      <c r="B289" s="226"/>
      <c r="C289" s="227"/>
      <c r="D289" s="219" t="s">
        <v>131</v>
      </c>
      <c r="E289" s="228" t="s">
        <v>28</v>
      </c>
      <c r="F289" s="229" t="s">
        <v>409</v>
      </c>
      <c r="G289" s="227"/>
      <c r="H289" s="230">
        <v>10</v>
      </c>
      <c r="I289" s="231"/>
      <c r="J289" s="227"/>
      <c r="K289" s="227"/>
      <c r="L289" s="232"/>
      <c r="M289" s="233"/>
      <c r="N289" s="234"/>
      <c r="O289" s="234"/>
      <c r="P289" s="234"/>
      <c r="Q289" s="234"/>
      <c r="R289" s="234"/>
      <c r="S289" s="234"/>
      <c r="T289" s="235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36" t="s">
        <v>131</v>
      </c>
      <c r="AU289" s="236" t="s">
        <v>82</v>
      </c>
      <c r="AV289" s="13" t="s">
        <v>82</v>
      </c>
      <c r="AW289" s="13" t="s">
        <v>34</v>
      </c>
      <c r="AX289" s="13" t="s">
        <v>80</v>
      </c>
      <c r="AY289" s="236" t="s">
        <v>118</v>
      </c>
    </row>
    <row r="290" s="2" customFormat="1" ht="16.5" customHeight="1">
      <c r="A290" s="40"/>
      <c r="B290" s="41"/>
      <c r="C290" s="206" t="s">
        <v>410</v>
      </c>
      <c r="D290" s="206" t="s">
        <v>120</v>
      </c>
      <c r="E290" s="207" t="s">
        <v>411</v>
      </c>
      <c r="F290" s="208" t="s">
        <v>412</v>
      </c>
      <c r="G290" s="209" t="s">
        <v>149</v>
      </c>
      <c r="H290" s="210">
        <v>14.544000000000001</v>
      </c>
      <c r="I290" s="211"/>
      <c r="J290" s="212">
        <f>ROUND(I290*H290,2)</f>
        <v>0</v>
      </c>
      <c r="K290" s="208" t="s">
        <v>124</v>
      </c>
      <c r="L290" s="46"/>
      <c r="M290" s="213" t="s">
        <v>28</v>
      </c>
      <c r="N290" s="214" t="s">
        <v>43</v>
      </c>
      <c r="O290" s="86"/>
      <c r="P290" s="215">
        <f>O290*H290</f>
        <v>0</v>
      </c>
      <c r="Q290" s="215">
        <v>0</v>
      </c>
      <c r="R290" s="215">
        <f>Q290*H290</f>
        <v>0</v>
      </c>
      <c r="S290" s="215">
        <v>0</v>
      </c>
      <c r="T290" s="216">
        <f>S290*H290</f>
        <v>0</v>
      </c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R290" s="217" t="s">
        <v>125</v>
      </c>
      <c r="AT290" s="217" t="s">
        <v>120</v>
      </c>
      <c r="AU290" s="217" t="s">
        <v>82</v>
      </c>
      <c r="AY290" s="19" t="s">
        <v>118</v>
      </c>
      <c r="BE290" s="218">
        <f>IF(N290="základní",J290,0)</f>
        <v>0</v>
      </c>
      <c r="BF290" s="218">
        <f>IF(N290="snížená",J290,0)</f>
        <v>0</v>
      </c>
      <c r="BG290" s="218">
        <f>IF(N290="zákl. přenesená",J290,0)</f>
        <v>0</v>
      </c>
      <c r="BH290" s="218">
        <f>IF(N290="sníž. přenesená",J290,0)</f>
        <v>0</v>
      </c>
      <c r="BI290" s="218">
        <f>IF(N290="nulová",J290,0)</f>
        <v>0</v>
      </c>
      <c r="BJ290" s="19" t="s">
        <v>80</v>
      </c>
      <c r="BK290" s="218">
        <f>ROUND(I290*H290,2)</f>
        <v>0</v>
      </c>
      <c r="BL290" s="19" t="s">
        <v>125</v>
      </c>
      <c r="BM290" s="217" t="s">
        <v>413</v>
      </c>
    </row>
    <row r="291" s="2" customFormat="1">
      <c r="A291" s="40"/>
      <c r="B291" s="41"/>
      <c r="C291" s="42"/>
      <c r="D291" s="219" t="s">
        <v>127</v>
      </c>
      <c r="E291" s="42"/>
      <c r="F291" s="220" t="s">
        <v>414</v>
      </c>
      <c r="G291" s="42"/>
      <c r="H291" s="42"/>
      <c r="I291" s="221"/>
      <c r="J291" s="42"/>
      <c r="K291" s="42"/>
      <c r="L291" s="46"/>
      <c r="M291" s="222"/>
      <c r="N291" s="223"/>
      <c r="O291" s="86"/>
      <c r="P291" s="86"/>
      <c r="Q291" s="86"/>
      <c r="R291" s="86"/>
      <c r="S291" s="86"/>
      <c r="T291" s="87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T291" s="19" t="s">
        <v>127</v>
      </c>
      <c r="AU291" s="19" t="s">
        <v>82</v>
      </c>
    </row>
    <row r="292" s="2" customFormat="1">
      <c r="A292" s="40"/>
      <c r="B292" s="41"/>
      <c r="C292" s="42"/>
      <c r="D292" s="224" t="s">
        <v>129</v>
      </c>
      <c r="E292" s="42"/>
      <c r="F292" s="225" t="s">
        <v>415</v>
      </c>
      <c r="G292" s="42"/>
      <c r="H292" s="42"/>
      <c r="I292" s="221"/>
      <c r="J292" s="42"/>
      <c r="K292" s="42"/>
      <c r="L292" s="46"/>
      <c r="M292" s="222"/>
      <c r="N292" s="223"/>
      <c r="O292" s="86"/>
      <c r="P292" s="86"/>
      <c r="Q292" s="86"/>
      <c r="R292" s="86"/>
      <c r="S292" s="86"/>
      <c r="T292" s="87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T292" s="19" t="s">
        <v>129</v>
      </c>
      <c r="AU292" s="19" t="s">
        <v>82</v>
      </c>
    </row>
    <row r="293" s="2" customFormat="1">
      <c r="A293" s="40"/>
      <c r="B293" s="41"/>
      <c r="C293" s="42"/>
      <c r="D293" s="219" t="s">
        <v>208</v>
      </c>
      <c r="E293" s="42"/>
      <c r="F293" s="258" t="s">
        <v>416</v>
      </c>
      <c r="G293" s="42"/>
      <c r="H293" s="42"/>
      <c r="I293" s="221"/>
      <c r="J293" s="42"/>
      <c r="K293" s="42"/>
      <c r="L293" s="46"/>
      <c r="M293" s="222"/>
      <c r="N293" s="223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208</v>
      </c>
      <c r="AU293" s="19" t="s">
        <v>82</v>
      </c>
    </row>
    <row r="294" s="13" customFormat="1">
      <c r="A294" s="13"/>
      <c r="B294" s="226"/>
      <c r="C294" s="227"/>
      <c r="D294" s="219" t="s">
        <v>131</v>
      </c>
      <c r="E294" s="228" t="s">
        <v>28</v>
      </c>
      <c r="F294" s="229" t="s">
        <v>417</v>
      </c>
      <c r="G294" s="227"/>
      <c r="H294" s="230">
        <v>13.944000000000001</v>
      </c>
      <c r="I294" s="231"/>
      <c r="J294" s="227"/>
      <c r="K294" s="227"/>
      <c r="L294" s="232"/>
      <c r="M294" s="233"/>
      <c r="N294" s="234"/>
      <c r="O294" s="234"/>
      <c r="P294" s="234"/>
      <c r="Q294" s="234"/>
      <c r="R294" s="234"/>
      <c r="S294" s="234"/>
      <c r="T294" s="235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36" t="s">
        <v>131</v>
      </c>
      <c r="AU294" s="236" t="s">
        <v>82</v>
      </c>
      <c r="AV294" s="13" t="s">
        <v>82</v>
      </c>
      <c r="AW294" s="13" t="s">
        <v>34</v>
      </c>
      <c r="AX294" s="13" t="s">
        <v>72</v>
      </c>
      <c r="AY294" s="236" t="s">
        <v>118</v>
      </c>
    </row>
    <row r="295" s="13" customFormat="1">
      <c r="A295" s="13"/>
      <c r="B295" s="226"/>
      <c r="C295" s="227"/>
      <c r="D295" s="219" t="s">
        <v>131</v>
      </c>
      <c r="E295" s="228" t="s">
        <v>28</v>
      </c>
      <c r="F295" s="229" t="s">
        <v>418</v>
      </c>
      <c r="G295" s="227"/>
      <c r="H295" s="230">
        <v>0.59999999999999998</v>
      </c>
      <c r="I295" s="231"/>
      <c r="J295" s="227"/>
      <c r="K295" s="227"/>
      <c r="L295" s="232"/>
      <c r="M295" s="233"/>
      <c r="N295" s="234"/>
      <c r="O295" s="234"/>
      <c r="P295" s="234"/>
      <c r="Q295" s="234"/>
      <c r="R295" s="234"/>
      <c r="S295" s="234"/>
      <c r="T295" s="235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36" t="s">
        <v>131</v>
      </c>
      <c r="AU295" s="236" t="s">
        <v>82</v>
      </c>
      <c r="AV295" s="13" t="s">
        <v>82</v>
      </c>
      <c r="AW295" s="13" t="s">
        <v>34</v>
      </c>
      <c r="AX295" s="13" t="s">
        <v>72</v>
      </c>
      <c r="AY295" s="236" t="s">
        <v>118</v>
      </c>
    </row>
    <row r="296" s="14" customFormat="1">
      <c r="A296" s="14"/>
      <c r="B296" s="237"/>
      <c r="C296" s="238"/>
      <c r="D296" s="219" t="s">
        <v>131</v>
      </c>
      <c r="E296" s="239" t="s">
        <v>28</v>
      </c>
      <c r="F296" s="240" t="s">
        <v>134</v>
      </c>
      <c r="G296" s="238"/>
      <c r="H296" s="241">
        <v>14.544000000000001</v>
      </c>
      <c r="I296" s="242"/>
      <c r="J296" s="238"/>
      <c r="K296" s="238"/>
      <c r="L296" s="243"/>
      <c r="M296" s="244"/>
      <c r="N296" s="245"/>
      <c r="O296" s="245"/>
      <c r="P296" s="245"/>
      <c r="Q296" s="245"/>
      <c r="R296" s="245"/>
      <c r="S296" s="245"/>
      <c r="T296" s="246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T296" s="247" t="s">
        <v>131</v>
      </c>
      <c r="AU296" s="247" t="s">
        <v>82</v>
      </c>
      <c r="AV296" s="14" t="s">
        <v>125</v>
      </c>
      <c r="AW296" s="14" t="s">
        <v>34</v>
      </c>
      <c r="AX296" s="14" t="s">
        <v>80</v>
      </c>
      <c r="AY296" s="247" t="s">
        <v>118</v>
      </c>
    </row>
    <row r="297" s="12" customFormat="1" ht="22.8" customHeight="1">
      <c r="A297" s="12"/>
      <c r="B297" s="190"/>
      <c r="C297" s="191"/>
      <c r="D297" s="192" t="s">
        <v>71</v>
      </c>
      <c r="E297" s="204" t="s">
        <v>82</v>
      </c>
      <c r="F297" s="204" t="s">
        <v>419</v>
      </c>
      <c r="G297" s="191"/>
      <c r="H297" s="191"/>
      <c r="I297" s="194"/>
      <c r="J297" s="205">
        <f>BK297</f>
        <v>0</v>
      </c>
      <c r="K297" s="191"/>
      <c r="L297" s="196"/>
      <c r="M297" s="197"/>
      <c r="N297" s="198"/>
      <c r="O297" s="198"/>
      <c r="P297" s="199">
        <f>SUM(P298:P313)</f>
        <v>0</v>
      </c>
      <c r="Q297" s="198"/>
      <c r="R297" s="199">
        <f>SUM(R298:R313)</f>
        <v>0.24350079999999999</v>
      </c>
      <c r="S297" s="198"/>
      <c r="T297" s="200">
        <f>SUM(T298:T313)</f>
        <v>0</v>
      </c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R297" s="201" t="s">
        <v>80</v>
      </c>
      <c r="AT297" s="202" t="s">
        <v>71</v>
      </c>
      <c r="AU297" s="202" t="s">
        <v>80</v>
      </c>
      <c r="AY297" s="201" t="s">
        <v>118</v>
      </c>
      <c r="BK297" s="203">
        <f>SUM(BK298:BK313)</f>
        <v>0</v>
      </c>
    </row>
    <row r="298" s="2" customFormat="1" ht="33" customHeight="1">
      <c r="A298" s="40"/>
      <c r="B298" s="41"/>
      <c r="C298" s="206" t="s">
        <v>420</v>
      </c>
      <c r="D298" s="206" t="s">
        <v>120</v>
      </c>
      <c r="E298" s="207" t="s">
        <v>421</v>
      </c>
      <c r="F298" s="208" t="s">
        <v>422</v>
      </c>
      <c r="G298" s="209" t="s">
        <v>149</v>
      </c>
      <c r="H298" s="210">
        <v>46.427</v>
      </c>
      <c r="I298" s="211"/>
      <c r="J298" s="212">
        <f>ROUND(I298*H298,2)</f>
        <v>0</v>
      </c>
      <c r="K298" s="208" t="s">
        <v>124</v>
      </c>
      <c r="L298" s="46"/>
      <c r="M298" s="213" t="s">
        <v>28</v>
      </c>
      <c r="N298" s="214" t="s">
        <v>43</v>
      </c>
      <c r="O298" s="86"/>
      <c r="P298" s="215">
        <f>O298*H298</f>
        <v>0</v>
      </c>
      <c r="Q298" s="215">
        <v>0</v>
      </c>
      <c r="R298" s="215">
        <f>Q298*H298</f>
        <v>0</v>
      </c>
      <c r="S298" s="215">
        <v>0</v>
      </c>
      <c r="T298" s="216">
        <f>S298*H298</f>
        <v>0</v>
      </c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R298" s="217" t="s">
        <v>125</v>
      </c>
      <c r="AT298" s="217" t="s">
        <v>120</v>
      </c>
      <c r="AU298" s="217" t="s">
        <v>82</v>
      </c>
      <c r="AY298" s="19" t="s">
        <v>118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19" t="s">
        <v>80</v>
      </c>
      <c r="BK298" s="218">
        <f>ROUND(I298*H298,2)</f>
        <v>0</v>
      </c>
      <c r="BL298" s="19" t="s">
        <v>125</v>
      </c>
      <c r="BM298" s="217" t="s">
        <v>423</v>
      </c>
    </row>
    <row r="299" s="2" customFormat="1">
      <c r="A299" s="40"/>
      <c r="B299" s="41"/>
      <c r="C299" s="42"/>
      <c r="D299" s="219" t="s">
        <v>127</v>
      </c>
      <c r="E299" s="42"/>
      <c r="F299" s="220" t="s">
        <v>424</v>
      </c>
      <c r="G299" s="42"/>
      <c r="H299" s="42"/>
      <c r="I299" s="221"/>
      <c r="J299" s="42"/>
      <c r="K299" s="42"/>
      <c r="L299" s="46"/>
      <c r="M299" s="222"/>
      <c r="N299" s="223"/>
      <c r="O299" s="86"/>
      <c r="P299" s="86"/>
      <c r="Q299" s="86"/>
      <c r="R299" s="86"/>
      <c r="S299" s="86"/>
      <c r="T299" s="87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T299" s="19" t="s">
        <v>127</v>
      </c>
      <c r="AU299" s="19" t="s">
        <v>82</v>
      </c>
    </row>
    <row r="300" s="2" customFormat="1">
      <c r="A300" s="40"/>
      <c r="B300" s="41"/>
      <c r="C300" s="42"/>
      <c r="D300" s="224" t="s">
        <v>129</v>
      </c>
      <c r="E300" s="42"/>
      <c r="F300" s="225" t="s">
        <v>425</v>
      </c>
      <c r="G300" s="42"/>
      <c r="H300" s="42"/>
      <c r="I300" s="221"/>
      <c r="J300" s="42"/>
      <c r="K300" s="42"/>
      <c r="L300" s="46"/>
      <c r="M300" s="222"/>
      <c r="N300" s="223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129</v>
      </c>
      <c r="AU300" s="19" t="s">
        <v>82</v>
      </c>
    </row>
    <row r="301" s="13" customFormat="1">
      <c r="A301" s="13"/>
      <c r="B301" s="226"/>
      <c r="C301" s="227"/>
      <c r="D301" s="219" t="s">
        <v>131</v>
      </c>
      <c r="E301" s="228" t="s">
        <v>28</v>
      </c>
      <c r="F301" s="229" t="s">
        <v>426</v>
      </c>
      <c r="G301" s="227"/>
      <c r="H301" s="230">
        <v>11.102</v>
      </c>
      <c r="I301" s="231"/>
      <c r="J301" s="227"/>
      <c r="K301" s="227"/>
      <c r="L301" s="232"/>
      <c r="M301" s="233"/>
      <c r="N301" s="234"/>
      <c r="O301" s="234"/>
      <c r="P301" s="234"/>
      <c r="Q301" s="234"/>
      <c r="R301" s="234"/>
      <c r="S301" s="234"/>
      <c r="T301" s="235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36" t="s">
        <v>131</v>
      </c>
      <c r="AU301" s="236" t="s">
        <v>82</v>
      </c>
      <c r="AV301" s="13" t="s">
        <v>82</v>
      </c>
      <c r="AW301" s="13" t="s">
        <v>34</v>
      </c>
      <c r="AX301" s="13" t="s">
        <v>72</v>
      </c>
      <c r="AY301" s="236" t="s">
        <v>118</v>
      </c>
    </row>
    <row r="302" s="13" customFormat="1">
      <c r="A302" s="13"/>
      <c r="B302" s="226"/>
      <c r="C302" s="227"/>
      <c r="D302" s="219" t="s">
        <v>131</v>
      </c>
      <c r="E302" s="228" t="s">
        <v>28</v>
      </c>
      <c r="F302" s="229" t="s">
        <v>427</v>
      </c>
      <c r="G302" s="227"/>
      <c r="H302" s="230">
        <v>35.325000000000003</v>
      </c>
      <c r="I302" s="231"/>
      <c r="J302" s="227"/>
      <c r="K302" s="227"/>
      <c r="L302" s="232"/>
      <c r="M302" s="233"/>
      <c r="N302" s="234"/>
      <c r="O302" s="234"/>
      <c r="P302" s="234"/>
      <c r="Q302" s="234"/>
      <c r="R302" s="234"/>
      <c r="S302" s="234"/>
      <c r="T302" s="235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36" t="s">
        <v>131</v>
      </c>
      <c r="AU302" s="236" t="s">
        <v>82</v>
      </c>
      <c r="AV302" s="13" t="s">
        <v>82</v>
      </c>
      <c r="AW302" s="13" t="s">
        <v>34</v>
      </c>
      <c r="AX302" s="13" t="s">
        <v>72</v>
      </c>
      <c r="AY302" s="236" t="s">
        <v>118</v>
      </c>
    </row>
    <row r="303" s="14" customFormat="1">
      <c r="A303" s="14"/>
      <c r="B303" s="237"/>
      <c r="C303" s="238"/>
      <c r="D303" s="219" t="s">
        <v>131</v>
      </c>
      <c r="E303" s="239" t="s">
        <v>28</v>
      </c>
      <c r="F303" s="240" t="s">
        <v>134</v>
      </c>
      <c r="G303" s="238"/>
      <c r="H303" s="241">
        <v>46.427000000000007</v>
      </c>
      <c r="I303" s="242"/>
      <c r="J303" s="238"/>
      <c r="K303" s="238"/>
      <c r="L303" s="243"/>
      <c r="M303" s="244"/>
      <c r="N303" s="245"/>
      <c r="O303" s="245"/>
      <c r="P303" s="245"/>
      <c r="Q303" s="245"/>
      <c r="R303" s="245"/>
      <c r="S303" s="245"/>
      <c r="T303" s="246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T303" s="247" t="s">
        <v>131</v>
      </c>
      <c r="AU303" s="247" t="s">
        <v>82</v>
      </c>
      <c r="AV303" s="14" t="s">
        <v>125</v>
      </c>
      <c r="AW303" s="14" t="s">
        <v>34</v>
      </c>
      <c r="AX303" s="14" t="s">
        <v>80</v>
      </c>
      <c r="AY303" s="247" t="s">
        <v>118</v>
      </c>
    </row>
    <row r="304" s="2" customFormat="1" ht="33" customHeight="1">
      <c r="A304" s="40"/>
      <c r="B304" s="41"/>
      <c r="C304" s="206" t="s">
        <v>428</v>
      </c>
      <c r="D304" s="206" t="s">
        <v>120</v>
      </c>
      <c r="E304" s="207" t="s">
        <v>429</v>
      </c>
      <c r="F304" s="208" t="s">
        <v>430</v>
      </c>
      <c r="G304" s="209" t="s">
        <v>123</v>
      </c>
      <c r="H304" s="210">
        <v>380.47000000000003</v>
      </c>
      <c r="I304" s="211"/>
      <c r="J304" s="212">
        <f>ROUND(I304*H304,2)</f>
        <v>0</v>
      </c>
      <c r="K304" s="208" t="s">
        <v>124</v>
      </c>
      <c r="L304" s="46"/>
      <c r="M304" s="213" t="s">
        <v>28</v>
      </c>
      <c r="N304" s="214" t="s">
        <v>43</v>
      </c>
      <c r="O304" s="86"/>
      <c r="P304" s="215">
        <f>O304*H304</f>
        <v>0</v>
      </c>
      <c r="Q304" s="215">
        <v>0.00031</v>
      </c>
      <c r="R304" s="215">
        <f>Q304*H304</f>
        <v>0.11794570000000001</v>
      </c>
      <c r="S304" s="215">
        <v>0</v>
      </c>
      <c r="T304" s="216">
        <f>S304*H304</f>
        <v>0</v>
      </c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R304" s="217" t="s">
        <v>125</v>
      </c>
      <c r="AT304" s="217" t="s">
        <v>120</v>
      </c>
      <c r="AU304" s="217" t="s">
        <v>82</v>
      </c>
      <c r="AY304" s="19" t="s">
        <v>118</v>
      </c>
      <c r="BE304" s="218">
        <f>IF(N304="základní",J304,0)</f>
        <v>0</v>
      </c>
      <c r="BF304" s="218">
        <f>IF(N304="snížená",J304,0)</f>
        <v>0</v>
      </c>
      <c r="BG304" s="218">
        <f>IF(N304="zákl. přenesená",J304,0)</f>
        <v>0</v>
      </c>
      <c r="BH304" s="218">
        <f>IF(N304="sníž. přenesená",J304,0)</f>
        <v>0</v>
      </c>
      <c r="BI304" s="218">
        <f>IF(N304="nulová",J304,0)</f>
        <v>0</v>
      </c>
      <c r="BJ304" s="19" t="s">
        <v>80</v>
      </c>
      <c r="BK304" s="218">
        <f>ROUND(I304*H304,2)</f>
        <v>0</v>
      </c>
      <c r="BL304" s="19" t="s">
        <v>125</v>
      </c>
      <c r="BM304" s="217" t="s">
        <v>431</v>
      </c>
    </row>
    <row r="305" s="2" customFormat="1">
      <c r="A305" s="40"/>
      <c r="B305" s="41"/>
      <c r="C305" s="42"/>
      <c r="D305" s="219" t="s">
        <v>127</v>
      </c>
      <c r="E305" s="42"/>
      <c r="F305" s="220" t="s">
        <v>432</v>
      </c>
      <c r="G305" s="42"/>
      <c r="H305" s="42"/>
      <c r="I305" s="221"/>
      <c r="J305" s="42"/>
      <c r="K305" s="42"/>
      <c r="L305" s="46"/>
      <c r="M305" s="222"/>
      <c r="N305" s="223"/>
      <c r="O305" s="86"/>
      <c r="P305" s="86"/>
      <c r="Q305" s="86"/>
      <c r="R305" s="86"/>
      <c r="S305" s="86"/>
      <c r="T305" s="87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T305" s="19" t="s">
        <v>127</v>
      </c>
      <c r="AU305" s="19" t="s">
        <v>82</v>
      </c>
    </row>
    <row r="306" s="2" customFormat="1">
      <c r="A306" s="40"/>
      <c r="B306" s="41"/>
      <c r="C306" s="42"/>
      <c r="D306" s="224" t="s">
        <v>129</v>
      </c>
      <c r="E306" s="42"/>
      <c r="F306" s="225" t="s">
        <v>433</v>
      </c>
      <c r="G306" s="42"/>
      <c r="H306" s="42"/>
      <c r="I306" s="221"/>
      <c r="J306" s="42"/>
      <c r="K306" s="42"/>
      <c r="L306" s="46"/>
      <c r="M306" s="222"/>
      <c r="N306" s="223"/>
      <c r="O306" s="86"/>
      <c r="P306" s="86"/>
      <c r="Q306" s="86"/>
      <c r="R306" s="86"/>
      <c r="S306" s="86"/>
      <c r="T306" s="87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T306" s="19" t="s">
        <v>129</v>
      </c>
      <c r="AU306" s="19" t="s">
        <v>82</v>
      </c>
    </row>
    <row r="307" s="13" customFormat="1">
      <c r="A307" s="13"/>
      <c r="B307" s="226"/>
      <c r="C307" s="227"/>
      <c r="D307" s="219" t="s">
        <v>131</v>
      </c>
      <c r="E307" s="228" t="s">
        <v>28</v>
      </c>
      <c r="F307" s="229" t="s">
        <v>434</v>
      </c>
      <c r="G307" s="227"/>
      <c r="H307" s="230">
        <v>380.47000000000003</v>
      </c>
      <c r="I307" s="231"/>
      <c r="J307" s="227"/>
      <c r="K307" s="227"/>
      <c r="L307" s="232"/>
      <c r="M307" s="233"/>
      <c r="N307" s="234"/>
      <c r="O307" s="234"/>
      <c r="P307" s="234"/>
      <c r="Q307" s="234"/>
      <c r="R307" s="234"/>
      <c r="S307" s="234"/>
      <c r="T307" s="235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36" t="s">
        <v>131</v>
      </c>
      <c r="AU307" s="236" t="s">
        <v>82</v>
      </c>
      <c r="AV307" s="13" t="s">
        <v>82</v>
      </c>
      <c r="AW307" s="13" t="s">
        <v>34</v>
      </c>
      <c r="AX307" s="13" t="s">
        <v>72</v>
      </c>
      <c r="AY307" s="236" t="s">
        <v>118</v>
      </c>
    </row>
    <row r="308" s="14" customFormat="1">
      <c r="A308" s="14"/>
      <c r="B308" s="237"/>
      <c r="C308" s="238"/>
      <c r="D308" s="219" t="s">
        <v>131</v>
      </c>
      <c r="E308" s="239" t="s">
        <v>28</v>
      </c>
      <c r="F308" s="240" t="s">
        <v>134</v>
      </c>
      <c r="G308" s="238"/>
      <c r="H308" s="241">
        <v>380.47000000000003</v>
      </c>
      <c r="I308" s="242"/>
      <c r="J308" s="238"/>
      <c r="K308" s="238"/>
      <c r="L308" s="243"/>
      <c r="M308" s="244"/>
      <c r="N308" s="245"/>
      <c r="O308" s="245"/>
      <c r="P308" s="245"/>
      <c r="Q308" s="245"/>
      <c r="R308" s="245"/>
      <c r="S308" s="245"/>
      <c r="T308" s="246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T308" s="247" t="s">
        <v>131</v>
      </c>
      <c r="AU308" s="247" t="s">
        <v>82</v>
      </c>
      <c r="AV308" s="14" t="s">
        <v>125</v>
      </c>
      <c r="AW308" s="14" t="s">
        <v>34</v>
      </c>
      <c r="AX308" s="14" t="s">
        <v>80</v>
      </c>
      <c r="AY308" s="247" t="s">
        <v>118</v>
      </c>
    </row>
    <row r="309" s="2" customFormat="1" ht="24.15" customHeight="1">
      <c r="A309" s="40"/>
      <c r="B309" s="41"/>
      <c r="C309" s="259" t="s">
        <v>435</v>
      </c>
      <c r="D309" s="259" t="s">
        <v>280</v>
      </c>
      <c r="E309" s="260" t="s">
        <v>436</v>
      </c>
      <c r="F309" s="261" t="s">
        <v>437</v>
      </c>
      <c r="G309" s="262" t="s">
        <v>123</v>
      </c>
      <c r="H309" s="263">
        <v>418.517</v>
      </c>
      <c r="I309" s="264"/>
      <c r="J309" s="265">
        <f>ROUND(I309*H309,2)</f>
        <v>0</v>
      </c>
      <c r="K309" s="261" t="s">
        <v>124</v>
      </c>
      <c r="L309" s="266"/>
      <c r="M309" s="267" t="s">
        <v>28</v>
      </c>
      <c r="N309" s="268" t="s">
        <v>43</v>
      </c>
      <c r="O309" s="86"/>
      <c r="P309" s="215">
        <f>O309*H309</f>
        <v>0</v>
      </c>
      <c r="Q309" s="215">
        <v>0.00029999999999999997</v>
      </c>
      <c r="R309" s="215">
        <f>Q309*H309</f>
        <v>0.12555509999999998</v>
      </c>
      <c r="S309" s="215">
        <v>0</v>
      </c>
      <c r="T309" s="216">
        <f>S309*H309</f>
        <v>0</v>
      </c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R309" s="217" t="s">
        <v>182</v>
      </c>
      <c r="AT309" s="217" t="s">
        <v>280</v>
      </c>
      <c r="AU309" s="217" t="s">
        <v>82</v>
      </c>
      <c r="AY309" s="19" t="s">
        <v>118</v>
      </c>
      <c r="BE309" s="218">
        <f>IF(N309="základní",J309,0)</f>
        <v>0</v>
      </c>
      <c r="BF309" s="218">
        <f>IF(N309="snížená",J309,0)</f>
        <v>0</v>
      </c>
      <c r="BG309" s="218">
        <f>IF(N309="zákl. přenesená",J309,0)</f>
        <v>0</v>
      </c>
      <c r="BH309" s="218">
        <f>IF(N309="sníž. přenesená",J309,0)</f>
        <v>0</v>
      </c>
      <c r="BI309" s="218">
        <f>IF(N309="nulová",J309,0)</f>
        <v>0</v>
      </c>
      <c r="BJ309" s="19" t="s">
        <v>80</v>
      </c>
      <c r="BK309" s="218">
        <f>ROUND(I309*H309,2)</f>
        <v>0</v>
      </c>
      <c r="BL309" s="19" t="s">
        <v>125</v>
      </c>
      <c r="BM309" s="217" t="s">
        <v>438</v>
      </c>
    </row>
    <row r="310" s="2" customFormat="1">
      <c r="A310" s="40"/>
      <c r="B310" s="41"/>
      <c r="C310" s="42"/>
      <c r="D310" s="219" t="s">
        <v>127</v>
      </c>
      <c r="E310" s="42"/>
      <c r="F310" s="220" t="s">
        <v>437</v>
      </c>
      <c r="G310" s="42"/>
      <c r="H310" s="42"/>
      <c r="I310" s="221"/>
      <c r="J310" s="42"/>
      <c r="K310" s="42"/>
      <c r="L310" s="46"/>
      <c r="M310" s="222"/>
      <c r="N310" s="223"/>
      <c r="O310" s="86"/>
      <c r="P310" s="86"/>
      <c r="Q310" s="86"/>
      <c r="R310" s="86"/>
      <c r="S310" s="86"/>
      <c r="T310" s="87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T310" s="19" t="s">
        <v>127</v>
      </c>
      <c r="AU310" s="19" t="s">
        <v>82</v>
      </c>
    </row>
    <row r="311" s="13" customFormat="1">
      <c r="A311" s="13"/>
      <c r="B311" s="226"/>
      <c r="C311" s="227"/>
      <c r="D311" s="219" t="s">
        <v>131</v>
      </c>
      <c r="E311" s="228" t="s">
        <v>28</v>
      </c>
      <c r="F311" s="229" t="s">
        <v>439</v>
      </c>
      <c r="G311" s="227"/>
      <c r="H311" s="230">
        <v>380.47000000000003</v>
      </c>
      <c r="I311" s="231"/>
      <c r="J311" s="227"/>
      <c r="K311" s="227"/>
      <c r="L311" s="232"/>
      <c r="M311" s="233"/>
      <c r="N311" s="234"/>
      <c r="O311" s="234"/>
      <c r="P311" s="234"/>
      <c r="Q311" s="234"/>
      <c r="R311" s="234"/>
      <c r="S311" s="234"/>
      <c r="T311" s="235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36" t="s">
        <v>131</v>
      </c>
      <c r="AU311" s="236" t="s">
        <v>82</v>
      </c>
      <c r="AV311" s="13" t="s">
        <v>82</v>
      </c>
      <c r="AW311" s="13" t="s">
        <v>34</v>
      </c>
      <c r="AX311" s="13" t="s">
        <v>72</v>
      </c>
      <c r="AY311" s="236" t="s">
        <v>118</v>
      </c>
    </row>
    <row r="312" s="14" customFormat="1">
      <c r="A312" s="14"/>
      <c r="B312" s="237"/>
      <c r="C312" s="238"/>
      <c r="D312" s="219" t="s">
        <v>131</v>
      </c>
      <c r="E312" s="239" t="s">
        <v>28</v>
      </c>
      <c r="F312" s="240" t="s">
        <v>134</v>
      </c>
      <c r="G312" s="238"/>
      <c r="H312" s="241">
        <v>380.47000000000003</v>
      </c>
      <c r="I312" s="242"/>
      <c r="J312" s="238"/>
      <c r="K312" s="238"/>
      <c r="L312" s="243"/>
      <c r="M312" s="244"/>
      <c r="N312" s="245"/>
      <c r="O312" s="245"/>
      <c r="P312" s="245"/>
      <c r="Q312" s="245"/>
      <c r="R312" s="245"/>
      <c r="S312" s="245"/>
      <c r="T312" s="246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T312" s="247" t="s">
        <v>131</v>
      </c>
      <c r="AU312" s="247" t="s">
        <v>82</v>
      </c>
      <c r="AV312" s="14" t="s">
        <v>125</v>
      </c>
      <c r="AW312" s="14" t="s">
        <v>34</v>
      </c>
      <c r="AX312" s="14" t="s">
        <v>80</v>
      </c>
      <c r="AY312" s="247" t="s">
        <v>118</v>
      </c>
    </row>
    <row r="313" s="13" customFormat="1">
      <c r="A313" s="13"/>
      <c r="B313" s="226"/>
      <c r="C313" s="227"/>
      <c r="D313" s="219" t="s">
        <v>131</v>
      </c>
      <c r="E313" s="227"/>
      <c r="F313" s="229" t="s">
        <v>440</v>
      </c>
      <c r="G313" s="227"/>
      <c r="H313" s="230">
        <v>418.517</v>
      </c>
      <c r="I313" s="231"/>
      <c r="J313" s="227"/>
      <c r="K313" s="227"/>
      <c r="L313" s="232"/>
      <c r="M313" s="233"/>
      <c r="N313" s="234"/>
      <c r="O313" s="234"/>
      <c r="P313" s="234"/>
      <c r="Q313" s="234"/>
      <c r="R313" s="234"/>
      <c r="S313" s="234"/>
      <c r="T313" s="235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36" t="s">
        <v>131</v>
      </c>
      <c r="AU313" s="236" t="s">
        <v>82</v>
      </c>
      <c r="AV313" s="13" t="s">
        <v>82</v>
      </c>
      <c r="AW313" s="13" t="s">
        <v>4</v>
      </c>
      <c r="AX313" s="13" t="s">
        <v>80</v>
      </c>
      <c r="AY313" s="236" t="s">
        <v>118</v>
      </c>
    </row>
    <row r="314" s="12" customFormat="1" ht="22.8" customHeight="1">
      <c r="A314" s="12"/>
      <c r="B314" s="190"/>
      <c r="C314" s="191"/>
      <c r="D314" s="192" t="s">
        <v>71</v>
      </c>
      <c r="E314" s="204" t="s">
        <v>154</v>
      </c>
      <c r="F314" s="204" t="s">
        <v>441</v>
      </c>
      <c r="G314" s="191"/>
      <c r="H314" s="191"/>
      <c r="I314" s="194"/>
      <c r="J314" s="205">
        <f>BK314</f>
        <v>0</v>
      </c>
      <c r="K314" s="191"/>
      <c r="L314" s="196"/>
      <c r="M314" s="197"/>
      <c r="N314" s="198"/>
      <c r="O314" s="198"/>
      <c r="P314" s="199">
        <f>SUM(P315:P342)</f>
        <v>0</v>
      </c>
      <c r="Q314" s="198"/>
      <c r="R314" s="199">
        <f>SUM(R315:R342)</f>
        <v>0</v>
      </c>
      <c r="S314" s="198"/>
      <c r="T314" s="200">
        <f>SUM(T315:T342)</f>
        <v>0</v>
      </c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R314" s="201" t="s">
        <v>80</v>
      </c>
      <c r="AT314" s="202" t="s">
        <v>71</v>
      </c>
      <c r="AU314" s="202" t="s">
        <v>80</v>
      </c>
      <c r="AY314" s="201" t="s">
        <v>118</v>
      </c>
      <c r="BK314" s="203">
        <f>SUM(BK315:BK342)</f>
        <v>0</v>
      </c>
    </row>
    <row r="315" s="2" customFormat="1" ht="21.75" customHeight="1">
      <c r="A315" s="40"/>
      <c r="B315" s="41"/>
      <c r="C315" s="206" t="s">
        <v>442</v>
      </c>
      <c r="D315" s="206" t="s">
        <v>120</v>
      </c>
      <c r="E315" s="207" t="s">
        <v>443</v>
      </c>
      <c r="F315" s="208" t="s">
        <v>444</v>
      </c>
      <c r="G315" s="209" t="s">
        <v>123</v>
      </c>
      <c r="H315" s="210">
        <v>37.5</v>
      </c>
      <c r="I315" s="211"/>
      <c r="J315" s="212">
        <f>ROUND(I315*H315,2)</f>
        <v>0</v>
      </c>
      <c r="K315" s="208" t="s">
        <v>124</v>
      </c>
      <c r="L315" s="46"/>
      <c r="M315" s="213" t="s">
        <v>28</v>
      </c>
      <c r="N315" s="214" t="s">
        <v>43</v>
      </c>
      <c r="O315" s="86"/>
      <c r="P315" s="215">
        <f>O315*H315</f>
        <v>0</v>
      </c>
      <c r="Q315" s="215">
        <v>0</v>
      </c>
      <c r="R315" s="215">
        <f>Q315*H315</f>
        <v>0</v>
      </c>
      <c r="S315" s="215">
        <v>0</v>
      </c>
      <c r="T315" s="216">
        <f>S315*H315</f>
        <v>0</v>
      </c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R315" s="217" t="s">
        <v>125</v>
      </c>
      <c r="AT315" s="217" t="s">
        <v>120</v>
      </c>
      <c r="AU315" s="217" t="s">
        <v>82</v>
      </c>
      <c r="AY315" s="19" t="s">
        <v>118</v>
      </c>
      <c r="BE315" s="218">
        <f>IF(N315="základní",J315,0)</f>
        <v>0</v>
      </c>
      <c r="BF315" s="218">
        <f>IF(N315="snížená",J315,0)</f>
        <v>0</v>
      </c>
      <c r="BG315" s="218">
        <f>IF(N315="zákl. přenesená",J315,0)</f>
        <v>0</v>
      </c>
      <c r="BH315" s="218">
        <f>IF(N315="sníž. přenesená",J315,0)</f>
        <v>0</v>
      </c>
      <c r="BI315" s="218">
        <f>IF(N315="nulová",J315,0)</f>
        <v>0</v>
      </c>
      <c r="BJ315" s="19" t="s">
        <v>80</v>
      </c>
      <c r="BK315" s="218">
        <f>ROUND(I315*H315,2)</f>
        <v>0</v>
      </c>
      <c r="BL315" s="19" t="s">
        <v>125</v>
      </c>
      <c r="BM315" s="217" t="s">
        <v>445</v>
      </c>
    </row>
    <row r="316" s="2" customFormat="1">
      <c r="A316" s="40"/>
      <c r="B316" s="41"/>
      <c r="C316" s="42"/>
      <c r="D316" s="219" t="s">
        <v>127</v>
      </c>
      <c r="E316" s="42"/>
      <c r="F316" s="220" t="s">
        <v>446</v>
      </c>
      <c r="G316" s="42"/>
      <c r="H316" s="42"/>
      <c r="I316" s="221"/>
      <c r="J316" s="42"/>
      <c r="K316" s="42"/>
      <c r="L316" s="46"/>
      <c r="M316" s="222"/>
      <c r="N316" s="223"/>
      <c r="O316" s="86"/>
      <c r="P316" s="86"/>
      <c r="Q316" s="86"/>
      <c r="R316" s="86"/>
      <c r="S316" s="86"/>
      <c r="T316" s="87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T316" s="19" t="s">
        <v>127</v>
      </c>
      <c r="AU316" s="19" t="s">
        <v>82</v>
      </c>
    </row>
    <row r="317" s="2" customFormat="1">
      <c r="A317" s="40"/>
      <c r="B317" s="41"/>
      <c r="C317" s="42"/>
      <c r="D317" s="224" t="s">
        <v>129</v>
      </c>
      <c r="E317" s="42"/>
      <c r="F317" s="225" t="s">
        <v>447</v>
      </c>
      <c r="G317" s="42"/>
      <c r="H317" s="42"/>
      <c r="I317" s="221"/>
      <c r="J317" s="42"/>
      <c r="K317" s="42"/>
      <c r="L317" s="46"/>
      <c r="M317" s="222"/>
      <c r="N317" s="223"/>
      <c r="O317" s="86"/>
      <c r="P317" s="86"/>
      <c r="Q317" s="86"/>
      <c r="R317" s="86"/>
      <c r="S317" s="86"/>
      <c r="T317" s="87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T317" s="19" t="s">
        <v>129</v>
      </c>
      <c r="AU317" s="19" t="s">
        <v>82</v>
      </c>
    </row>
    <row r="318" s="13" customFormat="1">
      <c r="A318" s="13"/>
      <c r="B318" s="226"/>
      <c r="C318" s="227"/>
      <c r="D318" s="219" t="s">
        <v>131</v>
      </c>
      <c r="E318" s="228" t="s">
        <v>28</v>
      </c>
      <c r="F318" s="229" t="s">
        <v>448</v>
      </c>
      <c r="G318" s="227"/>
      <c r="H318" s="230">
        <v>37.5</v>
      </c>
      <c r="I318" s="231"/>
      <c r="J318" s="227"/>
      <c r="K318" s="227"/>
      <c r="L318" s="232"/>
      <c r="M318" s="233"/>
      <c r="N318" s="234"/>
      <c r="O318" s="234"/>
      <c r="P318" s="234"/>
      <c r="Q318" s="234"/>
      <c r="R318" s="234"/>
      <c r="S318" s="234"/>
      <c r="T318" s="235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36" t="s">
        <v>131</v>
      </c>
      <c r="AU318" s="236" t="s">
        <v>82</v>
      </c>
      <c r="AV318" s="13" t="s">
        <v>82</v>
      </c>
      <c r="AW318" s="13" t="s">
        <v>34</v>
      </c>
      <c r="AX318" s="13" t="s">
        <v>80</v>
      </c>
      <c r="AY318" s="236" t="s">
        <v>118</v>
      </c>
    </row>
    <row r="319" s="2" customFormat="1" ht="24.15" customHeight="1">
      <c r="A319" s="40"/>
      <c r="B319" s="41"/>
      <c r="C319" s="206" t="s">
        <v>449</v>
      </c>
      <c r="D319" s="206" t="s">
        <v>120</v>
      </c>
      <c r="E319" s="207" t="s">
        <v>450</v>
      </c>
      <c r="F319" s="208" t="s">
        <v>451</v>
      </c>
      <c r="G319" s="209" t="s">
        <v>123</v>
      </c>
      <c r="H319" s="210">
        <v>256.04000000000002</v>
      </c>
      <c r="I319" s="211"/>
      <c r="J319" s="212">
        <f>ROUND(I319*H319,2)</f>
        <v>0</v>
      </c>
      <c r="K319" s="208" t="s">
        <v>124</v>
      </c>
      <c r="L319" s="46"/>
      <c r="M319" s="213" t="s">
        <v>28</v>
      </c>
      <c r="N319" s="214" t="s">
        <v>43</v>
      </c>
      <c r="O319" s="86"/>
      <c r="P319" s="215">
        <f>O319*H319</f>
        <v>0</v>
      </c>
      <c r="Q319" s="215">
        <v>0</v>
      </c>
      <c r="R319" s="215">
        <f>Q319*H319</f>
        <v>0</v>
      </c>
      <c r="S319" s="215">
        <v>0</v>
      </c>
      <c r="T319" s="216">
        <f>S319*H319</f>
        <v>0</v>
      </c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R319" s="217" t="s">
        <v>125</v>
      </c>
      <c r="AT319" s="217" t="s">
        <v>120</v>
      </c>
      <c r="AU319" s="217" t="s">
        <v>82</v>
      </c>
      <c r="AY319" s="19" t="s">
        <v>118</v>
      </c>
      <c r="BE319" s="218">
        <f>IF(N319="základní",J319,0)</f>
        <v>0</v>
      </c>
      <c r="BF319" s="218">
        <f>IF(N319="snížená",J319,0)</f>
        <v>0</v>
      </c>
      <c r="BG319" s="218">
        <f>IF(N319="zákl. přenesená",J319,0)</f>
        <v>0</v>
      </c>
      <c r="BH319" s="218">
        <f>IF(N319="sníž. přenesená",J319,0)</f>
        <v>0</v>
      </c>
      <c r="BI319" s="218">
        <f>IF(N319="nulová",J319,0)</f>
        <v>0</v>
      </c>
      <c r="BJ319" s="19" t="s">
        <v>80</v>
      </c>
      <c r="BK319" s="218">
        <f>ROUND(I319*H319,2)</f>
        <v>0</v>
      </c>
      <c r="BL319" s="19" t="s">
        <v>125</v>
      </c>
      <c r="BM319" s="217" t="s">
        <v>452</v>
      </c>
    </row>
    <row r="320" s="2" customFormat="1">
      <c r="A320" s="40"/>
      <c r="B320" s="41"/>
      <c r="C320" s="42"/>
      <c r="D320" s="219" t="s">
        <v>127</v>
      </c>
      <c r="E320" s="42"/>
      <c r="F320" s="220" t="s">
        <v>453</v>
      </c>
      <c r="G320" s="42"/>
      <c r="H320" s="42"/>
      <c r="I320" s="221"/>
      <c r="J320" s="42"/>
      <c r="K320" s="42"/>
      <c r="L320" s="46"/>
      <c r="M320" s="222"/>
      <c r="N320" s="223"/>
      <c r="O320" s="86"/>
      <c r="P320" s="86"/>
      <c r="Q320" s="86"/>
      <c r="R320" s="86"/>
      <c r="S320" s="86"/>
      <c r="T320" s="87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T320" s="19" t="s">
        <v>127</v>
      </c>
      <c r="AU320" s="19" t="s">
        <v>82</v>
      </c>
    </row>
    <row r="321" s="2" customFormat="1">
      <c r="A321" s="40"/>
      <c r="B321" s="41"/>
      <c r="C321" s="42"/>
      <c r="D321" s="224" t="s">
        <v>129</v>
      </c>
      <c r="E321" s="42"/>
      <c r="F321" s="225" t="s">
        <v>454</v>
      </c>
      <c r="G321" s="42"/>
      <c r="H321" s="42"/>
      <c r="I321" s="221"/>
      <c r="J321" s="42"/>
      <c r="K321" s="42"/>
      <c r="L321" s="46"/>
      <c r="M321" s="222"/>
      <c r="N321" s="223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129</v>
      </c>
      <c r="AU321" s="19" t="s">
        <v>82</v>
      </c>
    </row>
    <row r="322" s="13" customFormat="1">
      <c r="A322" s="13"/>
      <c r="B322" s="226"/>
      <c r="C322" s="227"/>
      <c r="D322" s="219" t="s">
        <v>131</v>
      </c>
      <c r="E322" s="228" t="s">
        <v>28</v>
      </c>
      <c r="F322" s="229" t="s">
        <v>455</v>
      </c>
      <c r="G322" s="227"/>
      <c r="H322" s="230">
        <v>256.04000000000002</v>
      </c>
      <c r="I322" s="231"/>
      <c r="J322" s="227"/>
      <c r="K322" s="227"/>
      <c r="L322" s="232"/>
      <c r="M322" s="233"/>
      <c r="N322" s="234"/>
      <c r="O322" s="234"/>
      <c r="P322" s="234"/>
      <c r="Q322" s="234"/>
      <c r="R322" s="234"/>
      <c r="S322" s="234"/>
      <c r="T322" s="235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36" t="s">
        <v>131</v>
      </c>
      <c r="AU322" s="236" t="s">
        <v>82</v>
      </c>
      <c r="AV322" s="13" t="s">
        <v>82</v>
      </c>
      <c r="AW322" s="13" t="s">
        <v>34</v>
      </c>
      <c r="AX322" s="13" t="s">
        <v>80</v>
      </c>
      <c r="AY322" s="236" t="s">
        <v>118</v>
      </c>
    </row>
    <row r="323" s="2" customFormat="1" ht="24.15" customHeight="1">
      <c r="A323" s="40"/>
      <c r="B323" s="41"/>
      <c r="C323" s="206" t="s">
        <v>456</v>
      </c>
      <c r="D323" s="206" t="s">
        <v>120</v>
      </c>
      <c r="E323" s="207" t="s">
        <v>457</v>
      </c>
      <c r="F323" s="208" t="s">
        <v>458</v>
      </c>
      <c r="G323" s="209" t="s">
        <v>123</v>
      </c>
      <c r="H323" s="210">
        <v>276.56</v>
      </c>
      <c r="I323" s="211"/>
      <c r="J323" s="212">
        <f>ROUND(I323*H323,2)</f>
        <v>0</v>
      </c>
      <c r="K323" s="208" t="s">
        <v>124</v>
      </c>
      <c r="L323" s="46"/>
      <c r="M323" s="213" t="s">
        <v>28</v>
      </c>
      <c r="N323" s="214" t="s">
        <v>43</v>
      </c>
      <c r="O323" s="86"/>
      <c r="P323" s="215">
        <f>O323*H323</f>
        <v>0</v>
      </c>
      <c r="Q323" s="215">
        <v>0</v>
      </c>
      <c r="R323" s="215">
        <f>Q323*H323</f>
        <v>0</v>
      </c>
      <c r="S323" s="215">
        <v>0</v>
      </c>
      <c r="T323" s="216">
        <f>S323*H323</f>
        <v>0</v>
      </c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R323" s="217" t="s">
        <v>125</v>
      </c>
      <c r="AT323" s="217" t="s">
        <v>120</v>
      </c>
      <c r="AU323" s="217" t="s">
        <v>82</v>
      </c>
      <c r="AY323" s="19" t="s">
        <v>118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19" t="s">
        <v>80</v>
      </c>
      <c r="BK323" s="218">
        <f>ROUND(I323*H323,2)</f>
        <v>0</v>
      </c>
      <c r="BL323" s="19" t="s">
        <v>125</v>
      </c>
      <c r="BM323" s="217" t="s">
        <v>459</v>
      </c>
    </row>
    <row r="324" s="2" customFormat="1">
      <c r="A324" s="40"/>
      <c r="B324" s="41"/>
      <c r="C324" s="42"/>
      <c r="D324" s="219" t="s">
        <v>127</v>
      </c>
      <c r="E324" s="42"/>
      <c r="F324" s="220" t="s">
        <v>460</v>
      </c>
      <c r="G324" s="42"/>
      <c r="H324" s="42"/>
      <c r="I324" s="221"/>
      <c r="J324" s="42"/>
      <c r="K324" s="42"/>
      <c r="L324" s="46"/>
      <c r="M324" s="222"/>
      <c r="N324" s="223"/>
      <c r="O324" s="86"/>
      <c r="P324" s="86"/>
      <c r="Q324" s="86"/>
      <c r="R324" s="86"/>
      <c r="S324" s="86"/>
      <c r="T324" s="87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T324" s="19" t="s">
        <v>127</v>
      </c>
      <c r="AU324" s="19" t="s">
        <v>82</v>
      </c>
    </row>
    <row r="325" s="2" customFormat="1">
      <c r="A325" s="40"/>
      <c r="B325" s="41"/>
      <c r="C325" s="42"/>
      <c r="D325" s="224" t="s">
        <v>129</v>
      </c>
      <c r="E325" s="42"/>
      <c r="F325" s="225" t="s">
        <v>461</v>
      </c>
      <c r="G325" s="42"/>
      <c r="H325" s="42"/>
      <c r="I325" s="221"/>
      <c r="J325" s="42"/>
      <c r="K325" s="42"/>
      <c r="L325" s="46"/>
      <c r="M325" s="222"/>
      <c r="N325" s="223"/>
      <c r="O325" s="86"/>
      <c r="P325" s="86"/>
      <c r="Q325" s="86"/>
      <c r="R325" s="86"/>
      <c r="S325" s="86"/>
      <c r="T325" s="87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T325" s="19" t="s">
        <v>129</v>
      </c>
      <c r="AU325" s="19" t="s">
        <v>82</v>
      </c>
    </row>
    <row r="326" s="13" customFormat="1">
      <c r="A326" s="13"/>
      <c r="B326" s="226"/>
      <c r="C326" s="227"/>
      <c r="D326" s="219" t="s">
        <v>131</v>
      </c>
      <c r="E326" s="228" t="s">
        <v>28</v>
      </c>
      <c r="F326" s="229" t="s">
        <v>462</v>
      </c>
      <c r="G326" s="227"/>
      <c r="H326" s="230">
        <v>276.56</v>
      </c>
      <c r="I326" s="231"/>
      <c r="J326" s="227"/>
      <c r="K326" s="227"/>
      <c r="L326" s="232"/>
      <c r="M326" s="233"/>
      <c r="N326" s="234"/>
      <c r="O326" s="234"/>
      <c r="P326" s="234"/>
      <c r="Q326" s="234"/>
      <c r="R326" s="234"/>
      <c r="S326" s="234"/>
      <c r="T326" s="235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36" t="s">
        <v>131</v>
      </c>
      <c r="AU326" s="236" t="s">
        <v>82</v>
      </c>
      <c r="AV326" s="13" t="s">
        <v>82</v>
      </c>
      <c r="AW326" s="13" t="s">
        <v>34</v>
      </c>
      <c r="AX326" s="13" t="s">
        <v>80</v>
      </c>
      <c r="AY326" s="236" t="s">
        <v>118</v>
      </c>
    </row>
    <row r="327" s="2" customFormat="1" ht="33" customHeight="1">
      <c r="A327" s="40"/>
      <c r="B327" s="41"/>
      <c r="C327" s="206" t="s">
        <v>463</v>
      </c>
      <c r="D327" s="206" t="s">
        <v>120</v>
      </c>
      <c r="E327" s="207" t="s">
        <v>464</v>
      </c>
      <c r="F327" s="208" t="s">
        <v>465</v>
      </c>
      <c r="G327" s="209" t="s">
        <v>123</v>
      </c>
      <c r="H327" s="210">
        <v>267.5</v>
      </c>
      <c r="I327" s="211"/>
      <c r="J327" s="212">
        <f>ROUND(I327*H327,2)</f>
        <v>0</v>
      </c>
      <c r="K327" s="208" t="s">
        <v>124</v>
      </c>
      <c r="L327" s="46"/>
      <c r="M327" s="213" t="s">
        <v>28</v>
      </c>
      <c r="N327" s="214" t="s">
        <v>43</v>
      </c>
      <c r="O327" s="86"/>
      <c r="P327" s="215">
        <f>O327*H327</f>
        <v>0</v>
      </c>
      <c r="Q327" s="215">
        <v>0</v>
      </c>
      <c r="R327" s="215">
        <f>Q327*H327</f>
        <v>0</v>
      </c>
      <c r="S327" s="215">
        <v>0</v>
      </c>
      <c r="T327" s="216">
        <f>S327*H327</f>
        <v>0</v>
      </c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R327" s="217" t="s">
        <v>125</v>
      </c>
      <c r="AT327" s="217" t="s">
        <v>120</v>
      </c>
      <c r="AU327" s="217" t="s">
        <v>82</v>
      </c>
      <c r="AY327" s="19" t="s">
        <v>118</v>
      </c>
      <c r="BE327" s="218">
        <f>IF(N327="základní",J327,0)</f>
        <v>0</v>
      </c>
      <c r="BF327" s="218">
        <f>IF(N327="snížená",J327,0)</f>
        <v>0</v>
      </c>
      <c r="BG327" s="218">
        <f>IF(N327="zákl. přenesená",J327,0)</f>
        <v>0</v>
      </c>
      <c r="BH327" s="218">
        <f>IF(N327="sníž. přenesená",J327,0)</f>
        <v>0</v>
      </c>
      <c r="BI327" s="218">
        <f>IF(N327="nulová",J327,0)</f>
        <v>0</v>
      </c>
      <c r="BJ327" s="19" t="s">
        <v>80</v>
      </c>
      <c r="BK327" s="218">
        <f>ROUND(I327*H327,2)</f>
        <v>0</v>
      </c>
      <c r="BL327" s="19" t="s">
        <v>125</v>
      </c>
      <c r="BM327" s="217" t="s">
        <v>466</v>
      </c>
    </row>
    <row r="328" s="2" customFormat="1">
      <c r="A328" s="40"/>
      <c r="B328" s="41"/>
      <c r="C328" s="42"/>
      <c r="D328" s="219" t="s">
        <v>127</v>
      </c>
      <c r="E328" s="42"/>
      <c r="F328" s="220" t="s">
        <v>467</v>
      </c>
      <c r="G328" s="42"/>
      <c r="H328" s="42"/>
      <c r="I328" s="221"/>
      <c r="J328" s="42"/>
      <c r="K328" s="42"/>
      <c r="L328" s="46"/>
      <c r="M328" s="222"/>
      <c r="N328" s="223"/>
      <c r="O328" s="86"/>
      <c r="P328" s="86"/>
      <c r="Q328" s="86"/>
      <c r="R328" s="86"/>
      <c r="S328" s="86"/>
      <c r="T328" s="87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T328" s="19" t="s">
        <v>127</v>
      </c>
      <c r="AU328" s="19" t="s">
        <v>82</v>
      </c>
    </row>
    <row r="329" s="2" customFormat="1">
      <c r="A329" s="40"/>
      <c r="B329" s="41"/>
      <c r="C329" s="42"/>
      <c r="D329" s="224" t="s">
        <v>129</v>
      </c>
      <c r="E329" s="42"/>
      <c r="F329" s="225" t="s">
        <v>468</v>
      </c>
      <c r="G329" s="42"/>
      <c r="H329" s="42"/>
      <c r="I329" s="221"/>
      <c r="J329" s="42"/>
      <c r="K329" s="42"/>
      <c r="L329" s="46"/>
      <c r="M329" s="222"/>
      <c r="N329" s="223"/>
      <c r="O329" s="86"/>
      <c r="P329" s="86"/>
      <c r="Q329" s="86"/>
      <c r="R329" s="86"/>
      <c r="S329" s="86"/>
      <c r="T329" s="87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T329" s="19" t="s">
        <v>129</v>
      </c>
      <c r="AU329" s="19" t="s">
        <v>82</v>
      </c>
    </row>
    <row r="330" s="13" customFormat="1">
      <c r="A330" s="13"/>
      <c r="B330" s="226"/>
      <c r="C330" s="227"/>
      <c r="D330" s="219" t="s">
        <v>131</v>
      </c>
      <c r="E330" s="228" t="s">
        <v>28</v>
      </c>
      <c r="F330" s="229" t="s">
        <v>469</v>
      </c>
      <c r="G330" s="227"/>
      <c r="H330" s="230">
        <v>267.5</v>
      </c>
      <c r="I330" s="231"/>
      <c r="J330" s="227"/>
      <c r="K330" s="227"/>
      <c r="L330" s="232"/>
      <c r="M330" s="233"/>
      <c r="N330" s="234"/>
      <c r="O330" s="234"/>
      <c r="P330" s="234"/>
      <c r="Q330" s="234"/>
      <c r="R330" s="234"/>
      <c r="S330" s="234"/>
      <c r="T330" s="235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36" t="s">
        <v>131</v>
      </c>
      <c r="AU330" s="236" t="s">
        <v>82</v>
      </c>
      <c r="AV330" s="13" t="s">
        <v>82</v>
      </c>
      <c r="AW330" s="13" t="s">
        <v>34</v>
      </c>
      <c r="AX330" s="13" t="s">
        <v>80</v>
      </c>
      <c r="AY330" s="236" t="s">
        <v>118</v>
      </c>
    </row>
    <row r="331" s="2" customFormat="1" ht="24.15" customHeight="1">
      <c r="A331" s="40"/>
      <c r="B331" s="41"/>
      <c r="C331" s="206" t="s">
        <v>470</v>
      </c>
      <c r="D331" s="206" t="s">
        <v>120</v>
      </c>
      <c r="E331" s="207" t="s">
        <v>471</v>
      </c>
      <c r="F331" s="208" t="s">
        <v>472</v>
      </c>
      <c r="G331" s="209" t="s">
        <v>123</v>
      </c>
      <c r="H331" s="210">
        <v>267.5</v>
      </c>
      <c r="I331" s="211"/>
      <c r="J331" s="212">
        <f>ROUND(I331*H331,2)</f>
        <v>0</v>
      </c>
      <c r="K331" s="208" t="s">
        <v>124</v>
      </c>
      <c r="L331" s="46"/>
      <c r="M331" s="213" t="s">
        <v>28</v>
      </c>
      <c r="N331" s="214" t="s">
        <v>43</v>
      </c>
      <c r="O331" s="86"/>
      <c r="P331" s="215">
        <f>O331*H331</f>
        <v>0</v>
      </c>
      <c r="Q331" s="215">
        <v>0</v>
      </c>
      <c r="R331" s="215">
        <f>Q331*H331</f>
        <v>0</v>
      </c>
      <c r="S331" s="215">
        <v>0</v>
      </c>
      <c r="T331" s="216">
        <f>S331*H331</f>
        <v>0</v>
      </c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R331" s="217" t="s">
        <v>125</v>
      </c>
      <c r="AT331" s="217" t="s">
        <v>120</v>
      </c>
      <c r="AU331" s="217" t="s">
        <v>82</v>
      </c>
      <c r="AY331" s="19" t="s">
        <v>118</v>
      </c>
      <c r="BE331" s="218">
        <f>IF(N331="základní",J331,0)</f>
        <v>0</v>
      </c>
      <c r="BF331" s="218">
        <f>IF(N331="snížená",J331,0)</f>
        <v>0</v>
      </c>
      <c r="BG331" s="218">
        <f>IF(N331="zákl. přenesená",J331,0)</f>
        <v>0</v>
      </c>
      <c r="BH331" s="218">
        <f>IF(N331="sníž. přenesená",J331,0)</f>
        <v>0</v>
      </c>
      <c r="BI331" s="218">
        <f>IF(N331="nulová",J331,0)</f>
        <v>0</v>
      </c>
      <c r="BJ331" s="19" t="s">
        <v>80</v>
      </c>
      <c r="BK331" s="218">
        <f>ROUND(I331*H331,2)</f>
        <v>0</v>
      </c>
      <c r="BL331" s="19" t="s">
        <v>125</v>
      </c>
      <c r="BM331" s="217" t="s">
        <v>473</v>
      </c>
    </row>
    <row r="332" s="2" customFormat="1">
      <c r="A332" s="40"/>
      <c r="B332" s="41"/>
      <c r="C332" s="42"/>
      <c r="D332" s="219" t="s">
        <v>127</v>
      </c>
      <c r="E332" s="42"/>
      <c r="F332" s="220" t="s">
        <v>474</v>
      </c>
      <c r="G332" s="42"/>
      <c r="H332" s="42"/>
      <c r="I332" s="221"/>
      <c r="J332" s="42"/>
      <c r="K332" s="42"/>
      <c r="L332" s="46"/>
      <c r="M332" s="222"/>
      <c r="N332" s="223"/>
      <c r="O332" s="86"/>
      <c r="P332" s="86"/>
      <c r="Q332" s="86"/>
      <c r="R332" s="86"/>
      <c r="S332" s="86"/>
      <c r="T332" s="87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T332" s="19" t="s">
        <v>127</v>
      </c>
      <c r="AU332" s="19" t="s">
        <v>82</v>
      </c>
    </row>
    <row r="333" s="2" customFormat="1">
      <c r="A333" s="40"/>
      <c r="B333" s="41"/>
      <c r="C333" s="42"/>
      <c r="D333" s="224" t="s">
        <v>129</v>
      </c>
      <c r="E333" s="42"/>
      <c r="F333" s="225" t="s">
        <v>475</v>
      </c>
      <c r="G333" s="42"/>
      <c r="H333" s="42"/>
      <c r="I333" s="221"/>
      <c r="J333" s="42"/>
      <c r="K333" s="42"/>
      <c r="L333" s="46"/>
      <c r="M333" s="222"/>
      <c r="N333" s="223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129</v>
      </c>
      <c r="AU333" s="19" t="s">
        <v>82</v>
      </c>
    </row>
    <row r="334" s="13" customFormat="1">
      <c r="A334" s="13"/>
      <c r="B334" s="226"/>
      <c r="C334" s="227"/>
      <c r="D334" s="219" t="s">
        <v>131</v>
      </c>
      <c r="E334" s="228" t="s">
        <v>28</v>
      </c>
      <c r="F334" s="229" t="s">
        <v>469</v>
      </c>
      <c r="G334" s="227"/>
      <c r="H334" s="230">
        <v>267.5</v>
      </c>
      <c r="I334" s="231"/>
      <c r="J334" s="227"/>
      <c r="K334" s="227"/>
      <c r="L334" s="232"/>
      <c r="M334" s="233"/>
      <c r="N334" s="234"/>
      <c r="O334" s="234"/>
      <c r="P334" s="234"/>
      <c r="Q334" s="234"/>
      <c r="R334" s="234"/>
      <c r="S334" s="234"/>
      <c r="T334" s="235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36" t="s">
        <v>131</v>
      </c>
      <c r="AU334" s="236" t="s">
        <v>82</v>
      </c>
      <c r="AV334" s="13" t="s">
        <v>82</v>
      </c>
      <c r="AW334" s="13" t="s">
        <v>34</v>
      </c>
      <c r="AX334" s="13" t="s">
        <v>80</v>
      </c>
      <c r="AY334" s="236" t="s">
        <v>118</v>
      </c>
    </row>
    <row r="335" s="2" customFormat="1" ht="21.75" customHeight="1">
      <c r="A335" s="40"/>
      <c r="B335" s="41"/>
      <c r="C335" s="206" t="s">
        <v>476</v>
      </c>
      <c r="D335" s="206" t="s">
        <v>120</v>
      </c>
      <c r="E335" s="207" t="s">
        <v>477</v>
      </c>
      <c r="F335" s="208" t="s">
        <v>478</v>
      </c>
      <c r="G335" s="209" t="s">
        <v>123</v>
      </c>
      <c r="H335" s="210">
        <v>279</v>
      </c>
      <c r="I335" s="211"/>
      <c r="J335" s="212">
        <f>ROUND(I335*H335,2)</f>
        <v>0</v>
      </c>
      <c r="K335" s="208" t="s">
        <v>124</v>
      </c>
      <c r="L335" s="46"/>
      <c r="M335" s="213" t="s">
        <v>28</v>
      </c>
      <c r="N335" s="214" t="s">
        <v>43</v>
      </c>
      <c r="O335" s="86"/>
      <c r="P335" s="215">
        <f>O335*H335</f>
        <v>0</v>
      </c>
      <c r="Q335" s="215">
        <v>0</v>
      </c>
      <c r="R335" s="215">
        <f>Q335*H335</f>
        <v>0</v>
      </c>
      <c r="S335" s="215">
        <v>0</v>
      </c>
      <c r="T335" s="216">
        <f>S335*H335</f>
        <v>0</v>
      </c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R335" s="217" t="s">
        <v>125</v>
      </c>
      <c r="AT335" s="217" t="s">
        <v>120</v>
      </c>
      <c r="AU335" s="217" t="s">
        <v>82</v>
      </c>
      <c r="AY335" s="19" t="s">
        <v>118</v>
      </c>
      <c r="BE335" s="218">
        <f>IF(N335="základní",J335,0)</f>
        <v>0</v>
      </c>
      <c r="BF335" s="218">
        <f>IF(N335="snížená",J335,0)</f>
        <v>0</v>
      </c>
      <c r="BG335" s="218">
        <f>IF(N335="zákl. přenesená",J335,0)</f>
        <v>0</v>
      </c>
      <c r="BH335" s="218">
        <f>IF(N335="sníž. přenesená",J335,0)</f>
        <v>0</v>
      </c>
      <c r="BI335" s="218">
        <f>IF(N335="nulová",J335,0)</f>
        <v>0</v>
      </c>
      <c r="BJ335" s="19" t="s">
        <v>80</v>
      </c>
      <c r="BK335" s="218">
        <f>ROUND(I335*H335,2)</f>
        <v>0</v>
      </c>
      <c r="BL335" s="19" t="s">
        <v>125</v>
      </c>
      <c r="BM335" s="217" t="s">
        <v>479</v>
      </c>
    </row>
    <row r="336" s="2" customFormat="1">
      <c r="A336" s="40"/>
      <c r="B336" s="41"/>
      <c r="C336" s="42"/>
      <c r="D336" s="219" t="s">
        <v>127</v>
      </c>
      <c r="E336" s="42"/>
      <c r="F336" s="220" t="s">
        <v>480</v>
      </c>
      <c r="G336" s="42"/>
      <c r="H336" s="42"/>
      <c r="I336" s="221"/>
      <c r="J336" s="42"/>
      <c r="K336" s="42"/>
      <c r="L336" s="46"/>
      <c r="M336" s="222"/>
      <c r="N336" s="223"/>
      <c r="O336" s="86"/>
      <c r="P336" s="86"/>
      <c r="Q336" s="86"/>
      <c r="R336" s="86"/>
      <c r="S336" s="86"/>
      <c r="T336" s="87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T336" s="19" t="s">
        <v>127</v>
      </c>
      <c r="AU336" s="19" t="s">
        <v>82</v>
      </c>
    </row>
    <row r="337" s="2" customFormat="1">
      <c r="A337" s="40"/>
      <c r="B337" s="41"/>
      <c r="C337" s="42"/>
      <c r="D337" s="224" t="s">
        <v>129</v>
      </c>
      <c r="E337" s="42"/>
      <c r="F337" s="225" t="s">
        <v>481</v>
      </c>
      <c r="G337" s="42"/>
      <c r="H337" s="42"/>
      <c r="I337" s="221"/>
      <c r="J337" s="42"/>
      <c r="K337" s="42"/>
      <c r="L337" s="46"/>
      <c r="M337" s="222"/>
      <c r="N337" s="223"/>
      <c r="O337" s="86"/>
      <c r="P337" s="86"/>
      <c r="Q337" s="86"/>
      <c r="R337" s="86"/>
      <c r="S337" s="86"/>
      <c r="T337" s="87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T337" s="19" t="s">
        <v>129</v>
      </c>
      <c r="AU337" s="19" t="s">
        <v>82</v>
      </c>
    </row>
    <row r="338" s="13" customFormat="1">
      <c r="A338" s="13"/>
      <c r="B338" s="226"/>
      <c r="C338" s="227"/>
      <c r="D338" s="219" t="s">
        <v>131</v>
      </c>
      <c r="E338" s="228" t="s">
        <v>28</v>
      </c>
      <c r="F338" s="229" t="s">
        <v>482</v>
      </c>
      <c r="G338" s="227"/>
      <c r="H338" s="230">
        <v>279</v>
      </c>
      <c r="I338" s="231"/>
      <c r="J338" s="227"/>
      <c r="K338" s="227"/>
      <c r="L338" s="232"/>
      <c r="M338" s="233"/>
      <c r="N338" s="234"/>
      <c r="O338" s="234"/>
      <c r="P338" s="234"/>
      <c r="Q338" s="234"/>
      <c r="R338" s="234"/>
      <c r="S338" s="234"/>
      <c r="T338" s="235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36" t="s">
        <v>131</v>
      </c>
      <c r="AU338" s="236" t="s">
        <v>82</v>
      </c>
      <c r="AV338" s="13" t="s">
        <v>82</v>
      </c>
      <c r="AW338" s="13" t="s">
        <v>34</v>
      </c>
      <c r="AX338" s="13" t="s">
        <v>80</v>
      </c>
      <c r="AY338" s="236" t="s">
        <v>118</v>
      </c>
    </row>
    <row r="339" s="2" customFormat="1" ht="33" customHeight="1">
      <c r="A339" s="40"/>
      <c r="B339" s="41"/>
      <c r="C339" s="206" t="s">
        <v>483</v>
      </c>
      <c r="D339" s="206" t="s">
        <v>120</v>
      </c>
      <c r="E339" s="207" t="s">
        <v>484</v>
      </c>
      <c r="F339" s="208" t="s">
        <v>485</v>
      </c>
      <c r="G339" s="209" t="s">
        <v>123</v>
      </c>
      <c r="H339" s="210">
        <v>279</v>
      </c>
      <c r="I339" s="211"/>
      <c r="J339" s="212">
        <f>ROUND(I339*H339,2)</f>
        <v>0</v>
      </c>
      <c r="K339" s="208" t="s">
        <v>124</v>
      </c>
      <c r="L339" s="46"/>
      <c r="M339" s="213" t="s">
        <v>28</v>
      </c>
      <c r="N339" s="214" t="s">
        <v>43</v>
      </c>
      <c r="O339" s="86"/>
      <c r="P339" s="215">
        <f>O339*H339</f>
        <v>0</v>
      </c>
      <c r="Q339" s="215">
        <v>0</v>
      </c>
      <c r="R339" s="215">
        <f>Q339*H339</f>
        <v>0</v>
      </c>
      <c r="S339" s="215">
        <v>0</v>
      </c>
      <c r="T339" s="216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17" t="s">
        <v>125</v>
      </c>
      <c r="AT339" s="217" t="s">
        <v>120</v>
      </c>
      <c r="AU339" s="217" t="s">
        <v>82</v>
      </c>
      <c r="AY339" s="19" t="s">
        <v>118</v>
      </c>
      <c r="BE339" s="218">
        <f>IF(N339="základní",J339,0)</f>
        <v>0</v>
      </c>
      <c r="BF339" s="218">
        <f>IF(N339="snížená",J339,0)</f>
        <v>0</v>
      </c>
      <c r="BG339" s="218">
        <f>IF(N339="zákl. přenesená",J339,0)</f>
        <v>0</v>
      </c>
      <c r="BH339" s="218">
        <f>IF(N339="sníž. přenesená",J339,0)</f>
        <v>0</v>
      </c>
      <c r="BI339" s="218">
        <f>IF(N339="nulová",J339,0)</f>
        <v>0</v>
      </c>
      <c r="BJ339" s="19" t="s">
        <v>80</v>
      </c>
      <c r="BK339" s="218">
        <f>ROUND(I339*H339,2)</f>
        <v>0</v>
      </c>
      <c r="BL339" s="19" t="s">
        <v>125</v>
      </c>
      <c r="BM339" s="217" t="s">
        <v>486</v>
      </c>
    </row>
    <row r="340" s="2" customFormat="1">
      <c r="A340" s="40"/>
      <c r="B340" s="41"/>
      <c r="C340" s="42"/>
      <c r="D340" s="219" t="s">
        <v>127</v>
      </c>
      <c r="E340" s="42"/>
      <c r="F340" s="220" t="s">
        <v>487</v>
      </c>
      <c r="G340" s="42"/>
      <c r="H340" s="42"/>
      <c r="I340" s="221"/>
      <c r="J340" s="42"/>
      <c r="K340" s="42"/>
      <c r="L340" s="46"/>
      <c r="M340" s="222"/>
      <c r="N340" s="223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127</v>
      </c>
      <c r="AU340" s="19" t="s">
        <v>82</v>
      </c>
    </row>
    <row r="341" s="2" customFormat="1">
      <c r="A341" s="40"/>
      <c r="B341" s="41"/>
      <c r="C341" s="42"/>
      <c r="D341" s="224" t="s">
        <v>129</v>
      </c>
      <c r="E341" s="42"/>
      <c r="F341" s="225" t="s">
        <v>488</v>
      </c>
      <c r="G341" s="42"/>
      <c r="H341" s="42"/>
      <c r="I341" s="221"/>
      <c r="J341" s="42"/>
      <c r="K341" s="42"/>
      <c r="L341" s="46"/>
      <c r="M341" s="222"/>
      <c r="N341" s="223"/>
      <c r="O341" s="86"/>
      <c r="P341" s="86"/>
      <c r="Q341" s="86"/>
      <c r="R341" s="86"/>
      <c r="S341" s="86"/>
      <c r="T341" s="87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T341" s="19" t="s">
        <v>129</v>
      </c>
      <c r="AU341" s="19" t="s">
        <v>82</v>
      </c>
    </row>
    <row r="342" s="13" customFormat="1">
      <c r="A342" s="13"/>
      <c r="B342" s="226"/>
      <c r="C342" s="227"/>
      <c r="D342" s="219" t="s">
        <v>131</v>
      </c>
      <c r="E342" s="228" t="s">
        <v>28</v>
      </c>
      <c r="F342" s="229" t="s">
        <v>482</v>
      </c>
      <c r="G342" s="227"/>
      <c r="H342" s="230">
        <v>279</v>
      </c>
      <c r="I342" s="231"/>
      <c r="J342" s="227"/>
      <c r="K342" s="227"/>
      <c r="L342" s="232"/>
      <c r="M342" s="233"/>
      <c r="N342" s="234"/>
      <c r="O342" s="234"/>
      <c r="P342" s="234"/>
      <c r="Q342" s="234"/>
      <c r="R342" s="234"/>
      <c r="S342" s="234"/>
      <c r="T342" s="235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36" t="s">
        <v>131</v>
      </c>
      <c r="AU342" s="236" t="s">
        <v>82</v>
      </c>
      <c r="AV342" s="13" t="s">
        <v>82</v>
      </c>
      <c r="AW342" s="13" t="s">
        <v>34</v>
      </c>
      <c r="AX342" s="13" t="s">
        <v>80</v>
      </c>
      <c r="AY342" s="236" t="s">
        <v>118</v>
      </c>
    </row>
    <row r="343" s="12" customFormat="1" ht="22.8" customHeight="1">
      <c r="A343" s="12"/>
      <c r="B343" s="190"/>
      <c r="C343" s="191"/>
      <c r="D343" s="192" t="s">
        <v>71</v>
      </c>
      <c r="E343" s="204" t="s">
        <v>188</v>
      </c>
      <c r="F343" s="204" t="s">
        <v>489</v>
      </c>
      <c r="G343" s="191"/>
      <c r="H343" s="191"/>
      <c r="I343" s="194"/>
      <c r="J343" s="205">
        <f>BK343</f>
        <v>0</v>
      </c>
      <c r="K343" s="191"/>
      <c r="L343" s="196"/>
      <c r="M343" s="197"/>
      <c r="N343" s="198"/>
      <c r="O343" s="198"/>
      <c r="P343" s="199">
        <f>P344+SUM(P345:P378)</f>
        <v>0</v>
      </c>
      <c r="Q343" s="198"/>
      <c r="R343" s="199">
        <f>R344+SUM(R345:R378)</f>
        <v>32.385719300000005</v>
      </c>
      <c r="S343" s="198"/>
      <c r="T343" s="200">
        <f>T344+SUM(T345:T378)</f>
        <v>17.34215</v>
      </c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R343" s="201" t="s">
        <v>80</v>
      </c>
      <c r="AT343" s="202" t="s">
        <v>71</v>
      </c>
      <c r="AU343" s="202" t="s">
        <v>80</v>
      </c>
      <c r="AY343" s="201" t="s">
        <v>118</v>
      </c>
      <c r="BK343" s="203">
        <f>BK344+SUM(BK345:BK378)</f>
        <v>0</v>
      </c>
    </row>
    <row r="344" s="2" customFormat="1" ht="33" customHeight="1">
      <c r="A344" s="40"/>
      <c r="B344" s="41"/>
      <c r="C344" s="206" t="s">
        <v>490</v>
      </c>
      <c r="D344" s="206" t="s">
        <v>120</v>
      </c>
      <c r="E344" s="207" t="s">
        <v>491</v>
      </c>
      <c r="F344" s="208" t="s">
        <v>492</v>
      </c>
      <c r="G344" s="209" t="s">
        <v>493</v>
      </c>
      <c r="H344" s="210">
        <v>139.30000000000001</v>
      </c>
      <c r="I344" s="211"/>
      <c r="J344" s="212">
        <f>ROUND(I344*H344,2)</f>
        <v>0</v>
      </c>
      <c r="K344" s="208" t="s">
        <v>124</v>
      </c>
      <c r="L344" s="46"/>
      <c r="M344" s="213" t="s">
        <v>28</v>
      </c>
      <c r="N344" s="214" t="s">
        <v>43</v>
      </c>
      <c r="O344" s="86"/>
      <c r="P344" s="215">
        <f>O344*H344</f>
        <v>0</v>
      </c>
      <c r="Q344" s="215">
        <v>0.16850000000000001</v>
      </c>
      <c r="R344" s="215">
        <f>Q344*H344</f>
        <v>23.472050000000003</v>
      </c>
      <c r="S344" s="215">
        <v>0</v>
      </c>
      <c r="T344" s="216">
        <f>S344*H344</f>
        <v>0</v>
      </c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R344" s="217" t="s">
        <v>125</v>
      </c>
      <c r="AT344" s="217" t="s">
        <v>120</v>
      </c>
      <c r="AU344" s="217" t="s">
        <v>82</v>
      </c>
      <c r="AY344" s="19" t="s">
        <v>118</v>
      </c>
      <c r="BE344" s="218">
        <f>IF(N344="základní",J344,0)</f>
        <v>0</v>
      </c>
      <c r="BF344" s="218">
        <f>IF(N344="snížená",J344,0)</f>
        <v>0</v>
      </c>
      <c r="BG344" s="218">
        <f>IF(N344="zákl. přenesená",J344,0)</f>
        <v>0</v>
      </c>
      <c r="BH344" s="218">
        <f>IF(N344="sníž. přenesená",J344,0)</f>
        <v>0</v>
      </c>
      <c r="BI344" s="218">
        <f>IF(N344="nulová",J344,0)</f>
        <v>0</v>
      </c>
      <c r="BJ344" s="19" t="s">
        <v>80</v>
      </c>
      <c r="BK344" s="218">
        <f>ROUND(I344*H344,2)</f>
        <v>0</v>
      </c>
      <c r="BL344" s="19" t="s">
        <v>125</v>
      </c>
      <c r="BM344" s="217" t="s">
        <v>494</v>
      </c>
    </row>
    <row r="345" s="2" customFormat="1">
      <c r="A345" s="40"/>
      <c r="B345" s="41"/>
      <c r="C345" s="42"/>
      <c r="D345" s="219" t="s">
        <v>127</v>
      </c>
      <c r="E345" s="42"/>
      <c r="F345" s="220" t="s">
        <v>495</v>
      </c>
      <c r="G345" s="42"/>
      <c r="H345" s="42"/>
      <c r="I345" s="221"/>
      <c r="J345" s="42"/>
      <c r="K345" s="42"/>
      <c r="L345" s="46"/>
      <c r="M345" s="222"/>
      <c r="N345" s="223"/>
      <c r="O345" s="86"/>
      <c r="P345" s="86"/>
      <c r="Q345" s="86"/>
      <c r="R345" s="86"/>
      <c r="S345" s="86"/>
      <c r="T345" s="87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T345" s="19" t="s">
        <v>127</v>
      </c>
      <c r="AU345" s="19" t="s">
        <v>82</v>
      </c>
    </row>
    <row r="346" s="2" customFormat="1">
      <c r="A346" s="40"/>
      <c r="B346" s="41"/>
      <c r="C346" s="42"/>
      <c r="D346" s="224" t="s">
        <v>129</v>
      </c>
      <c r="E346" s="42"/>
      <c r="F346" s="225" t="s">
        <v>496</v>
      </c>
      <c r="G346" s="42"/>
      <c r="H346" s="42"/>
      <c r="I346" s="221"/>
      <c r="J346" s="42"/>
      <c r="K346" s="42"/>
      <c r="L346" s="46"/>
      <c r="M346" s="222"/>
      <c r="N346" s="223"/>
      <c r="O346" s="86"/>
      <c r="P346" s="86"/>
      <c r="Q346" s="86"/>
      <c r="R346" s="86"/>
      <c r="S346" s="86"/>
      <c r="T346" s="87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T346" s="19" t="s">
        <v>129</v>
      </c>
      <c r="AU346" s="19" t="s">
        <v>82</v>
      </c>
    </row>
    <row r="347" s="13" customFormat="1">
      <c r="A347" s="13"/>
      <c r="B347" s="226"/>
      <c r="C347" s="227"/>
      <c r="D347" s="219" t="s">
        <v>131</v>
      </c>
      <c r="E347" s="228" t="s">
        <v>28</v>
      </c>
      <c r="F347" s="229" t="s">
        <v>497</v>
      </c>
      <c r="G347" s="227"/>
      <c r="H347" s="230">
        <v>139.30000000000001</v>
      </c>
      <c r="I347" s="231"/>
      <c r="J347" s="227"/>
      <c r="K347" s="227"/>
      <c r="L347" s="232"/>
      <c r="M347" s="233"/>
      <c r="N347" s="234"/>
      <c r="O347" s="234"/>
      <c r="P347" s="234"/>
      <c r="Q347" s="234"/>
      <c r="R347" s="234"/>
      <c r="S347" s="234"/>
      <c r="T347" s="235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36" t="s">
        <v>131</v>
      </c>
      <c r="AU347" s="236" t="s">
        <v>82</v>
      </c>
      <c r="AV347" s="13" t="s">
        <v>82</v>
      </c>
      <c r="AW347" s="13" t="s">
        <v>34</v>
      </c>
      <c r="AX347" s="13" t="s">
        <v>72</v>
      </c>
      <c r="AY347" s="236" t="s">
        <v>118</v>
      </c>
    </row>
    <row r="348" s="14" customFormat="1">
      <c r="A348" s="14"/>
      <c r="B348" s="237"/>
      <c r="C348" s="238"/>
      <c r="D348" s="219" t="s">
        <v>131</v>
      </c>
      <c r="E348" s="239" t="s">
        <v>28</v>
      </c>
      <c r="F348" s="240" t="s">
        <v>134</v>
      </c>
      <c r="G348" s="238"/>
      <c r="H348" s="241">
        <v>139.30000000000001</v>
      </c>
      <c r="I348" s="242"/>
      <c r="J348" s="238"/>
      <c r="K348" s="238"/>
      <c r="L348" s="243"/>
      <c r="M348" s="244"/>
      <c r="N348" s="245"/>
      <c r="O348" s="245"/>
      <c r="P348" s="245"/>
      <c r="Q348" s="245"/>
      <c r="R348" s="245"/>
      <c r="S348" s="245"/>
      <c r="T348" s="246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T348" s="247" t="s">
        <v>131</v>
      </c>
      <c r="AU348" s="247" t="s">
        <v>82</v>
      </c>
      <c r="AV348" s="14" t="s">
        <v>125</v>
      </c>
      <c r="AW348" s="14" t="s">
        <v>34</v>
      </c>
      <c r="AX348" s="14" t="s">
        <v>80</v>
      </c>
      <c r="AY348" s="247" t="s">
        <v>118</v>
      </c>
    </row>
    <row r="349" s="2" customFormat="1" ht="16.5" customHeight="1">
      <c r="A349" s="40"/>
      <c r="B349" s="41"/>
      <c r="C349" s="259" t="s">
        <v>498</v>
      </c>
      <c r="D349" s="259" t="s">
        <v>280</v>
      </c>
      <c r="E349" s="260" t="s">
        <v>499</v>
      </c>
      <c r="F349" s="261" t="s">
        <v>500</v>
      </c>
      <c r="G349" s="262" t="s">
        <v>493</v>
      </c>
      <c r="H349" s="263">
        <v>61.546999999999997</v>
      </c>
      <c r="I349" s="264"/>
      <c r="J349" s="265">
        <f>ROUND(I349*H349,2)</f>
        <v>0</v>
      </c>
      <c r="K349" s="261" t="s">
        <v>124</v>
      </c>
      <c r="L349" s="266"/>
      <c r="M349" s="267" t="s">
        <v>28</v>
      </c>
      <c r="N349" s="268" t="s">
        <v>43</v>
      </c>
      <c r="O349" s="86"/>
      <c r="P349" s="215">
        <f>O349*H349</f>
        <v>0</v>
      </c>
      <c r="Q349" s="215">
        <v>0.080000000000000002</v>
      </c>
      <c r="R349" s="215">
        <f>Q349*H349</f>
        <v>4.9237599999999997</v>
      </c>
      <c r="S349" s="215">
        <v>0</v>
      </c>
      <c r="T349" s="216">
        <f>S349*H349</f>
        <v>0</v>
      </c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R349" s="217" t="s">
        <v>182</v>
      </c>
      <c r="AT349" s="217" t="s">
        <v>280</v>
      </c>
      <c r="AU349" s="217" t="s">
        <v>82</v>
      </c>
      <c r="AY349" s="19" t="s">
        <v>118</v>
      </c>
      <c r="BE349" s="218">
        <f>IF(N349="základní",J349,0)</f>
        <v>0</v>
      </c>
      <c r="BF349" s="218">
        <f>IF(N349="snížená",J349,0)</f>
        <v>0</v>
      </c>
      <c r="BG349" s="218">
        <f>IF(N349="zákl. přenesená",J349,0)</f>
        <v>0</v>
      </c>
      <c r="BH349" s="218">
        <f>IF(N349="sníž. přenesená",J349,0)</f>
        <v>0</v>
      </c>
      <c r="BI349" s="218">
        <f>IF(N349="nulová",J349,0)</f>
        <v>0</v>
      </c>
      <c r="BJ349" s="19" t="s">
        <v>80</v>
      </c>
      <c r="BK349" s="218">
        <f>ROUND(I349*H349,2)</f>
        <v>0</v>
      </c>
      <c r="BL349" s="19" t="s">
        <v>125</v>
      </c>
      <c r="BM349" s="217" t="s">
        <v>501</v>
      </c>
    </row>
    <row r="350" s="2" customFormat="1">
      <c r="A350" s="40"/>
      <c r="B350" s="41"/>
      <c r="C350" s="42"/>
      <c r="D350" s="219" t="s">
        <v>127</v>
      </c>
      <c r="E350" s="42"/>
      <c r="F350" s="220" t="s">
        <v>500</v>
      </c>
      <c r="G350" s="42"/>
      <c r="H350" s="42"/>
      <c r="I350" s="221"/>
      <c r="J350" s="42"/>
      <c r="K350" s="42"/>
      <c r="L350" s="46"/>
      <c r="M350" s="222"/>
      <c r="N350" s="223"/>
      <c r="O350" s="86"/>
      <c r="P350" s="86"/>
      <c r="Q350" s="86"/>
      <c r="R350" s="86"/>
      <c r="S350" s="86"/>
      <c r="T350" s="87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T350" s="19" t="s">
        <v>127</v>
      </c>
      <c r="AU350" s="19" t="s">
        <v>82</v>
      </c>
    </row>
    <row r="351" s="13" customFormat="1">
      <c r="A351" s="13"/>
      <c r="B351" s="226"/>
      <c r="C351" s="227"/>
      <c r="D351" s="219" t="s">
        <v>131</v>
      </c>
      <c r="E351" s="228" t="s">
        <v>28</v>
      </c>
      <c r="F351" s="229" t="s">
        <v>502</v>
      </c>
      <c r="G351" s="227"/>
      <c r="H351" s="230">
        <v>60.340000000000003</v>
      </c>
      <c r="I351" s="231"/>
      <c r="J351" s="227"/>
      <c r="K351" s="227"/>
      <c r="L351" s="232"/>
      <c r="M351" s="233"/>
      <c r="N351" s="234"/>
      <c r="O351" s="234"/>
      <c r="P351" s="234"/>
      <c r="Q351" s="234"/>
      <c r="R351" s="234"/>
      <c r="S351" s="234"/>
      <c r="T351" s="235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36" t="s">
        <v>131</v>
      </c>
      <c r="AU351" s="236" t="s">
        <v>82</v>
      </c>
      <c r="AV351" s="13" t="s">
        <v>82</v>
      </c>
      <c r="AW351" s="13" t="s">
        <v>34</v>
      </c>
      <c r="AX351" s="13" t="s">
        <v>72</v>
      </c>
      <c r="AY351" s="236" t="s">
        <v>118</v>
      </c>
    </row>
    <row r="352" s="14" customFormat="1">
      <c r="A352" s="14"/>
      <c r="B352" s="237"/>
      <c r="C352" s="238"/>
      <c r="D352" s="219" t="s">
        <v>131</v>
      </c>
      <c r="E352" s="239" t="s">
        <v>28</v>
      </c>
      <c r="F352" s="240" t="s">
        <v>134</v>
      </c>
      <c r="G352" s="238"/>
      <c r="H352" s="241">
        <v>60.340000000000003</v>
      </c>
      <c r="I352" s="242"/>
      <c r="J352" s="238"/>
      <c r="K352" s="238"/>
      <c r="L352" s="243"/>
      <c r="M352" s="244"/>
      <c r="N352" s="245"/>
      <c r="O352" s="245"/>
      <c r="P352" s="245"/>
      <c r="Q352" s="245"/>
      <c r="R352" s="245"/>
      <c r="S352" s="245"/>
      <c r="T352" s="246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T352" s="247" t="s">
        <v>131</v>
      </c>
      <c r="AU352" s="247" t="s">
        <v>82</v>
      </c>
      <c r="AV352" s="14" t="s">
        <v>125</v>
      </c>
      <c r="AW352" s="14" t="s">
        <v>34</v>
      </c>
      <c r="AX352" s="14" t="s">
        <v>80</v>
      </c>
      <c r="AY352" s="247" t="s">
        <v>118</v>
      </c>
    </row>
    <row r="353" s="13" customFormat="1">
      <c r="A353" s="13"/>
      <c r="B353" s="226"/>
      <c r="C353" s="227"/>
      <c r="D353" s="219" t="s">
        <v>131</v>
      </c>
      <c r="E353" s="227"/>
      <c r="F353" s="229" t="s">
        <v>503</v>
      </c>
      <c r="G353" s="227"/>
      <c r="H353" s="230">
        <v>61.546999999999997</v>
      </c>
      <c r="I353" s="231"/>
      <c r="J353" s="227"/>
      <c r="K353" s="227"/>
      <c r="L353" s="232"/>
      <c r="M353" s="233"/>
      <c r="N353" s="234"/>
      <c r="O353" s="234"/>
      <c r="P353" s="234"/>
      <c r="Q353" s="234"/>
      <c r="R353" s="234"/>
      <c r="S353" s="234"/>
      <c r="T353" s="235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36" t="s">
        <v>131</v>
      </c>
      <c r="AU353" s="236" t="s">
        <v>82</v>
      </c>
      <c r="AV353" s="13" t="s">
        <v>82</v>
      </c>
      <c r="AW353" s="13" t="s">
        <v>4</v>
      </c>
      <c r="AX353" s="13" t="s">
        <v>80</v>
      </c>
      <c r="AY353" s="236" t="s">
        <v>118</v>
      </c>
    </row>
    <row r="354" s="2" customFormat="1" ht="24.15" customHeight="1">
      <c r="A354" s="40"/>
      <c r="B354" s="41"/>
      <c r="C354" s="259" t="s">
        <v>504</v>
      </c>
      <c r="D354" s="259" t="s">
        <v>280</v>
      </c>
      <c r="E354" s="260" t="s">
        <v>505</v>
      </c>
      <c r="F354" s="261" t="s">
        <v>506</v>
      </c>
      <c r="G354" s="262" t="s">
        <v>493</v>
      </c>
      <c r="H354" s="263">
        <v>76.459000000000003</v>
      </c>
      <c r="I354" s="264"/>
      <c r="J354" s="265">
        <f>ROUND(I354*H354,2)</f>
        <v>0</v>
      </c>
      <c r="K354" s="261" t="s">
        <v>124</v>
      </c>
      <c r="L354" s="266"/>
      <c r="M354" s="267" t="s">
        <v>28</v>
      </c>
      <c r="N354" s="268" t="s">
        <v>43</v>
      </c>
      <c r="O354" s="86"/>
      <c r="P354" s="215">
        <f>O354*H354</f>
        <v>0</v>
      </c>
      <c r="Q354" s="215">
        <v>0.048300000000000003</v>
      </c>
      <c r="R354" s="215">
        <f>Q354*H354</f>
        <v>3.6929697000000004</v>
      </c>
      <c r="S354" s="215">
        <v>0</v>
      </c>
      <c r="T354" s="216">
        <f>S354*H354</f>
        <v>0</v>
      </c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R354" s="217" t="s">
        <v>182</v>
      </c>
      <c r="AT354" s="217" t="s">
        <v>280</v>
      </c>
      <c r="AU354" s="217" t="s">
        <v>82</v>
      </c>
      <c r="AY354" s="19" t="s">
        <v>118</v>
      </c>
      <c r="BE354" s="218">
        <f>IF(N354="základní",J354,0)</f>
        <v>0</v>
      </c>
      <c r="BF354" s="218">
        <f>IF(N354="snížená",J354,0)</f>
        <v>0</v>
      </c>
      <c r="BG354" s="218">
        <f>IF(N354="zákl. přenesená",J354,0)</f>
        <v>0</v>
      </c>
      <c r="BH354" s="218">
        <f>IF(N354="sníž. přenesená",J354,0)</f>
        <v>0</v>
      </c>
      <c r="BI354" s="218">
        <f>IF(N354="nulová",J354,0)</f>
        <v>0</v>
      </c>
      <c r="BJ354" s="19" t="s">
        <v>80</v>
      </c>
      <c r="BK354" s="218">
        <f>ROUND(I354*H354,2)</f>
        <v>0</v>
      </c>
      <c r="BL354" s="19" t="s">
        <v>125</v>
      </c>
      <c r="BM354" s="217" t="s">
        <v>507</v>
      </c>
    </row>
    <row r="355" s="2" customFormat="1">
      <c r="A355" s="40"/>
      <c r="B355" s="41"/>
      <c r="C355" s="42"/>
      <c r="D355" s="219" t="s">
        <v>127</v>
      </c>
      <c r="E355" s="42"/>
      <c r="F355" s="220" t="s">
        <v>506</v>
      </c>
      <c r="G355" s="42"/>
      <c r="H355" s="42"/>
      <c r="I355" s="221"/>
      <c r="J355" s="42"/>
      <c r="K355" s="42"/>
      <c r="L355" s="46"/>
      <c r="M355" s="222"/>
      <c r="N355" s="223"/>
      <c r="O355" s="86"/>
      <c r="P355" s="86"/>
      <c r="Q355" s="86"/>
      <c r="R355" s="86"/>
      <c r="S355" s="86"/>
      <c r="T355" s="87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T355" s="19" t="s">
        <v>127</v>
      </c>
      <c r="AU355" s="19" t="s">
        <v>82</v>
      </c>
    </row>
    <row r="356" s="13" customFormat="1">
      <c r="A356" s="13"/>
      <c r="B356" s="226"/>
      <c r="C356" s="227"/>
      <c r="D356" s="219" t="s">
        <v>131</v>
      </c>
      <c r="E356" s="228" t="s">
        <v>28</v>
      </c>
      <c r="F356" s="229" t="s">
        <v>508</v>
      </c>
      <c r="G356" s="227"/>
      <c r="H356" s="230">
        <v>74.959999999999994</v>
      </c>
      <c r="I356" s="231"/>
      <c r="J356" s="227"/>
      <c r="K356" s="227"/>
      <c r="L356" s="232"/>
      <c r="M356" s="233"/>
      <c r="N356" s="234"/>
      <c r="O356" s="234"/>
      <c r="P356" s="234"/>
      <c r="Q356" s="234"/>
      <c r="R356" s="234"/>
      <c r="S356" s="234"/>
      <c r="T356" s="235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36" t="s">
        <v>131</v>
      </c>
      <c r="AU356" s="236" t="s">
        <v>82</v>
      </c>
      <c r="AV356" s="13" t="s">
        <v>82</v>
      </c>
      <c r="AW356" s="13" t="s">
        <v>34</v>
      </c>
      <c r="AX356" s="13" t="s">
        <v>72</v>
      </c>
      <c r="AY356" s="236" t="s">
        <v>118</v>
      </c>
    </row>
    <row r="357" s="14" customFormat="1">
      <c r="A357" s="14"/>
      <c r="B357" s="237"/>
      <c r="C357" s="238"/>
      <c r="D357" s="219" t="s">
        <v>131</v>
      </c>
      <c r="E357" s="239" t="s">
        <v>28</v>
      </c>
      <c r="F357" s="240" t="s">
        <v>134</v>
      </c>
      <c r="G357" s="238"/>
      <c r="H357" s="241">
        <v>74.959999999999994</v>
      </c>
      <c r="I357" s="242"/>
      <c r="J357" s="238"/>
      <c r="K357" s="238"/>
      <c r="L357" s="243"/>
      <c r="M357" s="244"/>
      <c r="N357" s="245"/>
      <c r="O357" s="245"/>
      <c r="P357" s="245"/>
      <c r="Q357" s="245"/>
      <c r="R357" s="245"/>
      <c r="S357" s="245"/>
      <c r="T357" s="246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T357" s="247" t="s">
        <v>131</v>
      </c>
      <c r="AU357" s="247" t="s">
        <v>82</v>
      </c>
      <c r="AV357" s="14" t="s">
        <v>125</v>
      </c>
      <c r="AW357" s="14" t="s">
        <v>34</v>
      </c>
      <c r="AX357" s="14" t="s">
        <v>80</v>
      </c>
      <c r="AY357" s="247" t="s">
        <v>118</v>
      </c>
    </row>
    <row r="358" s="13" customFormat="1">
      <c r="A358" s="13"/>
      <c r="B358" s="226"/>
      <c r="C358" s="227"/>
      <c r="D358" s="219" t="s">
        <v>131</v>
      </c>
      <c r="E358" s="227"/>
      <c r="F358" s="229" t="s">
        <v>509</v>
      </c>
      <c r="G358" s="227"/>
      <c r="H358" s="230">
        <v>76.459000000000003</v>
      </c>
      <c r="I358" s="231"/>
      <c r="J358" s="227"/>
      <c r="K358" s="227"/>
      <c r="L358" s="232"/>
      <c r="M358" s="233"/>
      <c r="N358" s="234"/>
      <c r="O358" s="234"/>
      <c r="P358" s="234"/>
      <c r="Q358" s="234"/>
      <c r="R358" s="234"/>
      <c r="S358" s="234"/>
      <c r="T358" s="235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6" t="s">
        <v>131</v>
      </c>
      <c r="AU358" s="236" t="s">
        <v>82</v>
      </c>
      <c r="AV358" s="13" t="s">
        <v>82</v>
      </c>
      <c r="AW358" s="13" t="s">
        <v>4</v>
      </c>
      <c r="AX358" s="13" t="s">
        <v>80</v>
      </c>
      <c r="AY358" s="236" t="s">
        <v>118</v>
      </c>
    </row>
    <row r="359" s="2" customFormat="1" ht="24.15" customHeight="1">
      <c r="A359" s="40"/>
      <c r="B359" s="41"/>
      <c r="C359" s="259" t="s">
        <v>510</v>
      </c>
      <c r="D359" s="259" t="s">
        <v>280</v>
      </c>
      <c r="E359" s="260" t="s">
        <v>511</v>
      </c>
      <c r="F359" s="261" t="s">
        <v>512</v>
      </c>
      <c r="G359" s="262" t="s">
        <v>493</v>
      </c>
      <c r="H359" s="263">
        <v>4.0800000000000001</v>
      </c>
      <c r="I359" s="264"/>
      <c r="J359" s="265">
        <f>ROUND(I359*H359,2)</f>
        <v>0</v>
      </c>
      <c r="K359" s="261" t="s">
        <v>124</v>
      </c>
      <c r="L359" s="266"/>
      <c r="M359" s="267" t="s">
        <v>28</v>
      </c>
      <c r="N359" s="268" t="s">
        <v>43</v>
      </c>
      <c r="O359" s="86"/>
      <c r="P359" s="215">
        <f>O359*H359</f>
        <v>0</v>
      </c>
      <c r="Q359" s="215">
        <v>0.065670000000000006</v>
      </c>
      <c r="R359" s="215">
        <f>Q359*H359</f>
        <v>0.26793360000000005</v>
      </c>
      <c r="S359" s="215">
        <v>0</v>
      </c>
      <c r="T359" s="216">
        <f>S359*H359</f>
        <v>0</v>
      </c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R359" s="217" t="s">
        <v>182</v>
      </c>
      <c r="AT359" s="217" t="s">
        <v>280</v>
      </c>
      <c r="AU359" s="217" t="s">
        <v>82</v>
      </c>
      <c r="AY359" s="19" t="s">
        <v>118</v>
      </c>
      <c r="BE359" s="218">
        <f>IF(N359="základní",J359,0)</f>
        <v>0</v>
      </c>
      <c r="BF359" s="218">
        <f>IF(N359="snížená",J359,0)</f>
        <v>0</v>
      </c>
      <c r="BG359" s="218">
        <f>IF(N359="zákl. přenesená",J359,0)</f>
        <v>0</v>
      </c>
      <c r="BH359" s="218">
        <f>IF(N359="sníž. přenesená",J359,0)</f>
        <v>0</v>
      </c>
      <c r="BI359" s="218">
        <f>IF(N359="nulová",J359,0)</f>
        <v>0</v>
      </c>
      <c r="BJ359" s="19" t="s">
        <v>80</v>
      </c>
      <c r="BK359" s="218">
        <f>ROUND(I359*H359,2)</f>
        <v>0</v>
      </c>
      <c r="BL359" s="19" t="s">
        <v>125</v>
      </c>
      <c r="BM359" s="217" t="s">
        <v>513</v>
      </c>
    </row>
    <row r="360" s="2" customFormat="1">
      <c r="A360" s="40"/>
      <c r="B360" s="41"/>
      <c r="C360" s="42"/>
      <c r="D360" s="219" t="s">
        <v>127</v>
      </c>
      <c r="E360" s="42"/>
      <c r="F360" s="220" t="s">
        <v>512</v>
      </c>
      <c r="G360" s="42"/>
      <c r="H360" s="42"/>
      <c r="I360" s="221"/>
      <c r="J360" s="42"/>
      <c r="K360" s="42"/>
      <c r="L360" s="46"/>
      <c r="M360" s="222"/>
      <c r="N360" s="223"/>
      <c r="O360" s="86"/>
      <c r="P360" s="86"/>
      <c r="Q360" s="86"/>
      <c r="R360" s="86"/>
      <c r="S360" s="86"/>
      <c r="T360" s="87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T360" s="19" t="s">
        <v>127</v>
      </c>
      <c r="AU360" s="19" t="s">
        <v>82</v>
      </c>
    </row>
    <row r="361" s="13" customFormat="1">
      <c r="A361" s="13"/>
      <c r="B361" s="226"/>
      <c r="C361" s="227"/>
      <c r="D361" s="219" t="s">
        <v>131</v>
      </c>
      <c r="E361" s="228" t="s">
        <v>28</v>
      </c>
      <c r="F361" s="229" t="s">
        <v>514</v>
      </c>
      <c r="G361" s="227"/>
      <c r="H361" s="230">
        <v>2</v>
      </c>
      <c r="I361" s="231"/>
      <c r="J361" s="227"/>
      <c r="K361" s="227"/>
      <c r="L361" s="232"/>
      <c r="M361" s="233"/>
      <c r="N361" s="234"/>
      <c r="O361" s="234"/>
      <c r="P361" s="234"/>
      <c r="Q361" s="234"/>
      <c r="R361" s="234"/>
      <c r="S361" s="234"/>
      <c r="T361" s="235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36" t="s">
        <v>131</v>
      </c>
      <c r="AU361" s="236" t="s">
        <v>82</v>
      </c>
      <c r="AV361" s="13" t="s">
        <v>82</v>
      </c>
      <c r="AW361" s="13" t="s">
        <v>34</v>
      </c>
      <c r="AX361" s="13" t="s">
        <v>72</v>
      </c>
      <c r="AY361" s="236" t="s">
        <v>118</v>
      </c>
    </row>
    <row r="362" s="13" customFormat="1">
      <c r="A362" s="13"/>
      <c r="B362" s="226"/>
      <c r="C362" s="227"/>
      <c r="D362" s="219" t="s">
        <v>131</v>
      </c>
      <c r="E362" s="228" t="s">
        <v>28</v>
      </c>
      <c r="F362" s="229" t="s">
        <v>515</v>
      </c>
      <c r="G362" s="227"/>
      <c r="H362" s="230">
        <v>2</v>
      </c>
      <c r="I362" s="231"/>
      <c r="J362" s="227"/>
      <c r="K362" s="227"/>
      <c r="L362" s="232"/>
      <c r="M362" s="233"/>
      <c r="N362" s="234"/>
      <c r="O362" s="234"/>
      <c r="P362" s="234"/>
      <c r="Q362" s="234"/>
      <c r="R362" s="234"/>
      <c r="S362" s="234"/>
      <c r="T362" s="235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36" t="s">
        <v>131</v>
      </c>
      <c r="AU362" s="236" t="s">
        <v>82</v>
      </c>
      <c r="AV362" s="13" t="s">
        <v>82</v>
      </c>
      <c r="AW362" s="13" t="s">
        <v>34</v>
      </c>
      <c r="AX362" s="13" t="s">
        <v>72</v>
      </c>
      <c r="AY362" s="236" t="s">
        <v>118</v>
      </c>
    </row>
    <row r="363" s="14" customFormat="1">
      <c r="A363" s="14"/>
      <c r="B363" s="237"/>
      <c r="C363" s="238"/>
      <c r="D363" s="219" t="s">
        <v>131</v>
      </c>
      <c r="E363" s="239" t="s">
        <v>28</v>
      </c>
      <c r="F363" s="240" t="s">
        <v>134</v>
      </c>
      <c r="G363" s="238"/>
      <c r="H363" s="241">
        <v>4</v>
      </c>
      <c r="I363" s="242"/>
      <c r="J363" s="238"/>
      <c r="K363" s="238"/>
      <c r="L363" s="243"/>
      <c r="M363" s="244"/>
      <c r="N363" s="245"/>
      <c r="O363" s="245"/>
      <c r="P363" s="245"/>
      <c r="Q363" s="245"/>
      <c r="R363" s="245"/>
      <c r="S363" s="245"/>
      <c r="T363" s="246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T363" s="247" t="s">
        <v>131</v>
      </c>
      <c r="AU363" s="247" t="s">
        <v>82</v>
      </c>
      <c r="AV363" s="14" t="s">
        <v>125</v>
      </c>
      <c r="AW363" s="14" t="s">
        <v>34</v>
      </c>
      <c r="AX363" s="14" t="s">
        <v>80</v>
      </c>
      <c r="AY363" s="247" t="s">
        <v>118</v>
      </c>
    </row>
    <row r="364" s="13" customFormat="1">
      <c r="A364" s="13"/>
      <c r="B364" s="226"/>
      <c r="C364" s="227"/>
      <c r="D364" s="219" t="s">
        <v>131</v>
      </c>
      <c r="E364" s="227"/>
      <c r="F364" s="229" t="s">
        <v>516</v>
      </c>
      <c r="G364" s="227"/>
      <c r="H364" s="230">
        <v>4.0800000000000001</v>
      </c>
      <c r="I364" s="231"/>
      <c r="J364" s="227"/>
      <c r="K364" s="227"/>
      <c r="L364" s="232"/>
      <c r="M364" s="233"/>
      <c r="N364" s="234"/>
      <c r="O364" s="234"/>
      <c r="P364" s="234"/>
      <c r="Q364" s="234"/>
      <c r="R364" s="234"/>
      <c r="S364" s="234"/>
      <c r="T364" s="235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6" t="s">
        <v>131</v>
      </c>
      <c r="AU364" s="236" t="s">
        <v>82</v>
      </c>
      <c r="AV364" s="13" t="s">
        <v>82</v>
      </c>
      <c r="AW364" s="13" t="s">
        <v>4</v>
      </c>
      <c r="AX364" s="13" t="s">
        <v>80</v>
      </c>
      <c r="AY364" s="236" t="s">
        <v>118</v>
      </c>
    </row>
    <row r="365" s="2" customFormat="1" ht="33" customHeight="1">
      <c r="A365" s="40"/>
      <c r="B365" s="41"/>
      <c r="C365" s="206" t="s">
        <v>517</v>
      </c>
      <c r="D365" s="206" t="s">
        <v>120</v>
      </c>
      <c r="E365" s="207" t="s">
        <v>518</v>
      </c>
      <c r="F365" s="208" t="s">
        <v>519</v>
      </c>
      <c r="G365" s="209" t="s">
        <v>493</v>
      </c>
      <c r="H365" s="210">
        <v>46.799999999999997</v>
      </c>
      <c r="I365" s="211"/>
      <c r="J365" s="212">
        <f>ROUND(I365*H365,2)</f>
        <v>0</v>
      </c>
      <c r="K365" s="208" t="s">
        <v>124</v>
      </c>
      <c r="L365" s="46"/>
      <c r="M365" s="213" t="s">
        <v>28</v>
      </c>
      <c r="N365" s="214" t="s">
        <v>43</v>
      </c>
      <c r="O365" s="86"/>
      <c r="P365" s="215">
        <f>O365*H365</f>
        <v>0</v>
      </c>
      <c r="Q365" s="215">
        <v>0.00060999999999999997</v>
      </c>
      <c r="R365" s="215">
        <f>Q365*H365</f>
        <v>0.028547999999999997</v>
      </c>
      <c r="S365" s="215">
        <v>0</v>
      </c>
      <c r="T365" s="216">
        <f>S365*H365</f>
        <v>0</v>
      </c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R365" s="217" t="s">
        <v>125</v>
      </c>
      <c r="AT365" s="217" t="s">
        <v>120</v>
      </c>
      <c r="AU365" s="217" t="s">
        <v>82</v>
      </c>
      <c r="AY365" s="19" t="s">
        <v>118</v>
      </c>
      <c r="BE365" s="218">
        <f>IF(N365="základní",J365,0)</f>
        <v>0</v>
      </c>
      <c r="BF365" s="218">
        <f>IF(N365="snížená",J365,0)</f>
        <v>0</v>
      </c>
      <c r="BG365" s="218">
        <f>IF(N365="zákl. přenesená",J365,0)</f>
        <v>0</v>
      </c>
      <c r="BH365" s="218">
        <f>IF(N365="sníž. přenesená",J365,0)</f>
        <v>0</v>
      </c>
      <c r="BI365" s="218">
        <f>IF(N365="nulová",J365,0)</f>
        <v>0</v>
      </c>
      <c r="BJ365" s="19" t="s">
        <v>80</v>
      </c>
      <c r="BK365" s="218">
        <f>ROUND(I365*H365,2)</f>
        <v>0</v>
      </c>
      <c r="BL365" s="19" t="s">
        <v>125</v>
      </c>
      <c r="BM365" s="217" t="s">
        <v>520</v>
      </c>
    </row>
    <row r="366" s="2" customFormat="1">
      <c r="A366" s="40"/>
      <c r="B366" s="41"/>
      <c r="C366" s="42"/>
      <c r="D366" s="219" t="s">
        <v>127</v>
      </c>
      <c r="E366" s="42"/>
      <c r="F366" s="220" t="s">
        <v>521</v>
      </c>
      <c r="G366" s="42"/>
      <c r="H366" s="42"/>
      <c r="I366" s="221"/>
      <c r="J366" s="42"/>
      <c r="K366" s="42"/>
      <c r="L366" s="46"/>
      <c r="M366" s="222"/>
      <c r="N366" s="223"/>
      <c r="O366" s="86"/>
      <c r="P366" s="86"/>
      <c r="Q366" s="86"/>
      <c r="R366" s="86"/>
      <c r="S366" s="86"/>
      <c r="T366" s="87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T366" s="19" t="s">
        <v>127</v>
      </c>
      <c r="AU366" s="19" t="s">
        <v>82</v>
      </c>
    </row>
    <row r="367" s="2" customFormat="1">
      <c r="A367" s="40"/>
      <c r="B367" s="41"/>
      <c r="C367" s="42"/>
      <c r="D367" s="224" t="s">
        <v>129</v>
      </c>
      <c r="E367" s="42"/>
      <c r="F367" s="225" t="s">
        <v>522</v>
      </c>
      <c r="G367" s="42"/>
      <c r="H367" s="42"/>
      <c r="I367" s="221"/>
      <c r="J367" s="42"/>
      <c r="K367" s="42"/>
      <c r="L367" s="46"/>
      <c r="M367" s="222"/>
      <c r="N367" s="223"/>
      <c r="O367" s="86"/>
      <c r="P367" s="86"/>
      <c r="Q367" s="86"/>
      <c r="R367" s="86"/>
      <c r="S367" s="86"/>
      <c r="T367" s="87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T367" s="19" t="s">
        <v>129</v>
      </c>
      <c r="AU367" s="19" t="s">
        <v>82</v>
      </c>
    </row>
    <row r="368" s="13" customFormat="1">
      <c r="A368" s="13"/>
      <c r="B368" s="226"/>
      <c r="C368" s="227"/>
      <c r="D368" s="219" t="s">
        <v>131</v>
      </c>
      <c r="E368" s="228" t="s">
        <v>28</v>
      </c>
      <c r="F368" s="229" t="s">
        <v>523</v>
      </c>
      <c r="G368" s="227"/>
      <c r="H368" s="230">
        <v>46.799999999999997</v>
      </c>
      <c r="I368" s="231"/>
      <c r="J368" s="227"/>
      <c r="K368" s="227"/>
      <c r="L368" s="232"/>
      <c r="M368" s="233"/>
      <c r="N368" s="234"/>
      <c r="O368" s="234"/>
      <c r="P368" s="234"/>
      <c r="Q368" s="234"/>
      <c r="R368" s="234"/>
      <c r="S368" s="234"/>
      <c r="T368" s="235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36" t="s">
        <v>131</v>
      </c>
      <c r="AU368" s="236" t="s">
        <v>82</v>
      </c>
      <c r="AV368" s="13" t="s">
        <v>82</v>
      </c>
      <c r="AW368" s="13" t="s">
        <v>34</v>
      </c>
      <c r="AX368" s="13" t="s">
        <v>72</v>
      </c>
      <c r="AY368" s="236" t="s">
        <v>118</v>
      </c>
    </row>
    <row r="369" s="14" customFormat="1">
      <c r="A369" s="14"/>
      <c r="B369" s="237"/>
      <c r="C369" s="238"/>
      <c r="D369" s="219" t="s">
        <v>131</v>
      </c>
      <c r="E369" s="239" t="s">
        <v>28</v>
      </c>
      <c r="F369" s="240" t="s">
        <v>134</v>
      </c>
      <c r="G369" s="238"/>
      <c r="H369" s="241">
        <v>46.799999999999997</v>
      </c>
      <c r="I369" s="242"/>
      <c r="J369" s="238"/>
      <c r="K369" s="238"/>
      <c r="L369" s="243"/>
      <c r="M369" s="244"/>
      <c r="N369" s="245"/>
      <c r="O369" s="245"/>
      <c r="P369" s="245"/>
      <c r="Q369" s="245"/>
      <c r="R369" s="245"/>
      <c r="S369" s="245"/>
      <c r="T369" s="246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T369" s="247" t="s">
        <v>131</v>
      </c>
      <c r="AU369" s="247" t="s">
        <v>82</v>
      </c>
      <c r="AV369" s="14" t="s">
        <v>125</v>
      </c>
      <c r="AW369" s="14" t="s">
        <v>34</v>
      </c>
      <c r="AX369" s="14" t="s">
        <v>80</v>
      </c>
      <c r="AY369" s="247" t="s">
        <v>118</v>
      </c>
    </row>
    <row r="370" s="2" customFormat="1" ht="16.5" customHeight="1">
      <c r="A370" s="40"/>
      <c r="B370" s="41"/>
      <c r="C370" s="206" t="s">
        <v>524</v>
      </c>
      <c r="D370" s="206" t="s">
        <v>120</v>
      </c>
      <c r="E370" s="207" t="s">
        <v>525</v>
      </c>
      <c r="F370" s="208" t="s">
        <v>526</v>
      </c>
      <c r="G370" s="209" t="s">
        <v>493</v>
      </c>
      <c r="H370" s="210">
        <v>46.799999999999997</v>
      </c>
      <c r="I370" s="211"/>
      <c r="J370" s="212">
        <f>ROUND(I370*H370,2)</f>
        <v>0</v>
      </c>
      <c r="K370" s="208" t="s">
        <v>124</v>
      </c>
      <c r="L370" s="46"/>
      <c r="M370" s="213" t="s">
        <v>28</v>
      </c>
      <c r="N370" s="214" t="s">
        <v>43</v>
      </c>
      <c r="O370" s="86"/>
      <c r="P370" s="215">
        <f>O370*H370</f>
        <v>0</v>
      </c>
      <c r="Q370" s="215">
        <v>0</v>
      </c>
      <c r="R370" s="215">
        <f>Q370*H370</f>
        <v>0</v>
      </c>
      <c r="S370" s="215">
        <v>0</v>
      </c>
      <c r="T370" s="216">
        <f>S370*H370</f>
        <v>0</v>
      </c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R370" s="217" t="s">
        <v>125</v>
      </c>
      <c r="AT370" s="217" t="s">
        <v>120</v>
      </c>
      <c r="AU370" s="217" t="s">
        <v>82</v>
      </c>
      <c r="AY370" s="19" t="s">
        <v>118</v>
      </c>
      <c r="BE370" s="218">
        <f>IF(N370="základní",J370,0)</f>
        <v>0</v>
      </c>
      <c r="BF370" s="218">
        <f>IF(N370="snížená",J370,0)</f>
        <v>0</v>
      </c>
      <c r="BG370" s="218">
        <f>IF(N370="zákl. přenesená",J370,0)</f>
        <v>0</v>
      </c>
      <c r="BH370" s="218">
        <f>IF(N370="sníž. přenesená",J370,0)</f>
        <v>0</v>
      </c>
      <c r="BI370" s="218">
        <f>IF(N370="nulová",J370,0)</f>
        <v>0</v>
      </c>
      <c r="BJ370" s="19" t="s">
        <v>80</v>
      </c>
      <c r="BK370" s="218">
        <f>ROUND(I370*H370,2)</f>
        <v>0</v>
      </c>
      <c r="BL370" s="19" t="s">
        <v>125</v>
      </c>
      <c r="BM370" s="217" t="s">
        <v>527</v>
      </c>
    </row>
    <row r="371" s="2" customFormat="1">
      <c r="A371" s="40"/>
      <c r="B371" s="41"/>
      <c r="C371" s="42"/>
      <c r="D371" s="219" t="s">
        <v>127</v>
      </c>
      <c r="E371" s="42"/>
      <c r="F371" s="220" t="s">
        <v>528</v>
      </c>
      <c r="G371" s="42"/>
      <c r="H371" s="42"/>
      <c r="I371" s="221"/>
      <c r="J371" s="42"/>
      <c r="K371" s="42"/>
      <c r="L371" s="46"/>
      <c r="M371" s="222"/>
      <c r="N371" s="223"/>
      <c r="O371" s="86"/>
      <c r="P371" s="86"/>
      <c r="Q371" s="86"/>
      <c r="R371" s="86"/>
      <c r="S371" s="86"/>
      <c r="T371" s="87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T371" s="19" t="s">
        <v>127</v>
      </c>
      <c r="AU371" s="19" t="s">
        <v>82</v>
      </c>
    </row>
    <row r="372" s="2" customFormat="1">
      <c r="A372" s="40"/>
      <c r="B372" s="41"/>
      <c r="C372" s="42"/>
      <c r="D372" s="224" t="s">
        <v>129</v>
      </c>
      <c r="E372" s="42"/>
      <c r="F372" s="225" t="s">
        <v>529</v>
      </c>
      <c r="G372" s="42"/>
      <c r="H372" s="42"/>
      <c r="I372" s="221"/>
      <c r="J372" s="42"/>
      <c r="K372" s="42"/>
      <c r="L372" s="46"/>
      <c r="M372" s="222"/>
      <c r="N372" s="223"/>
      <c r="O372" s="86"/>
      <c r="P372" s="86"/>
      <c r="Q372" s="86"/>
      <c r="R372" s="86"/>
      <c r="S372" s="86"/>
      <c r="T372" s="87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T372" s="19" t="s">
        <v>129</v>
      </c>
      <c r="AU372" s="19" t="s">
        <v>82</v>
      </c>
    </row>
    <row r="373" s="13" customFormat="1">
      <c r="A373" s="13"/>
      <c r="B373" s="226"/>
      <c r="C373" s="227"/>
      <c r="D373" s="219" t="s">
        <v>131</v>
      </c>
      <c r="E373" s="228" t="s">
        <v>28</v>
      </c>
      <c r="F373" s="229" t="s">
        <v>523</v>
      </c>
      <c r="G373" s="227"/>
      <c r="H373" s="230">
        <v>46.799999999999997</v>
      </c>
      <c r="I373" s="231"/>
      <c r="J373" s="227"/>
      <c r="K373" s="227"/>
      <c r="L373" s="232"/>
      <c r="M373" s="233"/>
      <c r="N373" s="234"/>
      <c r="O373" s="234"/>
      <c r="P373" s="234"/>
      <c r="Q373" s="234"/>
      <c r="R373" s="234"/>
      <c r="S373" s="234"/>
      <c r="T373" s="235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36" t="s">
        <v>131</v>
      </c>
      <c r="AU373" s="236" t="s">
        <v>82</v>
      </c>
      <c r="AV373" s="13" t="s">
        <v>82</v>
      </c>
      <c r="AW373" s="13" t="s">
        <v>34</v>
      </c>
      <c r="AX373" s="13" t="s">
        <v>80</v>
      </c>
      <c r="AY373" s="236" t="s">
        <v>118</v>
      </c>
    </row>
    <row r="374" s="2" customFormat="1" ht="24.15" customHeight="1">
      <c r="A374" s="40"/>
      <c r="B374" s="41"/>
      <c r="C374" s="206" t="s">
        <v>530</v>
      </c>
      <c r="D374" s="206" t="s">
        <v>120</v>
      </c>
      <c r="E374" s="207" t="s">
        <v>531</v>
      </c>
      <c r="F374" s="208" t="s">
        <v>532</v>
      </c>
      <c r="G374" s="209" t="s">
        <v>493</v>
      </c>
      <c r="H374" s="210">
        <v>63.799999999999997</v>
      </c>
      <c r="I374" s="211"/>
      <c r="J374" s="212">
        <f>ROUND(I374*H374,2)</f>
        <v>0</v>
      </c>
      <c r="K374" s="208" t="s">
        <v>124</v>
      </c>
      <c r="L374" s="46"/>
      <c r="M374" s="213" t="s">
        <v>28</v>
      </c>
      <c r="N374" s="214" t="s">
        <v>43</v>
      </c>
      <c r="O374" s="86"/>
      <c r="P374" s="215">
        <f>O374*H374</f>
        <v>0</v>
      </c>
      <c r="Q374" s="215">
        <v>0</v>
      </c>
      <c r="R374" s="215">
        <f>Q374*H374</f>
        <v>0</v>
      </c>
      <c r="S374" s="215">
        <v>0</v>
      </c>
      <c r="T374" s="216">
        <f>S374*H374</f>
        <v>0</v>
      </c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R374" s="217" t="s">
        <v>125</v>
      </c>
      <c r="AT374" s="217" t="s">
        <v>120</v>
      </c>
      <c r="AU374" s="217" t="s">
        <v>82</v>
      </c>
      <c r="AY374" s="19" t="s">
        <v>118</v>
      </c>
      <c r="BE374" s="218">
        <f>IF(N374="základní",J374,0)</f>
        <v>0</v>
      </c>
      <c r="BF374" s="218">
        <f>IF(N374="snížená",J374,0)</f>
        <v>0</v>
      </c>
      <c r="BG374" s="218">
        <f>IF(N374="zákl. přenesená",J374,0)</f>
        <v>0</v>
      </c>
      <c r="BH374" s="218">
        <f>IF(N374="sníž. přenesená",J374,0)</f>
        <v>0</v>
      </c>
      <c r="BI374" s="218">
        <f>IF(N374="nulová",J374,0)</f>
        <v>0</v>
      </c>
      <c r="BJ374" s="19" t="s">
        <v>80</v>
      </c>
      <c r="BK374" s="218">
        <f>ROUND(I374*H374,2)</f>
        <v>0</v>
      </c>
      <c r="BL374" s="19" t="s">
        <v>125</v>
      </c>
      <c r="BM374" s="217" t="s">
        <v>533</v>
      </c>
    </row>
    <row r="375" s="2" customFormat="1">
      <c r="A375" s="40"/>
      <c r="B375" s="41"/>
      <c r="C375" s="42"/>
      <c r="D375" s="219" t="s">
        <v>127</v>
      </c>
      <c r="E375" s="42"/>
      <c r="F375" s="220" t="s">
        <v>534</v>
      </c>
      <c r="G375" s="42"/>
      <c r="H375" s="42"/>
      <c r="I375" s="221"/>
      <c r="J375" s="42"/>
      <c r="K375" s="42"/>
      <c r="L375" s="46"/>
      <c r="M375" s="222"/>
      <c r="N375" s="223"/>
      <c r="O375" s="86"/>
      <c r="P375" s="86"/>
      <c r="Q375" s="86"/>
      <c r="R375" s="86"/>
      <c r="S375" s="86"/>
      <c r="T375" s="87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T375" s="19" t="s">
        <v>127</v>
      </c>
      <c r="AU375" s="19" t="s">
        <v>82</v>
      </c>
    </row>
    <row r="376" s="2" customFormat="1">
      <c r="A376" s="40"/>
      <c r="B376" s="41"/>
      <c r="C376" s="42"/>
      <c r="D376" s="224" t="s">
        <v>129</v>
      </c>
      <c r="E376" s="42"/>
      <c r="F376" s="225" t="s">
        <v>535</v>
      </c>
      <c r="G376" s="42"/>
      <c r="H376" s="42"/>
      <c r="I376" s="221"/>
      <c r="J376" s="42"/>
      <c r="K376" s="42"/>
      <c r="L376" s="46"/>
      <c r="M376" s="222"/>
      <c r="N376" s="223"/>
      <c r="O376" s="86"/>
      <c r="P376" s="86"/>
      <c r="Q376" s="86"/>
      <c r="R376" s="86"/>
      <c r="S376" s="86"/>
      <c r="T376" s="87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T376" s="19" t="s">
        <v>129</v>
      </c>
      <c r="AU376" s="19" t="s">
        <v>82</v>
      </c>
    </row>
    <row r="377" s="13" customFormat="1">
      <c r="A377" s="13"/>
      <c r="B377" s="226"/>
      <c r="C377" s="227"/>
      <c r="D377" s="219" t="s">
        <v>131</v>
      </c>
      <c r="E377" s="228" t="s">
        <v>28</v>
      </c>
      <c r="F377" s="229" t="s">
        <v>536</v>
      </c>
      <c r="G377" s="227"/>
      <c r="H377" s="230">
        <v>63.799999999999997</v>
      </c>
      <c r="I377" s="231"/>
      <c r="J377" s="227"/>
      <c r="K377" s="227"/>
      <c r="L377" s="232"/>
      <c r="M377" s="233"/>
      <c r="N377" s="234"/>
      <c r="O377" s="234"/>
      <c r="P377" s="234"/>
      <c r="Q377" s="234"/>
      <c r="R377" s="234"/>
      <c r="S377" s="234"/>
      <c r="T377" s="235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36" t="s">
        <v>131</v>
      </c>
      <c r="AU377" s="236" t="s">
        <v>82</v>
      </c>
      <c r="AV377" s="13" t="s">
        <v>82</v>
      </c>
      <c r="AW377" s="13" t="s">
        <v>34</v>
      </c>
      <c r="AX377" s="13" t="s">
        <v>80</v>
      </c>
      <c r="AY377" s="236" t="s">
        <v>118</v>
      </c>
    </row>
    <row r="378" s="12" customFormat="1" ht="20.88" customHeight="1">
      <c r="A378" s="12"/>
      <c r="B378" s="190"/>
      <c r="C378" s="191"/>
      <c r="D378" s="192" t="s">
        <v>71</v>
      </c>
      <c r="E378" s="204" t="s">
        <v>537</v>
      </c>
      <c r="F378" s="204" t="s">
        <v>538</v>
      </c>
      <c r="G378" s="191"/>
      <c r="H378" s="191"/>
      <c r="I378" s="194"/>
      <c r="J378" s="205">
        <f>BK378</f>
        <v>0</v>
      </c>
      <c r="K378" s="191"/>
      <c r="L378" s="196"/>
      <c r="M378" s="197"/>
      <c r="N378" s="198"/>
      <c r="O378" s="198"/>
      <c r="P378" s="199">
        <f>SUM(P379:P394)</f>
        <v>0</v>
      </c>
      <c r="Q378" s="198"/>
      <c r="R378" s="199">
        <f>SUM(R379:R394)</f>
        <v>0.00045800000000000002</v>
      </c>
      <c r="S378" s="198"/>
      <c r="T378" s="200">
        <f>SUM(T379:T394)</f>
        <v>17.34215</v>
      </c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R378" s="201" t="s">
        <v>80</v>
      </c>
      <c r="AT378" s="202" t="s">
        <v>71</v>
      </c>
      <c r="AU378" s="202" t="s">
        <v>82</v>
      </c>
      <c r="AY378" s="201" t="s">
        <v>118</v>
      </c>
      <c r="BK378" s="203">
        <f>SUM(BK379:BK394)</f>
        <v>0</v>
      </c>
    </row>
    <row r="379" s="2" customFormat="1" ht="24.15" customHeight="1">
      <c r="A379" s="40"/>
      <c r="B379" s="41"/>
      <c r="C379" s="206" t="s">
        <v>539</v>
      </c>
      <c r="D379" s="206" t="s">
        <v>120</v>
      </c>
      <c r="E379" s="207" t="s">
        <v>540</v>
      </c>
      <c r="F379" s="208" t="s">
        <v>541</v>
      </c>
      <c r="G379" s="209" t="s">
        <v>123</v>
      </c>
      <c r="H379" s="210">
        <v>61.700000000000003</v>
      </c>
      <c r="I379" s="211"/>
      <c r="J379" s="212">
        <f>ROUND(I379*H379,2)</f>
        <v>0</v>
      </c>
      <c r="K379" s="208" t="s">
        <v>124</v>
      </c>
      <c r="L379" s="46"/>
      <c r="M379" s="213" t="s">
        <v>28</v>
      </c>
      <c r="N379" s="214" t="s">
        <v>43</v>
      </c>
      <c r="O379" s="86"/>
      <c r="P379" s="215">
        <f>O379*H379</f>
        <v>0</v>
      </c>
      <c r="Q379" s="215">
        <v>0</v>
      </c>
      <c r="R379" s="215">
        <f>Q379*H379</f>
        <v>0</v>
      </c>
      <c r="S379" s="215">
        <v>0.22</v>
      </c>
      <c r="T379" s="216">
        <f>S379*H379</f>
        <v>13.574</v>
      </c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R379" s="217" t="s">
        <v>125</v>
      </c>
      <c r="AT379" s="217" t="s">
        <v>120</v>
      </c>
      <c r="AU379" s="217" t="s">
        <v>141</v>
      </c>
      <c r="AY379" s="19" t="s">
        <v>118</v>
      </c>
      <c r="BE379" s="218">
        <f>IF(N379="základní",J379,0)</f>
        <v>0</v>
      </c>
      <c r="BF379" s="218">
        <f>IF(N379="snížená",J379,0)</f>
        <v>0</v>
      </c>
      <c r="BG379" s="218">
        <f>IF(N379="zákl. přenesená",J379,0)</f>
        <v>0</v>
      </c>
      <c r="BH379" s="218">
        <f>IF(N379="sníž. přenesená",J379,0)</f>
        <v>0</v>
      </c>
      <c r="BI379" s="218">
        <f>IF(N379="nulová",J379,0)</f>
        <v>0</v>
      </c>
      <c r="BJ379" s="19" t="s">
        <v>80</v>
      </c>
      <c r="BK379" s="218">
        <f>ROUND(I379*H379,2)</f>
        <v>0</v>
      </c>
      <c r="BL379" s="19" t="s">
        <v>125</v>
      </c>
      <c r="BM379" s="217" t="s">
        <v>542</v>
      </c>
    </row>
    <row r="380" s="2" customFormat="1">
      <c r="A380" s="40"/>
      <c r="B380" s="41"/>
      <c r="C380" s="42"/>
      <c r="D380" s="219" t="s">
        <v>127</v>
      </c>
      <c r="E380" s="42"/>
      <c r="F380" s="220" t="s">
        <v>543</v>
      </c>
      <c r="G380" s="42"/>
      <c r="H380" s="42"/>
      <c r="I380" s="221"/>
      <c r="J380" s="42"/>
      <c r="K380" s="42"/>
      <c r="L380" s="46"/>
      <c r="M380" s="222"/>
      <c r="N380" s="223"/>
      <c r="O380" s="86"/>
      <c r="P380" s="86"/>
      <c r="Q380" s="86"/>
      <c r="R380" s="86"/>
      <c r="S380" s="86"/>
      <c r="T380" s="87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T380" s="19" t="s">
        <v>127</v>
      </c>
      <c r="AU380" s="19" t="s">
        <v>141</v>
      </c>
    </row>
    <row r="381" s="2" customFormat="1">
      <c r="A381" s="40"/>
      <c r="B381" s="41"/>
      <c r="C381" s="42"/>
      <c r="D381" s="224" t="s">
        <v>129</v>
      </c>
      <c r="E381" s="42"/>
      <c r="F381" s="225" t="s">
        <v>544</v>
      </c>
      <c r="G381" s="42"/>
      <c r="H381" s="42"/>
      <c r="I381" s="221"/>
      <c r="J381" s="42"/>
      <c r="K381" s="42"/>
      <c r="L381" s="46"/>
      <c r="M381" s="222"/>
      <c r="N381" s="223"/>
      <c r="O381" s="86"/>
      <c r="P381" s="86"/>
      <c r="Q381" s="86"/>
      <c r="R381" s="86"/>
      <c r="S381" s="86"/>
      <c r="T381" s="87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T381" s="19" t="s">
        <v>129</v>
      </c>
      <c r="AU381" s="19" t="s">
        <v>141</v>
      </c>
    </row>
    <row r="382" s="13" customFormat="1">
      <c r="A382" s="13"/>
      <c r="B382" s="226"/>
      <c r="C382" s="227"/>
      <c r="D382" s="219" t="s">
        <v>131</v>
      </c>
      <c r="E382" s="228" t="s">
        <v>28</v>
      </c>
      <c r="F382" s="229" t="s">
        <v>545</v>
      </c>
      <c r="G382" s="227"/>
      <c r="H382" s="230">
        <v>61.700000000000003</v>
      </c>
      <c r="I382" s="231"/>
      <c r="J382" s="227"/>
      <c r="K382" s="227"/>
      <c r="L382" s="232"/>
      <c r="M382" s="233"/>
      <c r="N382" s="234"/>
      <c r="O382" s="234"/>
      <c r="P382" s="234"/>
      <c r="Q382" s="234"/>
      <c r="R382" s="234"/>
      <c r="S382" s="234"/>
      <c r="T382" s="235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36" t="s">
        <v>131</v>
      </c>
      <c r="AU382" s="236" t="s">
        <v>141</v>
      </c>
      <c r="AV382" s="13" t="s">
        <v>82</v>
      </c>
      <c r="AW382" s="13" t="s">
        <v>34</v>
      </c>
      <c r="AX382" s="13" t="s">
        <v>80</v>
      </c>
      <c r="AY382" s="236" t="s">
        <v>118</v>
      </c>
    </row>
    <row r="383" s="2" customFormat="1" ht="24.15" customHeight="1">
      <c r="A383" s="40"/>
      <c r="B383" s="41"/>
      <c r="C383" s="206" t="s">
        <v>546</v>
      </c>
      <c r="D383" s="206" t="s">
        <v>120</v>
      </c>
      <c r="E383" s="207" t="s">
        <v>547</v>
      </c>
      <c r="F383" s="208" t="s">
        <v>548</v>
      </c>
      <c r="G383" s="209" t="s">
        <v>123</v>
      </c>
      <c r="H383" s="210">
        <v>0.25</v>
      </c>
      <c r="I383" s="211"/>
      <c r="J383" s="212">
        <f>ROUND(I383*H383,2)</f>
        <v>0</v>
      </c>
      <c r="K383" s="208" t="s">
        <v>124</v>
      </c>
      <c r="L383" s="46"/>
      <c r="M383" s="213" t="s">
        <v>28</v>
      </c>
      <c r="N383" s="214" t="s">
        <v>43</v>
      </c>
      <c r="O383" s="86"/>
      <c r="P383" s="215">
        <f>O383*H383</f>
        <v>0</v>
      </c>
      <c r="Q383" s="215">
        <v>0</v>
      </c>
      <c r="R383" s="215">
        <f>Q383*H383</f>
        <v>0</v>
      </c>
      <c r="S383" s="215">
        <v>0.32500000000000001</v>
      </c>
      <c r="T383" s="216">
        <f>S383*H383</f>
        <v>0.081250000000000003</v>
      </c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R383" s="217" t="s">
        <v>125</v>
      </c>
      <c r="AT383" s="217" t="s">
        <v>120</v>
      </c>
      <c r="AU383" s="217" t="s">
        <v>141</v>
      </c>
      <c r="AY383" s="19" t="s">
        <v>118</v>
      </c>
      <c r="BE383" s="218">
        <f>IF(N383="základní",J383,0)</f>
        <v>0</v>
      </c>
      <c r="BF383" s="218">
        <f>IF(N383="snížená",J383,0)</f>
        <v>0</v>
      </c>
      <c r="BG383" s="218">
        <f>IF(N383="zákl. přenesená",J383,0)</f>
        <v>0</v>
      </c>
      <c r="BH383" s="218">
        <f>IF(N383="sníž. přenesená",J383,0)</f>
        <v>0</v>
      </c>
      <c r="BI383" s="218">
        <f>IF(N383="nulová",J383,0)</f>
        <v>0</v>
      </c>
      <c r="BJ383" s="19" t="s">
        <v>80</v>
      </c>
      <c r="BK383" s="218">
        <f>ROUND(I383*H383,2)</f>
        <v>0</v>
      </c>
      <c r="BL383" s="19" t="s">
        <v>125</v>
      </c>
      <c r="BM383" s="217" t="s">
        <v>549</v>
      </c>
    </row>
    <row r="384" s="2" customFormat="1">
      <c r="A384" s="40"/>
      <c r="B384" s="41"/>
      <c r="C384" s="42"/>
      <c r="D384" s="219" t="s">
        <v>127</v>
      </c>
      <c r="E384" s="42"/>
      <c r="F384" s="220" t="s">
        <v>550</v>
      </c>
      <c r="G384" s="42"/>
      <c r="H384" s="42"/>
      <c r="I384" s="221"/>
      <c r="J384" s="42"/>
      <c r="K384" s="42"/>
      <c r="L384" s="46"/>
      <c r="M384" s="222"/>
      <c r="N384" s="223"/>
      <c r="O384" s="86"/>
      <c r="P384" s="86"/>
      <c r="Q384" s="86"/>
      <c r="R384" s="86"/>
      <c r="S384" s="86"/>
      <c r="T384" s="87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T384" s="19" t="s">
        <v>127</v>
      </c>
      <c r="AU384" s="19" t="s">
        <v>141</v>
      </c>
    </row>
    <row r="385" s="2" customFormat="1">
      <c r="A385" s="40"/>
      <c r="B385" s="41"/>
      <c r="C385" s="42"/>
      <c r="D385" s="224" t="s">
        <v>129</v>
      </c>
      <c r="E385" s="42"/>
      <c r="F385" s="225" t="s">
        <v>551</v>
      </c>
      <c r="G385" s="42"/>
      <c r="H385" s="42"/>
      <c r="I385" s="221"/>
      <c r="J385" s="42"/>
      <c r="K385" s="42"/>
      <c r="L385" s="46"/>
      <c r="M385" s="222"/>
      <c r="N385" s="223"/>
      <c r="O385" s="86"/>
      <c r="P385" s="86"/>
      <c r="Q385" s="86"/>
      <c r="R385" s="86"/>
      <c r="S385" s="86"/>
      <c r="T385" s="87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T385" s="19" t="s">
        <v>129</v>
      </c>
      <c r="AU385" s="19" t="s">
        <v>141</v>
      </c>
    </row>
    <row r="386" s="13" customFormat="1">
      <c r="A386" s="13"/>
      <c r="B386" s="226"/>
      <c r="C386" s="227"/>
      <c r="D386" s="219" t="s">
        <v>131</v>
      </c>
      <c r="E386" s="228" t="s">
        <v>28</v>
      </c>
      <c r="F386" s="229" t="s">
        <v>552</v>
      </c>
      <c r="G386" s="227"/>
      <c r="H386" s="230">
        <v>0.25</v>
      </c>
      <c r="I386" s="231"/>
      <c r="J386" s="227"/>
      <c r="K386" s="227"/>
      <c r="L386" s="232"/>
      <c r="M386" s="233"/>
      <c r="N386" s="234"/>
      <c r="O386" s="234"/>
      <c r="P386" s="234"/>
      <c r="Q386" s="234"/>
      <c r="R386" s="234"/>
      <c r="S386" s="234"/>
      <c r="T386" s="235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36" t="s">
        <v>131</v>
      </c>
      <c r="AU386" s="236" t="s">
        <v>141</v>
      </c>
      <c r="AV386" s="13" t="s">
        <v>82</v>
      </c>
      <c r="AW386" s="13" t="s">
        <v>34</v>
      </c>
      <c r="AX386" s="13" t="s">
        <v>80</v>
      </c>
      <c r="AY386" s="236" t="s">
        <v>118</v>
      </c>
    </row>
    <row r="387" s="2" customFormat="1" ht="24.15" customHeight="1">
      <c r="A387" s="40"/>
      <c r="B387" s="41"/>
      <c r="C387" s="206" t="s">
        <v>553</v>
      </c>
      <c r="D387" s="206" t="s">
        <v>120</v>
      </c>
      <c r="E387" s="207" t="s">
        <v>554</v>
      </c>
      <c r="F387" s="208" t="s">
        <v>555</v>
      </c>
      <c r="G387" s="209" t="s">
        <v>123</v>
      </c>
      <c r="H387" s="210">
        <v>22.899999999999999</v>
      </c>
      <c r="I387" s="211"/>
      <c r="J387" s="212">
        <f>ROUND(I387*H387,2)</f>
        <v>0</v>
      </c>
      <c r="K387" s="208" t="s">
        <v>124</v>
      </c>
      <c r="L387" s="46"/>
      <c r="M387" s="213" t="s">
        <v>28</v>
      </c>
      <c r="N387" s="214" t="s">
        <v>43</v>
      </c>
      <c r="O387" s="86"/>
      <c r="P387" s="215">
        <f>O387*H387</f>
        <v>0</v>
      </c>
      <c r="Q387" s="215">
        <v>1.0000000000000001E-05</v>
      </c>
      <c r="R387" s="215">
        <f>Q387*H387</f>
        <v>0.00022900000000000001</v>
      </c>
      <c r="S387" s="215">
        <v>0.091999999999999998</v>
      </c>
      <c r="T387" s="216">
        <f>S387*H387</f>
        <v>2.1067999999999998</v>
      </c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R387" s="217" t="s">
        <v>125</v>
      </c>
      <c r="AT387" s="217" t="s">
        <v>120</v>
      </c>
      <c r="AU387" s="217" t="s">
        <v>141</v>
      </c>
      <c r="AY387" s="19" t="s">
        <v>118</v>
      </c>
      <c r="BE387" s="218">
        <f>IF(N387="základní",J387,0)</f>
        <v>0</v>
      </c>
      <c r="BF387" s="218">
        <f>IF(N387="snížená",J387,0)</f>
        <v>0</v>
      </c>
      <c r="BG387" s="218">
        <f>IF(N387="zákl. přenesená",J387,0)</f>
        <v>0</v>
      </c>
      <c r="BH387" s="218">
        <f>IF(N387="sníž. přenesená",J387,0)</f>
        <v>0</v>
      </c>
      <c r="BI387" s="218">
        <f>IF(N387="nulová",J387,0)</f>
        <v>0</v>
      </c>
      <c r="BJ387" s="19" t="s">
        <v>80</v>
      </c>
      <c r="BK387" s="218">
        <f>ROUND(I387*H387,2)</f>
        <v>0</v>
      </c>
      <c r="BL387" s="19" t="s">
        <v>125</v>
      </c>
      <c r="BM387" s="217" t="s">
        <v>556</v>
      </c>
    </row>
    <row r="388" s="2" customFormat="1">
      <c r="A388" s="40"/>
      <c r="B388" s="41"/>
      <c r="C388" s="42"/>
      <c r="D388" s="219" t="s">
        <v>127</v>
      </c>
      <c r="E388" s="42"/>
      <c r="F388" s="220" t="s">
        <v>557</v>
      </c>
      <c r="G388" s="42"/>
      <c r="H388" s="42"/>
      <c r="I388" s="221"/>
      <c r="J388" s="42"/>
      <c r="K388" s="42"/>
      <c r="L388" s="46"/>
      <c r="M388" s="222"/>
      <c r="N388" s="223"/>
      <c r="O388" s="86"/>
      <c r="P388" s="86"/>
      <c r="Q388" s="86"/>
      <c r="R388" s="86"/>
      <c r="S388" s="86"/>
      <c r="T388" s="87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T388" s="19" t="s">
        <v>127</v>
      </c>
      <c r="AU388" s="19" t="s">
        <v>141</v>
      </c>
    </row>
    <row r="389" s="2" customFormat="1">
      <c r="A389" s="40"/>
      <c r="B389" s="41"/>
      <c r="C389" s="42"/>
      <c r="D389" s="224" t="s">
        <v>129</v>
      </c>
      <c r="E389" s="42"/>
      <c r="F389" s="225" t="s">
        <v>558</v>
      </c>
      <c r="G389" s="42"/>
      <c r="H389" s="42"/>
      <c r="I389" s="221"/>
      <c r="J389" s="42"/>
      <c r="K389" s="42"/>
      <c r="L389" s="46"/>
      <c r="M389" s="222"/>
      <c r="N389" s="223"/>
      <c r="O389" s="86"/>
      <c r="P389" s="86"/>
      <c r="Q389" s="86"/>
      <c r="R389" s="86"/>
      <c r="S389" s="86"/>
      <c r="T389" s="87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T389" s="19" t="s">
        <v>129</v>
      </c>
      <c r="AU389" s="19" t="s">
        <v>141</v>
      </c>
    </row>
    <row r="390" s="13" customFormat="1">
      <c r="A390" s="13"/>
      <c r="B390" s="226"/>
      <c r="C390" s="227"/>
      <c r="D390" s="219" t="s">
        <v>131</v>
      </c>
      <c r="E390" s="228" t="s">
        <v>28</v>
      </c>
      <c r="F390" s="229" t="s">
        <v>559</v>
      </c>
      <c r="G390" s="227"/>
      <c r="H390" s="230">
        <v>22.899999999999999</v>
      </c>
      <c r="I390" s="231"/>
      <c r="J390" s="227"/>
      <c r="K390" s="227"/>
      <c r="L390" s="232"/>
      <c r="M390" s="233"/>
      <c r="N390" s="234"/>
      <c r="O390" s="234"/>
      <c r="P390" s="234"/>
      <c r="Q390" s="234"/>
      <c r="R390" s="234"/>
      <c r="S390" s="234"/>
      <c r="T390" s="235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36" t="s">
        <v>131</v>
      </c>
      <c r="AU390" s="236" t="s">
        <v>141</v>
      </c>
      <c r="AV390" s="13" t="s">
        <v>82</v>
      </c>
      <c r="AW390" s="13" t="s">
        <v>34</v>
      </c>
      <c r="AX390" s="13" t="s">
        <v>80</v>
      </c>
      <c r="AY390" s="236" t="s">
        <v>118</v>
      </c>
    </row>
    <row r="391" s="2" customFormat="1" ht="24.15" customHeight="1">
      <c r="A391" s="40"/>
      <c r="B391" s="41"/>
      <c r="C391" s="206" t="s">
        <v>560</v>
      </c>
      <c r="D391" s="206" t="s">
        <v>120</v>
      </c>
      <c r="E391" s="207" t="s">
        <v>561</v>
      </c>
      <c r="F391" s="208" t="s">
        <v>562</v>
      </c>
      <c r="G391" s="209" t="s">
        <v>123</v>
      </c>
      <c r="H391" s="210">
        <v>11.449999999999999</v>
      </c>
      <c r="I391" s="211"/>
      <c r="J391" s="212">
        <f>ROUND(I391*H391,2)</f>
        <v>0</v>
      </c>
      <c r="K391" s="208" t="s">
        <v>124</v>
      </c>
      <c r="L391" s="46"/>
      <c r="M391" s="213" t="s">
        <v>28</v>
      </c>
      <c r="N391" s="214" t="s">
        <v>43</v>
      </c>
      <c r="O391" s="86"/>
      <c r="P391" s="215">
        <f>O391*H391</f>
        <v>0</v>
      </c>
      <c r="Q391" s="215">
        <v>2.0000000000000002E-05</v>
      </c>
      <c r="R391" s="215">
        <f>Q391*H391</f>
        <v>0.00022900000000000001</v>
      </c>
      <c r="S391" s="215">
        <v>0.13800000000000001</v>
      </c>
      <c r="T391" s="216">
        <f>S391*H391</f>
        <v>1.5801000000000001</v>
      </c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R391" s="217" t="s">
        <v>125</v>
      </c>
      <c r="AT391" s="217" t="s">
        <v>120</v>
      </c>
      <c r="AU391" s="217" t="s">
        <v>141</v>
      </c>
      <c r="AY391" s="19" t="s">
        <v>118</v>
      </c>
      <c r="BE391" s="218">
        <f>IF(N391="základní",J391,0)</f>
        <v>0</v>
      </c>
      <c r="BF391" s="218">
        <f>IF(N391="snížená",J391,0)</f>
        <v>0</v>
      </c>
      <c r="BG391" s="218">
        <f>IF(N391="zákl. přenesená",J391,0)</f>
        <v>0</v>
      </c>
      <c r="BH391" s="218">
        <f>IF(N391="sníž. přenesená",J391,0)</f>
        <v>0</v>
      </c>
      <c r="BI391" s="218">
        <f>IF(N391="nulová",J391,0)</f>
        <v>0</v>
      </c>
      <c r="BJ391" s="19" t="s">
        <v>80</v>
      </c>
      <c r="BK391" s="218">
        <f>ROUND(I391*H391,2)</f>
        <v>0</v>
      </c>
      <c r="BL391" s="19" t="s">
        <v>125</v>
      </c>
      <c r="BM391" s="217" t="s">
        <v>563</v>
      </c>
    </row>
    <row r="392" s="2" customFormat="1">
      <c r="A392" s="40"/>
      <c r="B392" s="41"/>
      <c r="C392" s="42"/>
      <c r="D392" s="219" t="s">
        <v>127</v>
      </c>
      <c r="E392" s="42"/>
      <c r="F392" s="220" t="s">
        <v>564</v>
      </c>
      <c r="G392" s="42"/>
      <c r="H392" s="42"/>
      <c r="I392" s="221"/>
      <c r="J392" s="42"/>
      <c r="K392" s="42"/>
      <c r="L392" s="46"/>
      <c r="M392" s="222"/>
      <c r="N392" s="223"/>
      <c r="O392" s="86"/>
      <c r="P392" s="86"/>
      <c r="Q392" s="86"/>
      <c r="R392" s="86"/>
      <c r="S392" s="86"/>
      <c r="T392" s="87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T392" s="19" t="s">
        <v>127</v>
      </c>
      <c r="AU392" s="19" t="s">
        <v>141</v>
      </c>
    </row>
    <row r="393" s="2" customFormat="1">
      <c r="A393" s="40"/>
      <c r="B393" s="41"/>
      <c r="C393" s="42"/>
      <c r="D393" s="224" t="s">
        <v>129</v>
      </c>
      <c r="E393" s="42"/>
      <c r="F393" s="225" t="s">
        <v>565</v>
      </c>
      <c r="G393" s="42"/>
      <c r="H393" s="42"/>
      <c r="I393" s="221"/>
      <c r="J393" s="42"/>
      <c r="K393" s="42"/>
      <c r="L393" s="46"/>
      <c r="M393" s="222"/>
      <c r="N393" s="223"/>
      <c r="O393" s="86"/>
      <c r="P393" s="86"/>
      <c r="Q393" s="86"/>
      <c r="R393" s="86"/>
      <c r="S393" s="86"/>
      <c r="T393" s="87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T393" s="19" t="s">
        <v>129</v>
      </c>
      <c r="AU393" s="19" t="s">
        <v>141</v>
      </c>
    </row>
    <row r="394" s="13" customFormat="1">
      <c r="A394" s="13"/>
      <c r="B394" s="226"/>
      <c r="C394" s="227"/>
      <c r="D394" s="219" t="s">
        <v>131</v>
      </c>
      <c r="E394" s="228" t="s">
        <v>28</v>
      </c>
      <c r="F394" s="229" t="s">
        <v>566</v>
      </c>
      <c r="G394" s="227"/>
      <c r="H394" s="230">
        <v>11.449999999999999</v>
      </c>
      <c r="I394" s="231"/>
      <c r="J394" s="227"/>
      <c r="K394" s="227"/>
      <c r="L394" s="232"/>
      <c r="M394" s="233"/>
      <c r="N394" s="234"/>
      <c r="O394" s="234"/>
      <c r="P394" s="234"/>
      <c r="Q394" s="234"/>
      <c r="R394" s="234"/>
      <c r="S394" s="234"/>
      <c r="T394" s="235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36" t="s">
        <v>131</v>
      </c>
      <c r="AU394" s="236" t="s">
        <v>141</v>
      </c>
      <c r="AV394" s="13" t="s">
        <v>82</v>
      </c>
      <c r="AW394" s="13" t="s">
        <v>34</v>
      </c>
      <c r="AX394" s="13" t="s">
        <v>80</v>
      </c>
      <c r="AY394" s="236" t="s">
        <v>118</v>
      </c>
    </row>
    <row r="395" s="12" customFormat="1" ht="22.8" customHeight="1">
      <c r="A395" s="12"/>
      <c r="B395" s="190"/>
      <c r="C395" s="191"/>
      <c r="D395" s="192" t="s">
        <v>71</v>
      </c>
      <c r="E395" s="204" t="s">
        <v>567</v>
      </c>
      <c r="F395" s="204" t="s">
        <v>568</v>
      </c>
      <c r="G395" s="191"/>
      <c r="H395" s="191"/>
      <c r="I395" s="194"/>
      <c r="J395" s="205">
        <f>BK395</f>
        <v>0</v>
      </c>
      <c r="K395" s="191"/>
      <c r="L395" s="196"/>
      <c r="M395" s="197"/>
      <c r="N395" s="198"/>
      <c r="O395" s="198"/>
      <c r="P395" s="199">
        <f>SUM(P396:P448)</f>
        <v>0</v>
      </c>
      <c r="Q395" s="198"/>
      <c r="R395" s="199">
        <f>SUM(R396:R448)</f>
        <v>0</v>
      </c>
      <c r="S395" s="198"/>
      <c r="T395" s="200">
        <f>SUM(T396:T448)</f>
        <v>22.5</v>
      </c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R395" s="201" t="s">
        <v>80</v>
      </c>
      <c r="AT395" s="202" t="s">
        <v>71</v>
      </c>
      <c r="AU395" s="202" t="s">
        <v>80</v>
      </c>
      <c r="AY395" s="201" t="s">
        <v>118</v>
      </c>
      <c r="BK395" s="203">
        <f>SUM(BK396:BK448)</f>
        <v>0</v>
      </c>
    </row>
    <row r="396" s="2" customFormat="1" ht="24.15" customHeight="1">
      <c r="A396" s="40"/>
      <c r="B396" s="41"/>
      <c r="C396" s="206" t="s">
        <v>569</v>
      </c>
      <c r="D396" s="206" t="s">
        <v>120</v>
      </c>
      <c r="E396" s="207" t="s">
        <v>570</v>
      </c>
      <c r="F396" s="208" t="s">
        <v>571</v>
      </c>
      <c r="G396" s="209" t="s">
        <v>149</v>
      </c>
      <c r="H396" s="210">
        <v>15</v>
      </c>
      <c r="I396" s="211"/>
      <c r="J396" s="212">
        <f>ROUND(I396*H396,2)</f>
        <v>0</v>
      </c>
      <c r="K396" s="208" t="s">
        <v>124</v>
      </c>
      <c r="L396" s="46"/>
      <c r="M396" s="213" t="s">
        <v>28</v>
      </c>
      <c r="N396" s="214" t="s">
        <v>43</v>
      </c>
      <c r="O396" s="86"/>
      <c r="P396" s="215">
        <f>O396*H396</f>
        <v>0</v>
      </c>
      <c r="Q396" s="215">
        <v>0</v>
      </c>
      <c r="R396" s="215">
        <f>Q396*H396</f>
        <v>0</v>
      </c>
      <c r="S396" s="215">
        <v>1.5</v>
      </c>
      <c r="T396" s="216">
        <f>S396*H396</f>
        <v>22.5</v>
      </c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R396" s="217" t="s">
        <v>125</v>
      </c>
      <c r="AT396" s="217" t="s">
        <v>120</v>
      </c>
      <c r="AU396" s="217" t="s">
        <v>82</v>
      </c>
      <c r="AY396" s="19" t="s">
        <v>118</v>
      </c>
      <c r="BE396" s="218">
        <f>IF(N396="základní",J396,0)</f>
        <v>0</v>
      </c>
      <c r="BF396" s="218">
        <f>IF(N396="snížená",J396,0)</f>
        <v>0</v>
      </c>
      <c r="BG396" s="218">
        <f>IF(N396="zákl. přenesená",J396,0)</f>
        <v>0</v>
      </c>
      <c r="BH396" s="218">
        <f>IF(N396="sníž. přenesená",J396,0)</f>
        <v>0</v>
      </c>
      <c r="BI396" s="218">
        <f>IF(N396="nulová",J396,0)</f>
        <v>0</v>
      </c>
      <c r="BJ396" s="19" t="s">
        <v>80</v>
      </c>
      <c r="BK396" s="218">
        <f>ROUND(I396*H396,2)</f>
        <v>0</v>
      </c>
      <c r="BL396" s="19" t="s">
        <v>125</v>
      </c>
      <c r="BM396" s="217" t="s">
        <v>572</v>
      </c>
    </row>
    <row r="397" s="2" customFormat="1">
      <c r="A397" s="40"/>
      <c r="B397" s="41"/>
      <c r="C397" s="42"/>
      <c r="D397" s="219" t="s">
        <v>127</v>
      </c>
      <c r="E397" s="42"/>
      <c r="F397" s="220" t="s">
        <v>573</v>
      </c>
      <c r="G397" s="42"/>
      <c r="H397" s="42"/>
      <c r="I397" s="221"/>
      <c r="J397" s="42"/>
      <c r="K397" s="42"/>
      <c r="L397" s="46"/>
      <c r="M397" s="222"/>
      <c r="N397" s="223"/>
      <c r="O397" s="86"/>
      <c r="P397" s="86"/>
      <c r="Q397" s="86"/>
      <c r="R397" s="86"/>
      <c r="S397" s="86"/>
      <c r="T397" s="87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T397" s="19" t="s">
        <v>127</v>
      </c>
      <c r="AU397" s="19" t="s">
        <v>82</v>
      </c>
    </row>
    <row r="398" s="2" customFormat="1">
      <c r="A398" s="40"/>
      <c r="B398" s="41"/>
      <c r="C398" s="42"/>
      <c r="D398" s="224" t="s">
        <v>129</v>
      </c>
      <c r="E398" s="42"/>
      <c r="F398" s="225" t="s">
        <v>574</v>
      </c>
      <c r="G398" s="42"/>
      <c r="H398" s="42"/>
      <c r="I398" s="221"/>
      <c r="J398" s="42"/>
      <c r="K398" s="42"/>
      <c r="L398" s="46"/>
      <c r="M398" s="222"/>
      <c r="N398" s="223"/>
      <c r="O398" s="86"/>
      <c r="P398" s="86"/>
      <c r="Q398" s="86"/>
      <c r="R398" s="86"/>
      <c r="S398" s="86"/>
      <c r="T398" s="87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T398" s="19" t="s">
        <v>129</v>
      </c>
      <c r="AU398" s="19" t="s">
        <v>82</v>
      </c>
    </row>
    <row r="399" s="2" customFormat="1">
      <c r="A399" s="40"/>
      <c r="B399" s="41"/>
      <c r="C399" s="42"/>
      <c r="D399" s="219" t="s">
        <v>208</v>
      </c>
      <c r="E399" s="42"/>
      <c r="F399" s="258" t="s">
        <v>575</v>
      </c>
      <c r="G399" s="42"/>
      <c r="H399" s="42"/>
      <c r="I399" s="221"/>
      <c r="J399" s="42"/>
      <c r="K399" s="42"/>
      <c r="L399" s="46"/>
      <c r="M399" s="222"/>
      <c r="N399" s="223"/>
      <c r="O399" s="86"/>
      <c r="P399" s="86"/>
      <c r="Q399" s="86"/>
      <c r="R399" s="86"/>
      <c r="S399" s="86"/>
      <c r="T399" s="87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T399" s="19" t="s">
        <v>208</v>
      </c>
      <c r="AU399" s="19" t="s">
        <v>82</v>
      </c>
    </row>
    <row r="400" s="13" customFormat="1">
      <c r="A400" s="13"/>
      <c r="B400" s="226"/>
      <c r="C400" s="227"/>
      <c r="D400" s="219" t="s">
        <v>131</v>
      </c>
      <c r="E400" s="228" t="s">
        <v>28</v>
      </c>
      <c r="F400" s="229" t="s">
        <v>576</v>
      </c>
      <c r="G400" s="227"/>
      <c r="H400" s="230">
        <v>15</v>
      </c>
      <c r="I400" s="231"/>
      <c r="J400" s="227"/>
      <c r="K400" s="227"/>
      <c r="L400" s="232"/>
      <c r="M400" s="233"/>
      <c r="N400" s="234"/>
      <c r="O400" s="234"/>
      <c r="P400" s="234"/>
      <c r="Q400" s="234"/>
      <c r="R400" s="234"/>
      <c r="S400" s="234"/>
      <c r="T400" s="235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6" t="s">
        <v>131</v>
      </c>
      <c r="AU400" s="236" t="s">
        <v>82</v>
      </c>
      <c r="AV400" s="13" t="s">
        <v>82</v>
      </c>
      <c r="AW400" s="13" t="s">
        <v>34</v>
      </c>
      <c r="AX400" s="13" t="s">
        <v>80</v>
      </c>
      <c r="AY400" s="236" t="s">
        <v>118</v>
      </c>
    </row>
    <row r="401" s="2" customFormat="1" ht="24.15" customHeight="1">
      <c r="A401" s="40"/>
      <c r="B401" s="41"/>
      <c r="C401" s="206" t="s">
        <v>577</v>
      </c>
      <c r="D401" s="206" t="s">
        <v>120</v>
      </c>
      <c r="E401" s="207" t="s">
        <v>578</v>
      </c>
      <c r="F401" s="208" t="s">
        <v>579</v>
      </c>
      <c r="G401" s="209" t="s">
        <v>254</v>
      </c>
      <c r="H401" s="210">
        <v>22.5</v>
      </c>
      <c r="I401" s="211"/>
      <c r="J401" s="212">
        <f>ROUND(I401*H401,2)</f>
        <v>0</v>
      </c>
      <c r="K401" s="208" t="s">
        <v>124</v>
      </c>
      <c r="L401" s="46"/>
      <c r="M401" s="213" t="s">
        <v>28</v>
      </c>
      <c r="N401" s="214" t="s">
        <v>43</v>
      </c>
      <c r="O401" s="86"/>
      <c r="P401" s="215">
        <f>O401*H401</f>
        <v>0</v>
      </c>
      <c r="Q401" s="215">
        <v>0</v>
      </c>
      <c r="R401" s="215">
        <f>Q401*H401</f>
        <v>0</v>
      </c>
      <c r="S401" s="215">
        <v>0</v>
      </c>
      <c r="T401" s="216">
        <f>S401*H401</f>
        <v>0</v>
      </c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R401" s="217" t="s">
        <v>125</v>
      </c>
      <c r="AT401" s="217" t="s">
        <v>120</v>
      </c>
      <c r="AU401" s="217" t="s">
        <v>82</v>
      </c>
      <c r="AY401" s="19" t="s">
        <v>118</v>
      </c>
      <c r="BE401" s="218">
        <f>IF(N401="základní",J401,0)</f>
        <v>0</v>
      </c>
      <c r="BF401" s="218">
        <f>IF(N401="snížená",J401,0)</f>
        <v>0</v>
      </c>
      <c r="BG401" s="218">
        <f>IF(N401="zákl. přenesená",J401,0)</f>
        <v>0</v>
      </c>
      <c r="BH401" s="218">
        <f>IF(N401="sníž. přenesená",J401,0)</f>
        <v>0</v>
      </c>
      <c r="BI401" s="218">
        <f>IF(N401="nulová",J401,0)</f>
        <v>0</v>
      </c>
      <c r="BJ401" s="19" t="s">
        <v>80</v>
      </c>
      <c r="BK401" s="218">
        <f>ROUND(I401*H401,2)</f>
        <v>0</v>
      </c>
      <c r="BL401" s="19" t="s">
        <v>125</v>
      </c>
      <c r="BM401" s="217" t="s">
        <v>580</v>
      </c>
    </row>
    <row r="402" s="2" customFormat="1">
      <c r="A402" s="40"/>
      <c r="B402" s="41"/>
      <c r="C402" s="42"/>
      <c r="D402" s="219" t="s">
        <v>127</v>
      </c>
      <c r="E402" s="42"/>
      <c r="F402" s="220" t="s">
        <v>581</v>
      </c>
      <c r="G402" s="42"/>
      <c r="H402" s="42"/>
      <c r="I402" s="221"/>
      <c r="J402" s="42"/>
      <c r="K402" s="42"/>
      <c r="L402" s="46"/>
      <c r="M402" s="222"/>
      <c r="N402" s="223"/>
      <c r="O402" s="86"/>
      <c r="P402" s="86"/>
      <c r="Q402" s="86"/>
      <c r="R402" s="86"/>
      <c r="S402" s="86"/>
      <c r="T402" s="87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T402" s="19" t="s">
        <v>127</v>
      </c>
      <c r="AU402" s="19" t="s">
        <v>82</v>
      </c>
    </row>
    <row r="403" s="2" customFormat="1">
      <c r="A403" s="40"/>
      <c r="B403" s="41"/>
      <c r="C403" s="42"/>
      <c r="D403" s="224" t="s">
        <v>129</v>
      </c>
      <c r="E403" s="42"/>
      <c r="F403" s="225" t="s">
        <v>582</v>
      </c>
      <c r="G403" s="42"/>
      <c r="H403" s="42"/>
      <c r="I403" s="221"/>
      <c r="J403" s="42"/>
      <c r="K403" s="42"/>
      <c r="L403" s="46"/>
      <c r="M403" s="222"/>
      <c r="N403" s="223"/>
      <c r="O403" s="86"/>
      <c r="P403" s="86"/>
      <c r="Q403" s="86"/>
      <c r="R403" s="86"/>
      <c r="S403" s="86"/>
      <c r="T403" s="87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T403" s="19" t="s">
        <v>129</v>
      </c>
      <c r="AU403" s="19" t="s">
        <v>82</v>
      </c>
    </row>
    <row r="404" s="13" customFormat="1">
      <c r="A404" s="13"/>
      <c r="B404" s="226"/>
      <c r="C404" s="227"/>
      <c r="D404" s="219" t="s">
        <v>131</v>
      </c>
      <c r="E404" s="228" t="s">
        <v>28</v>
      </c>
      <c r="F404" s="229" t="s">
        <v>583</v>
      </c>
      <c r="G404" s="227"/>
      <c r="H404" s="230">
        <v>22.5</v>
      </c>
      <c r="I404" s="231"/>
      <c r="J404" s="227"/>
      <c r="K404" s="227"/>
      <c r="L404" s="232"/>
      <c r="M404" s="233"/>
      <c r="N404" s="234"/>
      <c r="O404" s="234"/>
      <c r="P404" s="234"/>
      <c r="Q404" s="234"/>
      <c r="R404" s="234"/>
      <c r="S404" s="234"/>
      <c r="T404" s="235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T404" s="236" t="s">
        <v>131</v>
      </c>
      <c r="AU404" s="236" t="s">
        <v>82</v>
      </c>
      <c r="AV404" s="13" t="s">
        <v>82</v>
      </c>
      <c r="AW404" s="13" t="s">
        <v>34</v>
      </c>
      <c r="AX404" s="13" t="s">
        <v>80</v>
      </c>
      <c r="AY404" s="236" t="s">
        <v>118</v>
      </c>
    </row>
    <row r="405" s="2" customFormat="1" ht="24.15" customHeight="1">
      <c r="A405" s="40"/>
      <c r="B405" s="41"/>
      <c r="C405" s="206" t="s">
        <v>584</v>
      </c>
      <c r="D405" s="206" t="s">
        <v>120</v>
      </c>
      <c r="E405" s="207" t="s">
        <v>585</v>
      </c>
      <c r="F405" s="208" t="s">
        <v>586</v>
      </c>
      <c r="G405" s="209" t="s">
        <v>254</v>
      </c>
      <c r="H405" s="210">
        <v>202.5</v>
      </c>
      <c r="I405" s="211"/>
      <c r="J405" s="212">
        <f>ROUND(I405*H405,2)</f>
        <v>0</v>
      </c>
      <c r="K405" s="208" t="s">
        <v>124</v>
      </c>
      <c r="L405" s="46"/>
      <c r="M405" s="213" t="s">
        <v>28</v>
      </c>
      <c r="N405" s="214" t="s">
        <v>43</v>
      </c>
      <c r="O405" s="86"/>
      <c r="P405" s="215">
        <f>O405*H405</f>
        <v>0</v>
      </c>
      <c r="Q405" s="215">
        <v>0</v>
      </c>
      <c r="R405" s="215">
        <f>Q405*H405</f>
        <v>0</v>
      </c>
      <c r="S405" s="215">
        <v>0</v>
      </c>
      <c r="T405" s="216">
        <f>S405*H405</f>
        <v>0</v>
      </c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R405" s="217" t="s">
        <v>125</v>
      </c>
      <c r="AT405" s="217" t="s">
        <v>120</v>
      </c>
      <c r="AU405" s="217" t="s">
        <v>82</v>
      </c>
      <c r="AY405" s="19" t="s">
        <v>118</v>
      </c>
      <c r="BE405" s="218">
        <f>IF(N405="základní",J405,0)</f>
        <v>0</v>
      </c>
      <c r="BF405" s="218">
        <f>IF(N405="snížená",J405,0)</f>
        <v>0</v>
      </c>
      <c r="BG405" s="218">
        <f>IF(N405="zákl. přenesená",J405,0)</f>
        <v>0</v>
      </c>
      <c r="BH405" s="218">
        <f>IF(N405="sníž. přenesená",J405,0)</f>
        <v>0</v>
      </c>
      <c r="BI405" s="218">
        <f>IF(N405="nulová",J405,0)</f>
        <v>0</v>
      </c>
      <c r="BJ405" s="19" t="s">
        <v>80</v>
      </c>
      <c r="BK405" s="218">
        <f>ROUND(I405*H405,2)</f>
        <v>0</v>
      </c>
      <c r="BL405" s="19" t="s">
        <v>125</v>
      </c>
      <c r="BM405" s="217" t="s">
        <v>587</v>
      </c>
    </row>
    <row r="406" s="2" customFormat="1">
      <c r="A406" s="40"/>
      <c r="B406" s="41"/>
      <c r="C406" s="42"/>
      <c r="D406" s="219" t="s">
        <v>127</v>
      </c>
      <c r="E406" s="42"/>
      <c r="F406" s="220" t="s">
        <v>588</v>
      </c>
      <c r="G406" s="42"/>
      <c r="H406" s="42"/>
      <c r="I406" s="221"/>
      <c r="J406" s="42"/>
      <c r="K406" s="42"/>
      <c r="L406" s="46"/>
      <c r="M406" s="222"/>
      <c r="N406" s="223"/>
      <c r="O406" s="86"/>
      <c r="P406" s="86"/>
      <c r="Q406" s="86"/>
      <c r="R406" s="86"/>
      <c r="S406" s="86"/>
      <c r="T406" s="87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T406" s="19" t="s">
        <v>127</v>
      </c>
      <c r="AU406" s="19" t="s">
        <v>82</v>
      </c>
    </row>
    <row r="407" s="2" customFormat="1">
      <c r="A407" s="40"/>
      <c r="B407" s="41"/>
      <c r="C407" s="42"/>
      <c r="D407" s="224" t="s">
        <v>129</v>
      </c>
      <c r="E407" s="42"/>
      <c r="F407" s="225" t="s">
        <v>589</v>
      </c>
      <c r="G407" s="42"/>
      <c r="H407" s="42"/>
      <c r="I407" s="221"/>
      <c r="J407" s="42"/>
      <c r="K407" s="42"/>
      <c r="L407" s="46"/>
      <c r="M407" s="222"/>
      <c r="N407" s="223"/>
      <c r="O407" s="86"/>
      <c r="P407" s="86"/>
      <c r="Q407" s="86"/>
      <c r="R407" s="86"/>
      <c r="S407" s="86"/>
      <c r="T407" s="87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T407" s="19" t="s">
        <v>129</v>
      </c>
      <c r="AU407" s="19" t="s">
        <v>82</v>
      </c>
    </row>
    <row r="408" s="2" customFormat="1">
      <c r="A408" s="40"/>
      <c r="B408" s="41"/>
      <c r="C408" s="42"/>
      <c r="D408" s="219" t="s">
        <v>208</v>
      </c>
      <c r="E408" s="42"/>
      <c r="F408" s="258" t="s">
        <v>216</v>
      </c>
      <c r="G408" s="42"/>
      <c r="H408" s="42"/>
      <c r="I408" s="221"/>
      <c r="J408" s="42"/>
      <c r="K408" s="42"/>
      <c r="L408" s="46"/>
      <c r="M408" s="222"/>
      <c r="N408" s="223"/>
      <c r="O408" s="86"/>
      <c r="P408" s="86"/>
      <c r="Q408" s="86"/>
      <c r="R408" s="86"/>
      <c r="S408" s="86"/>
      <c r="T408" s="87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T408" s="19" t="s">
        <v>208</v>
      </c>
      <c r="AU408" s="19" t="s">
        <v>82</v>
      </c>
    </row>
    <row r="409" s="13" customFormat="1">
      <c r="A409" s="13"/>
      <c r="B409" s="226"/>
      <c r="C409" s="227"/>
      <c r="D409" s="219" t="s">
        <v>131</v>
      </c>
      <c r="E409" s="228" t="s">
        <v>28</v>
      </c>
      <c r="F409" s="229" t="s">
        <v>590</v>
      </c>
      <c r="G409" s="227"/>
      <c r="H409" s="230">
        <v>202.5</v>
      </c>
      <c r="I409" s="231"/>
      <c r="J409" s="227"/>
      <c r="K409" s="227"/>
      <c r="L409" s="232"/>
      <c r="M409" s="233"/>
      <c r="N409" s="234"/>
      <c r="O409" s="234"/>
      <c r="P409" s="234"/>
      <c r="Q409" s="234"/>
      <c r="R409" s="234"/>
      <c r="S409" s="234"/>
      <c r="T409" s="235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36" t="s">
        <v>131</v>
      </c>
      <c r="AU409" s="236" t="s">
        <v>82</v>
      </c>
      <c r="AV409" s="13" t="s">
        <v>82</v>
      </c>
      <c r="AW409" s="13" t="s">
        <v>34</v>
      </c>
      <c r="AX409" s="13" t="s">
        <v>80</v>
      </c>
      <c r="AY409" s="236" t="s">
        <v>118</v>
      </c>
    </row>
    <row r="410" s="2" customFormat="1" ht="33" customHeight="1">
      <c r="A410" s="40"/>
      <c r="B410" s="41"/>
      <c r="C410" s="206" t="s">
        <v>591</v>
      </c>
      <c r="D410" s="206" t="s">
        <v>120</v>
      </c>
      <c r="E410" s="207" t="s">
        <v>592</v>
      </c>
      <c r="F410" s="208" t="s">
        <v>593</v>
      </c>
      <c r="G410" s="209" t="s">
        <v>254</v>
      </c>
      <c r="H410" s="210">
        <v>22.5</v>
      </c>
      <c r="I410" s="211"/>
      <c r="J410" s="212">
        <f>ROUND(I410*H410,2)</f>
        <v>0</v>
      </c>
      <c r="K410" s="208" t="s">
        <v>124</v>
      </c>
      <c r="L410" s="46"/>
      <c r="M410" s="213" t="s">
        <v>28</v>
      </c>
      <c r="N410" s="214" t="s">
        <v>43</v>
      </c>
      <c r="O410" s="86"/>
      <c r="P410" s="215">
        <f>O410*H410</f>
        <v>0</v>
      </c>
      <c r="Q410" s="215">
        <v>0</v>
      </c>
      <c r="R410" s="215">
        <f>Q410*H410</f>
        <v>0</v>
      </c>
      <c r="S410" s="215">
        <v>0</v>
      </c>
      <c r="T410" s="216">
        <f>S410*H410</f>
        <v>0</v>
      </c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R410" s="217" t="s">
        <v>125</v>
      </c>
      <c r="AT410" s="217" t="s">
        <v>120</v>
      </c>
      <c r="AU410" s="217" t="s">
        <v>82</v>
      </c>
      <c r="AY410" s="19" t="s">
        <v>118</v>
      </c>
      <c r="BE410" s="218">
        <f>IF(N410="základní",J410,0)</f>
        <v>0</v>
      </c>
      <c r="BF410" s="218">
        <f>IF(N410="snížená",J410,0)</f>
        <v>0</v>
      </c>
      <c r="BG410" s="218">
        <f>IF(N410="zákl. přenesená",J410,0)</f>
        <v>0</v>
      </c>
      <c r="BH410" s="218">
        <f>IF(N410="sníž. přenesená",J410,0)</f>
        <v>0</v>
      </c>
      <c r="BI410" s="218">
        <f>IF(N410="nulová",J410,0)</f>
        <v>0</v>
      </c>
      <c r="BJ410" s="19" t="s">
        <v>80</v>
      </c>
      <c r="BK410" s="218">
        <f>ROUND(I410*H410,2)</f>
        <v>0</v>
      </c>
      <c r="BL410" s="19" t="s">
        <v>125</v>
      </c>
      <c r="BM410" s="217" t="s">
        <v>594</v>
      </c>
    </row>
    <row r="411" s="2" customFormat="1">
      <c r="A411" s="40"/>
      <c r="B411" s="41"/>
      <c r="C411" s="42"/>
      <c r="D411" s="219" t="s">
        <v>127</v>
      </c>
      <c r="E411" s="42"/>
      <c r="F411" s="220" t="s">
        <v>595</v>
      </c>
      <c r="G411" s="42"/>
      <c r="H411" s="42"/>
      <c r="I411" s="221"/>
      <c r="J411" s="42"/>
      <c r="K411" s="42"/>
      <c r="L411" s="46"/>
      <c r="M411" s="222"/>
      <c r="N411" s="223"/>
      <c r="O411" s="86"/>
      <c r="P411" s="86"/>
      <c r="Q411" s="86"/>
      <c r="R411" s="86"/>
      <c r="S411" s="86"/>
      <c r="T411" s="87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T411" s="19" t="s">
        <v>127</v>
      </c>
      <c r="AU411" s="19" t="s">
        <v>82</v>
      </c>
    </row>
    <row r="412" s="2" customFormat="1">
      <c r="A412" s="40"/>
      <c r="B412" s="41"/>
      <c r="C412" s="42"/>
      <c r="D412" s="224" t="s">
        <v>129</v>
      </c>
      <c r="E412" s="42"/>
      <c r="F412" s="225" t="s">
        <v>596</v>
      </c>
      <c r="G412" s="42"/>
      <c r="H412" s="42"/>
      <c r="I412" s="221"/>
      <c r="J412" s="42"/>
      <c r="K412" s="42"/>
      <c r="L412" s="46"/>
      <c r="M412" s="222"/>
      <c r="N412" s="223"/>
      <c r="O412" s="86"/>
      <c r="P412" s="86"/>
      <c r="Q412" s="86"/>
      <c r="R412" s="86"/>
      <c r="S412" s="86"/>
      <c r="T412" s="87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T412" s="19" t="s">
        <v>129</v>
      </c>
      <c r="AU412" s="19" t="s">
        <v>82</v>
      </c>
    </row>
    <row r="413" s="13" customFormat="1">
      <c r="A413" s="13"/>
      <c r="B413" s="226"/>
      <c r="C413" s="227"/>
      <c r="D413" s="219" t="s">
        <v>131</v>
      </c>
      <c r="E413" s="228" t="s">
        <v>28</v>
      </c>
      <c r="F413" s="229" t="s">
        <v>583</v>
      </c>
      <c r="G413" s="227"/>
      <c r="H413" s="230">
        <v>22.5</v>
      </c>
      <c r="I413" s="231"/>
      <c r="J413" s="227"/>
      <c r="K413" s="227"/>
      <c r="L413" s="232"/>
      <c r="M413" s="233"/>
      <c r="N413" s="234"/>
      <c r="O413" s="234"/>
      <c r="P413" s="234"/>
      <c r="Q413" s="234"/>
      <c r="R413" s="234"/>
      <c r="S413" s="234"/>
      <c r="T413" s="235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36" t="s">
        <v>131</v>
      </c>
      <c r="AU413" s="236" t="s">
        <v>82</v>
      </c>
      <c r="AV413" s="13" t="s">
        <v>82</v>
      </c>
      <c r="AW413" s="13" t="s">
        <v>34</v>
      </c>
      <c r="AX413" s="13" t="s">
        <v>80</v>
      </c>
      <c r="AY413" s="236" t="s">
        <v>118</v>
      </c>
    </row>
    <row r="414" s="2" customFormat="1" ht="21.75" customHeight="1">
      <c r="A414" s="40"/>
      <c r="B414" s="41"/>
      <c r="C414" s="206" t="s">
        <v>597</v>
      </c>
      <c r="D414" s="206" t="s">
        <v>120</v>
      </c>
      <c r="E414" s="207" t="s">
        <v>598</v>
      </c>
      <c r="F414" s="208" t="s">
        <v>599</v>
      </c>
      <c r="G414" s="209" t="s">
        <v>254</v>
      </c>
      <c r="H414" s="210">
        <v>3.6869999999999998</v>
      </c>
      <c r="I414" s="211"/>
      <c r="J414" s="212">
        <f>ROUND(I414*H414,2)</f>
        <v>0</v>
      </c>
      <c r="K414" s="208" t="s">
        <v>124</v>
      </c>
      <c r="L414" s="46"/>
      <c r="M414" s="213" t="s">
        <v>28</v>
      </c>
      <c r="N414" s="214" t="s">
        <v>43</v>
      </c>
      <c r="O414" s="86"/>
      <c r="P414" s="215">
        <f>O414*H414</f>
        <v>0</v>
      </c>
      <c r="Q414" s="215">
        <v>0</v>
      </c>
      <c r="R414" s="215">
        <f>Q414*H414</f>
        <v>0</v>
      </c>
      <c r="S414" s="215">
        <v>0</v>
      </c>
      <c r="T414" s="216">
        <f>S414*H414</f>
        <v>0</v>
      </c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R414" s="217" t="s">
        <v>125</v>
      </c>
      <c r="AT414" s="217" t="s">
        <v>120</v>
      </c>
      <c r="AU414" s="217" t="s">
        <v>82</v>
      </c>
      <c r="AY414" s="19" t="s">
        <v>118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19" t="s">
        <v>80</v>
      </c>
      <c r="BK414" s="218">
        <f>ROUND(I414*H414,2)</f>
        <v>0</v>
      </c>
      <c r="BL414" s="19" t="s">
        <v>125</v>
      </c>
      <c r="BM414" s="217" t="s">
        <v>600</v>
      </c>
    </row>
    <row r="415" s="2" customFormat="1">
      <c r="A415" s="40"/>
      <c r="B415" s="41"/>
      <c r="C415" s="42"/>
      <c r="D415" s="219" t="s">
        <v>127</v>
      </c>
      <c r="E415" s="42"/>
      <c r="F415" s="220" t="s">
        <v>601</v>
      </c>
      <c r="G415" s="42"/>
      <c r="H415" s="42"/>
      <c r="I415" s="221"/>
      <c r="J415" s="42"/>
      <c r="K415" s="42"/>
      <c r="L415" s="46"/>
      <c r="M415" s="222"/>
      <c r="N415" s="223"/>
      <c r="O415" s="86"/>
      <c r="P415" s="86"/>
      <c r="Q415" s="86"/>
      <c r="R415" s="86"/>
      <c r="S415" s="86"/>
      <c r="T415" s="87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T415" s="19" t="s">
        <v>127</v>
      </c>
      <c r="AU415" s="19" t="s">
        <v>82</v>
      </c>
    </row>
    <row r="416" s="2" customFormat="1">
      <c r="A416" s="40"/>
      <c r="B416" s="41"/>
      <c r="C416" s="42"/>
      <c r="D416" s="224" t="s">
        <v>129</v>
      </c>
      <c r="E416" s="42"/>
      <c r="F416" s="225" t="s">
        <v>602</v>
      </c>
      <c r="G416" s="42"/>
      <c r="H416" s="42"/>
      <c r="I416" s="221"/>
      <c r="J416" s="42"/>
      <c r="K416" s="42"/>
      <c r="L416" s="46"/>
      <c r="M416" s="222"/>
      <c r="N416" s="223"/>
      <c r="O416" s="86"/>
      <c r="P416" s="86"/>
      <c r="Q416" s="86"/>
      <c r="R416" s="86"/>
      <c r="S416" s="86"/>
      <c r="T416" s="87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T416" s="19" t="s">
        <v>129</v>
      </c>
      <c r="AU416" s="19" t="s">
        <v>82</v>
      </c>
    </row>
    <row r="417" s="13" customFormat="1">
      <c r="A417" s="13"/>
      <c r="B417" s="226"/>
      <c r="C417" s="227"/>
      <c r="D417" s="219" t="s">
        <v>131</v>
      </c>
      <c r="E417" s="228" t="s">
        <v>28</v>
      </c>
      <c r="F417" s="229" t="s">
        <v>603</v>
      </c>
      <c r="G417" s="227"/>
      <c r="H417" s="230">
        <v>3.6869999999999998</v>
      </c>
      <c r="I417" s="231"/>
      <c r="J417" s="227"/>
      <c r="K417" s="227"/>
      <c r="L417" s="232"/>
      <c r="M417" s="233"/>
      <c r="N417" s="234"/>
      <c r="O417" s="234"/>
      <c r="P417" s="234"/>
      <c r="Q417" s="234"/>
      <c r="R417" s="234"/>
      <c r="S417" s="234"/>
      <c r="T417" s="235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T417" s="236" t="s">
        <v>131</v>
      </c>
      <c r="AU417" s="236" t="s">
        <v>82</v>
      </c>
      <c r="AV417" s="13" t="s">
        <v>82</v>
      </c>
      <c r="AW417" s="13" t="s">
        <v>34</v>
      </c>
      <c r="AX417" s="13" t="s">
        <v>72</v>
      </c>
      <c r="AY417" s="236" t="s">
        <v>118</v>
      </c>
    </row>
    <row r="418" s="14" customFormat="1">
      <c r="A418" s="14"/>
      <c r="B418" s="237"/>
      <c r="C418" s="238"/>
      <c r="D418" s="219" t="s">
        <v>131</v>
      </c>
      <c r="E418" s="239" t="s">
        <v>28</v>
      </c>
      <c r="F418" s="240" t="s">
        <v>134</v>
      </c>
      <c r="G418" s="238"/>
      <c r="H418" s="241">
        <v>3.6869999999999998</v>
      </c>
      <c r="I418" s="242"/>
      <c r="J418" s="238"/>
      <c r="K418" s="238"/>
      <c r="L418" s="243"/>
      <c r="M418" s="244"/>
      <c r="N418" s="245"/>
      <c r="O418" s="245"/>
      <c r="P418" s="245"/>
      <c r="Q418" s="245"/>
      <c r="R418" s="245"/>
      <c r="S418" s="245"/>
      <c r="T418" s="246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T418" s="247" t="s">
        <v>131</v>
      </c>
      <c r="AU418" s="247" t="s">
        <v>82</v>
      </c>
      <c r="AV418" s="14" t="s">
        <v>125</v>
      </c>
      <c r="AW418" s="14" t="s">
        <v>34</v>
      </c>
      <c r="AX418" s="14" t="s">
        <v>80</v>
      </c>
      <c r="AY418" s="247" t="s">
        <v>118</v>
      </c>
    </row>
    <row r="419" s="2" customFormat="1" ht="24.15" customHeight="1">
      <c r="A419" s="40"/>
      <c r="B419" s="41"/>
      <c r="C419" s="206" t="s">
        <v>604</v>
      </c>
      <c r="D419" s="206" t="s">
        <v>120</v>
      </c>
      <c r="E419" s="207" t="s">
        <v>605</v>
      </c>
      <c r="F419" s="208" t="s">
        <v>606</v>
      </c>
      <c r="G419" s="209" t="s">
        <v>254</v>
      </c>
      <c r="H419" s="210">
        <v>33.183</v>
      </c>
      <c r="I419" s="211"/>
      <c r="J419" s="212">
        <f>ROUND(I419*H419,2)</f>
        <v>0</v>
      </c>
      <c r="K419" s="208" t="s">
        <v>124</v>
      </c>
      <c r="L419" s="46"/>
      <c r="M419" s="213" t="s">
        <v>28</v>
      </c>
      <c r="N419" s="214" t="s">
        <v>43</v>
      </c>
      <c r="O419" s="86"/>
      <c r="P419" s="215">
        <f>O419*H419</f>
        <v>0</v>
      </c>
      <c r="Q419" s="215">
        <v>0</v>
      </c>
      <c r="R419" s="215">
        <f>Q419*H419</f>
        <v>0</v>
      </c>
      <c r="S419" s="215">
        <v>0</v>
      </c>
      <c r="T419" s="216">
        <f>S419*H419</f>
        <v>0</v>
      </c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R419" s="217" t="s">
        <v>125</v>
      </c>
      <c r="AT419" s="217" t="s">
        <v>120</v>
      </c>
      <c r="AU419" s="217" t="s">
        <v>82</v>
      </c>
      <c r="AY419" s="19" t="s">
        <v>118</v>
      </c>
      <c r="BE419" s="218">
        <f>IF(N419="základní",J419,0)</f>
        <v>0</v>
      </c>
      <c r="BF419" s="218">
        <f>IF(N419="snížená",J419,0)</f>
        <v>0</v>
      </c>
      <c r="BG419" s="218">
        <f>IF(N419="zákl. přenesená",J419,0)</f>
        <v>0</v>
      </c>
      <c r="BH419" s="218">
        <f>IF(N419="sníž. přenesená",J419,0)</f>
        <v>0</v>
      </c>
      <c r="BI419" s="218">
        <f>IF(N419="nulová",J419,0)</f>
        <v>0</v>
      </c>
      <c r="BJ419" s="19" t="s">
        <v>80</v>
      </c>
      <c r="BK419" s="218">
        <f>ROUND(I419*H419,2)</f>
        <v>0</v>
      </c>
      <c r="BL419" s="19" t="s">
        <v>125</v>
      </c>
      <c r="BM419" s="217" t="s">
        <v>607</v>
      </c>
    </row>
    <row r="420" s="2" customFormat="1">
      <c r="A420" s="40"/>
      <c r="B420" s="41"/>
      <c r="C420" s="42"/>
      <c r="D420" s="219" t="s">
        <v>127</v>
      </c>
      <c r="E420" s="42"/>
      <c r="F420" s="220" t="s">
        <v>608</v>
      </c>
      <c r="G420" s="42"/>
      <c r="H420" s="42"/>
      <c r="I420" s="221"/>
      <c r="J420" s="42"/>
      <c r="K420" s="42"/>
      <c r="L420" s="46"/>
      <c r="M420" s="222"/>
      <c r="N420" s="223"/>
      <c r="O420" s="86"/>
      <c r="P420" s="86"/>
      <c r="Q420" s="86"/>
      <c r="R420" s="86"/>
      <c r="S420" s="86"/>
      <c r="T420" s="87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T420" s="19" t="s">
        <v>127</v>
      </c>
      <c r="AU420" s="19" t="s">
        <v>82</v>
      </c>
    </row>
    <row r="421" s="2" customFormat="1">
      <c r="A421" s="40"/>
      <c r="B421" s="41"/>
      <c r="C421" s="42"/>
      <c r="D421" s="224" t="s">
        <v>129</v>
      </c>
      <c r="E421" s="42"/>
      <c r="F421" s="225" t="s">
        <v>609</v>
      </c>
      <c r="G421" s="42"/>
      <c r="H421" s="42"/>
      <c r="I421" s="221"/>
      <c r="J421" s="42"/>
      <c r="K421" s="42"/>
      <c r="L421" s="46"/>
      <c r="M421" s="222"/>
      <c r="N421" s="223"/>
      <c r="O421" s="86"/>
      <c r="P421" s="86"/>
      <c r="Q421" s="86"/>
      <c r="R421" s="86"/>
      <c r="S421" s="86"/>
      <c r="T421" s="87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T421" s="19" t="s">
        <v>129</v>
      </c>
      <c r="AU421" s="19" t="s">
        <v>82</v>
      </c>
    </row>
    <row r="422" s="2" customFormat="1">
      <c r="A422" s="40"/>
      <c r="B422" s="41"/>
      <c r="C422" s="42"/>
      <c r="D422" s="219" t="s">
        <v>208</v>
      </c>
      <c r="E422" s="42"/>
      <c r="F422" s="258" t="s">
        <v>216</v>
      </c>
      <c r="G422" s="42"/>
      <c r="H422" s="42"/>
      <c r="I422" s="221"/>
      <c r="J422" s="42"/>
      <c r="K422" s="42"/>
      <c r="L422" s="46"/>
      <c r="M422" s="222"/>
      <c r="N422" s="223"/>
      <c r="O422" s="86"/>
      <c r="P422" s="86"/>
      <c r="Q422" s="86"/>
      <c r="R422" s="86"/>
      <c r="S422" s="86"/>
      <c r="T422" s="87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T422" s="19" t="s">
        <v>208</v>
      </c>
      <c r="AU422" s="19" t="s">
        <v>82</v>
      </c>
    </row>
    <row r="423" s="13" customFormat="1">
      <c r="A423" s="13"/>
      <c r="B423" s="226"/>
      <c r="C423" s="227"/>
      <c r="D423" s="219" t="s">
        <v>131</v>
      </c>
      <c r="E423" s="228" t="s">
        <v>28</v>
      </c>
      <c r="F423" s="229" t="s">
        <v>610</v>
      </c>
      <c r="G423" s="227"/>
      <c r="H423" s="230">
        <v>33.183</v>
      </c>
      <c r="I423" s="231"/>
      <c r="J423" s="227"/>
      <c r="K423" s="227"/>
      <c r="L423" s="232"/>
      <c r="M423" s="233"/>
      <c r="N423" s="234"/>
      <c r="O423" s="234"/>
      <c r="P423" s="234"/>
      <c r="Q423" s="234"/>
      <c r="R423" s="234"/>
      <c r="S423" s="234"/>
      <c r="T423" s="235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36" t="s">
        <v>131</v>
      </c>
      <c r="AU423" s="236" t="s">
        <v>82</v>
      </c>
      <c r="AV423" s="13" t="s">
        <v>82</v>
      </c>
      <c r="AW423" s="13" t="s">
        <v>34</v>
      </c>
      <c r="AX423" s="13" t="s">
        <v>72</v>
      </c>
      <c r="AY423" s="236" t="s">
        <v>118</v>
      </c>
    </row>
    <row r="424" s="14" customFormat="1">
      <c r="A424" s="14"/>
      <c r="B424" s="237"/>
      <c r="C424" s="238"/>
      <c r="D424" s="219" t="s">
        <v>131</v>
      </c>
      <c r="E424" s="239" t="s">
        <v>28</v>
      </c>
      <c r="F424" s="240" t="s">
        <v>134</v>
      </c>
      <c r="G424" s="238"/>
      <c r="H424" s="241">
        <v>33.183</v>
      </c>
      <c r="I424" s="242"/>
      <c r="J424" s="238"/>
      <c r="K424" s="238"/>
      <c r="L424" s="243"/>
      <c r="M424" s="244"/>
      <c r="N424" s="245"/>
      <c r="O424" s="245"/>
      <c r="P424" s="245"/>
      <c r="Q424" s="245"/>
      <c r="R424" s="245"/>
      <c r="S424" s="245"/>
      <c r="T424" s="246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47" t="s">
        <v>131</v>
      </c>
      <c r="AU424" s="247" t="s">
        <v>82</v>
      </c>
      <c r="AV424" s="14" t="s">
        <v>125</v>
      </c>
      <c r="AW424" s="14" t="s">
        <v>34</v>
      </c>
      <c r="AX424" s="14" t="s">
        <v>80</v>
      </c>
      <c r="AY424" s="247" t="s">
        <v>118</v>
      </c>
    </row>
    <row r="425" s="2" customFormat="1" ht="21.75" customHeight="1">
      <c r="A425" s="40"/>
      <c r="B425" s="41"/>
      <c r="C425" s="206" t="s">
        <v>611</v>
      </c>
      <c r="D425" s="206" t="s">
        <v>120</v>
      </c>
      <c r="E425" s="207" t="s">
        <v>612</v>
      </c>
      <c r="F425" s="208" t="s">
        <v>613</v>
      </c>
      <c r="G425" s="209" t="s">
        <v>254</v>
      </c>
      <c r="H425" s="210">
        <v>13.654999999999999</v>
      </c>
      <c r="I425" s="211"/>
      <c r="J425" s="212">
        <f>ROUND(I425*H425,2)</f>
        <v>0</v>
      </c>
      <c r="K425" s="208" t="s">
        <v>124</v>
      </c>
      <c r="L425" s="46"/>
      <c r="M425" s="213" t="s">
        <v>28</v>
      </c>
      <c r="N425" s="214" t="s">
        <v>43</v>
      </c>
      <c r="O425" s="86"/>
      <c r="P425" s="215">
        <f>O425*H425</f>
        <v>0</v>
      </c>
      <c r="Q425" s="215">
        <v>0</v>
      </c>
      <c r="R425" s="215">
        <f>Q425*H425</f>
        <v>0</v>
      </c>
      <c r="S425" s="215">
        <v>0</v>
      </c>
      <c r="T425" s="216">
        <f>S425*H425</f>
        <v>0</v>
      </c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R425" s="217" t="s">
        <v>125</v>
      </c>
      <c r="AT425" s="217" t="s">
        <v>120</v>
      </c>
      <c r="AU425" s="217" t="s">
        <v>82</v>
      </c>
      <c r="AY425" s="19" t="s">
        <v>118</v>
      </c>
      <c r="BE425" s="218">
        <f>IF(N425="základní",J425,0)</f>
        <v>0</v>
      </c>
      <c r="BF425" s="218">
        <f>IF(N425="snížená",J425,0)</f>
        <v>0</v>
      </c>
      <c r="BG425" s="218">
        <f>IF(N425="zákl. přenesená",J425,0)</f>
        <v>0</v>
      </c>
      <c r="BH425" s="218">
        <f>IF(N425="sníž. přenesená",J425,0)</f>
        <v>0</v>
      </c>
      <c r="BI425" s="218">
        <f>IF(N425="nulová",J425,0)</f>
        <v>0</v>
      </c>
      <c r="BJ425" s="19" t="s">
        <v>80</v>
      </c>
      <c r="BK425" s="218">
        <f>ROUND(I425*H425,2)</f>
        <v>0</v>
      </c>
      <c r="BL425" s="19" t="s">
        <v>125</v>
      </c>
      <c r="BM425" s="217" t="s">
        <v>614</v>
      </c>
    </row>
    <row r="426" s="2" customFormat="1">
      <c r="A426" s="40"/>
      <c r="B426" s="41"/>
      <c r="C426" s="42"/>
      <c r="D426" s="219" t="s">
        <v>127</v>
      </c>
      <c r="E426" s="42"/>
      <c r="F426" s="220" t="s">
        <v>615</v>
      </c>
      <c r="G426" s="42"/>
      <c r="H426" s="42"/>
      <c r="I426" s="221"/>
      <c r="J426" s="42"/>
      <c r="K426" s="42"/>
      <c r="L426" s="46"/>
      <c r="M426" s="222"/>
      <c r="N426" s="223"/>
      <c r="O426" s="86"/>
      <c r="P426" s="86"/>
      <c r="Q426" s="86"/>
      <c r="R426" s="86"/>
      <c r="S426" s="86"/>
      <c r="T426" s="87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T426" s="19" t="s">
        <v>127</v>
      </c>
      <c r="AU426" s="19" t="s">
        <v>82</v>
      </c>
    </row>
    <row r="427" s="2" customFormat="1">
      <c r="A427" s="40"/>
      <c r="B427" s="41"/>
      <c r="C427" s="42"/>
      <c r="D427" s="224" t="s">
        <v>129</v>
      </c>
      <c r="E427" s="42"/>
      <c r="F427" s="225" t="s">
        <v>616</v>
      </c>
      <c r="G427" s="42"/>
      <c r="H427" s="42"/>
      <c r="I427" s="221"/>
      <c r="J427" s="42"/>
      <c r="K427" s="42"/>
      <c r="L427" s="46"/>
      <c r="M427" s="222"/>
      <c r="N427" s="223"/>
      <c r="O427" s="86"/>
      <c r="P427" s="86"/>
      <c r="Q427" s="86"/>
      <c r="R427" s="86"/>
      <c r="S427" s="86"/>
      <c r="T427" s="87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T427" s="19" t="s">
        <v>129</v>
      </c>
      <c r="AU427" s="19" t="s">
        <v>82</v>
      </c>
    </row>
    <row r="428" s="13" customFormat="1">
      <c r="A428" s="13"/>
      <c r="B428" s="226"/>
      <c r="C428" s="227"/>
      <c r="D428" s="219" t="s">
        <v>131</v>
      </c>
      <c r="E428" s="228" t="s">
        <v>28</v>
      </c>
      <c r="F428" s="229" t="s">
        <v>617</v>
      </c>
      <c r="G428" s="227"/>
      <c r="H428" s="230">
        <v>0.081000000000000003</v>
      </c>
      <c r="I428" s="231"/>
      <c r="J428" s="227"/>
      <c r="K428" s="227"/>
      <c r="L428" s="232"/>
      <c r="M428" s="233"/>
      <c r="N428" s="234"/>
      <c r="O428" s="234"/>
      <c r="P428" s="234"/>
      <c r="Q428" s="234"/>
      <c r="R428" s="234"/>
      <c r="S428" s="234"/>
      <c r="T428" s="235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36" t="s">
        <v>131</v>
      </c>
      <c r="AU428" s="236" t="s">
        <v>82</v>
      </c>
      <c r="AV428" s="13" t="s">
        <v>82</v>
      </c>
      <c r="AW428" s="13" t="s">
        <v>34</v>
      </c>
      <c r="AX428" s="13" t="s">
        <v>72</v>
      </c>
      <c r="AY428" s="236" t="s">
        <v>118</v>
      </c>
    </row>
    <row r="429" s="13" customFormat="1">
      <c r="A429" s="13"/>
      <c r="B429" s="226"/>
      <c r="C429" s="227"/>
      <c r="D429" s="219" t="s">
        <v>131</v>
      </c>
      <c r="E429" s="228" t="s">
        <v>28</v>
      </c>
      <c r="F429" s="229" t="s">
        <v>618</v>
      </c>
      <c r="G429" s="227"/>
      <c r="H429" s="230">
        <v>13.574</v>
      </c>
      <c r="I429" s="231"/>
      <c r="J429" s="227"/>
      <c r="K429" s="227"/>
      <c r="L429" s="232"/>
      <c r="M429" s="233"/>
      <c r="N429" s="234"/>
      <c r="O429" s="234"/>
      <c r="P429" s="234"/>
      <c r="Q429" s="234"/>
      <c r="R429" s="234"/>
      <c r="S429" s="234"/>
      <c r="T429" s="235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36" t="s">
        <v>131</v>
      </c>
      <c r="AU429" s="236" t="s">
        <v>82</v>
      </c>
      <c r="AV429" s="13" t="s">
        <v>82</v>
      </c>
      <c r="AW429" s="13" t="s">
        <v>34</v>
      </c>
      <c r="AX429" s="13" t="s">
        <v>72</v>
      </c>
      <c r="AY429" s="236" t="s">
        <v>118</v>
      </c>
    </row>
    <row r="430" s="14" customFormat="1">
      <c r="A430" s="14"/>
      <c r="B430" s="237"/>
      <c r="C430" s="238"/>
      <c r="D430" s="219" t="s">
        <v>131</v>
      </c>
      <c r="E430" s="239" t="s">
        <v>28</v>
      </c>
      <c r="F430" s="240" t="s">
        <v>134</v>
      </c>
      <c r="G430" s="238"/>
      <c r="H430" s="241">
        <v>13.654999999999999</v>
      </c>
      <c r="I430" s="242"/>
      <c r="J430" s="238"/>
      <c r="K430" s="238"/>
      <c r="L430" s="243"/>
      <c r="M430" s="244"/>
      <c r="N430" s="245"/>
      <c r="O430" s="245"/>
      <c r="P430" s="245"/>
      <c r="Q430" s="245"/>
      <c r="R430" s="245"/>
      <c r="S430" s="245"/>
      <c r="T430" s="246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T430" s="247" t="s">
        <v>131</v>
      </c>
      <c r="AU430" s="247" t="s">
        <v>82</v>
      </c>
      <c r="AV430" s="14" t="s">
        <v>125</v>
      </c>
      <c r="AW430" s="14" t="s">
        <v>34</v>
      </c>
      <c r="AX430" s="14" t="s">
        <v>80</v>
      </c>
      <c r="AY430" s="247" t="s">
        <v>118</v>
      </c>
    </row>
    <row r="431" s="2" customFormat="1" ht="24.15" customHeight="1">
      <c r="A431" s="40"/>
      <c r="B431" s="41"/>
      <c r="C431" s="206" t="s">
        <v>619</v>
      </c>
      <c r="D431" s="206" t="s">
        <v>120</v>
      </c>
      <c r="E431" s="207" t="s">
        <v>620</v>
      </c>
      <c r="F431" s="208" t="s">
        <v>621</v>
      </c>
      <c r="G431" s="209" t="s">
        <v>254</v>
      </c>
      <c r="H431" s="210">
        <v>122.895</v>
      </c>
      <c r="I431" s="211"/>
      <c r="J431" s="212">
        <f>ROUND(I431*H431,2)</f>
        <v>0</v>
      </c>
      <c r="K431" s="208" t="s">
        <v>124</v>
      </c>
      <c r="L431" s="46"/>
      <c r="M431" s="213" t="s">
        <v>28</v>
      </c>
      <c r="N431" s="214" t="s">
        <v>43</v>
      </c>
      <c r="O431" s="86"/>
      <c r="P431" s="215">
        <f>O431*H431</f>
        <v>0</v>
      </c>
      <c r="Q431" s="215">
        <v>0</v>
      </c>
      <c r="R431" s="215">
        <f>Q431*H431</f>
        <v>0</v>
      </c>
      <c r="S431" s="215">
        <v>0</v>
      </c>
      <c r="T431" s="216">
        <f>S431*H431</f>
        <v>0</v>
      </c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R431" s="217" t="s">
        <v>125</v>
      </c>
      <c r="AT431" s="217" t="s">
        <v>120</v>
      </c>
      <c r="AU431" s="217" t="s">
        <v>82</v>
      </c>
      <c r="AY431" s="19" t="s">
        <v>118</v>
      </c>
      <c r="BE431" s="218">
        <f>IF(N431="základní",J431,0)</f>
        <v>0</v>
      </c>
      <c r="BF431" s="218">
        <f>IF(N431="snížená",J431,0)</f>
        <v>0</v>
      </c>
      <c r="BG431" s="218">
        <f>IF(N431="zákl. přenesená",J431,0)</f>
        <v>0</v>
      </c>
      <c r="BH431" s="218">
        <f>IF(N431="sníž. přenesená",J431,0)</f>
        <v>0</v>
      </c>
      <c r="BI431" s="218">
        <f>IF(N431="nulová",J431,0)</f>
        <v>0</v>
      </c>
      <c r="BJ431" s="19" t="s">
        <v>80</v>
      </c>
      <c r="BK431" s="218">
        <f>ROUND(I431*H431,2)</f>
        <v>0</v>
      </c>
      <c r="BL431" s="19" t="s">
        <v>125</v>
      </c>
      <c r="BM431" s="217" t="s">
        <v>622</v>
      </c>
    </row>
    <row r="432" s="2" customFormat="1">
      <c r="A432" s="40"/>
      <c r="B432" s="41"/>
      <c r="C432" s="42"/>
      <c r="D432" s="219" t="s">
        <v>127</v>
      </c>
      <c r="E432" s="42"/>
      <c r="F432" s="220" t="s">
        <v>608</v>
      </c>
      <c r="G432" s="42"/>
      <c r="H432" s="42"/>
      <c r="I432" s="221"/>
      <c r="J432" s="42"/>
      <c r="K432" s="42"/>
      <c r="L432" s="46"/>
      <c r="M432" s="222"/>
      <c r="N432" s="223"/>
      <c r="O432" s="86"/>
      <c r="P432" s="86"/>
      <c r="Q432" s="86"/>
      <c r="R432" s="86"/>
      <c r="S432" s="86"/>
      <c r="T432" s="87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T432" s="19" t="s">
        <v>127</v>
      </c>
      <c r="AU432" s="19" t="s">
        <v>82</v>
      </c>
    </row>
    <row r="433" s="2" customFormat="1">
      <c r="A433" s="40"/>
      <c r="B433" s="41"/>
      <c r="C433" s="42"/>
      <c r="D433" s="224" t="s">
        <v>129</v>
      </c>
      <c r="E433" s="42"/>
      <c r="F433" s="225" t="s">
        <v>623</v>
      </c>
      <c r="G433" s="42"/>
      <c r="H433" s="42"/>
      <c r="I433" s="221"/>
      <c r="J433" s="42"/>
      <c r="K433" s="42"/>
      <c r="L433" s="46"/>
      <c r="M433" s="222"/>
      <c r="N433" s="223"/>
      <c r="O433" s="86"/>
      <c r="P433" s="86"/>
      <c r="Q433" s="86"/>
      <c r="R433" s="86"/>
      <c r="S433" s="86"/>
      <c r="T433" s="87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T433" s="19" t="s">
        <v>129</v>
      </c>
      <c r="AU433" s="19" t="s">
        <v>82</v>
      </c>
    </row>
    <row r="434" s="2" customFormat="1">
      <c r="A434" s="40"/>
      <c r="B434" s="41"/>
      <c r="C434" s="42"/>
      <c r="D434" s="219" t="s">
        <v>208</v>
      </c>
      <c r="E434" s="42"/>
      <c r="F434" s="258" t="s">
        <v>216</v>
      </c>
      <c r="G434" s="42"/>
      <c r="H434" s="42"/>
      <c r="I434" s="221"/>
      <c r="J434" s="42"/>
      <c r="K434" s="42"/>
      <c r="L434" s="46"/>
      <c r="M434" s="222"/>
      <c r="N434" s="223"/>
      <c r="O434" s="86"/>
      <c r="P434" s="86"/>
      <c r="Q434" s="86"/>
      <c r="R434" s="86"/>
      <c r="S434" s="86"/>
      <c r="T434" s="87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T434" s="19" t="s">
        <v>208</v>
      </c>
      <c r="AU434" s="19" t="s">
        <v>82</v>
      </c>
    </row>
    <row r="435" s="13" customFormat="1">
      <c r="A435" s="13"/>
      <c r="B435" s="226"/>
      <c r="C435" s="227"/>
      <c r="D435" s="219" t="s">
        <v>131</v>
      </c>
      <c r="E435" s="228" t="s">
        <v>28</v>
      </c>
      <c r="F435" s="229" t="s">
        <v>624</v>
      </c>
      <c r="G435" s="227"/>
      <c r="H435" s="230">
        <v>0.72899999999999998</v>
      </c>
      <c r="I435" s="231"/>
      <c r="J435" s="227"/>
      <c r="K435" s="227"/>
      <c r="L435" s="232"/>
      <c r="M435" s="233"/>
      <c r="N435" s="234"/>
      <c r="O435" s="234"/>
      <c r="P435" s="234"/>
      <c r="Q435" s="234"/>
      <c r="R435" s="234"/>
      <c r="S435" s="234"/>
      <c r="T435" s="235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36" t="s">
        <v>131</v>
      </c>
      <c r="AU435" s="236" t="s">
        <v>82</v>
      </c>
      <c r="AV435" s="13" t="s">
        <v>82</v>
      </c>
      <c r="AW435" s="13" t="s">
        <v>34</v>
      </c>
      <c r="AX435" s="13" t="s">
        <v>72</v>
      </c>
      <c r="AY435" s="236" t="s">
        <v>118</v>
      </c>
    </row>
    <row r="436" s="13" customFormat="1">
      <c r="A436" s="13"/>
      <c r="B436" s="226"/>
      <c r="C436" s="227"/>
      <c r="D436" s="219" t="s">
        <v>131</v>
      </c>
      <c r="E436" s="228" t="s">
        <v>28</v>
      </c>
      <c r="F436" s="229" t="s">
        <v>625</v>
      </c>
      <c r="G436" s="227"/>
      <c r="H436" s="230">
        <v>122.166</v>
      </c>
      <c r="I436" s="231"/>
      <c r="J436" s="227"/>
      <c r="K436" s="227"/>
      <c r="L436" s="232"/>
      <c r="M436" s="233"/>
      <c r="N436" s="234"/>
      <c r="O436" s="234"/>
      <c r="P436" s="234"/>
      <c r="Q436" s="234"/>
      <c r="R436" s="234"/>
      <c r="S436" s="234"/>
      <c r="T436" s="235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36" t="s">
        <v>131</v>
      </c>
      <c r="AU436" s="236" t="s">
        <v>82</v>
      </c>
      <c r="AV436" s="13" t="s">
        <v>82</v>
      </c>
      <c r="AW436" s="13" t="s">
        <v>34</v>
      </c>
      <c r="AX436" s="13" t="s">
        <v>72</v>
      </c>
      <c r="AY436" s="236" t="s">
        <v>118</v>
      </c>
    </row>
    <row r="437" s="14" customFormat="1">
      <c r="A437" s="14"/>
      <c r="B437" s="237"/>
      <c r="C437" s="238"/>
      <c r="D437" s="219" t="s">
        <v>131</v>
      </c>
      <c r="E437" s="239" t="s">
        <v>28</v>
      </c>
      <c r="F437" s="240" t="s">
        <v>134</v>
      </c>
      <c r="G437" s="238"/>
      <c r="H437" s="241">
        <v>122.895</v>
      </c>
      <c r="I437" s="242"/>
      <c r="J437" s="238"/>
      <c r="K437" s="238"/>
      <c r="L437" s="243"/>
      <c r="M437" s="244"/>
      <c r="N437" s="245"/>
      <c r="O437" s="245"/>
      <c r="P437" s="245"/>
      <c r="Q437" s="245"/>
      <c r="R437" s="245"/>
      <c r="S437" s="245"/>
      <c r="T437" s="246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47" t="s">
        <v>131</v>
      </c>
      <c r="AU437" s="247" t="s">
        <v>82</v>
      </c>
      <c r="AV437" s="14" t="s">
        <v>125</v>
      </c>
      <c r="AW437" s="14" t="s">
        <v>34</v>
      </c>
      <c r="AX437" s="14" t="s">
        <v>80</v>
      </c>
      <c r="AY437" s="247" t="s">
        <v>118</v>
      </c>
    </row>
    <row r="438" s="2" customFormat="1" ht="37.8" customHeight="1">
      <c r="A438" s="40"/>
      <c r="B438" s="41"/>
      <c r="C438" s="206" t="s">
        <v>626</v>
      </c>
      <c r="D438" s="206" t="s">
        <v>120</v>
      </c>
      <c r="E438" s="207" t="s">
        <v>627</v>
      </c>
      <c r="F438" s="208" t="s">
        <v>628</v>
      </c>
      <c r="G438" s="209" t="s">
        <v>254</v>
      </c>
      <c r="H438" s="210">
        <v>0.081000000000000003</v>
      </c>
      <c r="I438" s="211"/>
      <c r="J438" s="212">
        <f>ROUND(I438*H438,2)</f>
        <v>0</v>
      </c>
      <c r="K438" s="208" t="s">
        <v>124</v>
      </c>
      <c r="L438" s="46"/>
      <c r="M438" s="213" t="s">
        <v>28</v>
      </c>
      <c r="N438" s="214" t="s">
        <v>43</v>
      </c>
      <c r="O438" s="86"/>
      <c r="P438" s="215">
        <f>O438*H438</f>
        <v>0</v>
      </c>
      <c r="Q438" s="215">
        <v>0</v>
      </c>
      <c r="R438" s="215">
        <f>Q438*H438</f>
        <v>0</v>
      </c>
      <c r="S438" s="215">
        <v>0</v>
      </c>
      <c r="T438" s="216">
        <f>S438*H438</f>
        <v>0</v>
      </c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R438" s="217" t="s">
        <v>125</v>
      </c>
      <c r="AT438" s="217" t="s">
        <v>120</v>
      </c>
      <c r="AU438" s="217" t="s">
        <v>82</v>
      </c>
      <c r="AY438" s="19" t="s">
        <v>118</v>
      </c>
      <c r="BE438" s="218">
        <f>IF(N438="základní",J438,0)</f>
        <v>0</v>
      </c>
      <c r="BF438" s="218">
        <f>IF(N438="snížená",J438,0)</f>
        <v>0</v>
      </c>
      <c r="BG438" s="218">
        <f>IF(N438="zákl. přenesená",J438,0)</f>
        <v>0</v>
      </c>
      <c r="BH438" s="218">
        <f>IF(N438="sníž. přenesená",J438,0)</f>
        <v>0</v>
      </c>
      <c r="BI438" s="218">
        <f>IF(N438="nulová",J438,0)</f>
        <v>0</v>
      </c>
      <c r="BJ438" s="19" t="s">
        <v>80</v>
      </c>
      <c r="BK438" s="218">
        <f>ROUND(I438*H438,2)</f>
        <v>0</v>
      </c>
      <c r="BL438" s="19" t="s">
        <v>125</v>
      </c>
      <c r="BM438" s="217" t="s">
        <v>629</v>
      </c>
    </row>
    <row r="439" s="2" customFormat="1">
      <c r="A439" s="40"/>
      <c r="B439" s="41"/>
      <c r="C439" s="42"/>
      <c r="D439" s="219" t="s">
        <v>127</v>
      </c>
      <c r="E439" s="42"/>
      <c r="F439" s="220" t="s">
        <v>630</v>
      </c>
      <c r="G439" s="42"/>
      <c r="H439" s="42"/>
      <c r="I439" s="221"/>
      <c r="J439" s="42"/>
      <c r="K439" s="42"/>
      <c r="L439" s="46"/>
      <c r="M439" s="222"/>
      <c r="N439" s="223"/>
      <c r="O439" s="86"/>
      <c r="P439" s="86"/>
      <c r="Q439" s="86"/>
      <c r="R439" s="86"/>
      <c r="S439" s="86"/>
      <c r="T439" s="87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T439" s="19" t="s">
        <v>127</v>
      </c>
      <c r="AU439" s="19" t="s">
        <v>82</v>
      </c>
    </row>
    <row r="440" s="2" customFormat="1">
      <c r="A440" s="40"/>
      <c r="B440" s="41"/>
      <c r="C440" s="42"/>
      <c r="D440" s="224" t="s">
        <v>129</v>
      </c>
      <c r="E440" s="42"/>
      <c r="F440" s="225" t="s">
        <v>631</v>
      </c>
      <c r="G440" s="42"/>
      <c r="H440" s="42"/>
      <c r="I440" s="221"/>
      <c r="J440" s="42"/>
      <c r="K440" s="42"/>
      <c r="L440" s="46"/>
      <c r="M440" s="222"/>
      <c r="N440" s="223"/>
      <c r="O440" s="86"/>
      <c r="P440" s="86"/>
      <c r="Q440" s="86"/>
      <c r="R440" s="86"/>
      <c r="S440" s="86"/>
      <c r="T440" s="87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T440" s="19" t="s">
        <v>129</v>
      </c>
      <c r="AU440" s="19" t="s">
        <v>82</v>
      </c>
    </row>
    <row r="441" s="13" customFormat="1">
      <c r="A441" s="13"/>
      <c r="B441" s="226"/>
      <c r="C441" s="227"/>
      <c r="D441" s="219" t="s">
        <v>131</v>
      </c>
      <c r="E441" s="228" t="s">
        <v>28</v>
      </c>
      <c r="F441" s="229" t="s">
        <v>632</v>
      </c>
      <c r="G441" s="227"/>
      <c r="H441" s="230">
        <v>0.081000000000000003</v>
      </c>
      <c r="I441" s="231"/>
      <c r="J441" s="227"/>
      <c r="K441" s="227"/>
      <c r="L441" s="232"/>
      <c r="M441" s="233"/>
      <c r="N441" s="234"/>
      <c r="O441" s="234"/>
      <c r="P441" s="234"/>
      <c r="Q441" s="234"/>
      <c r="R441" s="234"/>
      <c r="S441" s="234"/>
      <c r="T441" s="235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36" t="s">
        <v>131</v>
      </c>
      <c r="AU441" s="236" t="s">
        <v>82</v>
      </c>
      <c r="AV441" s="13" t="s">
        <v>82</v>
      </c>
      <c r="AW441" s="13" t="s">
        <v>34</v>
      </c>
      <c r="AX441" s="13" t="s">
        <v>72</v>
      </c>
      <c r="AY441" s="236" t="s">
        <v>118</v>
      </c>
    </row>
    <row r="442" s="14" customFormat="1">
      <c r="A442" s="14"/>
      <c r="B442" s="237"/>
      <c r="C442" s="238"/>
      <c r="D442" s="219" t="s">
        <v>131</v>
      </c>
      <c r="E442" s="239" t="s">
        <v>28</v>
      </c>
      <c r="F442" s="240" t="s">
        <v>134</v>
      </c>
      <c r="G442" s="238"/>
      <c r="H442" s="241">
        <v>0.081000000000000003</v>
      </c>
      <c r="I442" s="242"/>
      <c r="J442" s="238"/>
      <c r="K442" s="238"/>
      <c r="L442" s="243"/>
      <c r="M442" s="244"/>
      <c r="N442" s="245"/>
      <c r="O442" s="245"/>
      <c r="P442" s="245"/>
      <c r="Q442" s="245"/>
      <c r="R442" s="245"/>
      <c r="S442" s="245"/>
      <c r="T442" s="246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T442" s="247" t="s">
        <v>131</v>
      </c>
      <c r="AU442" s="247" t="s">
        <v>82</v>
      </c>
      <c r="AV442" s="14" t="s">
        <v>125</v>
      </c>
      <c r="AW442" s="14" t="s">
        <v>34</v>
      </c>
      <c r="AX442" s="14" t="s">
        <v>80</v>
      </c>
      <c r="AY442" s="247" t="s">
        <v>118</v>
      </c>
    </row>
    <row r="443" s="2" customFormat="1" ht="44.25" customHeight="1">
      <c r="A443" s="40"/>
      <c r="B443" s="41"/>
      <c r="C443" s="206" t="s">
        <v>633</v>
      </c>
      <c r="D443" s="206" t="s">
        <v>120</v>
      </c>
      <c r="E443" s="207" t="s">
        <v>634</v>
      </c>
      <c r="F443" s="208" t="s">
        <v>635</v>
      </c>
      <c r="G443" s="209" t="s">
        <v>254</v>
      </c>
      <c r="H443" s="210">
        <v>17.260999999999999</v>
      </c>
      <c r="I443" s="211"/>
      <c r="J443" s="212">
        <f>ROUND(I443*H443,2)</f>
        <v>0</v>
      </c>
      <c r="K443" s="208" t="s">
        <v>124</v>
      </c>
      <c r="L443" s="46"/>
      <c r="M443" s="213" t="s">
        <v>28</v>
      </c>
      <c r="N443" s="214" t="s">
        <v>43</v>
      </c>
      <c r="O443" s="86"/>
      <c r="P443" s="215">
        <f>O443*H443</f>
        <v>0</v>
      </c>
      <c r="Q443" s="215">
        <v>0</v>
      </c>
      <c r="R443" s="215">
        <f>Q443*H443</f>
        <v>0</v>
      </c>
      <c r="S443" s="215">
        <v>0</v>
      </c>
      <c r="T443" s="216">
        <f>S443*H443</f>
        <v>0</v>
      </c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R443" s="217" t="s">
        <v>125</v>
      </c>
      <c r="AT443" s="217" t="s">
        <v>120</v>
      </c>
      <c r="AU443" s="217" t="s">
        <v>82</v>
      </c>
      <c r="AY443" s="19" t="s">
        <v>118</v>
      </c>
      <c r="BE443" s="218">
        <f>IF(N443="základní",J443,0)</f>
        <v>0</v>
      </c>
      <c r="BF443" s="218">
        <f>IF(N443="snížená",J443,0)</f>
        <v>0</v>
      </c>
      <c r="BG443" s="218">
        <f>IF(N443="zákl. přenesená",J443,0)</f>
        <v>0</v>
      </c>
      <c r="BH443" s="218">
        <f>IF(N443="sníž. přenesená",J443,0)</f>
        <v>0</v>
      </c>
      <c r="BI443" s="218">
        <f>IF(N443="nulová",J443,0)</f>
        <v>0</v>
      </c>
      <c r="BJ443" s="19" t="s">
        <v>80</v>
      </c>
      <c r="BK443" s="218">
        <f>ROUND(I443*H443,2)</f>
        <v>0</v>
      </c>
      <c r="BL443" s="19" t="s">
        <v>125</v>
      </c>
      <c r="BM443" s="217" t="s">
        <v>636</v>
      </c>
    </row>
    <row r="444" s="2" customFormat="1">
      <c r="A444" s="40"/>
      <c r="B444" s="41"/>
      <c r="C444" s="42"/>
      <c r="D444" s="219" t="s">
        <v>127</v>
      </c>
      <c r="E444" s="42"/>
      <c r="F444" s="220" t="s">
        <v>637</v>
      </c>
      <c r="G444" s="42"/>
      <c r="H444" s="42"/>
      <c r="I444" s="221"/>
      <c r="J444" s="42"/>
      <c r="K444" s="42"/>
      <c r="L444" s="46"/>
      <c r="M444" s="222"/>
      <c r="N444" s="223"/>
      <c r="O444" s="86"/>
      <c r="P444" s="86"/>
      <c r="Q444" s="86"/>
      <c r="R444" s="86"/>
      <c r="S444" s="86"/>
      <c r="T444" s="87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T444" s="19" t="s">
        <v>127</v>
      </c>
      <c r="AU444" s="19" t="s">
        <v>82</v>
      </c>
    </row>
    <row r="445" s="2" customFormat="1">
      <c r="A445" s="40"/>
      <c r="B445" s="41"/>
      <c r="C445" s="42"/>
      <c r="D445" s="224" t="s">
        <v>129</v>
      </c>
      <c r="E445" s="42"/>
      <c r="F445" s="225" t="s">
        <v>638</v>
      </c>
      <c r="G445" s="42"/>
      <c r="H445" s="42"/>
      <c r="I445" s="221"/>
      <c r="J445" s="42"/>
      <c r="K445" s="42"/>
      <c r="L445" s="46"/>
      <c r="M445" s="222"/>
      <c r="N445" s="223"/>
      <c r="O445" s="86"/>
      <c r="P445" s="86"/>
      <c r="Q445" s="86"/>
      <c r="R445" s="86"/>
      <c r="S445" s="86"/>
      <c r="T445" s="87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T445" s="19" t="s">
        <v>129</v>
      </c>
      <c r="AU445" s="19" t="s">
        <v>82</v>
      </c>
    </row>
    <row r="446" s="13" customFormat="1">
      <c r="A446" s="13"/>
      <c r="B446" s="226"/>
      <c r="C446" s="227"/>
      <c r="D446" s="219" t="s">
        <v>131</v>
      </c>
      <c r="E446" s="228" t="s">
        <v>28</v>
      </c>
      <c r="F446" s="229" t="s">
        <v>639</v>
      </c>
      <c r="G446" s="227"/>
      <c r="H446" s="230">
        <v>13.574</v>
      </c>
      <c r="I446" s="231"/>
      <c r="J446" s="227"/>
      <c r="K446" s="227"/>
      <c r="L446" s="232"/>
      <c r="M446" s="233"/>
      <c r="N446" s="234"/>
      <c r="O446" s="234"/>
      <c r="P446" s="234"/>
      <c r="Q446" s="234"/>
      <c r="R446" s="234"/>
      <c r="S446" s="234"/>
      <c r="T446" s="235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36" t="s">
        <v>131</v>
      </c>
      <c r="AU446" s="236" t="s">
        <v>82</v>
      </c>
      <c r="AV446" s="13" t="s">
        <v>82</v>
      </c>
      <c r="AW446" s="13" t="s">
        <v>34</v>
      </c>
      <c r="AX446" s="13" t="s">
        <v>72</v>
      </c>
      <c r="AY446" s="236" t="s">
        <v>118</v>
      </c>
    </row>
    <row r="447" s="13" customFormat="1">
      <c r="A447" s="13"/>
      <c r="B447" s="226"/>
      <c r="C447" s="227"/>
      <c r="D447" s="219" t="s">
        <v>131</v>
      </c>
      <c r="E447" s="228" t="s">
        <v>28</v>
      </c>
      <c r="F447" s="229" t="s">
        <v>640</v>
      </c>
      <c r="G447" s="227"/>
      <c r="H447" s="230">
        <v>3.6869999999999998</v>
      </c>
      <c r="I447" s="231"/>
      <c r="J447" s="227"/>
      <c r="K447" s="227"/>
      <c r="L447" s="232"/>
      <c r="M447" s="233"/>
      <c r="N447" s="234"/>
      <c r="O447" s="234"/>
      <c r="P447" s="234"/>
      <c r="Q447" s="234"/>
      <c r="R447" s="234"/>
      <c r="S447" s="234"/>
      <c r="T447" s="235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36" t="s">
        <v>131</v>
      </c>
      <c r="AU447" s="236" t="s">
        <v>82</v>
      </c>
      <c r="AV447" s="13" t="s">
        <v>82</v>
      </c>
      <c r="AW447" s="13" t="s">
        <v>34</v>
      </c>
      <c r="AX447" s="13" t="s">
        <v>72</v>
      </c>
      <c r="AY447" s="236" t="s">
        <v>118</v>
      </c>
    </row>
    <row r="448" s="14" customFormat="1">
      <c r="A448" s="14"/>
      <c r="B448" s="237"/>
      <c r="C448" s="238"/>
      <c r="D448" s="219" t="s">
        <v>131</v>
      </c>
      <c r="E448" s="239" t="s">
        <v>28</v>
      </c>
      <c r="F448" s="240" t="s">
        <v>134</v>
      </c>
      <c r="G448" s="238"/>
      <c r="H448" s="241">
        <v>17.260999999999999</v>
      </c>
      <c r="I448" s="242"/>
      <c r="J448" s="238"/>
      <c r="K448" s="238"/>
      <c r="L448" s="243"/>
      <c r="M448" s="244"/>
      <c r="N448" s="245"/>
      <c r="O448" s="245"/>
      <c r="P448" s="245"/>
      <c r="Q448" s="245"/>
      <c r="R448" s="245"/>
      <c r="S448" s="245"/>
      <c r="T448" s="246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T448" s="247" t="s">
        <v>131</v>
      </c>
      <c r="AU448" s="247" t="s">
        <v>82</v>
      </c>
      <c r="AV448" s="14" t="s">
        <v>125</v>
      </c>
      <c r="AW448" s="14" t="s">
        <v>34</v>
      </c>
      <c r="AX448" s="14" t="s">
        <v>80</v>
      </c>
      <c r="AY448" s="247" t="s">
        <v>118</v>
      </c>
    </row>
    <row r="449" s="12" customFormat="1" ht="22.8" customHeight="1">
      <c r="A449" s="12"/>
      <c r="B449" s="190"/>
      <c r="C449" s="191"/>
      <c r="D449" s="192" t="s">
        <v>71</v>
      </c>
      <c r="E449" s="204" t="s">
        <v>641</v>
      </c>
      <c r="F449" s="204" t="s">
        <v>642</v>
      </c>
      <c r="G449" s="191"/>
      <c r="H449" s="191"/>
      <c r="I449" s="194"/>
      <c r="J449" s="205">
        <f>BK449</f>
        <v>0</v>
      </c>
      <c r="K449" s="191"/>
      <c r="L449" s="196"/>
      <c r="M449" s="197"/>
      <c r="N449" s="198"/>
      <c r="O449" s="198"/>
      <c r="P449" s="199">
        <f>SUM(P450:P452)</f>
        <v>0</v>
      </c>
      <c r="Q449" s="198"/>
      <c r="R449" s="199">
        <f>SUM(R450:R452)</f>
        <v>0</v>
      </c>
      <c r="S449" s="198"/>
      <c r="T449" s="200">
        <f>SUM(T450:T452)</f>
        <v>0</v>
      </c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R449" s="201" t="s">
        <v>80</v>
      </c>
      <c r="AT449" s="202" t="s">
        <v>71</v>
      </c>
      <c r="AU449" s="202" t="s">
        <v>80</v>
      </c>
      <c r="AY449" s="201" t="s">
        <v>118</v>
      </c>
      <c r="BK449" s="203">
        <f>SUM(BK450:BK452)</f>
        <v>0</v>
      </c>
    </row>
    <row r="450" s="2" customFormat="1" ht="33" customHeight="1">
      <c r="A450" s="40"/>
      <c r="B450" s="41"/>
      <c r="C450" s="206" t="s">
        <v>643</v>
      </c>
      <c r="D450" s="206" t="s">
        <v>120</v>
      </c>
      <c r="E450" s="207" t="s">
        <v>644</v>
      </c>
      <c r="F450" s="208" t="s">
        <v>645</v>
      </c>
      <c r="G450" s="209" t="s">
        <v>254</v>
      </c>
      <c r="H450" s="210">
        <v>63.676000000000002</v>
      </c>
      <c r="I450" s="211"/>
      <c r="J450" s="212">
        <f>ROUND(I450*H450,2)</f>
        <v>0</v>
      </c>
      <c r="K450" s="208" t="s">
        <v>124</v>
      </c>
      <c r="L450" s="46"/>
      <c r="M450" s="213" t="s">
        <v>28</v>
      </c>
      <c r="N450" s="214" t="s">
        <v>43</v>
      </c>
      <c r="O450" s="86"/>
      <c r="P450" s="215">
        <f>O450*H450</f>
        <v>0</v>
      </c>
      <c r="Q450" s="215">
        <v>0</v>
      </c>
      <c r="R450" s="215">
        <f>Q450*H450</f>
        <v>0</v>
      </c>
      <c r="S450" s="215">
        <v>0</v>
      </c>
      <c r="T450" s="216">
        <f>S450*H450</f>
        <v>0</v>
      </c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R450" s="217" t="s">
        <v>125</v>
      </c>
      <c r="AT450" s="217" t="s">
        <v>120</v>
      </c>
      <c r="AU450" s="217" t="s">
        <v>82</v>
      </c>
      <c r="AY450" s="19" t="s">
        <v>118</v>
      </c>
      <c r="BE450" s="218">
        <f>IF(N450="základní",J450,0)</f>
        <v>0</v>
      </c>
      <c r="BF450" s="218">
        <f>IF(N450="snížená",J450,0)</f>
        <v>0</v>
      </c>
      <c r="BG450" s="218">
        <f>IF(N450="zákl. přenesená",J450,0)</f>
        <v>0</v>
      </c>
      <c r="BH450" s="218">
        <f>IF(N450="sníž. přenesená",J450,0)</f>
        <v>0</v>
      </c>
      <c r="BI450" s="218">
        <f>IF(N450="nulová",J450,0)</f>
        <v>0</v>
      </c>
      <c r="BJ450" s="19" t="s">
        <v>80</v>
      </c>
      <c r="BK450" s="218">
        <f>ROUND(I450*H450,2)</f>
        <v>0</v>
      </c>
      <c r="BL450" s="19" t="s">
        <v>125</v>
      </c>
      <c r="BM450" s="217" t="s">
        <v>646</v>
      </c>
    </row>
    <row r="451" s="2" customFormat="1">
      <c r="A451" s="40"/>
      <c r="B451" s="41"/>
      <c r="C451" s="42"/>
      <c r="D451" s="219" t="s">
        <v>127</v>
      </c>
      <c r="E451" s="42"/>
      <c r="F451" s="220" t="s">
        <v>647</v>
      </c>
      <c r="G451" s="42"/>
      <c r="H451" s="42"/>
      <c r="I451" s="221"/>
      <c r="J451" s="42"/>
      <c r="K451" s="42"/>
      <c r="L451" s="46"/>
      <c r="M451" s="222"/>
      <c r="N451" s="223"/>
      <c r="O451" s="86"/>
      <c r="P451" s="86"/>
      <c r="Q451" s="86"/>
      <c r="R451" s="86"/>
      <c r="S451" s="86"/>
      <c r="T451" s="87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T451" s="19" t="s">
        <v>127</v>
      </c>
      <c r="AU451" s="19" t="s">
        <v>82</v>
      </c>
    </row>
    <row r="452" s="2" customFormat="1">
      <c r="A452" s="40"/>
      <c r="B452" s="41"/>
      <c r="C452" s="42"/>
      <c r="D452" s="224" t="s">
        <v>129</v>
      </c>
      <c r="E452" s="42"/>
      <c r="F452" s="225" t="s">
        <v>648</v>
      </c>
      <c r="G452" s="42"/>
      <c r="H452" s="42"/>
      <c r="I452" s="221"/>
      <c r="J452" s="42"/>
      <c r="K452" s="42"/>
      <c r="L452" s="46"/>
      <c r="M452" s="269"/>
      <c r="N452" s="270"/>
      <c r="O452" s="271"/>
      <c r="P452" s="271"/>
      <c r="Q452" s="271"/>
      <c r="R452" s="271"/>
      <c r="S452" s="271"/>
      <c r="T452" s="272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T452" s="19" t="s">
        <v>129</v>
      </c>
      <c r="AU452" s="19" t="s">
        <v>82</v>
      </c>
    </row>
    <row r="453" s="2" customFormat="1" ht="6.96" customHeight="1">
      <c r="A453" s="40"/>
      <c r="B453" s="61"/>
      <c r="C453" s="62"/>
      <c r="D453" s="62"/>
      <c r="E453" s="62"/>
      <c r="F453" s="62"/>
      <c r="G453" s="62"/>
      <c r="H453" s="62"/>
      <c r="I453" s="62"/>
      <c r="J453" s="62"/>
      <c r="K453" s="62"/>
      <c r="L453" s="46"/>
      <c r="M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</row>
  </sheetData>
  <sheetProtection sheet="1" autoFilter="0" formatColumns="0" formatRows="0" objects="1" scenarios="1" spinCount="100000" saltValue="etQ+NdnydkPLP+Vg+vqMYKz1XS7ZIR1NB5VS5O6K4+Nhy0dL0dXZy75cBDxDm9b3oK9M2F4I6odmyULJW/D47w==" hashValue="B7faEajXJFUdKASo5iElwvbFJhZ+Vu5sSMKLlLD/WBW9Be7onxHmVjjIFf1+GCYMT8DUgRJS0/N/TvBmmU8rGw==" algorithmName="SHA-512" password="CC35"/>
  <autoFilter ref="C86:K452"/>
  <mergeCells count="9">
    <mergeCell ref="E7:H7"/>
    <mergeCell ref="E9:H9"/>
    <mergeCell ref="E18:H18"/>
    <mergeCell ref="E27:H27"/>
    <mergeCell ref="E48:H48"/>
    <mergeCell ref="E50:H50"/>
    <mergeCell ref="E77:H77"/>
    <mergeCell ref="E79:H79"/>
    <mergeCell ref="L2:V2"/>
  </mergeCells>
  <hyperlinks>
    <hyperlink ref="F92" r:id="rId1" display="https://podminky.urs.cz/item/CS_URS_2025_01/111212351"/>
    <hyperlink ref="F98" r:id="rId2" display="https://podminky.urs.cz/item/CS_URS_2025_01/112151316"/>
    <hyperlink ref="F102" r:id="rId3" display="https://podminky.urs.cz/item/CS_URS_2025_01/112201116"/>
    <hyperlink ref="F106" r:id="rId4" display="https://podminky.urs.cz/item/CS_URS_2025_01/122151102"/>
    <hyperlink ref="F110" r:id="rId5" display="https://podminky.urs.cz/item/CS_URS_2025_01/122251104"/>
    <hyperlink ref="F120" r:id="rId6" display="https://podminky.urs.cz/item/CS_URS_2025_01/132251101"/>
    <hyperlink ref="F128" r:id="rId7" display="https://podminky.urs.cz/item/CS_URS_2025_01/162201403"/>
    <hyperlink ref="F132" r:id="rId8" display="https://podminky.urs.cz/item/CS_URS_2025_01/162201413"/>
    <hyperlink ref="F136" r:id="rId9" display="https://podminky.urs.cz/item/CS_URS_2025_01/162201423"/>
    <hyperlink ref="F140" r:id="rId10" display="https://podminky.urs.cz/item/CS_URS_2025_01/162251102"/>
    <hyperlink ref="F146" r:id="rId11" display="https://podminky.urs.cz/item/CS_URS_2025_01/162301501"/>
    <hyperlink ref="F151" r:id="rId12" display="https://podminky.urs.cz/item/CS_URS_2025_01/162301933"/>
    <hyperlink ref="F156" r:id="rId13" display="https://podminky.urs.cz/item/CS_URS_2025_01/162301953"/>
    <hyperlink ref="F161" r:id="rId14" display="https://podminky.urs.cz/item/CS_URS_2025_01/162301973"/>
    <hyperlink ref="F166" r:id="rId15" display="https://podminky.urs.cz/item/CS_URS_2025_01/162301981"/>
    <hyperlink ref="F172" r:id="rId16" display="https://podminky.urs.cz/item/CS_URS_2025_01/162751117"/>
    <hyperlink ref="F177" r:id="rId17" display="https://podminky.urs.cz/item/CS_URS_2025_01/167151101"/>
    <hyperlink ref="F182" r:id="rId18" display="https://podminky.urs.cz/item/CS_URS_2025_01/171201231"/>
    <hyperlink ref="F188" r:id="rId19" display="https://podminky.urs.cz/item/CS_URS_2025_01/171251101"/>
    <hyperlink ref="F192" r:id="rId20" display="https://podminky.urs.cz/item/CS_URS_2025_01/181111111"/>
    <hyperlink ref="F197" r:id="rId21" display="https://podminky.urs.cz/item/CS_URS_2025_01/181351103"/>
    <hyperlink ref="F207" r:id="rId22" display="https://podminky.urs.cz/item/CS_URS_2025_01/181411121"/>
    <hyperlink ref="F214" r:id="rId23" display="https://podminky.urs.cz/item/CS_URS_2025_01/181951112"/>
    <hyperlink ref="F219" r:id="rId24" display="https://podminky.urs.cz/item/CS_URS_2025_01/182151111"/>
    <hyperlink ref="F224" r:id="rId25" display="https://podminky.urs.cz/item/CS_URS_2025_01/183101321"/>
    <hyperlink ref="F234" r:id="rId26" display="https://podminky.urs.cz/item/CS_URS_2025_01/183402121"/>
    <hyperlink ref="F239" r:id="rId27" display="https://podminky.urs.cz/item/CS_URS_2025_01/184102117"/>
    <hyperlink ref="F246" r:id="rId28" display="https://podminky.urs.cz/item/CS_URS_2025_01/184215133"/>
    <hyperlink ref="F254" r:id="rId29" display="https://podminky.urs.cz/item/CS_URS_2025_01/184501141"/>
    <hyperlink ref="F262" r:id="rId30" display="https://podminky.urs.cz/item/CS_URS_2025_01/184801121"/>
    <hyperlink ref="F272" r:id="rId31" display="https://podminky.urs.cz/item/CS_URS_2025_01/184813511"/>
    <hyperlink ref="F277" r:id="rId32" display="https://podminky.urs.cz/item/CS_URS_2025_01/184911421"/>
    <hyperlink ref="F292" r:id="rId33" display="https://podminky.urs.cz/item/CS_URS_2025_01/185804312"/>
    <hyperlink ref="F300" r:id="rId34" display="https://podminky.urs.cz/item/CS_URS_2025_01/211521111"/>
    <hyperlink ref="F306" r:id="rId35" display="https://podminky.urs.cz/item/CS_URS_2025_01/211971121"/>
    <hyperlink ref="F317" r:id="rId36" display="https://podminky.urs.cz/item/CS_URS_2025_01/564851011"/>
    <hyperlink ref="F321" r:id="rId37" display="https://podminky.urs.cz/item/CS_URS_2025_01/564851111"/>
    <hyperlink ref="F325" r:id="rId38" display="https://podminky.urs.cz/item/CS_URS_2025_01/564861113"/>
    <hyperlink ref="F329" r:id="rId39" display="https://podminky.urs.cz/item/CS_URS_2025_01/565145121"/>
    <hyperlink ref="F333" r:id="rId40" display="https://podminky.urs.cz/item/CS_URS_2025_01/573191111"/>
    <hyperlink ref="F337" r:id="rId41" display="https://podminky.urs.cz/item/CS_URS_2025_01/573211108"/>
    <hyperlink ref="F341" r:id="rId42" display="https://podminky.urs.cz/item/CS_URS_2025_01/577134121"/>
    <hyperlink ref="F346" r:id="rId43" display="https://podminky.urs.cz/item/CS_URS_2025_01/916131213"/>
    <hyperlink ref="F367" r:id="rId44" display="https://podminky.urs.cz/item/CS_URS_2025_01/919732211"/>
    <hyperlink ref="F372" r:id="rId45" display="https://podminky.urs.cz/item/CS_URS_2025_01/919735111"/>
    <hyperlink ref="F376" r:id="rId46" display="https://podminky.urs.cz/item/CS_URS_2025_01/919735112"/>
    <hyperlink ref="F381" r:id="rId47" display="https://podminky.urs.cz/item/CS_URS_2025_01/113107342"/>
    <hyperlink ref="F385" r:id="rId48" display="https://podminky.urs.cz/item/CS_URS_2025_01/113107131"/>
    <hyperlink ref="F389" r:id="rId49" display="https://podminky.urs.cz/item/CS_URS_2025_01/113154512"/>
    <hyperlink ref="F393" r:id="rId50" display="https://podminky.urs.cz/item/CS_URS_2025_01/113154514"/>
    <hyperlink ref="F398" r:id="rId51" display="https://podminky.urs.cz/item/CS_URS_2025_01/997013011"/>
    <hyperlink ref="F403" r:id="rId52" display="https://podminky.urs.cz/item/CS_URS_2025_01/997013501"/>
    <hyperlink ref="F407" r:id="rId53" display="https://podminky.urs.cz/item/CS_URS_2025_01/997013509"/>
    <hyperlink ref="F412" r:id="rId54" display="https://podminky.urs.cz/item/CS_URS_2025_01/997013631"/>
    <hyperlink ref="F416" r:id="rId55" display="https://podminky.urs.cz/item/CS_URS_2025_01/997221551"/>
    <hyperlink ref="F421" r:id="rId56" display="https://podminky.urs.cz/item/CS_URS_2025_01/997221559"/>
    <hyperlink ref="F427" r:id="rId57" display="https://podminky.urs.cz/item/CS_URS_2025_01/997221561"/>
    <hyperlink ref="F433" r:id="rId58" display="https://podminky.urs.cz/item/CS_URS_2025_01/997221569"/>
    <hyperlink ref="F440" r:id="rId59" display="https://podminky.urs.cz/item/CS_URS_2025_01/997221861"/>
    <hyperlink ref="F445" r:id="rId60" display="https://podminky.urs.cz/item/CS_URS_2025_01/997221875"/>
    <hyperlink ref="F452" r:id="rId61" display="https://podminky.urs.cz/item/CS_URS_2025_01/99822511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62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86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82</v>
      </c>
    </row>
    <row r="4" s="1" customFormat="1" ht="24.96" customHeight="1">
      <c r="B4" s="22"/>
      <c r="D4" s="132" t="s">
        <v>87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16.5" customHeight="1">
      <c r="B7" s="22"/>
      <c r="E7" s="135" t="str">
        <f>'Rekapitulace stavby'!K6</f>
        <v>TOČNA V PODLUSKÁCH V ROUDNICI NAD LABEM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88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649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28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22</v>
      </c>
      <c r="E12" s="40"/>
      <c r="F12" s="138" t="s">
        <v>90</v>
      </c>
      <c r="G12" s="40"/>
      <c r="H12" s="40"/>
      <c r="I12" s="134" t="s">
        <v>24</v>
      </c>
      <c r="J12" s="139" t="str">
        <f>'Rekapitulace stavby'!AN8</f>
        <v>21. 3. 2025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26</v>
      </c>
      <c r="E14" s="40"/>
      <c r="F14" s="40"/>
      <c r="G14" s="40"/>
      <c r="H14" s="40"/>
      <c r="I14" s="134" t="s">
        <v>27</v>
      </c>
      <c r="J14" s="138" t="str">
        <f>IF('Rekapitulace stavby'!AN10="","",'Rekapitulace stavby'!AN10)</f>
        <v/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tr">
        <f>IF('Rekapitulace stavby'!E11="","",'Rekapitulace stavby'!E11)</f>
        <v xml:space="preserve"> </v>
      </c>
      <c r="F15" s="40"/>
      <c r="G15" s="40"/>
      <c r="H15" s="40"/>
      <c r="I15" s="134" t="s">
        <v>29</v>
      </c>
      <c r="J15" s="138" t="str">
        <f>IF('Rekapitulace stavby'!AN11="","",'Rekapitulace stavby'!AN11)</f>
        <v/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30</v>
      </c>
      <c r="E17" s="40"/>
      <c r="F17" s="40"/>
      <c r="G17" s="40"/>
      <c r="H17" s="40"/>
      <c r="I17" s="134" t="s">
        <v>27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29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32</v>
      </c>
      <c r="E20" s="40"/>
      <c r="F20" s="40"/>
      <c r="G20" s="40"/>
      <c r="H20" s="40"/>
      <c r="I20" s="134" t="s">
        <v>27</v>
      </c>
      <c r="J20" s="138" t="s">
        <v>28</v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">
        <v>33</v>
      </c>
      <c r="F21" s="40"/>
      <c r="G21" s="40"/>
      <c r="H21" s="40"/>
      <c r="I21" s="134" t="s">
        <v>29</v>
      </c>
      <c r="J21" s="138" t="s">
        <v>28</v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35</v>
      </c>
      <c r="E23" s="40"/>
      <c r="F23" s="40"/>
      <c r="G23" s="40"/>
      <c r="H23" s="40"/>
      <c r="I23" s="134" t="s">
        <v>27</v>
      </c>
      <c r="J23" s="138" t="str">
        <f>IF('Rekapitulace stavby'!AN19="","",'Rekapitulace stavby'!AN19)</f>
        <v/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tr">
        <f>IF('Rekapitulace stavby'!E20="","",'Rekapitulace stavby'!E20)</f>
        <v xml:space="preserve"> </v>
      </c>
      <c r="F24" s="40"/>
      <c r="G24" s="40"/>
      <c r="H24" s="40"/>
      <c r="I24" s="134" t="s">
        <v>29</v>
      </c>
      <c r="J24" s="138" t="str">
        <f>IF('Rekapitulace stavby'!AN20="","",'Rekapitulace stavby'!AN20)</f>
        <v/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36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28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38</v>
      </c>
      <c r="E30" s="40"/>
      <c r="F30" s="40"/>
      <c r="G30" s="40"/>
      <c r="H30" s="40"/>
      <c r="I30" s="40"/>
      <c r="J30" s="146">
        <f>ROUND(J83,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40</v>
      </c>
      <c r="G32" s="40"/>
      <c r="H32" s="40"/>
      <c r="I32" s="147" t="s">
        <v>39</v>
      </c>
      <c r="J32" s="147" t="s">
        <v>41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42</v>
      </c>
      <c r="E33" s="134" t="s">
        <v>43</v>
      </c>
      <c r="F33" s="149">
        <f>ROUND((SUM(BE83:BE114)),  2)</f>
        <v>0</v>
      </c>
      <c r="G33" s="40"/>
      <c r="H33" s="40"/>
      <c r="I33" s="150">
        <v>0.20999999999999999</v>
      </c>
      <c r="J33" s="149">
        <f>ROUND(((SUM(BE83:BE114))*I33),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44</v>
      </c>
      <c r="F34" s="149">
        <f>ROUND((SUM(BF83:BF114)),  2)</f>
        <v>0</v>
      </c>
      <c r="G34" s="40"/>
      <c r="H34" s="40"/>
      <c r="I34" s="150">
        <v>0.12</v>
      </c>
      <c r="J34" s="149">
        <f>ROUND(((SUM(BF83:BF114))*I34),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45</v>
      </c>
      <c r="F35" s="149">
        <f>ROUND((SUM(BG83:BG114)),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46</v>
      </c>
      <c r="F36" s="149">
        <f>ROUND((SUM(BH83:BH114)),  2)</f>
        <v>0</v>
      </c>
      <c r="G36" s="40"/>
      <c r="H36" s="40"/>
      <c r="I36" s="150">
        <v>0.12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47</v>
      </c>
      <c r="F37" s="149">
        <f>ROUND((SUM(BI83:BI114)),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48</v>
      </c>
      <c r="E39" s="153"/>
      <c r="F39" s="153"/>
      <c r="G39" s="154" t="s">
        <v>49</v>
      </c>
      <c r="H39" s="155" t="s">
        <v>50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91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62" t="str">
        <f>E7</f>
        <v>TOČNA V PODLUSKÁCH V ROUDNICI NAD LABEM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88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VRN - Vedlejší rozpočtové náklady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22</v>
      </c>
      <c r="D52" s="42"/>
      <c r="E52" s="42"/>
      <c r="F52" s="29" t="str">
        <f>F12</f>
        <v>Roudnice nad Labem</v>
      </c>
      <c r="G52" s="42"/>
      <c r="H52" s="42"/>
      <c r="I52" s="34" t="s">
        <v>24</v>
      </c>
      <c r="J52" s="74" t="str">
        <f>IF(J12="","",J12)</f>
        <v>21. 3. 2025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25.65" customHeight="1">
      <c r="A54" s="40"/>
      <c r="B54" s="41"/>
      <c r="C54" s="34" t="s">
        <v>26</v>
      </c>
      <c r="D54" s="42"/>
      <c r="E54" s="42"/>
      <c r="F54" s="29" t="str">
        <f>E15</f>
        <v xml:space="preserve"> </v>
      </c>
      <c r="G54" s="42"/>
      <c r="H54" s="42"/>
      <c r="I54" s="34" t="s">
        <v>32</v>
      </c>
      <c r="J54" s="38" t="str">
        <f>E21</f>
        <v>Projekce dopravní Filip, s.r.o.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30</v>
      </c>
      <c r="D55" s="42"/>
      <c r="E55" s="42"/>
      <c r="F55" s="29" t="str">
        <f>IF(E18="","",E18)</f>
        <v>Vyplň údaj</v>
      </c>
      <c r="G55" s="42"/>
      <c r="H55" s="42"/>
      <c r="I55" s="34" t="s">
        <v>35</v>
      </c>
      <c r="J55" s="38" t="str">
        <f>E24</f>
        <v xml:space="preserve"> 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92</v>
      </c>
      <c r="D57" s="164"/>
      <c r="E57" s="164"/>
      <c r="F57" s="164"/>
      <c r="G57" s="164"/>
      <c r="H57" s="164"/>
      <c r="I57" s="164"/>
      <c r="J57" s="165" t="s">
        <v>93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70</v>
      </c>
      <c r="D59" s="42"/>
      <c r="E59" s="42"/>
      <c r="F59" s="42"/>
      <c r="G59" s="42"/>
      <c r="H59" s="42"/>
      <c r="I59" s="42"/>
      <c r="J59" s="104">
        <f>J83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94</v>
      </c>
    </row>
    <row r="60" s="9" customFormat="1" ht="24.96" customHeight="1">
      <c r="A60" s="9"/>
      <c r="B60" s="167"/>
      <c r="C60" s="168"/>
      <c r="D60" s="169" t="s">
        <v>649</v>
      </c>
      <c r="E60" s="170"/>
      <c r="F60" s="170"/>
      <c r="G60" s="170"/>
      <c r="H60" s="170"/>
      <c r="I60" s="170"/>
      <c r="J60" s="171">
        <f>J84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650</v>
      </c>
      <c r="E61" s="176"/>
      <c r="F61" s="176"/>
      <c r="G61" s="176"/>
      <c r="H61" s="176"/>
      <c r="I61" s="176"/>
      <c r="J61" s="177">
        <f>J85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651</v>
      </c>
      <c r="E62" s="176"/>
      <c r="F62" s="176"/>
      <c r="G62" s="176"/>
      <c r="H62" s="176"/>
      <c r="I62" s="176"/>
      <c r="J62" s="177">
        <f>J98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652</v>
      </c>
      <c r="E63" s="176"/>
      <c r="F63" s="176"/>
      <c r="G63" s="176"/>
      <c r="H63" s="176"/>
      <c r="I63" s="176"/>
      <c r="J63" s="177">
        <f>J107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2" customFormat="1" ht="21.84" customHeight="1">
      <c r="A64" s="40"/>
      <c r="B64" s="41"/>
      <c r="C64" s="42"/>
      <c r="D64" s="42"/>
      <c r="E64" s="42"/>
      <c r="F64" s="42"/>
      <c r="G64" s="42"/>
      <c r="H64" s="42"/>
      <c r="I64" s="42"/>
      <c r="J64" s="42"/>
      <c r="K64" s="42"/>
      <c r="L64" s="136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6.96" customHeight="1">
      <c r="A65" s="40"/>
      <c r="B65" s="61"/>
      <c r="C65" s="62"/>
      <c r="D65" s="62"/>
      <c r="E65" s="62"/>
      <c r="F65" s="62"/>
      <c r="G65" s="62"/>
      <c r="H65" s="62"/>
      <c r="I65" s="62"/>
      <c r="J65" s="62"/>
      <c r="K65" s="62"/>
      <c r="L65" s="136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9" s="2" customFormat="1" ht="6.96" customHeight="1">
      <c r="A69" s="40"/>
      <c r="B69" s="63"/>
      <c r="C69" s="64"/>
      <c r="D69" s="64"/>
      <c r="E69" s="64"/>
      <c r="F69" s="64"/>
      <c r="G69" s="64"/>
      <c r="H69" s="64"/>
      <c r="I69" s="64"/>
      <c r="J69" s="64"/>
      <c r="K69" s="64"/>
      <c r="L69" s="136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</row>
    <row r="70" s="2" customFormat="1" ht="24.96" customHeight="1">
      <c r="A70" s="40"/>
      <c r="B70" s="41"/>
      <c r="C70" s="25" t="s">
        <v>103</v>
      </c>
      <c r="D70" s="42"/>
      <c r="E70" s="42"/>
      <c r="F70" s="42"/>
      <c r="G70" s="42"/>
      <c r="H70" s="42"/>
      <c r="I70" s="42"/>
      <c r="J70" s="42"/>
      <c r="K70" s="42"/>
      <c r="L70" s="136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</row>
    <row r="71" s="2" customFormat="1" ht="6.96" customHeight="1">
      <c r="A71" s="40"/>
      <c r="B71" s="41"/>
      <c r="C71" s="42"/>
      <c r="D71" s="42"/>
      <c r="E71" s="42"/>
      <c r="F71" s="42"/>
      <c r="G71" s="42"/>
      <c r="H71" s="42"/>
      <c r="I71" s="42"/>
      <c r="J71" s="42"/>
      <c r="K71" s="42"/>
      <c r="L71" s="136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</row>
    <row r="72" s="2" customFormat="1" ht="12" customHeight="1">
      <c r="A72" s="40"/>
      <c r="B72" s="41"/>
      <c r="C72" s="34" t="s">
        <v>16</v>
      </c>
      <c r="D72" s="42"/>
      <c r="E72" s="42"/>
      <c r="F72" s="42"/>
      <c r="G72" s="42"/>
      <c r="H72" s="42"/>
      <c r="I72" s="42"/>
      <c r="J72" s="42"/>
      <c r="K72" s="42"/>
      <c r="L72" s="136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="2" customFormat="1" ht="16.5" customHeight="1">
      <c r="A73" s="40"/>
      <c r="B73" s="41"/>
      <c r="C73" s="42"/>
      <c r="D73" s="42"/>
      <c r="E73" s="162" t="str">
        <f>E7</f>
        <v>TOČNA V PODLUSKÁCH V ROUDNICI NAD LABEM</v>
      </c>
      <c r="F73" s="34"/>
      <c r="G73" s="34"/>
      <c r="H73" s="34"/>
      <c r="I73" s="42"/>
      <c r="J73" s="42"/>
      <c r="K73" s="42"/>
      <c r="L73" s="136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12" customHeight="1">
      <c r="A74" s="40"/>
      <c r="B74" s="41"/>
      <c r="C74" s="34" t="s">
        <v>88</v>
      </c>
      <c r="D74" s="42"/>
      <c r="E74" s="42"/>
      <c r="F74" s="42"/>
      <c r="G74" s="42"/>
      <c r="H74" s="42"/>
      <c r="I74" s="42"/>
      <c r="J74" s="42"/>
      <c r="K74" s="42"/>
      <c r="L74" s="136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2" customFormat="1" ht="16.5" customHeight="1">
      <c r="A75" s="40"/>
      <c r="B75" s="41"/>
      <c r="C75" s="42"/>
      <c r="D75" s="42"/>
      <c r="E75" s="71" t="str">
        <f>E9</f>
        <v>VRN - Vedlejší rozpočtové náklady</v>
      </c>
      <c r="F75" s="42"/>
      <c r="G75" s="42"/>
      <c r="H75" s="42"/>
      <c r="I75" s="42"/>
      <c r="J75" s="42"/>
      <c r="K75" s="42"/>
      <c r="L75" s="136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6.96" customHeight="1">
      <c r="A76" s="40"/>
      <c r="B76" s="41"/>
      <c r="C76" s="42"/>
      <c r="D76" s="42"/>
      <c r="E76" s="42"/>
      <c r="F76" s="42"/>
      <c r="G76" s="42"/>
      <c r="H76" s="42"/>
      <c r="I76" s="42"/>
      <c r="J76" s="42"/>
      <c r="K76" s="42"/>
      <c r="L76" s="136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12" customHeight="1">
      <c r="A77" s="40"/>
      <c r="B77" s="41"/>
      <c r="C77" s="34" t="s">
        <v>22</v>
      </c>
      <c r="D77" s="42"/>
      <c r="E77" s="42"/>
      <c r="F77" s="29" t="str">
        <f>F12</f>
        <v>Roudnice nad Labem</v>
      </c>
      <c r="G77" s="42"/>
      <c r="H77" s="42"/>
      <c r="I77" s="34" t="s">
        <v>24</v>
      </c>
      <c r="J77" s="74" t="str">
        <f>IF(J12="","",J12)</f>
        <v>21. 3. 2025</v>
      </c>
      <c r="K77" s="42"/>
      <c r="L77" s="136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6.96" customHeight="1">
      <c r="A78" s="40"/>
      <c r="B78" s="41"/>
      <c r="C78" s="42"/>
      <c r="D78" s="42"/>
      <c r="E78" s="42"/>
      <c r="F78" s="42"/>
      <c r="G78" s="42"/>
      <c r="H78" s="42"/>
      <c r="I78" s="42"/>
      <c r="J78" s="42"/>
      <c r="K78" s="42"/>
      <c r="L78" s="136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25.65" customHeight="1">
      <c r="A79" s="40"/>
      <c r="B79" s="41"/>
      <c r="C79" s="34" t="s">
        <v>26</v>
      </c>
      <c r="D79" s="42"/>
      <c r="E79" s="42"/>
      <c r="F79" s="29" t="str">
        <f>E15</f>
        <v xml:space="preserve"> </v>
      </c>
      <c r="G79" s="42"/>
      <c r="H79" s="42"/>
      <c r="I79" s="34" t="s">
        <v>32</v>
      </c>
      <c r="J79" s="38" t="str">
        <f>E21</f>
        <v>Projekce dopravní Filip, s.r.o.</v>
      </c>
      <c r="K79" s="42"/>
      <c r="L79" s="136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15.15" customHeight="1">
      <c r="A80" s="40"/>
      <c r="B80" s="41"/>
      <c r="C80" s="34" t="s">
        <v>30</v>
      </c>
      <c r="D80" s="42"/>
      <c r="E80" s="42"/>
      <c r="F80" s="29" t="str">
        <f>IF(E18="","",E18)</f>
        <v>Vyplň údaj</v>
      </c>
      <c r="G80" s="42"/>
      <c r="H80" s="42"/>
      <c r="I80" s="34" t="s">
        <v>35</v>
      </c>
      <c r="J80" s="38" t="str">
        <f>E24</f>
        <v xml:space="preserve"> </v>
      </c>
      <c r="K80" s="42"/>
      <c r="L80" s="136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10.32" customHeight="1">
      <c r="A81" s="40"/>
      <c r="B81" s="41"/>
      <c r="C81" s="42"/>
      <c r="D81" s="42"/>
      <c r="E81" s="42"/>
      <c r="F81" s="42"/>
      <c r="G81" s="42"/>
      <c r="H81" s="42"/>
      <c r="I81" s="42"/>
      <c r="J81" s="42"/>
      <c r="K81" s="42"/>
      <c r="L81" s="136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11" customFormat="1" ht="29.28" customHeight="1">
      <c r="A82" s="179"/>
      <c r="B82" s="180"/>
      <c r="C82" s="181" t="s">
        <v>104</v>
      </c>
      <c r="D82" s="182" t="s">
        <v>57</v>
      </c>
      <c r="E82" s="182" t="s">
        <v>53</v>
      </c>
      <c r="F82" s="182" t="s">
        <v>54</v>
      </c>
      <c r="G82" s="182" t="s">
        <v>105</v>
      </c>
      <c r="H82" s="182" t="s">
        <v>106</v>
      </c>
      <c r="I82" s="182" t="s">
        <v>107</v>
      </c>
      <c r="J82" s="182" t="s">
        <v>93</v>
      </c>
      <c r="K82" s="183" t="s">
        <v>108</v>
      </c>
      <c r="L82" s="184"/>
      <c r="M82" s="94" t="s">
        <v>28</v>
      </c>
      <c r="N82" s="95" t="s">
        <v>42</v>
      </c>
      <c r="O82" s="95" t="s">
        <v>109</v>
      </c>
      <c r="P82" s="95" t="s">
        <v>110</v>
      </c>
      <c r="Q82" s="95" t="s">
        <v>111</v>
      </c>
      <c r="R82" s="95" t="s">
        <v>112</v>
      </c>
      <c r="S82" s="95" t="s">
        <v>113</v>
      </c>
      <c r="T82" s="96" t="s">
        <v>114</v>
      </c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</row>
    <row r="83" s="2" customFormat="1" ht="22.8" customHeight="1">
      <c r="A83" s="40"/>
      <c r="B83" s="41"/>
      <c r="C83" s="101" t="s">
        <v>115</v>
      </c>
      <c r="D83" s="42"/>
      <c r="E83" s="42"/>
      <c r="F83" s="42"/>
      <c r="G83" s="42"/>
      <c r="H83" s="42"/>
      <c r="I83" s="42"/>
      <c r="J83" s="185">
        <f>BK83</f>
        <v>0</v>
      </c>
      <c r="K83" s="42"/>
      <c r="L83" s="46"/>
      <c r="M83" s="97"/>
      <c r="N83" s="186"/>
      <c r="O83" s="98"/>
      <c r="P83" s="187">
        <f>P84</f>
        <v>0</v>
      </c>
      <c r="Q83" s="98"/>
      <c r="R83" s="187">
        <f>R84</f>
        <v>0</v>
      </c>
      <c r="S83" s="98"/>
      <c r="T83" s="188">
        <f>T84</f>
        <v>0</v>
      </c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T83" s="19" t="s">
        <v>71</v>
      </c>
      <c r="AU83" s="19" t="s">
        <v>94</v>
      </c>
      <c r="BK83" s="189">
        <f>BK84</f>
        <v>0</v>
      </c>
    </row>
    <row r="84" s="12" customFormat="1" ht="25.92" customHeight="1">
      <c r="A84" s="12"/>
      <c r="B84" s="190"/>
      <c r="C84" s="191"/>
      <c r="D84" s="192" t="s">
        <v>71</v>
      </c>
      <c r="E84" s="193" t="s">
        <v>83</v>
      </c>
      <c r="F84" s="193" t="s">
        <v>84</v>
      </c>
      <c r="G84" s="191"/>
      <c r="H84" s="191"/>
      <c r="I84" s="194"/>
      <c r="J84" s="195">
        <f>BK84</f>
        <v>0</v>
      </c>
      <c r="K84" s="191"/>
      <c r="L84" s="196"/>
      <c r="M84" s="197"/>
      <c r="N84" s="198"/>
      <c r="O84" s="198"/>
      <c r="P84" s="199">
        <f>P85+P98+P107</f>
        <v>0</v>
      </c>
      <c r="Q84" s="198"/>
      <c r="R84" s="199">
        <f>R85+R98+R107</f>
        <v>0</v>
      </c>
      <c r="S84" s="198"/>
      <c r="T84" s="200">
        <f>T85+T98+T107</f>
        <v>0</v>
      </c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R84" s="201" t="s">
        <v>154</v>
      </c>
      <c r="AT84" s="202" t="s">
        <v>71</v>
      </c>
      <c r="AU84" s="202" t="s">
        <v>72</v>
      </c>
      <c r="AY84" s="201" t="s">
        <v>118</v>
      </c>
      <c r="BK84" s="203">
        <f>BK85+BK98+BK107</f>
        <v>0</v>
      </c>
    </row>
    <row r="85" s="12" customFormat="1" ht="22.8" customHeight="1">
      <c r="A85" s="12"/>
      <c r="B85" s="190"/>
      <c r="C85" s="191"/>
      <c r="D85" s="192" t="s">
        <v>71</v>
      </c>
      <c r="E85" s="204" t="s">
        <v>653</v>
      </c>
      <c r="F85" s="204" t="s">
        <v>654</v>
      </c>
      <c r="G85" s="191"/>
      <c r="H85" s="191"/>
      <c r="I85" s="194"/>
      <c r="J85" s="205">
        <f>BK85</f>
        <v>0</v>
      </c>
      <c r="K85" s="191"/>
      <c r="L85" s="196"/>
      <c r="M85" s="197"/>
      <c r="N85" s="198"/>
      <c r="O85" s="198"/>
      <c r="P85" s="199">
        <f>SUM(P86:P97)</f>
        <v>0</v>
      </c>
      <c r="Q85" s="198"/>
      <c r="R85" s="199">
        <f>SUM(R86:R97)</f>
        <v>0</v>
      </c>
      <c r="S85" s="198"/>
      <c r="T85" s="200">
        <f>SUM(T86:T97)</f>
        <v>0</v>
      </c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R85" s="201" t="s">
        <v>154</v>
      </c>
      <c r="AT85" s="202" t="s">
        <v>71</v>
      </c>
      <c r="AU85" s="202" t="s">
        <v>80</v>
      </c>
      <c r="AY85" s="201" t="s">
        <v>118</v>
      </c>
      <c r="BK85" s="203">
        <f>SUM(BK86:BK97)</f>
        <v>0</v>
      </c>
    </row>
    <row r="86" s="2" customFormat="1" ht="16.5" customHeight="1">
      <c r="A86" s="40"/>
      <c r="B86" s="41"/>
      <c r="C86" s="206" t="s">
        <v>80</v>
      </c>
      <c r="D86" s="206" t="s">
        <v>120</v>
      </c>
      <c r="E86" s="207" t="s">
        <v>655</v>
      </c>
      <c r="F86" s="208" t="s">
        <v>656</v>
      </c>
      <c r="G86" s="209" t="s">
        <v>657</v>
      </c>
      <c r="H86" s="210">
        <v>1</v>
      </c>
      <c r="I86" s="211"/>
      <c r="J86" s="212">
        <f>ROUND(I86*H86,2)</f>
        <v>0</v>
      </c>
      <c r="K86" s="208" t="s">
        <v>124</v>
      </c>
      <c r="L86" s="46"/>
      <c r="M86" s="213" t="s">
        <v>28</v>
      </c>
      <c r="N86" s="214" t="s">
        <v>43</v>
      </c>
      <c r="O86" s="86"/>
      <c r="P86" s="215">
        <f>O86*H86</f>
        <v>0</v>
      </c>
      <c r="Q86" s="215">
        <v>0</v>
      </c>
      <c r="R86" s="215">
        <f>Q86*H86</f>
        <v>0</v>
      </c>
      <c r="S86" s="215">
        <v>0</v>
      </c>
      <c r="T86" s="216">
        <f>S86*H86</f>
        <v>0</v>
      </c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R86" s="217" t="s">
        <v>658</v>
      </c>
      <c r="AT86" s="217" t="s">
        <v>120</v>
      </c>
      <c r="AU86" s="217" t="s">
        <v>82</v>
      </c>
      <c r="AY86" s="19" t="s">
        <v>118</v>
      </c>
      <c r="BE86" s="218">
        <f>IF(N86="základní",J86,0)</f>
        <v>0</v>
      </c>
      <c r="BF86" s="218">
        <f>IF(N86="snížená",J86,0)</f>
        <v>0</v>
      </c>
      <c r="BG86" s="218">
        <f>IF(N86="zákl. přenesená",J86,0)</f>
        <v>0</v>
      </c>
      <c r="BH86" s="218">
        <f>IF(N86="sníž. přenesená",J86,0)</f>
        <v>0</v>
      </c>
      <c r="BI86" s="218">
        <f>IF(N86="nulová",J86,0)</f>
        <v>0</v>
      </c>
      <c r="BJ86" s="19" t="s">
        <v>80</v>
      </c>
      <c r="BK86" s="218">
        <f>ROUND(I86*H86,2)</f>
        <v>0</v>
      </c>
      <c r="BL86" s="19" t="s">
        <v>658</v>
      </c>
      <c r="BM86" s="217" t="s">
        <v>659</v>
      </c>
    </row>
    <row r="87" s="2" customFormat="1">
      <c r="A87" s="40"/>
      <c r="B87" s="41"/>
      <c r="C87" s="42"/>
      <c r="D87" s="219" t="s">
        <v>127</v>
      </c>
      <c r="E87" s="42"/>
      <c r="F87" s="220" t="s">
        <v>656</v>
      </c>
      <c r="G87" s="42"/>
      <c r="H87" s="42"/>
      <c r="I87" s="221"/>
      <c r="J87" s="42"/>
      <c r="K87" s="42"/>
      <c r="L87" s="46"/>
      <c r="M87" s="222"/>
      <c r="N87" s="223"/>
      <c r="O87" s="86"/>
      <c r="P87" s="86"/>
      <c r="Q87" s="86"/>
      <c r="R87" s="86"/>
      <c r="S87" s="86"/>
      <c r="T87" s="87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T87" s="19" t="s">
        <v>127</v>
      </c>
      <c r="AU87" s="19" t="s">
        <v>82</v>
      </c>
    </row>
    <row r="88" s="2" customFormat="1">
      <c r="A88" s="40"/>
      <c r="B88" s="41"/>
      <c r="C88" s="42"/>
      <c r="D88" s="224" t="s">
        <v>129</v>
      </c>
      <c r="E88" s="42"/>
      <c r="F88" s="225" t="s">
        <v>660</v>
      </c>
      <c r="G88" s="42"/>
      <c r="H88" s="42"/>
      <c r="I88" s="221"/>
      <c r="J88" s="42"/>
      <c r="K88" s="42"/>
      <c r="L88" s="46"/>
      <c r="M88" s="222"/>
      <c r="N88" s="223"/>
      <c r="O88" s="86"/>
      <c r="P88" s="86"/>
      <c r="Q88" s="86"/>
      <c r="R88" s="86"/>
      <c r="S88" s="86"/>
      <c r="T88" s="87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T88" s="19" t="s">
        <v>129</v>
      </c>
      <c r="AU88" s="19" t="s">
        <v>82</v>
      </c>
    </row>
    <row r="89" s="2" customFormat="1" ht="16.5" customHeight="1">
      <c r="A89" s="40"/>
      <c r="B89" s="41"/>
      <c r="C89" s="206" t="s">
        <v>82</v>
      </c>
      <c r="D89" s="206" t="s">
        <v>120</v>
      </c>
      <c r="E89" s="207" t="s">
        <v>661</v>
      </c>
      <c r="F89" s="208" t="s">
        <v>662</v>
      </c>
      <c r="G89" s="209" t="s">
        <v>657</v>
      </c>
      <c r="H89" s="210">
        <v>1</v>
      </c>
      <c r="I89" s="211"/>
      <c r="J89" s="212">
        <f>ROUND(I89*H89,2)</f>
        <v>0</v>
      </c>
      <c r="K89" s="208" t="s">
        <v>124</v>
      </c>
      <c r="L89" s="46"/>
      <c r="M89" s="213" t="s">
        <v>28</v>
      </c>
      <c r="N89" s="214" t="s">
        <v>43</v>
      </c>
      <c r="O89" s="86"/>
      <c r="P89" s="215">
        <f>O89*H89</f>
        <v>0</v>
      </c>
      <c r="Q89" s="215">
        <v>0</v>
      </c>
      <c r="R89" s="215">
        <f>Q89*H89</f>
        <v>0</v>
      </c>
      <c r="S89" s="215">
        <v>0</v>
      </c>
      <c r="T89" s="216">
        <f>S89*H89</f>
        <v>0</v>
      </c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R89" s="217" t="s">
        <v>658</v>
      </c>
      <c r="AT89" s="217" t="s">
        <v>120</v>
      </c>
      <c r="AU89" s="217" t="s">
        <v>82</v>
      </c>
      <c r="AY89" s="19" t="s">
        <v>118</v>
      </c>
      <c r="BE89" s="218">
        <f>IF(N89="základní",J89,0)</f>
        <v>0</v>
      </c>
      <c r="BF89" s="218">
        <f>IF(N89="snížená",J89,0)</f>
        <v>0</v>
      </c>
      <c r="BG89" s="218">
        <f>IF(N89="zákl. přenesená",J89,0)</f>
        <v>0</v>
      </c>
      <c r="BH89" s="218">
        <f>IF(N89="sníž. přenesená",J89,0)</f>
        <v>0</v>
      </c>
      <c r="BI89" s="218">
        <f>IF(N89="nulová",J89,0)</f>
        <v>0</v>
      </c>
      <c r="BJ89" s="19" t="s">
        <v>80</v>
      </c>
      <c r="BK89" s="218">
        <f>ROUND(I89*H89,2)</f>
        <v>0</v>
      </c>
      <c r="BL89" s="19" t="s">
        <v>658</v>
      </c>
      <c r="BM89" s="217" t="s">
        <v>663</v>
      </c>
    </row>
    <row r="90" s="2" customFormat="1">
      <c r="A90" s="40"/>
      <c r="B90" s="41"/>
      <c r="C90" s="42"/>
      <c r="D90" s="219" t="s">
        <v>127</v>
      </c>
      <c r="E90" s="42"/>
      <c r="F90" s="220" t="s">
        <v>662</v>
      </c>
      <c r="G90" s="42"/>
      <c r="H90" s="42"/>
      <c r="I90" s="221"/>
      <c r="J90" s="42"/>
      <c r="K90" s="42"/>
      <c r="L90" s="46"/>
      <c r="M90" s="222"/>
      <c r="N90" s="223"/>
      <c r="O90" s="86"/>
      <c r="P90" s="86"/>
      <c r="Q90" s="86"/>
      <c r="R90" s="86"/>
      <c r="S90" s="86"/>
      <c r="T90" s="87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T90" s="19" t="s">
        <v>127</v>
      </c>
      <c r="AU90" s="19" t="s">
        <v>82</v>
      </c>
    </row>
    <row r="91" s="2" customFormat="1">
      <c r="A91" s="40"/>
      <c r="B91" s="41"/>
      <c r="C91" s="42"/>
      <c r="D91" s="224" t="s">
        <v>129</v>
      </c>
      <c r="E91" s="42"/>
      <c r="F91" s="225" t="s">
        <v>664</v>
      </c>
      <c r="G91" s="42"/>
      <c r="H91" s="42"/>
      <c r="I91" s="221"/>
      <c r="J91" s="42"/>
      <c r="K91" s="42"/>
      <c r="L91" s="46"/>
      <c r="M91" s="222"/>
      <c r="N91" s="223"/>
      <c r="O91" s="86"/>
      <c r="P91" s="86"/>
      <c r="Q91" s="86"/>
      <c r="R91" s="86"/>
      <c r="S91" s="86"/>
      <c r="T91" s="87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T91" s="19" t="s">
        <v>129</v>
      </c>
      <c r="AU91" s="19" t="s">
        <v>82</v>
      </c>
    </row>
    <row r="92" s="2" customFormat="1" ht="16.5" customHeight="1">
      <c r="A92" s="40"/>
      <c r="B92" s="41"/>
      <c r="C92" s="206" t="s">
        <v>141</v>
      </c>
      <c r="D92" s="206" t="s">
        <v>120</v>
      </c>
      <c r="E92" s="207" t="s">
        <v>665</v>
      </c>
      <c r="F92" s="208" t="s">
        <v>666</v>
      </c>
      <c r="G92" s="209" t="s">
        <v>657</v>
      </c>
      <c r="H92" s="210">
        <v>1</v>
      </c>
      <c r="I92" s="211"/>
      <c r="J92" s="212">
        <f>ROUND(I92*H92,2)</f>
        <v>0</v>
      </c>
      <c r="K92" s="208" t="s">
        <v>124</v>
      </c>
      <c r="L92" s="46"/>
      <c r="M92" s="213" t="s">
        <v>28</v>
      </c>
      <c r="N92" s="214" t="s">
        <v>43</v>
      </c>
      <c r="O92" s="86"/>
      <c r="P92" s="215">
        <f>O92*H92</f>
        <v>0</v>
      </c>
      <c r="Q92" s="215">
        <v>0</v>
      </c>
      <c r="R92" s="215">
        <f>Q92*H92</f>
        <v>0</v>
      </c>
      <c r="S92" s="215">
        <v>0</v>
      </c>
      <c r="T92" s="216">
        <f>S92*H92</f>
        <v>0</v>
      </c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R92" s="217" t="s">
        <v>658</v>
      </c>
      <c r="AT92" s="217" t="s">
        <v>120</v>
      </c>
      <c r="AU92" s="217" t="s">
        <v>82</v>
      </c>
      <c r="AY92" s="19" t="s">
        <v>118</v>
      </c>
      <c r="BE92" s="218">
        <f>IF(N92="základní",J92,0)</f>
        <v>0</v>
      </c>
      <c r="BF92" s="218">
        <f>IF(N92="snížená",J92,0)</f>
        <v>0</v>
      </c>
      <c r="BG92" s="218">
        <f>IF(N92="zákl. přenesená",J92,0)</f>
        <v>0</v>
      </c>
      <c r="BH92" s="218">
        <f>IF(N92="sníž. přenesená",J92,0)</f>
        <v>0</v>
      </c>
      <c r="BI92" s="218">
        <f>IF(N92="nulová",J92,0)</f>
        <v>0</v>
      </c>
      <c r="BJ92" s="19" t="s">
        <v>80</v>
      </c>
      <c r="BK92" s="218">
        <f>ROUND(I92*H92,2)</f>
        <v>0</v>
      </c>
      <c r="BL92" s="19" t="s">
        <v>658</v>
      </c>
      <c r="BM92" s="217" t="s">
        <v>667</v>
      </c>
    </row>
    <row r="93" s="2" customFormat="1">
      <c r="A93" s="40"/>
      <c r="B93" s="41"/>
      <c r="C93" s="42"/>
      <c r="D93" s="219" t="s">
        <v>127</v>
      </c>
      <c r="E93" s="42"/>
      <c r="F93" s="220" t="s">
        <v>666</v>
      </c>
      <c r="G93" s="42"/>
      <c r="H93" s="42"/>
      <c r="I93" s="221"/>
      <c r="J93" s="42"/>
      <c r="K93" s="42"/>
      <c r="L93" s="46"/>
      <c r="M93" s="222"/>
      <c r="N93" s="223"/>
      <c r="O93" s="86"/>
      <c r="P93" s="86"/>
      <c r="Q93" s="86"/>
      <c r="R93" s="86"/>
      <c r="S93" s="86"/>
      <c r="T93" s="87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T93" s="19" t="s">
        <v>127</v>
      </c>
      <c r="AU93" s="19" t="s">
        <v>82</v>
      </c>
    </row>
    <row r="94" s="2" customFormat="1">
      <c r="A94" s="40"/>
      <c r="B94" s="41"/>
      <c r="C94" s="42"/>
      <c r="D94" s="224" t="s">
        <v>129</v>
      </c>
      <c r="E94" s="42"/>
      <c r="F94" s="225" t="s">
        <v>668</v>
      </c>
      <c r="G94" s="42"/>
      <c r="H94" s="42"/>
      <c r="I94" s="221"/>
      <c r="J94" s="42"/>
      <c r="K94" s="42"/>
      <c r="L94" s="46"/>
      <c r="M94" s="222"/>
      <c r="N94" s="223"/>
      <c r="O94" s="86"/>
      <c r="P94" s="86"/>
      <c r="Q94" s="86"/>
      <c r="R94" s="86"/>
      <c r="S94" s="86"/>
      <c r="T94" s="87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T94" s="19" t="s">
        <v>129</v>
      </c>
      <c r="AU94" s="19" t="s">
        <v>82</v>
      </c>
    </row>
    <row r="95" s="2" customFormat="1" ht="16.5" customHeight="1">
      <c r="A95" s="40"/>
      <c r="B95" s="41"/>
      <c r="C95" s="206" t="s">
        <v>125</v>
      </c>
      <c r="D95" s="206" t="s">
        <v>120</v>
      </c>
      <c r="E95" s="207" t="s">
        <v>669</v>
      </c>
      <c r="F95" s="208" t="s">
        <v>670</v>
      </c>
      <c r="G95" s="209" t="s">
        <v>657</v>
      </c>
      <c r="H95" s="210">
        <v>1</v>
      </c>
      <c r="I95" s="211"/>
      <c r="J95" s="212">
        <f>ROUND(I95*H95,2)</f>
        <v>0</v>
      </c>
      <c r="K95" s="208" t="s">
        <v>124</v>
      </c>
      <c r="L95" s="46"/>
      <c r="M95" s="213" t="s">
        <v>28</v>
      </c>
      <c r="N95" s="214" t="s">
        <v>43</v>
      </c>
      <c r="O95" s="86"/>
      <c r="P95" s="215">
        <f>O95*H95</f>
        <v>0</v>
      </c>
      <c r="Q95" s="215">
        <v>0</v>
      </c>
      <c r="R95" s="215">
        <f>Q95*H95</f>
        <v>0</v>
      </c>
      <c r="S95" s="215">
        <v>0</v>
      </c>
      <c r="T95" s="216">
        <f>S95*H95</f>
        <v>0</v>
      </c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R95" s="217" t="s">
        <v>658</v>
      </c>
      <c r="AT95" s="217" t="s">
        <v>120</v>
      </c>
      <c r="AU95" s="217" t="s">
        <v>82</v>
      </c>
      <c r="AY95" s="19" t="s">
        <v>118</v>
      </c>
      <c r="BE95" s="218">
        <f>IF(N95="základní",J95,0)</f>
        <v>0</v>
      </c>
      <c r="BF95" s="218">
        <f>IF(N95="snížená",J95,0)</f>
        <v>0</v>
      </c>
      <c r="BG95" s="218">
        <f>IF(N95="zákl. přenesená",J95,0)</f>
        <v>0</v>
      </c>
      <c r="BH95" s="218">
        <f>IF(N95="sníž. přenesená",J95,0)</f>
        <v>0</v>
      </c>
      <c r="BI95" s="218">
        <f>IF(N95="nulová",J95,0)</f>
        <v>0</v>
      </c>
      <c r="BJ95" s="19" t="s">
        <v>80</v>
      </c>
      <c r="BK95" s="218">
        <f>ROUND(I95*H95,2)</f>
        <v>0</v>
      </c>
      <c r="BL95" s="19" t="s">
        <v>658</v>
      </c>
      <c r="BM95" s="217" t="s">
        <v>671</v>
      </c>
    </row>
    <row r="96" s="2" customFormat="1">
      <c r="A96" s="40"/>
      <c r="B96" s="41"/>
      <c r="C96" s="42"/>
      <c r="D96" s="219" t="s">
        <v>127</v>
      </c>
      <c r="E96" s="42"/>
      <c r="F96" s="220" t="s">
        <v>670</v>
      </c>
      <c r="G96" s="42"/>
      <c r="H96" s="42"/>
      <c r="I96" s="221"/>
      <c r="J96" s="42"/>
      <c r="K96" s="42"/>
      <c r="L96" s="46"/>
      <c r="M96" s="222"/>
      <c r="N96" s="223"/>
      <c r="O96" s="86"/>
      <c r="P96" s="86"/>
      <c r="Q96" s="86"/>
      <c r="R96" s="86"/>
      <c r="S96" s="86"/>
      <c r="T96" s="87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T96" s="19" t="s">
        <v>127</v>
      </c>
      <c r="AU96" s="19" t="s">
        <v>82</v>
      </c>
    </row>
    <row r="97" s="2" customFormat="1">
      <c r="A97" s="40"/>
      <c r="B97" s="41"/>
      <c r="C97" s="42"/>
      <c r="D97" s="224" t="s">
        <v>129</v>
      </c>
      <c r="E97" s="42"/>
      <c r="F97" s="225" t="s">
        <v>672</v>
      </c>
      <c r="G97" s="42"/>
      <c r="H97" s="42"/>
      <c r="I97" s="221"/>
      <c r="J97" s="42"/>
      <c r="K97" s="42"/>
      <c r="L97" s="46"/>
      <c r="M97" s="222"/>
      <c r="N97" s="223"/>
      <c r="O97" s="86"/>
      <c r="P97" s="86"/>
      <c r="Q97" s="86"/>
      <c r="R97" s="86"/>
      <c r="S97" s="86"/>
      <c r="T97" s="87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T97" s="19" t="s">
        <v>129</v>
      </c>
      <c r="AU97" s="19" t="s">
        <v>82</v>
      </c>
    </row>
    <row r="98" s="12" customFormat="1" ht="22.8" customHeight="1">
      <c r="A98" s="12"/>
      <c r="B98" s="190"/>
      <c r="C98" s="191"/>
      <c r="D98" s="192" t="s">
        <v>71</v>
      </c>
      <c r="E98" s="204" t="s">
        <v>673</v>
      </c>
      <c r="F98" s="204" t="s">
        <v>674</v>
      </c>
      <c r="G98" s="191"/>
      <c r="H98" s="191"/>
      <c r="I98" s="194"/>
      <c r="J98" s="205">
        <f>BK98</f>
        <v>0</v>
      </c>
      <c r="K98" s="191"/>
      <c r="L98" s="196"/>
      <c r="M98" s="197"/>
      <c r="N98" s="198"/>
      <c r="O98" s="198"/>
      <c r="P98" s="199">
        <f>SUM(P99:P106)</f>
        <v>0</v>
      </c>
      <c r="Q98" s="198"/>
      <c r="R98" s="199">
        <f>SUM(R99:R106)</f>
        <v>0</v>
      </c>
      <c r="S98" s="198"/>
      <c r="T98" s="200">
        <f>SUM(T99:T106)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01" t="s">
        <v>154</v>
      </c>
      <c r="AT98" s="202" t="s">
        <v>71</v>
      </c>
      <c r="AU98" s="202" t="s">
        <v>80</v>
      </c>
      <c r="AY98" s="201" t="s">
        <v>118</v>
      </c>
      <c r="BK98" s="203">
        <f>SUM(BK99:BK106)</f>
        <v>0</v>
      </c>
    </row>
    <row r="99" s="2" customFormat="1" ht="16.5" customHeight="1">
      <c r="A99" s="40"/>
      <c r="B99" s="41"/>
      <c r="C99" s="206" t="s">
        <v>154</v>
      </c>
      <c r="D99" s="206" t="s">
        <v>120</v>
      </c>
      <c r="E99" s="207" t="s">
        <v>675</v>
      </c>
      <c r="F99" s="208" t="s">
        <v>674</v>
      </c>
      <c r="G99" s="209" t="s">
        <v>657</v>
      </c>
      <c r="H99" s="210">
        <v>1</v>
      </c>
      <c r="I99" s="211"/>
      <c r="J99" s="212">
        <f>ROUND(I99*H99,2)</f>
        <v>0</v>
      </c>
      <c r="K99" s="208" t="s">
        <v>124</v>
      </c>
      <c r="L99" s="46"/>
      <c r="M99" s="213" t="s">
        <v>28</v>
      </c>
      <c r="N99" s="214" t="s">
        <v>43</v>
      </c>
      <c r="O99" s="86"/>
      <c r="P99" s="215">
        <f>O99*H99</f>
        <v>0</v>
      </c>
      <c r="Q99" s="215">
        <v>0</v>
      </c>
      <c r="R99" s="215">
        <f>Q99*H99</f>
        <v>0</v>
      </c>
      <c r="S99" s="215">
        <v>0</v>
      </c>
      <c r="T99" s="216">
        <f>S99*H99</f>
        <v>0</v>
      </c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R99" s="217" t="s">
        <v>658</v>
      </c>
      <c r="AT99" s="217" t="s">
        <v>120</v>
      </c>
      <c r="AU99" s="217" t="s">
        <v>82</v>
      </c>
      <c r="AY99" s="19" t="s">
        <v>118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19" t="s">
        <v>80</v>
      </c>
      <c r="BK99" s="218">
        <f>ROUND(I99*H99,2)</f>
        <v>0</v>
      </c>
      <c r="BL99" s="19" t="s">
        <v>658</v>
      </c>
      <c r="BM99" s="217" t="s">
        <v>676</v>
      </c>
    </row>
    <row r="100" s="2" customFormat="1">
      <c r="A100" s="40"/>
      <c r="B100" s="41"/>
      <c r="C100" s="42"/>
      <c r="D100" s="219" t="s">
        <v>127</v>
      </c>
      <c r="E100" s="42"/>
      <c r="F100" s="220" t="s">
        <v>674</v>
      </c>
      <c r="G100" s="42"/>
      <c r="H100" s="42"/>
      <c r="I100" s="221"/>
      <c r="J100" s="42"/>
      <c r="K100" s="42"/>
      <c r="L100" s="46"/>
      <c r="M100" s="222"/>
      <c r="N100" s="223"/>
      <c r="O100" s="86"/>
      <c r="P100" s="86"/>
      <c r="Q100" s="86"/>
      <c r="R100" s="86"/>
      <c r="S100" s="86"/>
      <c r="T100" s="87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T100" s="19" t="s">
        <v>127</v>
      </c>
      <c r="AU100" s="19" t="s">
        <v>82</v>
      </c>
    </row>
    <row r="101" s="2" customFormat="1">
      <c r="A101" s="40"/>
      <c r="B101" s="41"/>
      <c r="C101" s="42"/>
      <c r="D101" s="224" t="s">
        <v>129</v>
      </c>
      <c r="E101" s="42"/>
      <c r="F101" s="225" t="s">
        <v>677</v>
      </c>
      <c r="G101" s="42"/>
      <c r="H101" s="42"/>
      <c r="I101" s="221"/>
      <c r="J101" s="42"/>
      <c r="K101" s="42"/>
      <c r="L101" s="46"/>
      <c r="M101" s="222"/>
      <c r="N101" s="223"/>
      <c r="O101" s="86"/>
      <c r="P101" s="86"/>
      <c r="Q101" s="86"/>
      <c r="R101" s="86"/>
      <c r="S101" s="86"/>
      <c r="T101" s="87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T101" s="19" t="s">
        <v>129</v>
      </c>
      <c r="AU101" s="19" t="s">
        <v>82</v>
      </c>
    </row>
    <row r="102" s="2" customFormat="1">
      <c r="A102" s="40"/>
      <c r="B102" s="41"/>
      <c r="C102" s="42"/>
      <c r="D102" s="219" t="s">
        <v>208</v>
      </c>
      <c r="E102" s="42"/>
      <c r="F102" s="258" t="s">
        <v>678</v>
      </c>
      <c r="G102" s="42"/>
      <c r="H102" s="42"/>
      <c r="I102" s="221"/>
      <c r="J102" s="42"/>
      <c r="K102" s="42"/>
      <c r="L102" s="46"/>
      <c r="M102" s="222"/>
      <c r="N102" s="223"/>
      <c r="O102" s="86"/>
      <c r="P102" s="86"/>
      <c r="Q102" s="86"/>
      <c r="R102" s="86"/>
      <c r="S102" s="86"/>
      <c r="T102" s="87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208</v>
      </c>
      <c r="AU102" s="19" t="s">
        <v>82</v>
      </c>
    </row>
    <row r="103" s="2" customFormat="1" ht="16.5" customHeight="1">
      <c r="A103" s="40"/>
      <c r="B103" s="41"/>
      <c r="C103" s="206" t="s">
        <v>166</v>
      </c>
      <c r="D103" s="206" t="s">
        <v>120</v>
      </c>
      <c r="E103" s="207" t="s">
        <v>679</v>
      </c>
      <c r="F103" s="208" t="s">
        <v>680</v>
      </c>
      <c r="G103" s="209" t="s">
        <v>657</v>
      </c>
      <c r="H103" s="210">
        <v>1</v>
      </c>
      <c r="I103" s="211"/>
      <c r="J103" s="212">
        <f>ROUND(I103*H103,2)</f>
        <v>0</v>
      </c>
      <c r="K103" s="208" t="s">
        <v>124</v>
      </c>
      <c r="L103" s="46"/>
      <c r="M103" s="213" t="s">
        <v>28</v>
      </c>
      <c r="N103" s="214" t="s">
        <v>43</v>
      </c>
      <c r="O103" s="86"/>
      <c r="P103" s="215">
        <f>O103*H103</f>
        <v>0</v>
      </c>
      <c r="Q103" s="215">
        <v>0</v>
      </c>
      <c r="R103" s="215">
        <f>Q103*H103</f>
        <v>0</v>
      </c>
      <c r="S103" s="215">
        <v>0</v>
      </c>
      <c r="T103" s="216">
        <f>S103*H103</f>
        <v>0</v>
      </c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R103" s="217" t="s">
        <v>658</v>
      </c>
      <c r="AT103" s="217" t="s">
        <v>120</v>
      </c>
      <c r="AU103" s="217" t="s">
        <v>82</v>
      </c>
      <c r="AY103" s="19" t="s">
        <v>118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19" t="s">
        <v>80</v>
      </c>
      <c r="BK103" s="218">
        <f>ROUND(I103*H103,2)</f>
        <v>0</v>
      </c>
      <c r="BL103" s="19" t="s">
        <v>658</v>
      </c>
      <c r="BM103" s="217" t="s">
        <v>681</v>
      </c>
    </row>
    <row r="104" s="2" customFormat="1">
      <c r="A104" s="40"/>
      <c r="B104" s="41"/>
      <c r="C104" s="42"/>
      <c r="D104" s="219" t="s">
        <v>127</v>
      </c>
      <c r="E104" s="42"/>
      <c r="F104" s="220" t="s">
        <v>680</v>
      </c>
      <c r="G104" s="42"/>
      <c r="H104" s="42"/>
      <c r="I104" s="221"/>
      <c r="J104" s="42"/>
      <c r="K104" s="42"/>
      <c r="L104" s="46"/>
      <c r="M104" s="222"/>
      <c r="N104" s="223"/>
      <c r="O104" s="86"/>
      <c r="P104" s="86"/>
      <c r="Q104" s="86"/>
      <c r="R104" s="86"/>
      <c r="S104" s="86"/>
      <c r="T104" s="87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T104" s="19" t="s">
        <v>127</v>
      </c>
      <c r="AU104" s="19" t="s">
        <v>82</v>
      </c>
    </row>
    <row r="105" s="2" customFormat="1">
      <c r="A105" s="40"/>
      <c r="B105" s="41"/>
      <c r="C105" s="42"/>
      <c r="D105" s="224" t="s">
        <v>129</v>
      </c>
      <c r="E105" s="42"/>
      <c r="F105" s="225" t="s">
        <v>682</v>
      </c>
      <c r="G105" s="42"/>
      <c r="H105" s="42"/>
      <c r="I105" s="221"/>
      <c r="J105" s="42"/>
      <c r="K105" s="42"/>
      <c r="L105" s="46"/>
      <c r="M105" s="222"/>
      <c r="N105" s="223"/>
      <c r="O105" s="86"/>
      <c r="P105" s="86"/>
      <c r="Q105" s="86"/>
      <c r="R105" s="86"/>
      <c r="S105" s="86"/>
      <c r="T105" s="87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T105" s="19" t="s">
        <v>129</v>
      </c>
      <c r="AU105" s="19" t="s">
        <v>82</v>
      </c>
    </row>
    <row r="106" s="2" customFormat="1">
      <c r="A106" s="40"/>
      <c r="B106" s="41"/>
      <c r="C106" s="42"/>
      <c r="D106" s="219" t="s">
        <v>208</v>
      </c>
      <c r="E106" s="42"/>
      <c r="F106" s="258" t="s">
        <v>683</v>
      </c>
      <c r="G106" s="42"/>
      <c r="H106" s="42"/>
      <c r="I106" s="221"/>
      <c r="J106" s="42"/>
      <c r="K106" s="42"/>
      <c r="L106" s="46"/>
      <c r="M106" s="222"/>
      <c r="N106" s="223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208</v>
      </c>
      <c r="AU106" s="19" t="s">
        <v>82</v>
      </c>
    </row>
    <row r="107" s="12" customFormat="1" ht="22.8" customHeight="1">
      <c r="A107" s="12"/>
      <c r="B107" s="190"/>
      <c r="C107" s="191"/>
      <c r="D107" s="192" t="s">
        <v>71</v>
      </c>
      <c r="E107" s="204" t="s">
        <v>684</v>
      </c>
      <c r="F107" s="204" t="s">
        <v>685</v>
      </c>
      <c r="G107" s="191"/>
      <c r="H107" s="191"/>
      <c r="I107" s="194"/>
      <c r="J107" s="205">
        <f>BK107</f>
        <v>0</v>
      </c>
      <c r="K107" s="191"/>
      <c r="L107" s="196"/>
      <c r="M107" s="197"/>
      <c r="N107" s="198"/>
      <c r="O107" s="198"/>
      <c r="P107" s="199">
        <f>SUM(P108:P114)</f>
        <v>0</v>
      </c>
      <c r="Q107" s="198"/>
      <c r="R107" s="199">
        <f>SUM(R108:R114)</f>
        <v>0</v>
      </c>
      <c r="S107" s="198"/>
      <c r="T107" s="200">
        <f>SUM(T108:T114)</f>
        <v>0</v>
      </c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R107" s="201" t="s">
        <v>154</v>
      </c>
      <c r="AT107" s="202" t="s">
        <v>71</v>
      </c>
      <c r="AU107" s="202" t="s">
        <v>80</v>
      </c>
      <c r="AY107" s="201" t="s">
        <v>118</v>
      </c>
      <c r="BK107" s="203">
        <f>SUM(BK108:BK114)</f>
        <v>0</v>
      </c>
    </row>
    <row r="108" s="2" customFormat="1" ht="16.5" customHeight="1">
      <c r="A108" s="40"/>
      <c r="B108" s="41"/>
      <c r="C108" s="206" t="s">
        <v>176</v>
      </c>
      <c r="D108" s="206" t="s">
        <v>120</v>
      </c>
      <c r="E108" s="207" t="s">
        <v>686</v>
      </c>
      <c r="F108" s="208" t="s">
        <v>687</v>
      </c>
      <c r="G108" s="209" t="s">
        <v>657</v>
      </c>
      <c r="H108" s="210">
        <v>1</v>
      </c>
      <c r="I108" s="211"/>
      <c r="J108" s="212">
        <f>ROUND(I108*H108,2)</f>
        <v>0</v>
      </c>
      <c r="K108" s="208" t="s">
        <v>124</v>
      </c>
      <c r="L108" s="46"/>
      <c r="M108" s="213" t="s">
        <v>28</v>
      </c>
      <c r="N108" s="214" t="s">
        <v>43</v>
      </c>
      <c r="O108" s="86"/>
      <c r="P108" s="215">
        <f>O108*H108</f>
        <v>0</v>
      </c>
      <c r="Q108" s="215">
        <v>0</v>
      </c>
      <c r="R108" s="215">
        <f>Q108*H108</f>
        <v>0</v>
      </c>
      <c r="S108" s="215">
        <v>0</v>
      </c>
      <c r="T108" s="216">
        <f>S108*H108</f>
        <v>0</v>
      </c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R108" s="217" t="s">
        <v>658</v>
      </c>
      <c r="AT108" s="217" t="s">
        <v>120</v>
      </c>
      <c r="AU108" s="217" t="s">
        <v>82</v>
      </c>
      <c r="AY108" s="19" t="s">
        <v>118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19" t="s">
        <v>80</v>
      </c>
      <c r="BK108" s="218">
        <f>ROUND(I108*H108,2)</f>
        <v>0</v>
      </c>
      <c r="BL108" s="19" t="s">
        <v>658</v>
      </c>
      <c r="BM108" s="217" t="s">
        <v>688</v>
      </c>
    </row>
    <row r="109" s="2" customFormat="1">
      <c r="A109" s="40"/>
      <c r="B109" s="41"/>
      <c r="C109" s="42"/>
      <c r="D109" s="219" t="s">
        <v>127</v>
      </c>
      <c r="E109" s="42"/>
      <c r="F109" s="220" t="s">
        <v>687</v>
      </c>
      <c r="G109" s="42"/>
      <c r="H109" s="42"/>
      <c r="I109" s="221"/>
      <c r="J109" s="42"/>
      <c r="K109" s="42"/>
      <c r="L109" s="46"/>
      <c r="M109" s="222"/>
      <c r="N109" s="223"/>
      <c r="O109" s="86"/>
      <c r="P109" s="86"/>
      <c r="Q109" s="86"/>
      <c r="R109" s="86"/>
      <c r="S109" s="86"/>
      <c r="T109" s="87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T109" s="19" t="s">
        <v>127</v>
      </c>
      <c r="AU109" s="19" t="s">
        <v>82</v>
      </c>
    </row>
    <row r="110" s="2" customFormat="1">
      <c r="A110" s="40"/>
      <c r="B110" s="41"/>
      <c r="C110" s="42"/>
      <c r="D110" s="224" t="s">
        <v>129</v>
      </c>
      <c r="E110" s="42"/>
      <c r="F110" s="225" t="s">
        <v>689</v>
      </c>
      <c r="G110" s="42"/>
      <c r="H110" s="42"/>
      <c r="I110" s="221"/>
      <c r="J110" s="42"/>
      <c r="K110" s="42"/>
      <c r="L110" s="46"/>
      <c r="M110" s="222"/>
      <c r="N110" s="223"/>
      <c r="O110" s="86"/>
      <c r="P110" s="86"/>
      <c r="Q110" s="86"/>
      <c r="R110" s="86"/>
      <c r="S110" s="86"/>
      <c r="T110" s="87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T110" s="19" t="s">
        <v>129</v>
      </c>
      <c r="AU110" s="19" t="s">
        <v>82</v>
      </c>
    </row>
    <row r="111" s="2" customFormat="1">
      <c r="A111" s="40"/>
      <c r="B111" s="41"/>
      <c r="C111" s="42"/>
      <c r="D111" s="219" t="s">
        <v>208</v>
      </c>
      <c r="E111" s="42"/>
      <c r="F111" s="258" t="s">
        <v>690</v>
      </c>
      <c r="G111" s="42"/>
      <c r="H111" s="42"/>
      <c r="I111" s="221"/>
      <c r="J111" s="42"/>
      <c r="K111" s="42"/>
      <c r="L111" s="46"/>
      <c r="M111" s="222"/>
      <c r="N111" s="223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208</v>
      </c>
      <c r="AU111" s="19" t="s">
        <v>82</v>
      </c>
    </row>
    <row r="112" s="2" customFormat="1" ht="16.5" customHeight="1">
      <c r="A112" s="40"/>
      <c r="B112" s="41"/>
      <c r="C112" s="206" t="s">
        <v>182</v>
      </c>
      <c r="D112" s="206" t="s">
        <v>120</v>
      </c>
      <c r="E112" s="207" t="s">
        <v>691</v>
      </c>
      <c r="F112" s="208" t="s">
        <v>692</v>
      </c>
      <c r="G112" s="209" t="s">
        <v>657</v>
      </c>
      <c r="H112" s="210">
        <v>1</v>
      </c>
      <c r="I112" s="211"/>
      <c r="J112" s="212">
        <f>ROUND(I112*H112,2)</f>
        <v>0</v>
      </c>
      <c r="K112" s="208" t="s">
        <v>124</v>
      </c>
      <c r="L112" s="46"/>
      <c r="M112" s="213" t="s">
        <v>28</v>
      </c>
      <c r="N112" s="214" t="s">
        <v>43</v>
      </c>
      <c r="O112" s="86"/>
      <c r="P112" s="215">
        <f>O112*H112</f>
        <v>0</v>
      </c>
      <c r="Q112" s="215">
        <v>0</v>
      </c>
      <c r="R112" s="215">
        <f>Q112*H112</f>
        <v>0</v>
      </c>
      <c r="S112" s="215">
        <v>0</v>
      </c>
      <c r="T112" s="216">
        <f>S112*H112</f>
        <v>0</v>
      </c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R112" s="217" t="s">
        <v>658</v>
      </c>
      <c r="AT112" s="217" t="s">
        <v>120</v>
      </c>
      <c r="AU112" s="217" t="s">
        <v>82</v>
      </c>
      <c r="AY112" s="19" t="s">
        <v>118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19" t="s">
        <v>80</v>
      </c>
      <c r="BK112" s="218">
        <f>ROUND(I112*H112,2)</f>
        <v>0</v>
      </c>
      <c r="BL112" s="19" t="s">
        <v>658</v>
      </c>
      <c r="BM112" s="217" t="s">
        <v>693</v>
      </c>
    </row>
    <row r="113" s="2" customFormat="1">
      <c r="A113" s="40"/>
      <c r="B113" s="41"/>
      <c r="C113" s="42"/>
      <c r="D113" s="219" t="s">
        <v>127</v>
      </c>
      <c r="E113" s="42"/>
      <c r="F113" s="220" t="s">
        <v>692</v>
      </c>
      <c r="G113" s="42"/>
      <c r="H113" s="42"/>
      <c r="I113" s="221"/>
      <c r="J113" s="42"/>
      <c r="K113" s="42"/>
      <c r="L113" s="46"/>
      <c r="M113" s="222"/>
      <c r="N113" s="223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127</v>
      </c>
      <c r="AU113" s="19" t="s">
        <v>82</v>
      </c>
    </row>
    <row r="114" s="2" customFormat="1">
      <c r="A114" s="40"/>
      <c r="B114" s="41"/>
      <c r="C114" s="42"/>
      <c r="D114" s="224" t="s">
        <v>129</v>
      </c>
      <c r="E114" s="42"/>
      <c r="F114" s="225" t="s">
        <v>694</v>
      </c>
      <c r="G114" s="42"/>
      <c r="H114" s="42"/>
      <c r="I114" s="221"/>
      <c r="J114" s="42"/>
      <c r="K114" s="42"/>
      <c r="L114" s="46"/>
      <c r="M114" s="269"/>
      <c r="N114" s="270"/>
      <c r="O114" s="271"/>
      <c r="P114" s="271"/>
      <c r="Q114" s="271"/>
      <c r="R114" s="271"/>
      <c r="S114" s="271"/>
      <c r="T114" s="272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9" t="s">
        <v>129</v>
      </c>
      <c r="AU114" s="19" t="s">
        <v>82</v>
      </c>
    </row>
    <row r="115" s="2" customFormat="1" ht="6.96" customHeight="1">
      <c r="A115" s="40"/>
      <c r="B115" s="61"/>
      <c r="C115" s="62"/>
      <c r="D115" s="62"/>
      <c r="E115" s="62"/>
      <c r="F115" s="62"/>
      <c r="G115" s="62"/>
      <c r="H115" s="62"/>
      <c r="I115" s="62"/>
      <c r="J115" s="62"/>
      <c r="K115" s="62"/>
      <c r="L115" s="46"/>
      <c r="M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</row>
  </sheetData>
  <sheetProtection sheet="1" autoFilter="0" formatColumns="0" formatRows="0" objects="1" scenarios="1" spinCount="100000" saltValue="tKhqpHuH7ZNPRGqZodblR1CTHeG3RxNSIZ36c299siZCLnkxHJloo+ozJbdVYLORXJGFDsaO3luvnbab/vTaXQ==" hashValue="unk6KQL9QVFxR1uSQ8lvCnFmuOWoTsQ8P2/SV5vJdvU7luK6WFF+yNivl5K+znxiA73lkrd98zsMcF7RttfZDA==" algorithmName="SHA-512" password="CC35"/>
  <autoFilter ref="C82:K114"/>
  <mergeCells count="9">
    <mergeCell ref="E7:H7"/>
    <mergeCell ref="E9:H9"/>
    <mergeCell ref="E18:H18"/>
    <mergeCell ref="E27:H27"/>
    <mergeCell ref="E48:H48"/>
    <mergeCell ref="E50:H50"/>
    <mergeCell ref="E73:H73"/>
    <mergeCell ref="E75:H75"/>
    <mergeCell ref="L2:V2"/>
  </mergeCells>
  <hyperlinks>
    <hyperlink ref="F88" r:id="rId1" display="https://podminky.urs.cz/item/CS_URS_2025_01/012164000"/>
    <hyperlink ref="F91" r:id="rId2" display="https://podminky.urs.cz/item/CS_URS_2025_01/012203000"/>
    <hyperlink ref="F94" r:id="rId3" display="https://podminky.urs.cz/item/CS_URS_2025_01/012414000"/>
    <hyperlink ref="F97" r:id="rId4" display="https://podminky.urs.cz/item/CS_URS_2025_01/012444000"/>
    <hyperlink ref="F101" r:id="rId5" display="https://podminky.urs.cz/item/CS_URS_2025_01/030001000"/>
    <hyperlink ref="F105" r:id="rId6" display="https://podminky.urs.cz/item/CS_URS_2025_01/034303000"/>
    <hyperlink ref="F110" r:id="rId7" display="https://podminky.urs.cz/item/CS_URS_2025_01/043002000"/>
    <hyperlink ref="F114" r:id="rId8" display="https://podminky.urs.cz/item/CS_URS_2025_01/043154000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9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 topLeftCell="A43"/>
  </sheetViews>
  <cols>
    <col min="1" max="1" width="8.332031" style="273" customWidth="1"/>
    <col min="2" max="2" width="1.667969" style="273" customWidth="1"/>
    <col min="3" max="4" width="5" style="273" customWidth="1"/>
    <col min="5" max="5" width="11.66016" style="273" customWidth="1"/>
    <col min="6" max="6" width="9.160156" style="273" customWidth="1"/>
    <col min="7" max="7" width="5" style="273" customWidth="1"/>
    <col min="8" max="8" width="77.83203" style="273" customWidth="1"/>
    <col min="9" max="10" width="20" style="273" customWidth="1"/>
    <col min="11" max="11" width="1.667969" style="273" customWidth="1"/>
  </cols>
  <sheetData>
    <row r="1" s="1" customFormat="1" ht="37.5" customHeight="1"/>
    <row r="2" s="1" customFormat="1" ht="7.5" customHeight="1">
      <c r="B2" s="274"/>
      <c r="C2" s="275"/>
      <c r="D2" s="275"/>
      <c r="E2" s="275"/>
      <c r="F2" s="275"/>
      <c r="G2" s="275"/>
      <c r="H2" s="275"/>
      <c r="I2" s="275"/>
      <c r="J2" s="275"/>
      <c r="K2" s="276"/>
    </row>
    <row r="3" s="16" customFormat="1" ht="45" customHeight="1">
      <c r="B3" s="277"/>
      <c r="C3" s="278" t="s">
        <v>695</v>
      </c>
      <c r="D3" s="278"/>
      <c r="E3" s="278"/>
      <c r="F3" s="278"/>
      <c r="G3" s="278"/>
      <c r="H3" s="278"/>
      <c r="I3" s="278"/>
      <c r="J3" s="278"/>
      <c r="K3" s="279"/>
    </row>
    <row r="4" s="1" customFormat="1" ht="25.5" customHeight="1">
      <c r="B4" s="280"/>
      <c r="C4" s="281" t="s">
        <v>696</v>
      </c>
      <c r="D4" s="281"/>
      <c r="E4" s="281"/>
      <c r="F4" s="281"/>
      <c r="G4" s="281"/>
      <c r="H4" s="281"/>
      <c r="I4" s="281"/>
      <c r="J4" s="281"/>
      <c r="K4" s="282"/>
    </row>
    <row r="5" s="1" customFormat="1" ht="5.25" customHeight="1">
      <c r="B5" s="280"/>
      <c r="C5" s="283"/>
      <c r="D5" s="283"/>
      <c r="E5" s="283"/>
      <c r="F5" s="283"/>
      <c r="G5" s="283"/>
      <c r="H5" s="283"/>
      <c r="I5" s="283"/>
      <c r="J5" s="283"/>
      <c r="K5" s="282"/>
    </row>
    <row r="6" s="1" customFormat="1" ht="15" customHeight="1">
      <c r="B6" s="280"/>
      <c r="C6" s="284" t="s">
        <v>697</v>
      </c>
      <c r="D6" s="284"/>
      <c r="E6" s="284"/>
      <c r="F6" s="284"/>
      <c r="G6" s="284"/>
      <c r="H6" s="284"/>
      <c r="I6" s="284"/>
      <c r="J6" s="284"/>
      <c r="K6" s="282"/>
    </row>
    <row r="7" s="1" customFormat="1" ht="15" customHeight="1">
      <c r="B7" s="285"/>
      <c r="C7" s="284" t="s">
        <v>698</v>
      </c>
      <c r="D7" s="284"/>
      <c r="E7" s="284"/>
      <c r="F7" s="284"/>
      <c r="G7" s="284"/>
      <c r="H7" s="284"/>
      <c r="I7" s="284"/>
      <c r="J7" s="284"/>
      <c r="K7" s="282"/>
    </row>
    <row r="8" s="1" customFormat="1" ht="12.75" customHeight="1">
      <c r="B8" s="285"/>
      <c r="C8" s="284"/>
      <c r="D8" s="284"/>
      <c r="E8" s="284"/>
      <c r="F8" s="284"/>
      <c r="G8" s="284"/>
      <c r="H8" s="284"/>
      <c r="I8" s="284"/>
      <c r="J8" s="284"/>
      <c r="K8" s="282"/>
    </row>
    <row r="9" s="1" customFormat="1" ht="15" customHeight="1">
      <c r="B9" s="285"/>
      <c r="C9" s="284" t="s">
        <v>699</v>
      </c>
      <c r="D9" s="284"/>
      <c r="E9" s="284"/>
      <c r="F9" s="284"/>
      <c r="G9" s="284"/>
      <c r="H9" s="284"/>
      <c r="I9" s="284"/>
      <c r="J9" s="284"/>
      <c r="K9" s="282"/>
    </row>
    <row r="10" s="1" customFormat="1" ht="15" customHeight="1">
      <c r="B10" s="285"/>
      <c r="C10" s="284"/>
      <c r="D10" s="284" t="s">
        <v>700</v>
      </c>
      <c r="E10" s="284"/>
      <c r="F10" s="284"/>
      <c r="G10" s="284"/>
      <c r="H10" s="284"/>
      <c r="I10" s="284"/>
      <c r="J10" s="284"/>
      <c r="K10" s="282"/>
    </row>
    <row r="11" s="1" customFormat="1" ht="15" customHeight="1">
      <c r="B11" s="285"/>
      <c r="C11" s="286"/>
      <c r="D11" s="284" t="s">
        <v>701</v>
      </c>
      <c r="E11" s="284"/>
      <c r="F11" s="284"/>
      <c r="G11" s="284"/>
      <c r="H11" s="284"/>
      <c r="I11" s="284"/>
      <c r="J11" s="284"/>
      <c r="K11" s="282"/>
    </row>
    <row r="12" s="1" customFormat="1" ht="15" customHeight="1">
      <c r="B12" s="285"/>
      <c r="C12" s="286"/>
      <c r="D12" s="284"/>
      <c r="E12" s="284"/>
      <c r="F12" s="284"/>
      <c r="G12" s="284"/>
      <c r="H12" s="284"/>
      <c r="I12" s="284"/>
      <c r="J12" s="284"/>
      <c r="K12" s="282"/>
    </row>
    <row r="13" s="1" customFormat="1" ht="15" customHeight="1">
      <c r="B13" s="285"/>
      <c r="C13" s="286"/>
      <c r="D13" s="287" t="s">
        <v>702</v>
      </c>
      <c r="E13" s="284"/>
      <c r="F13" s="284"/>
      <c r="G13" s="284"/>
      <c r="H13" s="284"/>
      <c r="I13" s="284"/>
      <c r="J13" s="284"/>
      <c r="K13" s="282"/>
    </row>
    <row r="14" s="1" customFormat="1" ht="12.75" customHeight="1">
      <c r="B14" s="285"/>
      <c r="C14" s="286"/>
      <c r="D14" s="286"/>
      <c r="E14" s="286"/>
      <c r="F14" s="286"/>
      <c r="G14" s="286"/>
      <c r="H14" s="286"/>
      <c r="I14" s="286"/>
      <c r="J14" s="286"/>
      <c r="K14" s="282"/>
    </row>
    <row r="15" s="1" customFormat="1" ht="15" customHeight="1">
      <c r="B15" s="285"/>
      <c r="C15" s="286"/>
      <c r="D15" s="284" t="s">
        <v>703</v>
      </c>
      <c r="E15" s="284"/>
      <c r="F15" s="284"/>
      <c r="G15" s="284"/>
      <c r="H15" s="284"/>
      <c r="I15" s="284"/>
      <c r="J15" s="284"/>
      <c r="K15" s="282"/>
    </row>
    <row r="16" s="1" customFormat="1" ht="15" customHeight="1">
      <c r="B16" s="285"/>
      <c r="C16" s="286"/>
      <c r="D16" s="284" t="s">
        <v>704</v>
      </c>
      <c r="E16" s="284"/>
      <c r="F16" s="284"/>
      <c r="G16" s="284"/>
      <c r="H16" s="284"/>
      <c r="I16" s="284"/>
      <c r="J16" s="284"/>
      <c r="K16" s="282"/>
    </row>
    <row r="17" s="1" customFormat="1" ht="15" customHeight="1">
      <c r="B17" s="285"/>
      <c r="C17" s="286"/>
      <c r="D17" s="284" t="s">
        <v>705</v>
      </c>
      <c r="E17" s="284"/>
      <c r="F17" s="284"/>
      <c r="G17" s="284"/>
      <c r="H17" s="284"/>
      <c r="I17" s="284"/>
      <c r="J17" s="284"/>
      <c r="K17" s="282"/>
    </row>
    <row r="18" s="1" customFormat="1" ht="15" customHeight="1">
      <c r="B18" s="285"/>
      <c r="C18" s="286"/>
      <c r="D18" s="286"/>
      <c r="E18" s="288" t="s">
        <v>706</v>
      </c>
      <c r="F18" s="284" t="s">
        <v>707</v>
      </c>
      <c r="G18" s="284"/>
      <c r="H18" s="284"/>
      <c r="I18" s="284"/>
      <c r="J18" s="284"/>
      <c r="K18" s="282"/>
    </row>
    <row r="19" s="1" customFormat="1" ht="15" customHeight="1">
      <c r="B19" s="285"/>
      <c r="C19" s="286"/>
      <c r="D19" s="286"/>
      <c r="E19" s="288" t="s">
        <v>79</v>
      </c>
      <c r="F19" s="284" t="s">
        <v>708</v>
      </c>
      <c r="G19" s="284"/>
      <c r="H19" s="284"/>
      <c r="I19" s="284"/>
      <c r="J19" s="284"/>
      <c r="K19" s="282"/>
    </row>
    <row r="20" s="1" customFormat="1" ht="15" customHeight="1">
      <c r="B20" s="285"/>
      <c r="C20" s="286"/>
      <c r="D20" s="286"/>
      <c r="E20" s="288" t="s">
        <v>709</v>
      </c>
      <c r="F20" s="284" t="s">
        <v>710</v>
      </c>
      <c r="G20" s="284"/>
      <c r="H20" s="284"/>
      <c r="I20" s="284"/>
      <c r="J20" s="284"/>
      <c r="K20" s="282"/>
    </row>
    <row r="21" s="1" customFormat="1" ht="15" customHeight="1">
      <c r="B21" s="285"/>
      <c r="C21" s="286"/>
      <c r="D21" s="286"/>
      <c r="E21" s="288" t="s">
        <v>85</v>
      </c>
      <c r="F21" s="284" t="s">
        <v>711</v>
      </c>
      <c r="G21" s="284"/>
      <c r="H21" s="284"/>
      <c r="I21" s="284"/>
      <c r="J21" s="284"/>
      <c r="K21" s="282"/>
    </row>
    <row r="22" s="1" customFormat="1" ht="15" customHeight="1">
      <c r="B22" s="285"/>
      <c r="C22" s="286"/>
      <c r="D22" s="286"/>
      <c r="E22" s="288" t="s">
        <v>712</v>
      </c>
      <c r="F22" s="284" t="s">
        <v>713</v>
      </c>
      <c r="G22" s="284"/>
      <c r="H22" s="284"/>
      <c r="I22" s="284"/>
      <c r="J22" s="284"/>
      <c r="K22" s="282"/>
    </row>
    <row r="23" s="1" customFormat="1" ht="15" customHeight="1">
      <c r="B23" s="285"/>
      <c r="C23" s="286"/>
      <c r="D23" s="286"/>
      <c r="E23" s="288" t="s">
        <v>714</v>
      </c>
      <c r="F23" s="284" t="s">
        <v>715</v>
      </c>
      <c r="G23" s="284"/>
      <c r="H23" s="284"/>
      <c r="I23" s="284"/>
      <c r="J23" s="284"/>
      <c r="K23" s="282"/>
    </row>
    <row r="24" s="1" customFormat="1" ht="12.75" customHeight="1">
      <c r="B24" s="285"/>
      <c r="C24" s="286"/>
      <c r="D24" s="286"/>
      <c r="E24" s="286"/>
      <c r="F24" s="286"/>
      <c r="G24" s="286"/>
      <c r="H24" s="286"/>
      <c r="I24" s="286"/>
      <c r="J24" s="286"/>
      <c r="K24" s="282"/>
    </row>
    <row r="25" s="1" customFormat="1" ht="15" customHeight="1">
      <c r="B25" s="285"/>
      <c r="C25" s="284" t="s">
        <v>716</v>
      </c>
      <c r="D25" s="284"/>
      <c r="E25" s="284"/>
      <c r="F25" s="284"/>
      <c r="G25" s="284"/>
      <c r="H25" s="284"/>
      <c r="I25" s="284"/>
      <c r="J25" s="284"/>
      <c r="K25" s="282"/>
    </row>
    <row r="26" s="1" customFormat="1" ht="15" customHeight="1">
      <c r="B26" s="285"/>
      <c r="C26" s="284" t="s">
        <v>717</v>
      </c>
      <c r="D26" s="284"/>
      <c r="E26" s="284"/>
      <c r="F26" s="284"/>
      <c r="G26" s="284"/>
      <c r="H26" s="284"/>
      <c r="I26" s="284"/>
      <c r="J26" s="284"/>
      <c r="K26" s="282"/>
    </row>
    <row r="27" s="1" customFormat="1" ht="15" customHeight="1">
      <c r="B27" s="285"/>
      <c r="C27" s="284"/>
      <c r="D27" s="284" t="s">
        <v>718</v>
      </c>
      <c r="E27" s="284"/>
      <c r="F27" s="284"/>
      <c r="G27" s="284"/>
      <c r="H27" s="284"/>
      <c r="I27" s="284"/>
      <c r="J27" s="284"/>
      <c r="K27" s="282"/>
    </row>
    <row r="28" s="1" customFormat="1" ht="15" customHeight="1">
      <c r="B28" s="285"/>
      <c r="C28" s="286"/>
      <c r="D28" s="284" t="s">
        <v>719</v>
      </c>
      <c r="E28" s="284"/>
      <c r="F28" s="284"/>
      <c r="G28" s="284"/>
      <c r="H28" s="284"/>
      <c r="I28" s="284"/>
      <c r="J28" s="284"/>
      <c r="K28" s="282"/>
    </row>
    <row r="29" s="1" customFormat="1" ht="12.75" customHeight="1">
      <c r="B29" s="285"/>
      <c r="C29" s="286"/>
      <c r="D29" s="286"/>
      <c r="E29" s="286"/>
      <c r="F29" s="286"/>
      <c r="G29" s="286"/>
      <c r="H29" s="286"/>
      <c r="I29" s="286"/>
      <c r="J29" s="286"/>
      <c r="K29" s="282"/>
    </row>
    <row r="30" s="1" customFormat="1" ht="15" customHeight="1">
      <c r="B30" s="285"/>
      <c r="C30" s="286"/>
      <c r="D30" s="284" t="s">
        <v>720</v>
      </c>
      <c r="E30" s="284"/>
      <c r="F30" s="284"/>
      <c r="G30" s="284"/>
      <c r="H30" s="284"/>
      <c r="I30" s="284"/>
      <c r="J30" s="284"/>
      <c r="K30" s="282"/>
    </row>
    <row r="31" s="1" customFormat="1" ht="15" customHeight="1">
      <c r="B31" s="285"/>
      <c r="C31" s="286"/>
      <c r="D31" s="284" t="s">
        <v>721</v>
      </c>
      <c r="E31" s="284"/>
      <c r="F31" s="284"/>
      <c r="G31" s="284"/>
      <c r="H31" s="284"/>
      <c r="I31" s="284"/>
      <c r="J31" s="284"/>
      <c r="K31" s="282"/>
    </row>
    <row r="32" s="1" customFormat="1" ht="12.75" customHeight="1">
      <c r="B32" s="285"/>
      <c r="C32" s="286"/>
      <c r="D32" s="286"/>
      <c r="E32" s="286"/>
      <c r="F32" s="286"/>
      <c r="G32" s="286"/>
      <c r="H32" s="286"/>
      <c r="I32" s="286"/>
      <c r="J32" s="286"/>
      <c r="K32" s="282"/>
    </row>
    <row r="33" s="1" customFormat="1" ht="15" customHeight="1">
      <c r="B33" s="285"/>
      <c r="C33" s="286"/>
      <c r="D33" s="284" t="s">
        <v>722</v>
      </c>
      <c r="E33" s="284"/>
      <c r="F33" s="284"/>
      <c r="G33" s="284"/>
      <c r="H33" s="284"/>
      <c r="I33" s="284"/>
      <c r="J33" s="284"/>
      <c r="K33" s="282"/>
    </row>
    <row r="34" s="1" customFormat="1" ht="15" customHeight="1">
      <c r="B34" s="285"/>
      <c r="C34" s="286"/>
      <c r="D34" s="284" t="s">
        <v>723</v>
      </c>
      <c r="E34" s="284"/>
      <c r="F34" s="284"/>
      <c r="G34" s="284"/>
      <c r="H34" s="284"/>
      <c r="I34" s="284"/>
      <c r="J34" s="284"/>
      <c r="K34" s="282"/>
    </row>
    <row r="35" s="1" customFormat="1" ht="15" customHeight="1">
      <c r="B35" s="285"/>
      <c r="C35" s="286"/>
      <c r="D35" s="284" t="s">
        <v>724</v>
      </c>
      <c r="E35" s="284"/>
      <c r="F35" s="284"/>
      <c r="G35" s="284"/>
      <c r="H35" s="284"/>
      <c r="I35" s="284"/>
      <c r="J35" s="284"/>
      <c r="K35" s="282"/>
    </row>
    <row r="36" s="1" customFormat="1" ht="15" customHeight="1">
      <c r="B36" s="285"/>
      <c r="C36" s="286"/>
      <c r="D36" s="284"/>
      <c r="E36" s="287" t="s">
        <v>104</v>
      </c>
      <c r="F36" s="284"/>
      <c r="G36" s="284" t="s">
        <v>725</v>
      </c>
      <c r="H36" s="284"/>
      <c r="I36" s="284"/>
      <c r="J36" s="284"/>
      <c r="K36" s="282"/>
    </row>
    <row r="37" s="1" customFormat="1" ht="30.75" customHeight="1">
      <c r="B37" s="285"/>
      <c r="C37" s="286"/>
      <c r="D37" s="284"/>
      <c r="E37" s="287" t="s">
        <v>726</v>
      </c>
      <c r="F37" s="284"/>
      <c r="G37" s="284" t="s">
        <v>727</v>
      </c>
      <c r="H37" s="284"/>
      <c r="I37" s="284"/>
      <c r="J37" s="284"/>
      <c r="K37" s="282"/>
    </row>
    <row r="38" s="1" customFormat="1" ht="15" customHeight="1">
      <c r="B38" s="285"/>
      <c r="C38" s="286"/>
      <c r="D38" s="284"/>
      <c r="E38" s="287" t="s">
        <v>53</v>
      </c>
      <c r="F38" s="284"/>
      <c r="G38" s="284" t="s">
        <v>728</v>
      </c>
      <c r="H38" s="284"/>
      <c r="I38" s="284"/>
      <c r="J38" s="284"/>
      <c r="K38" s="282"/>
    </row>
    <row r="39" s="1" customFormat="1" ht="15" customHeight="1">
      <c r="B39" s="285"/>
      <c r="C39" s="286"/>
      <c r="D39" s="284"/>
      <c r="E39" s="287" t="s">
        <v>54</v>
      </c>
      <c r="F39" s="284"/>
      <c r="G39" s="284" t="s">
        <v>729</v>
      </c>
      <c r="H39" s="284"/>
      <c r="I39" s="284"/>
      <c r="J39" s="284"/>
      <c r="K39" s="282"/>
    </row>
    <row r="40" s="1" customFormat="1" ht="15" customHeight="1">
      <c r="B40" s="285"/>
      <c r="C40" s="286"/>
      <c r="D40" s="284"/>
      <c r="E40" s="287" t="s">
        <v>105</v>
      </c>
      <c r="F40" s="284"/>
      <c r="G40" s="284" t="s">
        <v>730</v>
      </c>
      <c r="H40" s="284"/>
      <c r="I40" s="284"/>
      <c r="J40" s="284"/>
      <c r="K40" s="282"/>
    </row>
    <row r="41" s="1" customFormat="1" ht="15" customHeight="1">
      <c r="B41" s="285"/>
      <c r="C41" s="286"/>
      <c r="D41" s="284"/>
      <c r="E41" s="287" t="s">
        <v>106</v>
      </c>
      <c r="F41" s="284"/>
      <c r="G41" s="284" t="s">
        <v>731</v>
      </c>
      <c r="H41" s="284"/>
      <c r="I41" s="284"/>
      <c r="J41" s="284"/>
      <c r="K41" s="282"/>
    </row>
    <row r="42" s="1" customFormat="1" ht="15" customHeight="1">
      <c r="B42" s="285"/>
      <c r="C42" s="286"/>
      <c r="D42" s="284"/>
      <c r="E42" s="287" t="s">
        <v>732</v>
      </c>
      <c r="F42" s="284"/>
      <c r="G42" s="284" t="s">
        <v>733</v>
      </c>
      <c r="H42" s="284"/>
      <c r="I42" s="284"/>
      <c r="J42" s="284"/>
      <c r="K42" s="282"/>
    </row>
    <row r="43" s="1" customFormat="1" ht="15" customHeight="1">
      <c r="B43" s="285"/>
      <c r="C43" s="286"/>
      <c r="D43" s="284"/>
      <c r="E43" s="287"/>
      <c r="F43" s="284"/>
      <c r="G43" s="284" t="s">
        <v>734</v>
      </c>
      <c r="H43" s="284"/>
      <c r="I43" s="284"/>
      <c r="J43" s="284"/>
      <c r="K43" s="282"/>
    </row>
    <row r="44" s="1" customFormat="1" ht="15" customHeight="1">
      <c r="B44" s="285"/>
      <c r="C44" s="286"/>
      <c r="D44" s="284"/>
      <c r="E44" s="287" t="s">
        <v>735</v>
      </c>
      <c r="F44" s="284"/>
      <c r="G44" s="284" t="s">
        <v>736</v>
      </c>
      <c r="H44" s="284"/>
      <c r="I44" s="284"/>
      <c r="J44" s="284"/>
      <c r="K44" s="282"/>
    </row>
    <row r="45" s="1" customFormat="1" ht="15" customHeight="1">
      <c r="B45" s="285"/>
      <c r="C45" s="286"/>
      <c r="D45" s="284"/>
      <c r="E45" s="287" t="s">
        <v>108</v>
      </c>
      <c r="F45" s="284"/>
      <c r="G45" s="284" t="s">
        <v>737</v>
      </c>
      <c r="H45" s="284"/>
      <c r="I45" s="284"/>
      <c r="J45" s="284"/>
      <c r="K45" s="282"/>
    </row>
    <row r="46" s="1" customFormat="1" ht="12.75" customHeight="1">
      <c r="B46" s="285"/>
      <c r="C46" s="286"/>
      <c r="D46" s="284"/>
      <c r="E46" s="284"/>
      <c r="F46" s="284"/>
      <c r="G46" s="284"/>
      <c r="H46" s="284"/>
      <c r="I46" s="284"/>
      <c r="J46" s="284"/>
      <c r="K46" s="282"/>
    </row>
    <row r="47" s="1" customFormat="1" ht="15" customHeight="1">
      <c r="B47" s="285"/>
      <c r="C47" s="286"/>
      <c r="D47" s="284" t="s">
        <v>738</v>
      </c>
      <c r="E47" s="284"/>
      <c r="F47" s="284"/>
      <c r="G47" s="284"/>
      <c r="H47" s="284"/>
      <c r="I47" s="284"/>
      <c r="J47" s="284"/>
      <c r="K47" s="282"/>
    </row>
    <row r="48" s="1" customFormat="1" ht="15" customHeight="1">
      <c r="B48" s="285"/>
      <c r="C48" s="286"/>
      <c r="D48" s="286"/>
      <c r="E48" s="284" t="s">
        <v>739</v>
      </c>
      <c r="F48" s="284"/>
      <c r="G48" s="284"/>
      <c r="H48" s="284"/>
      <c r="I48" s="284"/>
      <c r="J48" s="284"/>
      <c r="K48" s="282"/>
    </row>
    <row r="49" s="1" customFormat="1" ht="15" customHeight="1">
      <c r="B49" s="285"/>
      <c r="C49" s="286"/>
      <c r="D49" s="286"/>
      <c r="E49" s="284" t="s">
        <v>740</v>
      </c>
      <c r="F49" s="284"/>
      <c r="G49" s="284"/>
      <c r="H49" s="284"/>
      <c r="I49" s="284"/>
      <c r="J49" s="284"/>
      <c r="K49" s="282"/>
    </row>
    <row r="50" s="1" customFormat="1" ht="15" customHeight="1">
      <c r="B50" s="285"/>
      <c r="C50" s="286"/>
      <c r="D50" s="286"/>
      <c r="E50" s="284" t="s">
        <v>741</v>
      </c>
      <c r="F50" s="284"/>
      <c r="G50" s="284"/>
      <c r="H50" s="284"/>
      <c r="I50" s="284"/>
      <c r="J50" s="284"/>
      <c r="K50" s="282"/>
    </row>
    <row r="51" s="1" customFormat="1" ht="15" customHeight="1">
      <c r="B51" s="285"/>
      <c r="C51" s="286"/>
      <c r="D51" s="284" t="s">
        <v>742</v>
      </c>
      <c r="E51" s="284"/>
      <c r="F51" s="284"/>
      <c r="G51" s="284"/>
      <c r="H51" s="284"/>
      <c r="I51" s="284"/>
      <c r="J51" s="284"/>
      <c r="K51" s="282"/>
    </row>
    <row r="52" s="1" customFormat="1" ht="25.5" customHeight="1">
      <c r="B52" s="280"/>
      <c r="C52" s="281" t="s">
        <v>743</v>
      </c>
      <c r="D52" s="281"/>
      <c r="E52" s="281"/>
      <c r="F52" s="281"/>
      <c r="G52" s="281"/>
      <c r="H52" s="281"/>
      <c r="I52" s="281"/>
      <c r="J52" s="281"/>
      <c r="K52" s="282"/>
    </row>
    <row r="53" s="1" customFormat="1" ht="5.25" customHeight="1">
      <c r="B53" s="280"/>
      <c r="C53" s="283"/>
      <c r="D53" s="283"/>
      <c r="E53" s="283"/>
      <c r="F53" s="283"/>
      <c r="G53" s="283"/>
      <c r="H53" s="283"/>
      <c r="I53" s="283"/>
      <c r="J53" s="283"/>
      <c r="K53" s="282"/>
    </row>
    <row r="54" s="1" customFormat="1" ht="15" customHeight="1">
      <c r="B54" s="280"/>
      <c r="C54" s="284" t="s">
        <v>744</v>
      </c>
      <c r="D54" s="284"/>
      <c r="E54" s="284"/>
      <c r="F54" s="284"/>
      <c r="G54" s="284"/>
      <c r="H54" s="284"/>
      <c r="I54" s="284"/>
      <c r="J54" s="284"/>
      <c r="K54" s="282"/>
    </row>
    <row r="55" s="1" customFormat="1" ht="15" customHeight="1">
      <c r="B55" s="280"/>
      <c r="C55" s="284" t="s">
        <v>745</v>
      </c>
      <c r="D55" s="284"/>
      <c r="E55" s="284"/>
      <c r="F55" s="284"/>
      <c r="G55" s="284"/>
      <c r="H55" s="284"/>
      <c r="I55" s="284"/>
      <c r="J55" s="284"/>
      <c r="K55" s="282"/>
    </row>
    <row r="56" s="1" customFormat="1" ht="12.75" customHeight="1">
      <c r="B56" s="280"/>
      <c r="C56" s="284"/>
      <c r="D56" s="284"/>
      <c r="E56" s="284"/>
      <c r="F56" s="284"/>
      <c r="G56" s="284"/>
      <c r="H56" s="284"/>
      <c r="I56" s="284"/>
      <c r="J56" s="284"/>
      <c r="K56" s="282"/>
    </row>
    <row r="57" s="1" customFormat="1" ht="15" customHeight="1">
      <c r="B57" s="280"/>
      <c r="C57" s="284" t="s">
        <v>746</v>
      </c>
      <c r="D57" s="284"/>
      <c r="E57" s="284"/>
      <c r="F57" s="284"/>
      <c r="G57" s="284"/>
      <c r="H57" s="284"/>
      <c r="I57" s="284"/>
      <c r="J57" s="284"/>
      <c r="K57" s="282"/>
    </row>
    <row r="58" s="1" customFormat="1" ht="15" customHeight="1">
      <c r="B58" s="280"/>
      <c r="C58" s="286"/>
      <c r="D58" s="284" t="s">
        <v>747</v>
      </c>
      <c r="E58" s="284"/>
      <c r="F58" s="284"/>
      <c r="G58" s="284"/>
      <c r="H58" s="284"/>
      <c r="I58" s="284"/>
      <c r="J58" s="284"/>
      <c r="K58" s="282"/>
    </row>
    <row r="59" s="1" customFormat="1" ht="15" customHeight="1">
      <c r="B59" s="280"/>
      <c r="C59" s="286"/>
      <c r="D59" s="284" t="s">
        <v>748</v>
      </c>
      <c r="E59" s="284"/>
      <c r="F59" s="284"/>
      <c r="G59" s="284"/>
      <c r="H59" s="284"/>
      <c r="I59" s="284"/>
      <c r="J59" s="284"/>
      <c r="K59" s="282"/>
    </row>
    <row r="60" s="1" customFormat="1" ht="15" customHeight="1">
      <c r="B60" s="280"/>
      <c r="C60" s="286"/>
      <c r="D60" s="284" t="s">
        <v>749</v>
      </c>
      <c r="E60" s="284"/>
      <c r="F60" s="284"/>
      <c r="G60" s="284"/>
      <c r="H60" s="284"/>
      <c r="I60" s="284"/>
      <c r="J60" s="284"/>
      <c r="K60" s="282"/>
    </row>
    <row r="61" s="1" customFormat="1" ht="15" customHeight="1">
      <c r="B61" s="280"/>
      <c r="C61" s="286"/>
      <c r="D61" s="284" t="s">
        <v>750</v>
      </c>
      <c r="E61" s="284"/>
      <c r="F61" s="284"/>
      <c r="G61" s="284"/>
      <c r="H61" s="284"/>
      <c r="I61" s="284"/>
      <c r="J61" s="284"/>
      <c r="K61" s="282"/>
    </row>
    <row r="62" s="1" customFormat="1" ht="15" customHeight="1">
      <c r="B62" s="280"/>
      <c r="C62" s="286"/>
      <c r="D62" s="289" t="s">
        <v>751</v>
      </c>
      <c r="E62" s="289"/>
      <c r="F62" s="289"/>
      <c r="G62" s="289"/>
      <c r="H62" s="289"/>
      <c r="I62" s="289"/>
      <c r="J62" s="289"/>
      <c r="K62" s="282"/>
    </row>
    <row r="63" s="1" customFormat="1" ht="15" customHeight="1">
      <c r="B63" s="280"/>
      <c r="C63" s="286"/>
      <c r="D63" s="284" t="s">
        <v>752</v>
      </c>
      <c r="E63" s="284"/>
      <c r="F63" s="284"/>
      <c r="G63" s="284"/>
      <c r="H63" s="284"/>
      <c r="I63" s="284"/>
      <c r="J63" s="284"/>
      <c r="K63" s="282"/>
    </row>
    <row r="64" s="1" customFormat="1" ht="12.75" customHeight="1">
      <c r="B64" s="280"/>
      <c r="C64" s="286"/>
      <c r="D64" s="286"/>
      <c r="E64" s="290"/>
      <c r="F64" s="286"/>
      <c r="G64" s="286"/>
      <c r="H64" s="286"/>
      <c r="I64" s="286"/>
      <c r="J64" s="286"/>
      <c r="K64" s="282"/>
    </row>
    <row r="65" s="1" customFormat="1" ht="15" customHeight="1">
      <c r="B65" s="280"/>
      <c r="C65" s="286"/>
      <c r="D65" s="284" t="s">
        <v>753</v>
      </c>
      <c r="E65" s="284"/>
      <c r="F65" s="284"/>
      <c r="G65" s="284"/>
      <c r="H65" s="284"/>
      <c r="I65" s="284"/>
      <c r="J65" s="284"/>
      <c r="K65" s="282"/>
    </row>
    <row r="66" s="1" customFormat="1" ht="15" customHeight="1">
      <c r="B66" s="280"/>
      <c r="C66" s="286"/>
      <c r="D66" s="289" t="s">
        <v>754</v>
      </c>
      <c r="E66" s="289"/>
      <c r="F66" s="289"/>
      <c r="G66" s="289"/>
      <c r="H66" s="289"/>
      <c r="I66" s="289"/>
      <c r="J66" s="289"/>
      <c r="K66" s="282"/>
    </row>
    <row r="67" s="1" customFormat="1" ht="15" customHeight="1">
      <c r="B67" s="280"/>
      <c r="C67" s="286"/>
      <c r="D67" s="284" t="s">
        <v>755</v>
      </c>
      <c r="E67" s="284"/>
      <c r="F67" s="284"/>
      <c r="G67" s="284"/>
      <c r="H67" s="284"/>
      <c r="I67" s="284"/>
      <c r="J67" s="284"/>
      <c r="K67" s="282"/>
    </row>
    <row r="68" s="1" customFormat="1" ht="15" customHeight="1">
      <c r="B68" s="280"/>
      <c r="C68" s="286"/>
      <c r="D68" s="284" t="s">
        <v>756</v>
      </c>
      <c r="E68" s="284"/>
      <c r="F68" s="284"/>
      <c r="G68" s="284"/>
      <c r="H68" s="284"/>
      <c r="I68" s="284"/>
      <c r="J68" s="284"/>
      <c r="K68" s="282"/>
    </row>
    <row r="69" s="1" customFormat="1" ht="15" customHeight="1">
      <c r="B69" s="280"/>
      <c r="C69" s="286"/>
      <c r="D69" s="284" t="s">
        <v>757</v>
      </c>
      <c r="E69" s="284"/>
      <c r="F69" s="284"/>
      <c r="G69" s="284"/>
      <c r="H69" s="284"/>
      <c r="I69" s="284"/>
      <c r="J69" s="284"/>
      <c r="K69" s="282"/>
    </row>
    <row r="70" s="1" customFormat="1" ht="15" customHeight="1">
      <c r="B70" s="280"/>
      <c r="C70" s="286"/>
      <c r="D70" s="284" t="s">
        <v>758</v>
      </c>
      <c r="E70" s="284"/>
      <c r="F70" s="284"/>
      <c r="G70" s="284"/>
      <c r="H70" s="284"/>
      <c r="I70" s="284"/>
      <c r="J70" s="284"/>
      <c r="K70" s="282"/>
    </row>
    <row r="71" s="1" customFormat="1" ht="12.75" customHeight="1">
      <c r="B71" s="291"/>
      <c r="C71" s="292"/>
      <c r="D71" s="292"/>
      <c r="E71" s="292"/>
      <c r="F71" s="292"/>
      <c r="G71" s="292"/>
      <c r="H71" s="292"/>
      <c r="I71" s="292"/>
      <c r="J71" s="292"/>
      <c r="K71" s="293"/>
    </row>
    <row r="72" s="1" customFormat="1" ht="18.75" customHeight="1">
      <c r="B72" s="294"/>
      <c r="C72" s="294"/>
      <c r="D72" s="294"/>
      <c r="E72" s="294"/>
      <c r="F72" s="294"/>
      <c r="G72" s="294"/>
      <c r="H72" s="294"/>
      <c r="I72" s="294"/>
      <c r="J72" s="294"/>
      <c r="K72" s="295"/>
    </row>
    <row r="73" s="1" customFormat="1" ht="18.75" customHeight="1">
      <c r="B73" s="295"/>
      <c r="C73" s="295"/>
      <c r="D73" s="295"/>
      <c r="E73" s="295"/>
      <c r="F73" s="295"/>
      <c r="G73" s="295"/>
      <c r="H73" s="295"/>
      <c r="I73" s="295"/>
      <c r="J73" s="295"/>
      <c r="K73" s="295"/>
    </row>
    <row r="74" s="1" customFormat="1" ht="7.5" customHeight="1">
      <c r="B74" s="296"/>
      <c r="C74" s="297"/>
      <c r="D74" s="297"/>
      <c r="E74" s="297"/>
      <c r="F74" s="297"/>
      <c r="G74" s="297"/>
      <c r="H74" s="297"/>
      <c r="I74" s="297"/>
      <c r="J74" s="297"/>
      <c r="K74" s="298"/>
    </row>
    <row r="75" s="1" customFormat="1" ht="45" customHeight="1">
      <c r="B75" s="299"/>
      <c r="C75" s="300" t="s">
        <v>759</v>
      </c>
      <c r="D75" s="300"/>
      <c r="E75" s="300"/>
      <c r="F75" s="300"/>
      <c r="G75" s="300"/>
      <c r="H75" s="300"/>
      <c r="I75" s="300"/>
      <c r="J75" s="300"/>
      <c r="K75" s="301"/>
    </row>
    <row r="76" s="1" customFormat="1" ht="17.25" customHeight="1">
      <c r="B76" s="299"/>
      <c r="C76" s="302" t="s">
        <v>760</v>
      </c>
      <c r="D76" s="302"/>
      <c r="E76" s="302"/>
      <c r="F76" s="302" t="s">
        <v>761</v>
      </c>
      <c r="G76" s="303"/>
      <c r="H76" s="302" t="s">
        <v>54</v>
      </c>
      <c r="I76" s="302" t="s">
        <v>57</v>
      </c>
      <c r="J76" s="302" t="s">
        <v>762</v>
      </c>
      <c r="K76" s="301"/>
    </row>
    <row r="77" s="1" customFormat="1" ht="17.25" customHeight="1">
      <c r="B77" s="299"/>
      <c r="C77" s="304" t="s">
        <v>763</v>
      </c>
      <c r="D77" s="304"/>
      <c r="E77" s="304"/>
      <c r="F77" s="305" t="s">
        <v>764</v>
      </c>
      <c r="G77" s="306"/>
      <c r="H77" s="304"/>
      <c r="I77" s="304"/>
      <c r="J77" s="304" t="s">
        <v>765</v>
      </c>
      <c r="K77" s="301"/>
    </row>
    <row r="78" s="1" customFormat="1" ht="5.25" customHeight="1">
      <c r="B78" s="299"/>
      <c r="C78" s="307"/>
      <c r="D78" s="307"/>
      <c r="E78" s="307"/>
      <c r="F78" s="307"/>
      <c r="G78" s="308"/>
      <c r="H78" s="307"/>
      <c r="I78" s="307"/>
      <c r="J78" s="307"/>
      <c r="K78" s="301"/>
    </row>
    <row r="79" s="1" customFormat="1" ht="15" customHeight="1">
      <c r="B79" s="299"/>
      <c r="C79" s="287" t="s">
        <v>53</v>
      </c>
      <c r="D79" s="309"/>
      <c r="E79" s="309"/>
      <c r="F79" s="310" t="s">
        <v>766</v>
      </c>
      <c r="G79" s="311"/>
      <c r="H79" s="287" t="s">
        <v>767</v>
      </c>
      <c r="I79" s="287" t="s">
        <v>768</v>
      </c>
      <c r="J79" s="287">
        <v>20</v>
      </c>
      <c r="K79" s="301"/>
    </row>
    <row r="80" s="1" customFormat="1" ht="15" customHeight="1">
      <c r="B80" s="299"/>
      <c r="C80" s="287" t="s">
        <v>769</v>
      </c>
      <c r="D80" s="287"/>
      <c r="E80" s="287"/>
      <c r="F80" s="310" t="s">
        <v>766</v>
      </c>
      <c r="G80" s="311"/>
      <c r="H80" s="287" t="s">
        <v>770</v>
      </c>
      <c r="I80" s="287" t="s">
        <v>768</v>
      </c>
      <c r="J80" s="287">
        <v>120</v>
      </c>
      <c r="K80" s="301"/>
    </row>
    <row r="81" s="1" customFormat="1" ht="15" customHeight="1">
      <c r="B81" s="312"/>
      <c r="C81" s="287" t="s">
        <v>771</v>
      </c>
      <c r="D81" s="287"/>
      <c r="E81" s="287"/>
      <c r="F81" s="310" t="s">
        <v>772</v>
      </c>
      <c r="G81" s="311"/>
      <c r="H81" s="287" t="s">
        <v>773</v>
      </c>
      <c r="I81" s="287" t="s">
        <v>768</v>
      </c>
      <c r="J81" s="287">
        <v>50</v>
      </c>
      <c r="K81" s="301"/>
    </row>
    <row r="82" s="1" customFormat="1" ht="15" customHeight="1">
      <c r="B82" s="312"/>
      <c r="C82" s="287" t="s">
        <v>774</v>
      </c>
      <c r="D82" s="287"/>
      <c r="E82" s="287"/>
      <c r="F82" s="310" t="s">
        <v>766</v>
      </c>
      <c r="G82" s="311"/>
      <c r="H82" s="287" t="s">
        <v>775</v>
      </c>
      <c r="I82" s="287" t="s">
        <v>776</v>
      </c>
      <c r="J82" s="287"/>
      <c r="K82" s="301"/>
    </row>
    <row r="83" s="1" customFormat="1" ht="15" customHeight="1">
      <c r="B83" s="312"/>
      <c r="C83" s="313" t="s">
        <v>777</v>
      </c>
      <c r="D83" s="313"/>
      <c r="E83" s="313"/>
      <c r="F83" s="314" t="s">
        <v>772</v>
      </c>
      <c r="G83" s="313"/>
      <c r="H83" s="313" t="s">
        <v>778</v>
      </c>
      <c r="I83" s="313" t="s">
        <v>768</v>
      </c>
      <c r="J83" s="313">
        <v>15</v>
      </c>
      <c r="K83" s="301"/>
    </row>
    <row r="84" s="1" customFormat="1" ht="15" customHeight="1">
      <c r="B84" s="312"/>
      <c r="C84" s="313" t="s">
        <v>779</v>
      </c>
      <c r="D84" s="313"/>
      <c r="E84" s="313"/>
      <c r="F84" s="314" t="s">
        <v>772</v>
      </c>
      <c r="G84" s="313"/>
      <c r="H84" s="313" t="s">
        <v>780</v>
      </c>
      <c r="I84" s="313" t="s">
        <v>768</v>
      </c>
      <c r="J84" s="313">
        <v>15</v>
      </c>
      <c r="K84" s="301"/>
    </row>
    <row r="85" s="1" customFormat="1" ht="15" customHeight="1">
      <c r="B85" s="312"/>
      <c r="C85" s="313" t="s">
        <v>781</v>
      </c>
      <c r="D85" s="313"/>
      <c r="E85" s="313"/>
      <c r="F85" s="314" t="s">
        <v>772</v>
      </c>
      <c r="G85" s="313"/>
      <c r="H85" s="313" t="s">
        <v>782</v>
      </c>
      <c r="I85" s="313" t="s">
        <v>768</v>
      </c>
      <c r="J85" s="313">
        <v>20</v>
      </c>
      <c r="K85" s="301"/>
    </row>
    <row r="86" s="1" customFormat="1" ht="15" customHeight="1">
      <c r="B86" s="312"/>
      <c r="C86" s="313" t="s">
        <v>783</v>
      </c>
      <c r="D86" s="313"/>
      <c r="E86" s="313"/>
      <c r="F86" s="314" t="s">
        <v>772</v>
      </c>
      <c r="G86" s="313"/>
      <c r="H86" s="313" t="s">
        <v>784</v>
      </c>
      <c r="I86" s="313" t="s">
        <v>768</v>
      </c>
      <c r="J86" s="313">
        <v>20</v>
      </c>
      <c r="K86" s="301"/>
    </row>
    <row r="87" s="1" customFormat="1" ht="15" customHeight="1">
      <c r="B87" s="312"/>
      <c r="C87" s="287" t="s">
        <v>785</v>
      </c>
      <c r="D87" s="287"/>
      <c r="E87" s="287"/>
      <c r="F87" s="310" t="s">
        <v>772</v>
      </c>
      <c r="G87" s="311"/>
      <c r="H87" s="287" t="s">
        <v>786</v>
      </c>
      <c r="I87" s="287" t="s">
        <v>768</v>
      </c>
      <c r="J87" s="287">
        <v>50</v>
      </c>
      <c r="K87" s="301"/>
    </row>
    <row r="88" s="1" customFormat="1" ht="15" customHeight="1">
      <c r="B88" s="312"/>
      <c r="C88" s="287" t="s">
        <v>787</v>
      </c>
      <c r="D88" s="287"/>
      <c r="E88" s="287"/>
      <c r="F88" s="310" t="s">
        <v>772</v>
      </c>
      <c r="G88" s="311"/>
      <c r="H88" s="287" t="s">
        <v>788</v>
      </c>
      <c r="I88" s="287" t="s">
        <v>768</v>
      </c>
      <c r="J88" s="287">
        <v>20</v>
      </c>
      <c r="K88" s="301"/>
    </row>
    <row r="89" s="1" customFormat="1" ht="15" customHeight="1">
      <c r="B89" s="312"/>
      <c r="C89" s="287" t="s">
        <v>789</v>
      </c>
      <c r="D89" s="287"/>
      <c r="E89" s="287"/>
      <c r="F89" s="310" t="s">
        <v>772</v>
      </c>
      <c r="G89" s="311"/>
      <c r="H89" s="287" t="s">
        <v>790</v>
      </c>
      <c r="I89" s="287" t="s">
        <v>768</v>
      </c>
      <c r="J89" s="287">
        <v>20</v>
      </c>
      <c r="K89" s="301"/>
    </row>
    <row r="90" s="1" customFormat="1" ht="15" customHeight="1">
      <c r="B90" s="312"/>
      <c r="C90" s="287" t="s">
        <v>791</v>
      </c>
      <c r="D90" s="287"/>
      <c r="E90" s="287"/>
      <c r="F90" s="310" t="s">
        <v>772</v>
      </c>
      <c r="G90" s="311"/>
      <c r="H90" s="287" t="s">
        <v>792</v>
      </c>
      <c r="I90" s="287" t="s">
        <v>768</v>
      </c>
      <c r="J90" s="287">
        <v>50</v>
      </c>
      <c r="K90" s="301"/>
    </row>
    <row r="91" s="1" customFormat="1" ht="15" customHeight="1">
      <c r="B91" s="312"/>
      <c r="C91" s="287" t="s">
        <v>793</v>
      </c>
      <c r="D91" s="287"/>
      <c r="E91" s="287"/>
      <c r="F91" s="310" t="s">
        <v>772</v>
      </c>
      <c r="G91" s="311"/>
      <c r="H91" s="287" t="s">
        <v>793</v>
      </c>
      <c r="I91" s="287" t="s">
        <v>768</v>
      </c>
      <c r="J91" s="287">
        <v>50</v>
      </c>
      <c r="K91" s="301"/>
    </row>
    <row r="92" s="1" customFormat="1" ht="15" customHeight="1">
      <c r="B92" s="312"/>
      <c r="C92" s="287" t="s">
        <v>794</v>
      </c>
      <c r="D92" s="287"/>
      <c r="E92" s="287"/>
      <c r="F92" s="310" t="s">
        <v>772</v>
      </c>
      <c r="G92" s="311"/>
      <c r="H92" s="287" t="s">
        <v>795</v>
      </c>
      <c r="I92" s="287" t="s">
        <v>768</v>
      </c>
      <c r="J92" s="287">
        <v>255</v>
      </c>
      <c r="K92" s="301"/>
    </row>
    <row r="93" s="1" customFormat="1" ht="15" customHeight="1">
      <c r="B93" s="312"/>
      <c r="C93" s="287" t="s">
        <v>796</v>
      </c>
      <c r="D93" s="287"/>
      <c r="E93" s="287"/>
      <c r="F93" s="310" t="s">
        <v>766</v>
      </c>
      <c r="G93" s="311"/>
      <c r="H93" s="287" t="s">
        <v>797</v>
      </c>
      <c r="I93" s="287" t="s">
        <v>798</v>
      </c>
      <c r="J93" s="287"/>
      <c r="K93" s="301"/>
    </row>
    <row r="94" s="1" customFormat="1" ht="15" customHeight="1">
      <c r="B94" s="312"/>
      <c r="C94" s="287" t="s">
        <v>799</v>
      </c>
      <c r="D94" s="287"/>
      <c r="E94" s="287"/>
      <c r="F94" s="310" t="s">
        <v>766</v>
      </c>
      <c r="G94" s="311"/>
      <c r="H94" s="287" t="s">
        <v>800</v>
      </c>
      <c r="I94" s="287" t="s">
        <v>801</v>
      </c>
      <c r="J94" s="287"/>
      <c r="K94" s="301"/>
    </row>
    <row r="95" s="1" customFormat="1" ht="15" customHeight="1">
      <c r="B95" s="312"/>
      <c r="C95" s="287" t="s">
        <v>802</v>
      </c>
      <c r="D95" s="287"/>
      <c r="E95" s="287"/>
      <c r="F95" s="310" t="s">
        <v>766</v>
      </c>
      <c r="G95" s="311"/>
      <c r="H95" s="287" t="s">
        <v>802</v>
      </c>
      <c r="I95" s="287" t="s">
        <v>801</v>
      </c>
      <c r="J95" s="287"/>
      <c r="K95" s="301"/>
    </row>
    <row r="96" s="1" customFormat="1" ht="15" customHeight="1">
      <c r="B96" s="312"/>
      <c r="C96" s="287" t="s">
        <v>38</v>
      </c>
      <c r="D96" s="287"/>
      <c r="E96" s="287"/>
      <c r="F96" s="310" t="s">
        <v>766</v>
      </c>
      <c r="G96" s="311"/>
      <c r="H96" s="287" t="s">
        <v>803</v>
      </c>
      <c r="I96" s="287" t="s">
        <v>801</v>
      </c>
      <c r="J96" s="287"/>
      <c r="K96" s="301"/>
    </row>
    <row r="97" s="1" customFormat="1" ht="15" customHeight="1">
      <c r="B97" s="312"/>
      <c r="C97" s="287" t="s">
        <v>48</v>
      </c>
      <c r="D97" s="287"/>
      <c r="E97" s="287"/>
      <c r="F97" s="310" t="s">
        <v>766</v>
      </c>
      <c r="G97" s="311"/>
      <c r="H97" s="287" t="s">
        <v>804</v>
      </c>
      <c r="I97" s="287" t="s">
        <v>801</v>
      </c>
      <c r="J97" s="287"/>
      <c r="K97" s="301"/>
    </row>
    <row r="98" s="1" customFormat="1" ht="15" customHeight="1">
      <c r="B98" s="315"/>
      <c r="C98" s="316"/>
      <c r="D98" s="316"/>
      <c r="E98" s="316"/>
      <c r="F98" s="316"/>
      <c r="G98" s="316"/>
      <c r="H98" s="316"/>
      <c r="I98" s="316"/>
      <c r="J98" s="316"/>
      <c r="K98" s="317"/>
    </row>
    <row r="99" s="1" customFormat="1" ht="18.75" customHeight="1">
      <c r="B99" s="318"/>
      <c r="C99" s="319"/>
      <c r="D99" s="319"/>
      <c r="E99" s="319"/>
      <c r="F99" s="319"/>
      <c r="G99" s="319"/>
      <c r="H99" s="319"/>
      <c r="I99" s="319"/>
      <c r="J99" s="319"/>
      <c r="K99" s="318"/>
    </row>
    <row r="100" s="1" customFormat="1" ht="18.75" customHeight="1">
      <c r="B100" s="295"/>
      <c r="C100" s="295"/>
      <c r="D100" s="295"/>
      <c r="E100" s="295"/>
      <c r="F100" s="295"/>
      <c r="G100" s="295"/>
      <c r="H100" s="295"/>
      <c r="I100" s="295"/>
      <c r="J100" s="295"/>
      <c r="K100" s="295"/>
    </row>
    <row r="101" s="1" customFormat="1" ht="7.5" customHeight="1">
      <c r="B101" s="296"/>
      <c r="C101" s="297"/>
      <c r="D101" s="297"/>
      <c r="E101" s="297"/>
      <c r="F101" s="297"/>
      <c r="G101" s="297"/>
      <c r="H101" s="297"/>
      <c r="I101" s="297"/>
      <c r="J101" s="297"/>
      <c r="K101" s="298"/>
    </row>
    <row r="102" s="1" customFormat="1" ht="45" customHeight="1">
      <c r="B102" s="299"/>
      <c r="C102" s="300" t="s">
        <v>805</v>
      </c>
      <c r="D102" s="300"/>
      <c r="E102" s="300"/>
      <c r="F102" s="300"/>
      <c r="G102" s="300"/>
      <c r="H102" s="300"/>
      <c r="I102" s="300"/>
      <c r="J102" s="300"/>
      <c r="K102" s="301"/>
    </row>
    <row r="103" s="1" customFormat="1" ht="17.25" customHeight="1">
      <c r="B103" s="299"/>
      <c r="C103" s="302" t="s">
        <v>760</v>
      </c>
      <c r="D103" s="302"/>
      <c r="E103" s="302"/>
      <c r="F103" s="302" t="s">
        <v>761</v>
      </c>
      <c r="G103" s="303"/>
      <c r="H103" s="302" t="s">
        <v>54</v>
      </c>
      <c r="I103" s="302" t="s">
        <v>57</v>
      </c>
      <c r="J103" s="302" t="s">
        <v>762</v>
      </c>
      <c r="K103" s="301"/>
    </row>
    <row r="104" s="1" customFormat="1" ht="17.25" customHeight="1">
      <c r="B104" s="299"/>
      <c r="C104" s="304" t="s">
        <v>763</v>
      </c>
      <c r="D104" s="304"/>
      <c r="E104" s="304"/>
      <c r="F104" s="305" t="s">
        <v>764</v>
      </c>
      <c r="G104" s="306"/>
      <c r="H104" s="304"/>
      <c r="I104" s="304"/>
      <c r="J104" s="304" t="s">
        <v>765</v>
      </c>
      <c r="K104" s="301"/>
    </row>
    <row r="105" s="1" customFormat="1" ht="5.25" customHeight="1">
      <c r="B105" s="299"/>
      <c r="C105" s="302"/>
      <c r="D105" s="302"/>
      <c r="E105" s="302"/>
      <c r="F105" s="302"/>
      <c r="G105" s="320"/>
      <c r="H105" s="302"/>
      <c r="I105" s="302"/>
      <c r="J105" s="302"/>
      <c r="K105" s="301"/>
    </row>
    <row r="106" s="1" customFormat="1" ht="15" customHeight="1">
      <c r="B106" s="299"/>
      <c r="C106" s="287" t="s">
        <v>53</v>
      </c>
      <c r="D106" s="309"/>
      <c r="E106" s="309"/>
      <c r="F106" s="310" t="s">
        <v>766</v>
      </c>
      <c r="G106" s="287"/>
      <c r="H106" s="287" t="s">
        <v>806</v>
      </c>
      <c r="I106" s="287" t="s">
        <v>768</v>
      </c>
      <c r="J106" s="287">
        <v>20</v>
      </c>
      <c r="K106" s="301"/>
    </row>
    <row r="107" s="1" customFormat="1" ht="15" customHeight="1">
      <c r="B107" s="299"/>
      <c r="C107" s="287" t="s">
        <v>769</v>
      </c>
      <c r="D107" s="287"/>
      <c r="E107" s="287"/>
      <c r="F107" s="310" t="s">
        <v>766</v>
      </c>
      <c r="G107" s="287"/>
      <c r="H107" s="287" t="s">
        <v>806</v>
      </c>
      <c r="I107" s="287" t="s">
        <v>768</v>
      </c>
      <c r="J107" s="287">
        <v>120</v>
      </c>
      <c r="K107" s="301"/>
    </row>
    <row r="108" s="1" customFormat="1" ht="15" customHeight="1">
      <c r="B108" s="312"/>
      <c r="C108" s="287" t="s">
        <v>771</v>
      </c>
      <c r="D108" s="287"/>
      <c r="E108" s="287"/>
      <c r="F108" s="310" t="s">
        <v>772</v>
      </c>
      <c r="G108" s="287"/>
      <c r="H108" s="287" t="s">
        <v>806</v>
      </c>
      <c r="I108" s="287" t="s">
        <v>768</v>
      </c>
      <c r="J108" s="287">
        <v>50</v>
      </c>
      <c r="K108" s="301"/>
    </row>
    <row r="109" s="1" customFormat="1" ht="15" customHeight="1">
      <c r="B109" s="312"/>
      <c r="C109" s="287" t="s">
        <v>774</v>
      </c>
      <c r="D109" s="287"/>
      <c r="E109" s="287"/>
      <c r="F109" s="310" t="s">
        <v>766</v>
      </c>
      <c r="G109" s="287"/>
      <c r="H109" s="287" t="s">
        <v>806</v>
      </c>
      <c r="I109" s="287" t="s">
        <v>776</v>
      </c>
      <c r="J109" s="287"/>
      <c r="K109" s="301"/>
    </row>
    <row r="110" s="1" customFormat="1" ht="15" customHeight="1">
      <c r="B110" s="312"/>
      <c r="C110" s="287" t="s">
        <v>785</v>
      </c>
      <c r="D110" s="287"/>
      <c r="E110" s="287"/>
      <c r="F110" s="310" t="s">
        <v>772</v>
      </c>
      <c r="G110" s="287"/>
      <c r="H110" s="287" t="s">
        <v>806</v>
      </c>
      <c r="I110" s="287" t="s">
        <v>768</v>
      </c>
      <c r="J110" s="287">
        <v>50</v>
      </c>
      <c r="K110" s="301"/>
    </row>
    <row r="111" s="1" customFormat="1" ht="15" customHeight="1">
      <c r="B111" s="312"/>
      <c r="C111" s="287" t="s">
        <v>793</v>
      </c>
      <c r="D111" s="287"/>
      <c r="E111" s="287"/>
      <c r="F111" s="310" t="s">
        <v>772</v>
      </c>
      <c r="G111" s="287"/>
      <c r="H111" s="287" t="s">
        <v>806</v>
      </c>
      <c r="I111" s="287" t="s">
        <v>768</v>
      </c>
      <c r="J111" s="287">
        <v>50</v>
      </c>
      <c r="K111" s="301"/>
    </row>
    <row r="112" s="1" customFormat="1" ht="15" customHeight="1">
      <c r="B112" s="312"/>
      <c r="C112" s="287" t="s">
        <v>791</v>
      </c>
      <c r="D112" s="287"/>
      <c r="E112" s="287"/>
      <c r="F112" s="310" t="s">
        <v>772</v>
      </c>
      <c r="G112" s="287"/>
      <c r="H112" s="287" t="s">
        <v>806</v>
      </c>
      <c r="I112" s="287" t="s">
        <v>768</v>
      </c>
      <c r="J112" s="287">
        <v>50</v>
      </c>
      <c r="K112" s="301"/>
    </row>
    <row r="113" s="1" customFormat="1" ht="15" customHeight="1">
      <c r="B113" s="312"/>
      <c r="C113" s="287" t="s">
        <v>53</v>
      </c>
      <c r="D113" s="287"/>
      <c r="E113" s="287"/>
      <c r="F113" s="310" t="s">
        <v>766</v>
      </c>
      <c r="G113" s="287"/>
      <c r="H113" s="287" t="s">
        <v>807</v>
      </c>
      <c r="I113" s="287" t="s">
        <v>768</v>
      </c>
      <c r="J113" s="287">
        <v>20</v>
      </c>
      <c r="K113" s="301"/>
    </row>
    <row r="114" s="1" customFormat="1" ht="15" customHeight="1">
      <c r="B114" s="312"/>
      <c r="C114" s="287" t="s">
        <v>808</v>
      </c>
      <c r="D114" s="287"/>
      <c r="E114" s="287"/>
      <c r="F114" s="310" t="s">
        <v>766</v>
      </c>
      <c r="G114" s="287"/>
      <c r="H114" s="287" t="s">
        <v>809</v>
      </c>
      <c r="I114" s="287" t="s">
        <v>768</v>
      </c>
      <c r="J114" s="287">
        <v>120</v>
      </c>
      <c r="K114" s="301"/>
    </row>
    <row r="115" s="1" customFormat="1" ht="15" customHeight="1">
      <c r="B115" s="312"/>
      <c r="C115" s="287" t="s">
        <v>38</v>
      </c>
      <c r="D115" s="287"/>
      <c r="E115" s="287"/>
      <c r="F115" s="310" t="s">
        <v>766</v>
      </c>
      <c r="G115" s="287"/>
      <c r="H115" s="287" t="s">
        <v>810</v>
      </c>
      <c r="I115" s="287" t="s">
        <v>801</v>
      </c>
      <c r="J115" s="287"/>
      <c r="K115" s="301"/>
    </row>
    <row r="116" s="1" customFormat="1" ht="15" customHeight="1">
      <c r="B116" s="312"/>
      <c r="C116" s="287" t="s">
        <v>48</v>
      </c>
      <c r="D116" s="287"/>
      <c r="E116" s="287"/>
      <c r="F116" s="310" t="s">
        <v>766</v>
      </c>
      <c r="G116" s="287"/>
      <c r="H116" s="287" t="s">
        <v>811</v>
      </c>
      <c r="I116" s="287" t="s">
        <v>801</v>
      </c>
      <c r="J116" s="287"/>
      <c r="K116" s="301"/>
    </row>
    <row r="117" s="1" customFormat="1" ht="15" customHeight="1">
      <c r="B117" s="312"/>
      <c r="C117" s="287" t="s">
        <v>57</v>
      </c>
      <c r="D117" s="287"/>
      <c r="E117" s="287"/>
      <c r="F117" s="310" t="s">
        <v>766</v>
      </c>
      <c r="G117" s="287"/>
      <c r="H117" s="287" t="s">
        <v>812</v>
      </c>
      <c r="I117" s="287" t="s">
        <v>813</v>
      </c>
      <c r="J117" s="287"/>
      <c r="K117" s="301"/>
    </row>
    <row r="118" s="1" customFormat="1" ht="15" customHeight="1">
      <c r="B118" s="315"/>
      <c r="C118" s="321"/>
      <c r="D118" s="321"/>
      <c r="E118" s="321"/>
      <c r="F118" s="321"/>
      <c r="G118" s="321"/>
      <c r="H118" s="321"/>
      <c r="I118" s="321"/>
      <c r="J118" s="321"/>
      <c r="K118" s="317"/>
    </row>
    <row r="119" s="1" customFormat="1" ht="18.75" customHeight="1">
      <c r="B119" s="322"/>
      <c r="C119" s="323"/>
      <c r="D119" s="323"/>
      <c r="E119" s="323"/>
      <c r="F119" s="324"/>
      <c r="G119" s="323"/>
      <c r="H119" s="323"/>
      <c r="I119" s="323"/>
      <c r="J119" s="323"/>
      <c r="K119" s="322"/>
    </row>
    <row r="120" s="1" customFormat="1" ht="18.75" customHeight="1">
      <c r="B120" s="295"/>
      <c r="C120" s="295"/>
      <c r="D120" s="295"/>
      <c r="E120" s="295"/>
      <c r="F120" s="295"/>
      <c r="G120" s="295"/>
      <c r="H120" s="295"/>
      <c r="I120" s="295"/>
      <c r="J120" s="295"/>
      <c r="K120" s="295"/>
    </row>
    <row r="121" s="1" customFormat="1" ht="7.5" customHeight="1">
      <c r="B121" s="325"/>
      <c r="C121" s="326"/>
      <c r="D121" s="326"/>
      <c r="E121" s="326"/>
      <c r="F121" s="326"/>
      <c r="G121" s="326"/>
      <c r="H121" s="326"/>
      <c r="I121" s="326"/>
      <c r="J121" s="326"/>
      <c r="K121" s="327"/>
    </row>
    <row r="122" s="1" customFormat="1" ht="45" customHeight="1">
      <c r="B122" s="328"/>
      <c r="C122" s="278" t="s">
        <v>814</v>
      </c>
      <c r="D122" s="278"/>
      <c r="E122" s="278"/>
      <c r="F122" s="278"/>
      <c r="G122" s="278"/>
      <c r="H122" s="278"/>
      <c r="I122" s="278"/>
      <c r="J122" s="278"/>
      <c r="K122" s="329"/>
    </row>
    <row r="123" s="1" customFormat="1" ht="17.25" customHeight="1">
      <c r="B123" s="330"/>
      <c r="C123" s="302" t="s">
        <v>760</v>
      </c>
      <c r="D123" s="302"/>
      <c r="E123" s="302"/>
      <c r="F123" s="302" t="s">
        <v>761</v>
      </c>
      <c r="G123" s="303"/>
      <c r="H123" s="302" t="s">
        <v>54</v>
      </c>
      <c r="I123" s="302" t="s">
        <v>57</v>
      </c>
      <c r="J123" s="302" t="s">
        <v>762</v>
      </c>
      <c r="K123" s="331"/>
    </row>
    <row r="124" s="1" customFormat="1" ht="17.25" customHeight="1">
      <c r="B124" s="330"/>
      <c r="C124" s="304" t="s">
        <v>763</v>
      </c>
      <c r="D124" s="304"/>
      <c r="E124" s="304"/>
      <c r="F124" s="305" t="s">
        <v>764</v>
      </c>
      <c r="G124" s="306"/>
      <c r="H124" s="304"/>
      <c r="I124" s="304"/>
      <c r="J124" s="304" t="s">
        <v>765</v>
      </c>
      <c r="K124" s="331"/>
    </row>
    <row r="125" s="1" customFormat="1" ht="5.25" customHeight="1">
      <c r="B125" s="332"/>
      <c r="C125" s="307"/>
      <c r="D125" s="307"/>
      <c r="E125" s="307"/>
      <c r="F125" s="307"/>
      <c r="G125" s="333"/>
      <c r="H125" s="307"/>
      <c r="I125" s="307"/>
      <c r="J125" s="307"/>
      <c r="K125" s="334"/>
    </row>
    <row r="126" s="1" customFormat="1" ht="15" customHeight="1">
      <c r="B126" s="332"/>
      <c r="C126" s="287" t="s">
        <v>769</v>
      </c>
      <c r="D126" s="309"/>
      <c r="E126" s="309"/>
      <c r="F126" s="310" t="s">
        <v>766</v>
      </c>
      <c r="G126" s="287"/>
      <c r="H126" s="287" t="s">
        <v>806</v>
      </c>
      <c r="I126" s="287" t="s">
        <v>768</v>
      </c>
      <c r="J126" s="287">
        <v>120</v>
      </c>
      <c r="K126" s="335"/>
    </row>
    <row r="127" s="1" customFormat="1" ht="15" customHeight="1">
      <c r="B127" s="332"/>
      <c r="C127" s="287" t="s">
        <v>815</v>
      </c>
      <c r="D127" s="287"/>
      <c r="E127" s="287"/>
      <c r="F127" s="310" t="s">
        <v>766</v>
      </c>
      <c r="G127" s="287"/>
      <c r="H127" s="287" t="s">
        <v>816</v>
      </c>
      <c r="I127" s="287" t="s">
        <v>768</v>
      </c>
      <c r="J127" s="287" t="s">
        <v>817</v>
      </c>
      <c r="K127" s="335"/>
    </row>
    <row r="128" s="1" customFormat="1" ht="15" customHeight="1">
      <c r="B128" s="332"/>
      <c r="C128" s="287" t="s">
        <v>714</v>
      </c>
      <c r="D128" s="287"/>
      <c r="E128" s="287"/>
      <c r="F128" s="310" t="s">
        <v>766</v>
      </c>
      <c r="G128" s="287"/>
      <c r="H128" s="287" t="s">
        <v>818</v>
      </c>
      <c r="I128" s="287" t="s">
        <v>768</v>
      </c>
      <c r="J128" s="287" t="s">
        <v>817</v>
      </c>
      <c r="K128" s="335"/>
    </row>
    <row r="129" s="1" customFormat="1" ht="15" customHeight="1">
      <c r="B129" s="332"/>
      <c r="C129" s="287" t="s">
        <v>777</v>
      </c>
      <c r="D129" s="287"/>
      <c r="E129" s="287"/>
      <c r="F129" s="310" t="s">
        <v>772</v>
      </c>
      <c r="G129" s="287"/>
      <c r="H129" s="287" t="s">
        <v>778</v>
      </c>
      <c r="I129" s="287" t="s">
        <v>768</v>
      </c>
      <c r="J129" s="287">
        <v>15</v>
      </c>
      <c r="K129" s="335"/>
    </row>
    <row r="130" s="1" customFormat="1" ht="15" customHeight="1">
      <c r="B130" s="332"/>
      <c r="C130" s="313" t="s">
        <v>779</v>
      </c>
      <c r="D130" s="313"/>
      <c r="E130" s="313"/>
      <c r="F130" s="314" t="s">
        <v>772</v>
      </c>
      <c r="G130" s="313"/>
      <c r="H130" s="313" t="s">
        <v>780</v>
      </c>
      <c r="I130" s="313" t="s">
        <v>768</v>
      </c>
      <c r="J130" s="313">
        <v>15</v>
      </c>
      <c r="K130" s="335"/>
    </row>
    <row r="131" s="1" customFormat="1" ht="15" customHeight="1">
      <c r="B131" s="332"/>
      <c r="C131" s="313" t="s">
        <v>781</v>
      </c>
      <c r="D131" s="313"/>
      <c r="E131" s="313"/>
      <c r="F131" s="314" t="s">
        <v>772</v>
      </c>
      <c r="G131" s="313"/>
      <c r="H131" s="313" t="s">
        <v>782</v>
      </c>
      <c r="I131" s="313" t="s">
        <v>768</v>
      </c>
      <c r="J131" s="313">
        <v>20</v>
      </c>
      <c r="K131" s="335"/>
    </row>
    <row r="132" s="1" customFormat="1" ht="15" customHeight="1">
      <c r="B132" s="332"/>
      <c r="C132" s="313" t="s">
        <v>783</v>
      </c>
      <c r="D132" s="313"/>
      <c r="E132" s="313"/>
      <c r="F132" s="314" t="s">
        <v>772</v>
      </c>
      <c r="G132" s="313"/>
      <c r="H132" s="313" t="s">
        <v>784</v>
      </c>
      <c r="I132" s="313" t="s">
        <v>768</v>
      </c>
      <c r="J132" s="313">
        <v>20</v>
      </c>
      <c r="K132" s="335"/>
    </row>
    <row r="133" s="1" customFormat="1" ht="15" customHeight="1">
      <c r="B133" s="332"/>
      <c r="C133" s="287" t="s">
        <v>771</v>
      </c>
      <c r="D133" s="287"/>
      <c r="E133" s="287"/>
      <c r="F133" s="310" t="s">
        <v>772</v>
      </c>
      <c r="G133" s="287"/>
      <c r="H133" s="287" t="s">
        <v>806</v>
      </c>
      <c r="I133" s="287" t="s">
        <v>768</v>
      </c>
      <c r="J133" s="287">
        <v>50</v>
      </c>
      <c r="K133" s="335"/>
    </row>
    <row r="134" s="1" customFormat="1" ht="15" customHeight="1">
      <c r="B134" s="332"/>
      <c r="C134" s="287" t="s">
        <v>785</v>
      </c>
      <c r="D134" s="287"/>
      <c r="E134" s="287"/>
      <c r="F134" s="310" t="s">
        <v>772</v>
      </c>
      <c r="G134" s="287"/>
      <c r="H134" s="287" t="s">
        <v>806</v>
      </c>
      <c r="I134" s="287" t="s">
        <v>768</v>
      </c>
      <c r="J134" s="287">
        <v>50</v>
      </c>
      <c r="K134" s="335"/>
    </row>
    <row r="135" s="1" customFormat="1" ht="15" customHeight="1">
      <c r="B135" s="332"/>
      <c r="C135" s="287" t="s">
        <v>791</v>
      </c>
      <c r="D135" s="287"/>
      <c r="E135" s="287"/>
      <c r="F135" s="310" t="s">
        <v>772</v>
      </c>
      <c r="G135" s="287"/>
      <c r="H135" s="287" t="s">
        <v>806</v>
      </c>
      <c r="I135" s="287" t="s">
        <v>768</v>
      </c>
      <c r="J135" s="287">
        <v>50</v>
      </c>
      <c r="K135" s="335"/>
    </row>
    <row r="136" s="1" customFormat="1" ht="15" customHeight="1">
      <c r="B136" s="332"/>
      <c r="C136" s="287" t="s">
        <v>793</v>
      </c>
      <c r="D136" s="287"/>
      <c r="E136" s="287"/>
      <c r="F136" s="310" t="s">
        <v>772</v>
      </c>
      <c r="G136" s="287"/>
      <c r="H136" s="287" t="s">
        <v>806</v>
      </c>
      <c r="I136" s="287" t="s">
        <v>768</v>
      </c>
      <c r="J136" s="287">
        <v>50</v>
      </c>
      <c r="K136" s="335"/>
    </row>
    <row r="137" s="1" customFormat="1" ht="15" customHeight="1">
      <c r="B137" s="332"/>
      <c r="C137" s="287" t="s">
        <v>794</v>
      </c>
      <c r="D137" s="287"/>
      <c r="E137" s="287"/>
      <c r="F137" s="310" t="s">
        <v>772</v>
      </c>
      <c r="G137" s="287"/>
      <c r="H137" s="287" t="s">
        <v>819</v>
      </c>
      <c r="I137" s="287" t="s">
        <v>768</v>
      </c>
      <c r="J137" s="287">
        <v>255</v>
      </c>
      <c r="K137" s="335"/>
    </row>
    <row r="138" s="1" customFormat="1" ht="15" customHeight="1">
      <c r="B138" s="332"/>
      <c r="C138" s="287" t="s">
        <v>796</v>
      </c>
      <c r="D138" s="287"/>
      <c r="E138" s="287"/>
      <c r="F138" s="310" t="s">
        <v>766</v>
      </c>
      <c r="G138" s="287"/>
      <c r="H138" s="287" t="s">
        <v>820</v>
      </c>
      <c r="I138" s="287" t="s">
        <v>798</v>
      </c>
      <c r="J138" s="287"/>
      <c r="K138" s="335"/>
    </row>
    <row r="139" s="1" customFormat="1" ht="15" customHeight="1">
      <c r="B139" s="332"/>
      <c r="C139" s="287" t="s">
        <v>799</v>
      </c>
      <c r="D139" s="287"/>
      <c r="E139" s="287"/>
      <c r="F139" s="310" t="s">
        <v>766</v>
      </c>
      <c r="G139" s="287"/>
      <c r="H139" s="287" t="s">
        <v>821</v>
      </c>
      <c r="I139" s="287" t="s">
        <v>801</v>
      </c>
      <c r="J139" s="287"/>
      <c r="K139" s="335"/>
    </row>
    <row r="140" s="1" customFormat="1" ht="15" customHeight="1">
      <c r="B140" s="332"/>
      <c r="C140" s="287" t="s">
        <v>802</v>
      </c>
      <c r="D140" s="287"/>
      <c r="E140" s="287"/>
      <c r="F140" s="310" t="s">
        <v>766</v>
      </c>
      <c r="G140" s="287"/>
      <c r="H140" s="287" t="s">
        <v>802</v>
      </c>
      <c r="I140" s="287" t="s">
        <v>801</v>
      </c>
      <c r="J140" s="287"/>
      <c r="K140" s="335"/>
    </row>
    <row r="141" s="1" customFormat="1" ht="15" customHeight="1">
      <c r="B141" s="332"/>
      <c r="C141" s="287" t="s">
        <v>38</v>
      </c>
      <c r="D141" s="287"/>
      <c r="E141" s="287"/>
      <c r="F141" s="310" t="s">
        <v>766</v>
      </c>
      <c r="G141" s="287"/>
      <c r="H141" s="287" t="s">
        <v>822</v>
      </c>
      <c r="I141" s="287" t="s">
        <v>801</v>
      </c>
      <c r="J141" s="287"/>
      <c r="K141" s="335"/>
    </row>
    <row r="142" s="1" customFormat="1" ht="15" customHeight="1">
      <c r="B142" s="332"/>
      <c r="C142" s="287" t="s">
        <v>823</v>
      </c>
      <c r="D142" s="287"/>
      <c r="E142" s="287"/>
      <c r="F142" s="310" t="s">
        <v>766</v>
      </c>
      <c r="G142" s="287"/>
      <c r="H142" s="287" t="s">
        <v>824</v>
      </c>
      <c r="I142" s="287" t="s">
        <v>801</v>
      </c>
      <c r="J142" s="287"/>
      <c r="K142" s="335"/>
    </row>
    <row r="143" s="1" customFormat="1" ht="15" customHeight="1">
      <c r="B143" s="336"/>
      <c r="C143" s="337"/>
      <c r="D143" s="337"/>
      <c r="E143" s="337"/>
      <c r="F143" s="337"/>
      <c r="G143" s="337"/>
      <c r="H143" s="337"/>
      <c r="I143" s="337"/>
      <c r="J143" s="337"/>
      <c r="K143" s="338"/>
    </row>
    <row r="144" s="1" customFormat="1" ht="18.75" customHeight="1">
      <c r="B144" s="323"/>
      <c r="C144" s="323"/>
      <c r="D144" s="323"/>
      <c r="E144" s="323"/>
      <c r="F144" s="324"/>
      <c r="G144" s="323"/>
      <c r="H144" s="323"/>
      <c r="I144" s="323"/>
      <c r="J144" s="323"/>
      <c r="K144" s="323"/>
    </row>
    <row r="145" s="1" customFormat="1" ht="18.75" customHeight="1">
      <c r="B145" s="295"/>
      <c r="C145" s="295"/>
      <c r="D145" s="295"/>
      <c r="E145" s="295"/>
      <c r="F145" s="295"/>
      <c r="G145" s="295"/>
      <c r="H145" s="295"/>
      <c r="I145" s="295"/>
      <c r="J145" s="295"/>
      <c r="K145" s="295"/>
    </row>
    <row r="146" s="1" customFormat="1" ht="7.5" customHeight="1">
      <c r="B146" s="296"/>
      <c r="C146" s="297"/>
      <c r="D146" s="297"/>
      <c r="E146" s="297"/>
      <c r="F146" s="297"/>
      <c r="G146" s="297"/>
      <c r="H146" s="297"/>
      <c r="I146" s="297"/>
      <c r="J146" s="297"/>
      <c r="K146" s="298"/>
    </row>
    <row r="147" s="1" customFormat="1" ht="45" customHeight="1">
      <c r="B147" s="299"/>
      <c r="C147" s="300" t="s">
        <v>825</v>
      </c>
      <c r="D147" s="300"/>
      <c r="E147" s="300"/>
      <c r="F147" s="300"/>
      <c r="G147" s="300"/>
      <c r="H147" s="300"/>
      <c r="I147" s="300"/>
      <c r="J147" s="300"/>
      <c r="K147" s="301"/>
    </row>
    <row r="148" s="1" customFormat="1" ht="17.25" customHeight="1">
      <c r="B148" s="299"/>
      <c r="C148" s="302" t="s">
        <v>760</v>
      </c>
      <c r="D148" s="302"/>
      <c r="E148" s="302"/>
      <c r="F148" s="302" t="s">
        <v>761</v>
      </c>
      <c r="G148" s="303"/>
      <c r="H148" s="302" t="s">
        <v>54</v>
      </c>
      <c r="I148" s="302" t="s">
        <v>57</v>
      </c>
      <c r="J148" s="302" t="s">
        <v>762</v>
      </c>
      <c r="K148" s="301"/>
    </row>
    <row r="149" s="1" customFormat="1" ht="17.25" customHeight="1">
      <c r="B149" s="299"/>
      <c r="C149" s="304" t="s">
        <v>763</v>
      </c>
      <c r="D149" s="304"/>
      <c r="E149" s="304"/>
      <c r="F149" s="305" t="s">
        <v>764</v>
      </c>
      <c r="G149" s="306"/>
      <c r="H149" s="304"/>
      <c r="I149" s="304"/>
      <c r="J149" s="304" t="s">
        <v>765</v>
      </c>
      <c r="K149" s="301"/>
    </row>
    <row r="150" s="1" customFormat="1" ht="5.25" customHeight="1">
      <c r="B150" s="312"/>
      <c r="C150" s="307"/>
      <c r="D150" s="307"/>
      <c r="E150" s="307"/>
      <c r="F150" s="307"/>
      <c r="G150" s="308"/>
      <c r="H150" s="307"/>
      <c r="I150" s="307"/>
      <c r="J150" s="307"/>
      <c r="K150" s="335"/>
    </row>
    <row r="151" s="1" customFormat="1" ht="15" customHeight="1">
      <c r="B151" s="312"/>
      <c r="C151" s="339" t="s">
        <v>769</v>
      </c>
      <c r="D151" s="287"/>
      <c r="E151" s="287"/>
      <c r="F151" s="340" t="s">
        <v>766</v>
      </c>
      <c r="G151" s="287"/>
      <c r="H151" s="339" t="s">
        <v>806</v>
      </c>
      <c r="I151" s="339" t="s">
        <v>768</v>
      </c>
      <c r="J151" s="339">
        <v>120</v>
      </c>
      <c r="K151" s="335"/>
    </row>
    <row r="152" s="1" customFormat="1" ht="15" customHeight="1">
      <c r="B152" s="312"/>
      <c r="C152" s="339" t="s">
        <v>815</v>
      </c>
      <c r="D152" s="287"/>
      <c r="E152" s="287"/>
      <c r="F152" s="340" t="s">
        <v>766</v>
      </c>
      <c r="G152" s="287"/>
      <c r="H152" s="339" t="s">
        <v>826</v>
      </c>
      <c r="I152" s="339" t="s">
        <v>768</v>
      </c>
      <c r="J152" s="339" t="s">
        <v>817</v>
      </c>
      <c r="K152" s="335"/>
    </row>
    <row r="153" s="1" customFormat="1" ht="15" customHeight="1">
      <c r="B153" s="312"/>
      <c r="C153" s="339" t="s">
        <v>714</v>
      </c>
      <c r="D153" s="287"/>
      <c r="E153" s="287"/>
      <c r="F153" s="340" t="s">
        <v>766</v>
      </c>
      <c r="G153" s="287"/>
      <c r="H153" s="339" t="s">
        <v>827</v>
      </c>
      <c r="I153" s="339" t="s">
        <v>768</v>
      </c>
      <c r="J153" s="339" t="s">
        <v>817</v>
      </c>
      <c r="K153" s="335"/>
    </row>
    <row r="154" s="1" customFormat="1" ht="15" customHeight="1">
      <c r="B154" s="312"/>
      <c r="C154" s="339" t="s">
        <v>771</v>
      </c>
      <c r="D154" s="287"/>
      <c r="E154" s="287"/>
      <c r="F154" s="340" t="s">
        <v>772</v>
      </c>
      <c r="G154" s="287"/>
      <c r="H154" s="339" t="s">
        <v>806</v>
      </c>
      <c r="I154" s="339" t="s">
        <v>768</v>
      </c>
      <c r="J154" s="339">
        <v>50</v>
      </c>
      <c r="K154" s="335"/>
    </row>
    <row r="155" s="1" customFormat="1" ht="15" customHeight="1">
      <c r="B155" s="312"/>
      <c r="C155" s="339" t="s">
        <v>774</v>
      </c>
      <c r="D155" s="287"/>
      <c r="E155" s="287"/>
      <c r="F155" s="340" t="s">
        <v>766</v>
      </c>
      <c r="G155" s="287"/>
      <c r="H155" s="339" t="s">
        <v>806</v>
      </c>
      <c r="I155" s="339" t="s">
        <v>776</v>
      </c>
      <c r="J155" s="339"/>
      <c r="K155" s="335"/>
    </row>
    <row r="156" s="1" customFormat="1" ht="15" customHeight="1">
      <c r="B156" s="312"/>
      <c r="C156" s="339" t="s">
        <v>785</v>
      </c>
      <c r="D156" s="287"/>
      <c r="E156" s="287"/>
      <c r="F156" s="340" t="s">
        <v>772</v>
      </c>
      <c r="G156" s="287"/>
      <c r="H156" s="339" t="s">
        <v>806</v>
      </c>
      <c r="I156" s="339" t="s">
        <v>768</v>
      </c>
      <c r="J156" s="339">
        <v>50</v>
      </c>
      <c r="K156" s="335"/>
    </row>
    <row r="157" s="1" customFormat="1" ht="15" customHeight="1">
      <c r="B157" s="312"/>
      <c r="C157" s="339" t="s">
        <v>793</v>
      </c>
      <c r="D157" s="287"/>
      <c r="E157" s="287"/>
      <c r="F157" s="340" t="s">
        <v>772</v>
      </c>
      <c r="G157" s="287"/>
      <c r="H157" s="339" t="s">
        <v>806</v>
      </c>
      <c r="I157" s="339" t="s">
        <v>768</v>
      </c>
      <c r="J157" s="339">
        <v>50</v>
      </c>
      <c r="K157" s="335"/>
    </row>
    <row r="158" s="1" customFormat="1" ht="15" customHeight="1">
      <c r="B158" s="312"/>
      <c r="C158" s="339" t="s">
        <v>791</v>
      </c>
      <c r="D158" s="287"/>
      <c r="E158" s="287"/>
      <c r="F158" s="340" t="s">
        <v>772</v>
      </c>
      <c r="G158" s="287"/>
      <c r="H158" s="339" t="s">
        <v>806</v>
      </c>
      <c r="I158" s="339" t="s">
        <v>768</v>
      </c>
      <c r="J158" s="339">
        <v>50</v>
      </c>
      <c r="K158" s="335"/>
    </row>
    <row r="159" s="1" customFormat="1" ht="15" customHeight="1">
      <c r="B159" s="312"/>
      <c r="C159" s="339" t="s">
        <v>92</v>
      </c>
      <c r="D159" s="287"/>
      <c r="E159" s="287"/>
      <c r="F159" s="340" t="s">
        <v>766</v>
      </c>
      <c r="G159" s="287"/>
      <c r="H159" s="339" t="s">
        <v>828</v>
      </c>
      <c r="I159" s="339" t="s">
        <v>768</v>
      </c>
      <c r="J159" s="339" t="s">
        <v>829</v>
      </c>
      <c r="K159" s="335"/>
    </row>
    <row r="160" s="1" customFormat="1" ht="15" customHeight="1">
      <c r="B160" s="312"/>
      <c r="C160" s="339" t="s">
        <v>830</v>
      </c>
      <c r="D160" s="287"/>
      <c r="E160" s="287"/>
      <c r="F160" s="340" t="s">
        <v>766</v>
      </c>
      <c r="G160" s="287"/>
      <c r="H160" s="339" t="s">
        <v>831</v>
      </c>
      <c r="I160" s="339" t="s">
        <v>801</v>
      </c>
      <c r="J160" s="339"/>
      <c r="K160" s="335"/>
    </row>
    <row r="161" s="1" customFormat="1" ht="15" customHeight="1">
      <c r="B161" s="341"/>
      <c r="C161" s="321"/>
      <c r="D161" s="321"/>
      <c r="E161" s="321"/>
      <c r="F161" s="321"/>
      <c r="G161" s="321"/>
      <c r="H161" s="321"/>
      <c r="I161" s="321"/>
      <c r="J161" s="321"/>
      <c r="K161" s="342"/>
    </row>
    <row r="162" s="1" customFormat="1" ht="18.75" customHeight="1">
      <c r="B162" s="323"/>
      <c r="C162" s="333"/>
      <c r="D162" s="333"/>
      <c r="E162" s="333"/>
      <c r="F162" s="343"/>
      <c r="G162" s="333"/>
      <c r="H162" s="333"/>
      <c r="I162" s="333"/>
      <c r="J162" s="333"/>
      <c r="K162" s="323"/>
    </row>
    <row r="163" s="1" customFormat="1" ht="18.75" customHeight="1">
      <c r="B163" s="295"/>
      <c r="C163" s="295"/>
      <c r="D163" s="295"/>
      <c r="E163" s="295"/>
      <c r="F163" s="295"/>
      <c r="G163" s="295"/>
      <c r="H163" s="295"/>
      <c r="I163" s="295"/>
      <c r="J163" s="295"/>
      <c r="K163" s="295"/>
    </row>
    <row r="164" s="1" customFormat="1" ht="7.5" customHeight="1">
      <c r="B164" s="274"/>
      <c r="C164" s="275"/>
      <c r="D164" s="275"/>
      <c r="E164" s="275"/>
      <c r="F164" s="275"/>
      <c r="G164" s="275"/>
      <c r="H164" s="275"/>
      <c r="I164" s="275"/>
      <c r="J164" s="275"/>
      <c r="K164" s="276"/>
    </row>
    <row r="165" s="1" customFormat="1" ht="45" customHeight="1">
      <c r="B165" s="277"/>
      <c r="C165" s="278" t="s">
        <v>832</v>
      </c>
      <c r="D165" s="278"/>
      <c r="E165" s="278"/>
      <c r="F165" s="278"/>
      <c r="G165" s="278"/>
      <c r="H165" s="278"/>
      <c r="I165" s="278"/>
      <c r="J165" s="278"/>
      <c r="K165" s="279"/>
    </row>
    <row r="166" s="1" customFormat="1" ht="17.25" customHeight="1">
      <c r="B166" s="277"/>
      <c r="C166" s="302" t="s">
        <v>760</v>
      </c>
      <c r="D166" s="302"/>
      <c r="E166" s="302"/>
      <c r="F166" s="302" t="s">
        <v>761</v>
      </c>
      <c r="G166" s="344"/>
      <c r="H166" s="345" t="s">
        <v>54</v>
      </c>
      <c r="I166" s="345" t="s">
        <v>57</v>
      </c>
      <c r="J166" s="302" t="s">
        <v>762</v>
      </c>
      <c r="K166" s="279"/>
    </row>
    <row r="167" s="1" customFormat="1" ht="17.25" customHeight="1">
      <c r="B167" s="280"/>
      <c r="C167" s="304" t="s">
        <v>763</v>
      </c>
      <c r="D167" s="304"/>
      <c r="E167" s="304"/>
      <c r="F167" s="305" t="s">
        <v>764</v>
      </c>
      <c r="G167" s="346"/>
      <c r="H167" s="347"/>
      <c r="I167" s="347"/>
      <c r="J167" s="304" t="s">
        <v>765</v>
      </c>
      <c r="K167" s="282"/>
    </row>
    <row r="168" s="1" customFormat="1" ht="5.25" customHeight="1">
      <c r="B168" s="312"/>
      <c r="C168" s="307"/>
      <c r="D168" s="307"/>
      <c r="E168" s="307"/>
      <c r="F168" s="307"/>
      <c r="G168" s="308"/>
      <c r="H168" s="307"/>
      <c r="I168" s="307"/>
      <c r="J168" s="307"/>
      <c r="K168" s="335"/>
    </row>
    <row r="169" s="1" customFormat="1" ht="15" customHeight="1">
      <c r="B169" s="312"/>
      <c r="C169" s="287" t="s">
        <v>769</v>
      </c>
      <c r="D169" s="287"/>
      <c r="E169" s="287"/>
      <c r="F169" s="310" t="s">
        <v>766</v>
      </c>
      <c r="G169" s="287"/>
      <c r="H169" s="287" t="s">
        <v>806</v>
      </c>
      <c r="I169" s="287" t="s">
        <v>768</v>
      </c>
      <c r="J169" s="287">
        <v>120</v>
      </c>
      <c r="K169" s="335"/>
    </row>
    <row r="170" s="1" customFormat="1" ht="15" customHeight="1">
      <c r="B170" s="312"/>
      <c r="C170" s="287" t="s">
        <v>815</v>
      </c>
      <c r="D170" s="287"/>
      <c r="E170" s="287"/>
      <c r="F170" s="310" t="s">
        <v>766</v>
      </c>
      <c r="G170" s="287"/>
      <c r="H170" s="287" t="s">
        <v>816</v>
      </c>
      <c r="I170" s="287" t="s">
        <v>768</v>
      </c>
      <c r="J170" s="287" t="s">
        <v>817</v>
      </c>
      <c r="K170" s="335"/>
    </row>
    <row r="171" s="1" customFormat="1" ht="15" customHeight="1">
      <c r="B171" s="312"/>
      <c r="C171" s="287" t="s">
        <v>714</v>
      </c>
      <c r="D171" s="287"/>
      <c r="E171" s="287"/>
      <c r="F171" s="310" t="s">
        <v>766</v>
      </c>
      <c r="G171" s="287"/>
      <c r="H171" s="287" t="s">
        <v>833</v>
      </c>
      <c r="I171" s="287" t="s">
        <v>768</v>
      </c>
      <c r="J171" s="287" t="s">
        <v>817</v>
      </c>
      <c r="K171" s="335"/>
    </row>
    <row r="172" s="1" customFormat="1" ht="15" customHeight="1">
      <c r="B172" s="312"/>
      <c r="C172" s="287" t="s">
        <v>771</v>
      </c>
      <c r="D172" s="287"/>
      <c r="E172" s="287"/>
      <c r="F172" s="310" t="s">
        <v>772</v>
      </c>
      <c r="G172" s="287"/>
      <c r="H172" s="287" t="s">
        <v>833</v>
      </c>
      <c r="I172" s="287" t="s">
        <v>768</v>
      </c>
      <c r="J172" s="287">
        <v>50</v>
      </c>
      <c r="K172" s="335"/>
    </row>
    <row r="173" s="1" customFormat="1" ht="15" customHeight="1">
      <c r="B173" s="312"/>
      <c r="C173" s="287" t="s">
        <v>774</v>
      </c>
      <c r="D173" s="287"/>
      <c r="E173" s="287"/>
      <c r="F173" s="310" t="s">
        <v>766</v>
      </c>
      <c r="G173" s="287"/>
      <c r="H173" s="287" t="s">
        <v>833</v>
      </c>
      <c r="I173" s="287" t="s">
        <v>776</v>
      </c>
      <c r="J173" s="287"/>
      <c r="K173" s="335"/>
    </row>
    <row r="174" s="1" customFormat="1" ht="15" customHeight="1">
      <c r="B174" s="312"/>
      <c r="C174" s="287" t="s">
        <v>785</v>
      </c>
      <c r="D174" s="287"/>
      <c r="E174" s="287"/>
      <c r="F174" s="310" t="s">
        <v>772</v>
      </c>
      <c r="G174" s="287"/>
      <c r="H174" s="287" t="s">
        <v>833</v>
      </c>
      <c r="I174" s="287" t="s">
        <v>768</v>
      </c>
      <c r="J174" s="287">
        <v>50</v>
      </c>
      <c r="K174" s="335"/>
    </row>
    <row r="175" s="1" customFormat="1" ht="15" customHeight="1">
      <c r="B175" s="312"/>
      <c r="C175" s="287" t="s">
        <v>793</v>
      </c>
      <c r="D175" s="287"/>
      <c r="E175" s="287"/>
      <c r="F175" s="310" t="s">
        <v>772</v>
      </c>
      <c r="G175" s="287"/>
      <c r="H175" s="287" t="s">
        <v>833</v>
      </c>
      <c r="I175" s="287" t="s">
        <v>768</v>
      </c>
      <c r="J175" s="287">
        <v>50</v>
      </c>
      <c r="K175" s="335"/>
    </row>
    <row r="176" s="1" customFormat="1" ht="15" customHeight="1">
      <c r="B176" s="312"/>
      <c r="C176" s="287" t="s">
        <v>791</v>
      </c>
      <c r="D176" s="287"/>
      <c r="E176" s="287"/>
      <c r="F176" s="310" t="s">
        <v>772</v>
      </c>
      <c r="G176" s="287"/>
      <c r="H176" s="287" t="s">
        <v>833</v>
      </c>
      <c r="I176" s="287" t="s">
        <v>768</v>
      </c>
      <c r="J176" s="287">
        <v>50</v>
      </c>
      <c r="K176" s="335"/>
    </row>
    <row r="177" s="1" customFormat="1" ht="15" customHeight="1">
      <c r="B177" s="312"/>
      <c r="C177" s="287" t="s">
        <v>104</v>
      </c>
      <c r="D177" s="287"/>
      <c r="E177" s="287"/>
      <c r="F177" s="310" t="s">
        <v>766</v>
      </c>
      <c r="G177" s="287"/>
      <c r="H177" s="287" t="s">
        <v>834</v>
      </c>
      <c r="I177" s="287" t="s">
        <v>835</v>
      </c>
      <c r="J177" s="287"/>
      <c r="K177" s="335"/>
    </row>
    <row r="178" s="1" customFormat="1" ht="15" customHeight="1">
      <c r="B178" s="312"/>
      <c r="C178" s="287" t="s">
        <v>57</v>
      </c>
      <c r="D178" s="287"/>
      <c r="E178" s="287"/>
      <c r="F178" s="310" t="s">
        <v>766</v>
      </c>
      <c r="G178" s="287"/>
      <c r="H178" s="287" t="s">
        <v>836</v>
      </c>
      <c r="I178" s="287" t="s">
        <v>837</v>
      </c>
      <c r="J178" s="287">
        <v>1</v>
      </c>
      <c r="K178" s="335"/>
    </row>
    <row r="179" s="1" customFormat="1" ht="15" customHeight="1">
      <c r="B179" s="312"/>
      <c r="C179" s="287" t="s">
        <v>53</v>
      </c>
      <c r="D179" s="287"/>
      <c r="E179" s="287"/>
      <c r="F179" s="310" t="s">
        <v>766</v>
      </c>
      <c r="G179" s="287"/>
      <c r="H179" s="287" t="s">
        <v>838</v>
      </c>
      <c r="I179" s="287" t="s">
        <v>768</v>
      </c>
      <c r="J179" s="287">
        <v>20</v>
      </c>
      <c r="K179" s="335"/>
    </row>
    <row r="180" s="1" customFormat="1" ht="15" customHeight="1">
      <c r="B180" s="312"/>
      <c r="C180" s="287" t="s">
        <v>54</v>
      </c>
      <c r="D180" s="287"/>
      <c r="E180" s="287"/>
      <c r="F180" s="310" t="s">
        <v>766</v>
      </c>
      <c r="G180" s="287"/>
      <c r="H180" s="287" t="s">
        <v>839</v>
      </c>
      <c r="I180" s="287" t="s">
        <v>768</v>
      </c>
      <c r="J180" s="287">
        <v>255</v>
      </c>
      <c r="K180" s="335"/>
    </row>
    <row r="181" s="1" customFormat="1" ht="15" customHeight="1">
      <c r="B181" s="312"/>
      <c r="C181" s="287" t="s">
        <v>105</v>
      </c>
      <c r="D181" s="287"/>
      <c r="E181" s="287"/>
      <c r="F181" s="310" t="s">
        <v>766</v>
      </c>
      <c r="G181" s="287"/>
      <c r="H181" s="287" t="s">
        <v>730</v>
      </c>
      <c r="I181" s="287" t="s">
        <v>768</v>
      </c>
      <c r="J181" s="287">
        <v>10</v>
      </c>
      <c r="K181" s="335"/>
    </row>
    <row r="182" s="1" customFormat="1" ht="15" customHeight="1">
      <c r="B182" s="312"/>
      <c r="C182" s="287" t="s">
        <v>106</v>
      </c>
      <c r="D182" s="287"/>
      <c r="E182" s="287"/>
      <c r="F182" s="310" t="s">
        <v>766</v>
      </c>
      <c r="G182" s="287"/>
      <c r="H182" s="287" t="s">
        <v>840</v>
      </c>
      <c r="I182" s="287" t="s">
        <v>801</v>
      </c>
      <c r="J182" s="287"/>
      <c r="K182" s="335"/>
    </row>
    <row r="183" s="1" customFormat="1" ht="15" customHeight="1">
      <c r="B183" s="312"/>
      <c r="C183" s="287" t="s">
        <v>841</v>
      </c>
      <c r="D183" s="287"/>
      <c r="E183" s="287"/>
      <c r="F183" s="310" t="s">
        <v>766</v>
      </c>
      <c r="G183" s="287"/>
      <c r="H183" s="287" t="s">
        <v>842</v>
      </c>
      <c r="I183" s="287" t="s">
        <v>801</v>
      </c>
      <c r="J183" s="287"/>
      <c r="K183" s="335"/>
    </row>
    <row r="184" s="1" customFormat="1" ht="15" customHeight="1">
      <c r="B184" s="312"/>
      <c r="C184" s="287" t="s">
        <v>830</v>
      </c>
      <c r="D184" s="287"/>
      <c r="E184" s="287"/>
      <c r="F184" s="310" t="s">
        <v>766</v>
      </c>
      <c r="G184" s="287"/>
      <c r="H184" s="287" t="s">
        <v>843</v>
      </c>
      <c r="I184" s="287" t="s">
        <v>801</v>
      </c>
      <c r="J184" s="287"/>
      <c r="K184" s="335"/>
    </row>
    <row r="185" s="1" customFormat="1" ht="15" customHeight="1">
      <c r="B185" s="312"/>
      <c r="C185" s="287" t="s">
        <v>108</v>
      </c>
      <c r="D185" s="287"/>
      <c r="E185" s="287"/>
      <c r="F185" s="310" t="s">
        <v>772</v>
      </c>
      <c r="G185" s="287"/>
      <c r="H185" s="287" t="s">
        <v>844</v>
      </c>
      <c r="I185" s="287" t="s">
        <v>768</v>
      </c>
      <c r="J185" s="287">
        <v>50</v>
      </c>
      <c r="K185" s="335"/>
    </row>
    <row r="186" s="1" customFormat="1" ht="15" customHeight="1">
      <c r="B186" s="312"/>
      <c r="C186" s="287" t="s">
        <v>845</v>
      </c>
      <c r="D186" s="287"/>
      <c r="E186" s="287"/>
      <c r="F186" s="310" t="s">
        <v>772</v>
      </c>
      <c r="G186" s="287"/>
      <c r="H186" s="287" t="s">
        <v>846</v>
      </c>
      <c r="I186" s="287" t="s">
        <v>847</v>
      </c>
      <c r="J186" s="287"/>
      <c r="K186" s="335"/>
    </row>
    <row r="187" s="1" customFormat="1" ht="15" customHeight="1">
      <c r="B187" s="312"/>
      <c r="C187" s="287" t="s">
        <v>848</v>
      </c>
      <c r="D187" s="287"/>
      <c r="E187" s="287"/>
      <c r="F187" s="310" t="s">
        <v>772</v>
      </c>
      <c r="G187" s="287"/>
      <c r="H187" s="287" t="s">
        <v>849</v>
      </c>
      <c r="I187" s="287" t="s">
        <v>847</v>
      </c>
      <c r="J187" s="287"/>
      <c r="K187" s="335"/>
    </row>
    <row r="188" s="1" customFormat="1" ht="15" customHeight="1">
      <c r="B188" s="312"/>
      <c r="C188" s="287" t="s">
        <v>850</v>
      </c>
      <c r="D188" s="287"/>
      <c r="E188" s="287"/>
      <c r="F188" s="310" t="s">
        <v>772</v>
      </c>
      <c r="G188" s="287"/>
      <c r="H188" s="287" t="s">
        <v>851</v>
      </c>
      <c r="I188" s="287" t="s">
        <v>847</v>
      </c>
      <c r="J188" s="287"/>
      <c r="K188" s="335"/>
    </row>
    <row r="189" s="1" customFormat="1" ht="15" customHeight="1">
      <c r="B189" s="312"/>
      <c r="C189" s="348" t="s">
        <v>852</v>
      </c>
      <c r="D189" s="287"/>
      <c r="E189" s="287"/>
      <c r="F189" s="310" t="s">
        <v>772</v>
      </c>
      <c r="G189" s="287"/>
      <c r="H189" s="287" t="s">
        <v>853</v>
      </c>
      <c r="I189" s="287" t="s">
        <v>854</v>
      </c>
      <c r="J189" s="349" t="s">
        <v>855</v>
      </c>
      <c r="K189" s="335"/>
    </row>
    <row r="190" s="17" customFormat="1" ht="15" customHeight="1">
      <c r="B190" s="350"/>
      <c r="C190" s="351" t="s">
        <v>856</v>
      </c>
      <c r="D190" s="352"/>
      <c r="E190" s="352"/>
      <c r="F190" s="353" t="s">
        <v>772</v>
      </c>
      <c r="G190" s="352"/>
      <c r="H190" s="352" t="s">
        <v>857</v>
      </c>
      <c r="I190" s="352" t="s">
        <v>854</v>
      </c>
      <c r="J190" s="354" t="s">
        <v>855</v>
      </c>
      <c r="K190" s="355"/>
    </row>
    <row r="191" s="1" customFormat="1" ht="15" customHeight="1">
      <c r="B191" s="312"/>
      <c r="C191" s="348" t="s">
        <v>42</v>
      </c>
      <c r="D191" s="287"/>
      <c r="E191" s="287"/>
      <c r="F191" s="310" t="s">
        <v>766</v>
      </c>
      <c r="G191" s="287"/>
      <c r="H191" s="284" t="s">
        <v>858</v>
      </c>
      <c r="I191" s="287" t="s">
        <v>859</v>
      </c>
      <c r="J191" s="287"/>
      <c r="K191" s="335"/>
    </row>
    <row r="192" s="1" customFormat="1" ht="15" customHeight="1">
      <c r="B192" s="312"/>
      <c r="C192" s="348" t="s">
        <v>860</v>
      </c>
      <c r="D192" s="287"/>
      <c r="E192" s="287"/>
      <c r="F192" s="310" t="s">
        <v>766</v>
      </c>
      <c r="G192" s="287"/>
      <c r="H192" s="287" t="s">
        <v>861</v>
      </c>
      <c r="I192" s="287" t="s">
        <v>801</v>
      </c>
      <c r="J192" s="287"/>
      <c r="K192" s="335"/>
    </row>
    <row r="193" s="1" customFormat="1" ht="15" customHeight="1">
      <c r="B193" s="312"/>
      <c r="C193" s="348" t="s">
        <v>862</v>
      </c>
      <c r="D193" s="287"/>
      <c r="E193" s="287"/>
      <c r="F193" s="310" t="s">
        <v>766</v>
      </c>
      <c r="G193" s="287"/>
      <c r="H193" s="287" t="s">
        <v>863</v>
      </c>
      <c r="I193" s="287" t="s">
        <v>801</v>
      </c>
      <c r="J193" s="287"/>
      <c r="K193" s="335"/>
    </row>
    <row r="194" s="1" customFormat="1" ht="15" customHeight="1">
      <c r="B194" s="312"/>
      <c r="C194" s="348" t="s">
        <v>864</v>
      </c>
      <c r="D194" s="287"/>
      <c r="E194" s="287"/>
      <c r="F194" s="310" t="s">
        <v>772</v>
      </c>
      <c r="G194" s="287"/>
      <c r="H194" s="287" t="s">
        <v>865</v>
      </c>
      <c r="I194" s="287" t="s">
        <v>801</v>
      </c>
      <c r="J194" s="287"/>
      <c r="K194" s="335"/>
    </row>
    <row r="195" s="1" customFormat="1" ht="15" customHeight="1">
      <c r="B195" s="341"/>
      <c r="C195" s="356"/>
      <c r="D195" s="321"/>
      <c r="E195" s="321"/>
      <c r="F195" s="321"/>
      <c r="G195" s="321"/>
      <c r="H195" s="321"/>
      <c r="I195" s="321"/>
      <c r="J195" s="321"/>
      <c r="K195" s="342"/>
    </row>
    <row r="196" s="1" customFormat="1" ht="18.75" customHeight="1">
      <c r="B196" s="323"/>
      <c r="C196" s="333"/>
      <c r="D196" s="333"/>
      <c r="E196" s="333"/>
      <c r="F196" s="343"/>
      <c r="G196" s="333"/>
      <c r="H196" s="333"/>
      <c r="I196" s="333"/>
      <c r="J196" s="333"/>
      <c r="K196" s="323"/>
    </row>
    <row r="197" s="1" customFormat="1" ht="18.75" customHeight="1">
      <c r="B197" s="323"/>
      <c r="C197" s="333"/>
      <c r="D197" s="333"/>
      <c r="E197" s="333"/>
      <c r="F197" s="343"/>
      <c r="G197" s="333"/>
      <c r="H197" s="333"/>
      <c r="I197" s="333"/>
      <c r="J197" s="333"/>
      <c r="K197" s="323"/>
    </row>
    <row r="198" s="1" customFormat="1" ht="18.75" customHeight="1">
      <c r="B198" s="295"/>
      <c r="C198" s="295"/>
      <c r="D198" s="295"/>
      <c r="E198" s="295"/>
      <c r="F198" s="295"/>
      <c r="G198" s="295"/>
      <c r="H198" s="295"/>
      <c r="I198" s="295"/>
      <c r="J198" s="295"/>
      <c r="K198" s="295"/>
    </row>
    <row r="199" s="1" customFormat="1" ht="13.5">
      <c r="B199" s="274"/>
      <c r="C199" s="275"/>
      <c r="D199" s="275"/>
      <c r="E199" s="275"/>
      <c r="F199" s="275"/>
      <c r="G199" s="275"/>
      <c r="H199" s="275"/>
      <c r="I199" s="275"/>
      <c r="J199" s="275"/>
      <c r="K199" s="276"/>
    </row>
    <row r="200" s="1" customFormat="1" ht="21">
      <c r="B200" s="277"/>
      <c r="C200" s="278" t="s">
        <v>866</v>
      </c>
      <c r="D200" s="278"/>
      <c r="E200" s="278"/>
      <c r="F200" s="278"/>
      <c r="G200" s="278"/>
      <c r="H200" s="278"/>
      <c r="I200" s="278"/>
      <c r="J200" s="278"/>
      <c r="K200" s="279"/>
    </row>
    <row r="201" s="1" customFormat="1" ht="25.5" customHeight="1">
      <c r="B201" s="277"/>
      <c r="C201" s="357" t="s">
        <v>867</v>
      </c>
      <c r="D201" s="357"/>
      <c r="E201" s="357"/>
      <c r="F201" s="357" t="s">
        <v>868</v>
      </c>
      <c r="G201" s="358"/>
      <c r="H201" s="357" t="s">
        <v>869</v>
      </c>
      <c r="I201" s="357"/>
      <c r="J201" s="357"/>
      <c r="K201" s="279"/>
    </row>
    <row r="202" s="1" customFormat="1" ht="5.25" customHeight="1">
      <c r="B202" s="312"/>
      <c r="C202" s="307"/>
      <c r="D202" s="307"/>
      <c r="E202" s="307"/>
      <c r="F202" s="307"/>
      <c r="G202" s="333"/>
      <c r="H202" s="307"/>
      <c r="I202" s="307"/>
      <c r="J202" s="307"/>
      <c r="K202" s="335"/>
    </row>
    <row r="203" s="1" customFormat="1" ht="15" customHeight="1">
      <c r="B203" s="312"/>
      <c r="C203" s="287" t="s">
        <v>859</v>
      </c>
      <c r="D203" s="287"/>
      <c r="E203" s="287"/>
      <c r="F203" s="310" t="s">
        <v>43</v>
      </c>
      <c r="G203" s="287"/>
      <c r="H203" s="287" t="s">
        <v>870</v>
      </c>
      <c r="I203" s="287"/>
      <c r="J203" s="287"/>
      <c r="K203" s="335"/>
    </row>
    <row r="204" s="1" customFormat="1" ht="15" customHeight="1">
      <c r="B204" s="312"/>
      <c r="C204" s="287"/>
      <c r="D204" s="287"/>
      <c r="E204" s="287"/>
      <c r="F204" s="310" t="s">
        <v>44</v>
      </c>
      <c r="G204" s="287"/>
      <c r="H204" s="287" t="s">
        <v>871</v>
      </c>
      <c r="I204" s="287"/>
      <c r="J204" s="287"/>
      <c r="K204" s="335"/>
    </row>
    <row r="205" s="1" customFormat="1" ht="15" customHeight="1">
      <c r="B205" s="312"/>
      <c r="C205" s="287"/>
      <c r="D205" s="287"/>
      <c r="E205" s="287"/>
      <c r="F205" s="310" t="s">
        <v>47</v>
      </c>
      <c r="G205" s="287"/>
      <c r="H205" s="287" t="s">
        <v>872</v>
      </c>
      <c r="I205" s="287"/>
      <c r="J205" s="287"/>
      <c r="K205" s="335"/>
    </row>
    <row r="206" s="1" customFormat="1" ht="15" customHeight="1">
      <c r="B206" s="312"/>
      <c r="C206" s="287"/>
      <c r="D206" s="287"/>
      <c r="E206" s="287"/>
      <c r="F206" s="310" t="s">
        <v>45</v>
      </c>
      <c r="G206" s="287"/>
      <c r="H206" s="287" t="s">
        <v>873</v>
      </c>
      <c r="I206" s="287"/>
      <c r="J206" s="287"/>
      <c r="K206" s="335"/>
    </row>
    <row r="207" s="1" customFormat="1" ht="15" customHeight="1">
      <c r="B207" s="312"/>
      <c r="C207" s="287"/>
      <c r="D207" s="287"/>
      <c r="E207" s="287"/>
      <c r="F207" s="310" t="s">
        <v>46</v>
      </c>
      <c r="G207" s="287"/>
      <c r="H207" s="287" t="s">
        <v>874</v>
      </c>
      <c r="I207" s="287"/>
      <c r="J207" s="287"/>
      <c r="K207" s="335"/>
    </row>
    <row r="208" s="1" customFormat="1" ht="15" customHeight="1">
      <c r="B208" s="312"/>
      <c r="C208" s="287"/>
      <c r="D208" s="287"/>
      <c r="E208" s="287"/>
      <c r="F208" s="310"/>
      <c r="G208" s="287"/>
      <c r="H208" s="287"/>
      <c r="I208" s="287"/>
      <c r="J208" s="287"/>
      <c r="K208" s="335"/>
    </row>
    <row r="209" s="1" customFormat="1" ht="15" customHeight="1">
      <c r="B209" s="312"/>
      <c r="C209" s="287" t="s">
        <v>813</v>
      </c>
      <c r="D209" s="287"/>
      <c r="E209" s="287"/>
      <c r="F209" s="310" t="s">
        <v>706</v>
      </c>
      <c r="G209" s="287"/>
      <c r="H209" s="287" t="s">
        <v>875</v>
      </c>
      <c r="I209" s="287"/>
      <c r="J209" s="287"/>
      <c r="K209" s="335"/>
    </row>
    <row r="210" s="1" customFormat="1" ht="15" customHeight="1">
      <c r="B210" s="312"/>
      <c r="C210" s="287"/>
      <c r="D210" s="287"/>
      <c r="E210" s="287"/>
      <c r="F210" s="310" t="s">
        <v>709</v>
      </c>
      <c r="G210" s="287"/>
      <c r="H210" s="287" t="s">
        <v>710</v>
      </c>
      <c r="I210" s="287"/>
      <c r="J210" s="287"/>
      <c r="K210" s="335"/>
    </row>
    <row r="211" s="1" customFormat="1" ht="15" customHeight="1">
      <c r="B211" s="312"/>
      <c r="C211" s="287"/>
      <c r="D211" s="287"/>
      <c r="E211" s="287"/>
      <c r="F211" s="310" t="s">
        <v>79</v>
      </c>
      <c r="G211" s="287"/>
      <c r="H211" s="287" t="s">
        <v>876</v>
      </c>
      <c r="I211" s="287"/>
      <c r="J211" s="287"/>
      <c r="K211" s="335"/>
    </row>
    <row r="212" s="1" customFormat="1" ht="15" customHeight="1">
      <c r="B212" s="359"/>
      <c r="C212" s="287"/>
      <c r="D212" s="287"/>
      <c r="E212" s="287"/>
      <c r="F212" s="310" t="s">
        <v>85</v>
      </c>
      <c r="G212" s="348"/>
      <c r="H212" s="339" t="s">
        <v>711</v>
      </c>
      <c r="I212" s="339"/>
      <c r="J212" s="339"/>
      <c r="K212" s="360"/>
    </row>
    <row r="213" s="1" customFormat="1" ht="15" customHeight="1">
      <c r="B213" s="359"/>
      <c r="C213" s="287"/>
      <c r="D213" s="287"/>
      <c r="E213" s="287"/>
      <c r="F213" s="310" t="s">
        <v>712</v>
      </c>
      <c r="G213" s="348"/>
      <c r="H213" s="339" t="s">
        <v>877</v>
      </c>
      <c r="I213" s="339"/>
      <c r="J213" s="339"/>
      <c r="K213" s="360"/>
    </row>
    <row r="214" s="1" customFormat="1" ht="15" customHeight="1">
      <c r="B214" s="359"/>
      <c r="C214" s="287"/>
      <c r="D214" s="287"/>
      <c r="E214" s="287"/>
      <c r="F214" s="310"/>
      <c r="G214" s="348"/>
      <c r="H214" s="339"/>
      <c r="I214" s="339"/>
      <c r="J214" s="339"/>
      <c r="K214" s="360"/>
    </row>
    <row r="215" s="1" customFormat="1" ht="15" customHeight="1">
      <c r="B215" s="359"/>
      <c r="C215" s="287" t="s">
        <v>837</v>
      </c>
      <c r="D215" s="287"/>
      <c r="E215" s="287"/>
      <c r="F215" s="310">
        <v>1</v>
      </c>
      <c r="G215" s="348"/>
      <c r="H215" s="339" t="s">
        <v>878</v>
      </c>
      <c r="I215" s="339"/>
      <c r="J215" s="339"/>
      <c r="K215" s="360"/>
    </row>
    <row r="216" s="1" customFormat="1" ht="15" customHeight="1">
      <c r="B216" s="359"/>
      <c r="C216" s="287"/>
      <c r="D216" s="287"/>
      <c r="E216" s="287"/>
      <c r="F216" s="310">
        <v>2</v>
      </c>
      <c r="G216" s="348"/>
      <c r="H216" s="339" t="s">
        <v>879</v>
      </c>
      <c r="I216" s="339"/>
      <c r="J216" s="339"/>
      <c r="K216" s="360"/>
    </row>
    <row r="217" s="1" customFormat="1" ht="15" customHeight="1">
      <c r="B217" s="359"/>
      <c r="C217" s="287"/>
      <c r="D217" s="287"/>
      <c r="E217" s="287"/>
      <c r="F217" s="310">
        <v>3</v>
      </c>
      <c r="G217" s="348"/>
      <c r="H217" s="339" t="s">
        <v>880</v>
      </c>
      <c r="I217" s="339"/>
      <c r="J217" s="339"/>
      <c r="K217" s="360"/>
    </row>
    <row r="218" s="1" customFormat="1" ht="15" customHeight="1">
      <c r="B218" s="359"/>
      <c r="C218" s="287"/>
      <c r="D218" s="287"/>
      <c r="E218" s="287"/>
      <c r="F218" s="310">
        <v>4</v>
      </c>
      <c r="G218" s="348"/>
      <c r="H218" s="339" t="s">
        <v>881</v>
      </c>
      <c r="I218" s="339"/>
      <c r="J218" s="339"/>
      <c r="K218" s="360"/>
    </row>
    <row r="219" s="1" customFormat="1" ht="12.75" customHeight="1">
      <c r="B219" s="361"/>
      <c r="C219" s="362"/>
      <c r="D219" s="362"/>
      <c r="E219" s="362"/>
      <c r="F219" s="362"/>
      <c r="G219" s="362"/>
      <c r="H219" s="362"/>
      <c r="I219" s="362"/>
      <c r="J219" s="362"/>
      <c r="K219" s="363"/>
    </row>
  </sheetData>
  <sheetProtection autoFilter="0" deleteColumns="0" deleteRows="0" formatCells="0" formatColumns="0" formatRows="0" insertColumns="0" insertHyperlinks="0" insertRows="0" pivotTables="0" sort="0"/>
  <mergeCells count="77"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D47:J47"/>
    <mergeCell ref="E48:J48"/>
    <mergeCell ref="E49:J49"/>
    <mergeCell ref="E50:J50"/>
    <mergeCell ref="D51:J51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102:J102"/>
    <mergeCell ref="C122:J122"/>
    <mergeCell ref="C147:J147"/>
    <mergeCell ref="C165:J165"/>
    <mergeCell ref="C200:J200"/>
    <mergeCell ref="H201:J201"/>
    <mergeCell ref="H203:J203"/>
    <mergeCell ref="H204:J204"/>
    <mergeCell ref="H205:J205"/>
    <mergeCell ref="H206:J206"/>
    <mergeCell ref="H207:J207"/>
    <mergeCell ref="H209:J209"/>
    <mergeCell ref="H211:J211"/>
    <mergeCell ref="H215:J215"/>
    <mergeCell ref="H217:J217"/>
    <mergeCell ref="H218:J218"/>
    <mergeCell ref="H216:J216"/>
    <mergeCell ref="H213:J213"/>
    <mergeCell ref="H212:J212"/>
    <mergeCell ref="H210:J210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Jan SK</dc:creator>
  <cp:lastModifiedBy>Jan SK</cp:lastModifiedBy>
  <dcterms:created xsi:type="dcterms:W3CDTF">2025-03-21T17:04:25Z</dcterms:created>
  <dcterms:modified xsi:type="dcterms:W3CDTF">2025-03-21T17:04:27Z</dcterms:modified>
</cp:coreProperties>
</file>