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Investor_A - Město Roudni..." sheetId="2" r:id="rId2"/>
    <sheet name="Investor_B - Severočeská ..." sheetId="3" r:id="rId3"/>
    <sheet name="Pokyny pro vyplnění" sheetId="4" r:id="rId4"/>
  </sheets>
  <definedNames>
    <definedName name="_xlnm.Print_Area" localSheetId="0">'Rekapitulace stavby'!$D$4:$AO$36,'Rekapitulace stavby'!$C$42:$AQ$57</definedName>
    <definedName name="_xlnm.Print_Titles" localSheetId="0">'Rekapitulace stavby'!$52:$52</definedName>
    <definedName name="_xlnm._FilterDatabase" localSheetId="1" hidden="1">'Investor_A - Město Roudni...'!$C$91:$K$374</definedName>
    <definedName name="_xlnm.Print_Area" localSheetId="1">'Investor_A - Město Roudni...'!$C$4:$J$39,'Investor_A - Město Roudni...'!$C$45:$J$73,'Investor_A - Město Roudni...'!$C$79:$K$374</definedName>
    <definedName name="_xlnm.Print_Titles" localSheetId="1">'Investor_A - Město Roudni...'!$91:$91</definedName>
    <definedName name="_xlnm._FilterDatabase" localSheetId="2" hidden="1">'Investor_B - Severočeská ...'!$C$83:$K$121</definedName>
    <definedName name="_xlnm.Print_Area" localSheetId="2">'Investor_B - Severočeská ...'!$C$4:$J$39,'Investor_B - Severočeská ...'!$C$45:$J$65,'Investor_B - Severočeská ...'!$C$71:$K$121</definedName>
    <definedName name="_xlnm.Print_Titles" localSheetId="2">'Investor_B - Severočeská ...'!$83:$83</definedName>
    <definedName name="_xlnm.Print_Area" localSheetId="3">'Pokyny pro vyplnění'!$B$2:$K$71,'Pokyny pro vyplnění'!$B$74:$K$118,'Pokyny pro vyplnění'!$B$121:$K$161,'Pokyny pro vyplnění'!$B$164:$K$219</definedName>
  </definedNames>
  <calcPr/>
</workbook>
</file>

<file path=xl/calcChain.xml><?xml version="1.0" encoding="utf-8"?>
<calcChain xmlns="http://schemas.openxmlformats.org/spreadsheetml/2006/main">
  <c i="3" l="1" r="J37"/>
  <c r="J36"/>
  <c i="1" r="AY56"/>
  <c i="3" r="J35"/>
  <c i="1" r="AX56"/>
  <c i="3" r="BI119"/>
  <c r="BH119"/>
  <c r="BG119"/>
  <c r="BF119"/>
  <c r="T119"/>
  <c r="T118"/>
  <c r="R119"/>
  <c r="R118"/>
  <c r="P119"/>
  <c r="P118"/>
  <c r="BI113"/>
  <c r="BH113"/>
  <c r="BG113"/>
  <c r="BF113"/>
  <c r="T113"/>
  <c r="T112"/>
  <c r="R113"/>
  <c r="R112"/>
  <c r="P113"/>
  <c r="P112"/>
  <c r="BI108"/>
  <c r="BH108"/>
  <c r="BG108"/>
  <c r="BF108"/>
  <c r="T108"/>
  <c r="R108"/>
  <c r="P108"/>
  <c r="BI104"/>
  <c r="BH104"/>
  <c r="BG104"/>
  <c r="BF104"/>
  <c r="T104"/>
  <c r="R104"/>
  <c r="P104"/>
  <c r="BI100"/>
  <c r="BH100"/>
  <c r="BG100"/>
  <c r="BF100"/>
  <c r="T100"/>
  <c r="R100"/>
  <c r="P100"/>
  <c r="BI96"/>
  <c r="BH96"/>
  <c r="BG96"/>
  <c r="BF96"/>
  <c r="T96"/>
  <c r="R96"/>
  <c r="P96"/>
  <c r="BI92"/>
  <c r="BH92"/>
  <c r="BG92"/>
  <c r="BF92"/>
  <c r="T92"/>
  <c r="R92"/>
  <c r="P92"/>
  <c r="BI87"/>
  <c r="BH87"/>
  <c r="BG87"/>
  <c r="BF87"/>
  <c r="T87"/>
  <c r="T86"/>
  <c r="R87"/>
  <c r="R86"/>
  <c r="P87"/>
  <c r="P86"/>
  <c r="J80"/>
  <c r="F78"/>
  <c r="E76"/>
  <c r="J54"/>
  <c r="F52"/>
  <c r="E50"/>
  <c r="J24"/>
  <c r="E24"/>
  <c r="J81"/>
  <c r="J23"/>
  <c r="J18"/>
  <c r="E18"/>
  <c r="F55"/>
  <c r="J17"/>
  <c r="J15"/>
  <c r="E15"/>
  <c r="F80"/>
  <c r="J14"/>
  <c r="J12"/>
  <c r="J78"/>
  <c r="E7"/>
  <c r="E74"/>
  <c i="2" r="J37"/>
  <c r="J36"/>
  <c i="1" r="AY55"/>
  <c i="2" r="J35"/>
  <c i="1" r="AX55"/>
  <c i="2" r="BI372"/>
  <c r="BH372"/>
  <c r="BG372"/>
  <c r="BF372"/>
  <c r="T372"/>
  <c r="T371"/>
  <c r="R372"/>
  <c r="R371"/>
  <c r="P372"/>
  <c r="P371"/>
  <c r="BI367"/>
  <c r="BH367"/>
  <c r="BG367"/>
  <c r="BF367"/>
  <c r="T367"/>
  <c r="R367"/>
  <c r="P367"/>
  <c r="BI363"/>
  <c r="BH363"/>
  <c r="BG363"/>
  <c r="BF363"/>
  <c r="T363"/>
  <c r="R363"/>
  <c r="P363"/>
  <c r="BI358"/>
  <c r="BH358"/>
  <c r="BG358"/>
  <c r="BF358"/>
  <c r="T358"/>
  <c r="R358"/>
  <c r="P358"/>
  <c r="BI354"/>
  <c r="BH354"/>
  <c r="BG354"/>
  <c r="BF354"/>
  <c r="T354"/>
  <c r="R354"/>
  <c r="P354"/>
  <c r="BI351"/>
  <c r="BH351"/>
  <c r="BG351"/>
  <c r="BF351"/>
  <c r="T351"/>
  <c r="R351"/>
  <c r="P351"/>
  <c r="BI347"/>
  <c r="BH347"/>
  <c r="BG347"/>
  <c r="BF347"/>
  <c r="T347"/>
  <c r="R347"/>
  <c r="P347"/>
  <c r="BI342"/>
  <c r="BH342"/>
  <c r="BG342"/>
  <c r="BF342"/>
  <c r="T342"/>
  <c r="T341"/>
  <c r="R342"/>
  <c r="R341"/>
  <c r="P342"/>
  <c r="P341"/>
  <c r="BI335"/>
  <c r="BH335"/>
  <c r="BG335"/>
  <c r="BF335"/>
  <c r="T335"/>
  <c r="R335"/>
  <c r="P335"/>
  <c r="BI330"/>
  <c r="BH330"/>
  <c r="BG330"/>
  <c r="BF330"/>
  <c r="T330"/>
  <c r="R330"/>
  <c r="P330"/>
  <c r="BI324"/>
  <c r="BH324"/>
  <c r="BG324"/>
  <c r="BF324"/>
  <c r="T324"/>
  <c r="R324"/>
  <c r="P324"/>
  <c r="BI319"/>
  <c r="BH319"/>
  <c r="BG319"/>
  <c r="BF319"/>
  <c r="T319"/>
  <c r="R319"/>
  <c r="P319"/>
  <c r="BI312"/>
  <c r="BH312"/>
  <c r="BG312"/>
  <c r="BF312"/>
  <c r="T312"/>
  <c r="R312"/>
  <c r="P312"/>
  <c r="BI306"/>
  <c r="BH306"/>
  <c r="BG306"/>
  <c r="BF306"/>
  <c r="T306"/>
  <c r="R306"/>
  <c r="P306"/>
  <c r="BI301"/>
  <c r="BH301"/>
  <c r="BG301"/>
  <c r="BF301"/>
  <c r="T301"/>
  <c r="R301"/>
  <c r="P301"/>
  <c r="BI297"/>
  <c r="BH297"/>
  <c r="BG297"/>
  <c r="BF297"/>
  <c r="T297"/>
  <c r="R297"/>
  <c r="P297"/>
  <c r="BI293"/>
  <c r="BH293"/>
  <c r="BG293"/>
  <c r="BF293"/>
  <c r="T293"/>
  <c r="R293"/>
  <c r="P293"/>
  <c r="BI289"/>
  <c r="BH289"/>
  <c r="BG289"/>
  <c r="BF289"/>
  <c r="T289"/>
  <c r="R289"/>
  <c r="P289"/>
  <c r="BI285"/>
  <c r="BH285"/>
  <c r="BG285"/>
  <c r="BF285"/>
  <c r="T285"/>
  <c r="R285"/>
  <c r="P285"/>
  <c r="BI280"/>
  <c r="BH280"/>
  <c r="BG280"/>
  <c r="BF280"/>
  <c r="T280"/>
  <c r="R280"/>
  <c r="P280"/>
  <c r="BI275"/>
  <c r="BH275"/>
  <c r="BG275"/>
  <c r="BF275"/>
  <c r="T275"/>
  <c r="R275"/>
  <c r="P275"/>
  <c r="BI270"/>
  <c r="BH270"/>
  <c r="BG270"/>
  <c r="BF270"/>
  <c r="T270"/>
  <c r="R270"/>
  <c r="P270"/>
  <c r="BI265"/>
  <c r="BH265"/>
  <c r="BG265"/>
  <c r="BF265"/>
  <c r="T265"/>
  <c r="R265"/>
  <c r="P265"/>
  <c r="BI260"/>
  <c r="BH260"/>
  <c r="BG260"/>
  <c r="BF260"/>
  <c r="T260"/>
  <c r="R260"/>
  <c r="P260"/>
  <c r="BI255"/>
  <c r="BH255"/>
  <c r="BG255"/>
  <c r="BF255"/>
  <c r="T255"/>
  <c r="R255"/>
  <c r="P255"/>
  <c r="BI250"/>
  <c r="BH250"/>
  <c r="BG250"/>
  <c r="BF250"/>
  <c r="T250"/>
  <c r="R250"/>
  <c r="P250"/>
  <c r="BI246"/>
  <c r="BH246"/>
  <c r="BG246"/>
  <c r="BF246"/>
  <c r="T246"/>
  <c r="R246"/>
  <c r="P246"/>
  <c r="BI241"/>
  <c r="BH241"/>
  <c r="BG241"/>
  <c r="BF241"/>
  <c r="T241"/>
  <c r="R241"/>
  <c r="P241"/>
  <c r="BI238"/>
  <c r="BH238"/>
  <c r="BG238"/>
  <c r="BF238"/>
  <c r="T238"/>
  <c r="R238"/>
  <c r="P238"/>
  <c r="BI234"/>
  <c r="BH234"/>
  <c r="BG234"/>
  <c r="BF234"/>
  <c r="T234"/>
  <c r="R234"/>
  <c r="P234"/>
  <c r="BI231"/>
  <c r="BH231"/>
  <c r="BG231"/>
  <c r="BF231"/>
  <c r="T231"/>
  <c r="R231"/>
  <c r="P231"/>
  <c r="BI227"/>
  <c r="BH227"/>
  <c r="BG227"/>
  <c r="BF227"/>
  <c r="T227"/>
  <c r="R227"/>
  <c r="P227"/>
  <c r="BI224"/>
  <c r="BH224"/>
  <c r="BG224"/>
  <c r="BF224"/>
  <c r="T224"/>
  <c r="R224"/>
  <c r="P224"/>
  <c r="BI220"/>
  <c r="BH220"/>
  <c r="BG220"/>
  <c r="BF220"/>
  <c r="T220"/>
  <c r="R220"/>
  <c r="P220"/>
  <c r="BI217"/>
  <c r="BH217"/>
  <c r="BG217"/>
  <c r="BF217"/>
  <c r="T217"/>
  <c r="R217"/>
  <c r="P217"/>
  <c r="BI213"/>
  <c r="BH213"/>
  <c r="BG213"/>
  <c r="BF213"/>
  <c r="T213"/>
  <c r="R213"/>
  <c r="P213"/>
  <c r="BI209"/>
  <c r="BH209"/>
  <c r="BG209"/>
  <c r="BF209"/>
  <c r="T209"/>
  <c r="R209"/>
  <c r="P209"/>
  <c r="BI205"/>
  <c r="BH205"/>
  <c r="BG205"/>
  <c r="BF205"/>
  <c r="T205"/>
  <c r="R205"/>
  <c r="P205"/>
  <c r="BI201"/>
  <c r="BH201"/>
  <c r="BG201"/>
  <c r="BF201"/>
  <c r="T201"/>
  <c r="R201"/>
  <c r="P201"/>
  <c r="BI197"/>
  <c r="BH197"/>
  <c r="BG197"/>
  <c r="BF197"/>
  <c r="T197"/>
  <c r="R197"/>
  <c r="P197"/>
  <c r="BI191"/>
  <c r="BH191"/>
  <c r="BG191"/>
  <c r="BF191"/>
  <c r="T191"/>
  <c r="R191"/>
  <c r="P191"/>
  <c r="BI186"/>
  <c r="BH186"/>
  <c r="BG186"/>
  <c r="BF186"/>
  <c r="T186"/>
  <c r="R186"/>
  <c r="P186"/>
  <c r="BI181"/>
  <c r="BH181"/>
  <c r="BG181"/>
  <c r="BF181"/>
  <c r="T181"/>
  <c r="R181"/>
  <c r="P181"/>
  <c r="BI177"/>
  <c r="BH177"/>
  <c r="BG177"/>
  <c r="BF177"/>
  <c r="T177"/>
  <c r="R177"/>
  <c r="P177"/>
  <c r="BI173"/>
  <c r="BH173"/>
  <c r="BG173"/>
  <c r="BF173"/>
  <c r="T173"/>
  <c r="R173"/>
  <c r="P173"/>
  <c r="BI169"/>
  <c r="BH169"/>
  <c r="BG169"/>
  <c r="BF169"/>
  <c r="T169"/>
  <c r="R169"/>
  <c r="P169"/>
  <c r="BI165"/>
  <c r="BH165"/>
  <c r="BG165"/>
  <c r="BF165"/>
  <c r="T165"/>
  <c r="R165"/>
  <c r="P165"/>
  <c r="BI161"/>
  <c r="BH161"/>
  <c r="BG161"/>
  <c r="BF161"/>
  <c r="T161"/>
  <c r="R161"/>
  <c r="P161"/>
  <c r="BI157"/>
  <c r="BH157"/>
  <c r="BG157"/>
  <c r="BF157"/>
  <c r="T157"/>
  <c r="R157"/>
  <c r="P157"/>
  <c r="BI151"/>
  <c r="BH151"/>
  <c r="BG151"/>
  <c r="BF151"/>
  <c r="T151"/>
  <c r="R151"/>
  <c r="P151"/>
  <c r="BI146"/>
  <c r="BH146"/>
  <c r="BG146"/>
  <c r="BF146"/>
  <c r="T146"/>
  <c r="R146"/>
  <c r="P146"/>
  <c r="BI141"/>
  <c r="BH141"/>
  <c r="BG141"/>
  <c r="BF141"/>
  <c r="T141"/>
  <c r="R141"/>
  <c r="P141"/>
  <c r="BI136"/>
  <c r="BH136"/>
  <c r="BG136"/>
  <c r="BF136"/>
  <c r="T136"/>
  <c r="R136"/>
  <c r="P136"/>
  <c r="BI131"/>
  <c r="BH131"/>
  <c r="BG131"/>
  <c r="BF131"/>
  <c r="T131"/>
  <c r="R131"/>
  <c r="P131"/>
  <c r="BI126"/>
  <c r="BH126"/>
  <c r="BG126"/>
  <c r="BF126"/>
  <c r="T126"/>
  <c r="R126"/>
  <c r="P126"/>
  <c r="BI120"/>
  <c r="BH120"/>
  <c r="BG120"/>
  <c r="BF120"/>
  <c r="T120"/>
  <c r="R120"/>
  <c r="P120"/>
  <c r="BI114"/>
  <c r="BH114"/>
  <c r="BG114"/>
  <c r="BF114"/>
  <c r="T114"/>
  <c r="R114"/>
  <c r="P114"/>
  <c r="BI108"/>
  <c r="BH108"/>
  <c r="BG108"/>
  <c r="BF108"/>
  <c r="T108"/>
  <c r="R108"/>
  <c r="P108"/>
  <c r="BI104"/>
  <c r="BH104"/>
  <c r="BG104"/>
  <c r="BF104"/>
  <c r="T104"/>
  <c r="R104"/>
  <c r="P104"/>
  <c r="BI99"/>
  <c r="BH99"/>
  <c r="BG99"/>
  <c r="BF99"/>
  <c r="T99"/>
  <c r="R99"/>
  <c r="P99"/>
  <c r="BI95"/>
  <c r="BH95"/>
  <c r="BG95"/>
  <c r="BF95"/>
  <c r="T95"/>
  <c r="R95"/>
  <c r="P95"/>
  <c r="J88"/>
  <c r="F86"/>
  <c r="E84"/>
  <c r="J54"/>
  <c r="F52"/>
  <c r="E50"/>
  <c r="J24"/>
  <c r="E24"/>
  <c r="J89"/>
  <c r="J23"/>
  <c r="J18"/>
  <c r="E18"/>
  <c r="F55"/>
  <c r="J17"/>
  <c r="J15"/>
  <c r="E15"/>
  <c r="F54"/>
  <c r="J14"/>
  <c r="J12"/>
  <c r="J86"/>
  <c r="E7"/>
  <c r="E82"/>
  <c i="1" r="L50"/>
  <c r="AM50"/>
  <c r="AM49"/>
  <c r="L49"/>
  <c r="AM47"/>
  <c r="L47"/>
  <c r="L45"/>
  <c r="L44"/>
  <c i="2" r="BK285"/>
  <c r="BK354"/>
  <c r="J104"/>
  <c r="BK205"/>
  <c r="J324"/>
  <c r="BK330"/>
  <c r="BK250"/>
  <c i="3" r="BK104"/>
  <c r="J100"/>
  <c i="2" r="BK95"/>
  <c r="BK227"/>
  <c r="BK342"/>
  <c i="3" r="J92"/>
  <c i="2" r="J227"/>
  <c r="J372"/>
  <c r="BK363"/>
  <c r="BK217"/>
  <c r="J342"/>
  <c r="J157"/>
  <c r="J347"/>
  <c r="F35"/>
  <c r="BK306"/>
  <c r="J136"/>
  <c r="J177"/>
  <c r="BK151"/>
  <c r="J146"/>
  <c r="BK241"/>
  <c r="BK104"/>
  <c r="BK234"/>
  <c r="J95"/>
  <c r="BK146"/>
  <c i="3" r="J96"/>
  <c i="2" r="J293"/>
  <c r="BK224"/>
  <c r="J169"/>
  <c r="F37"/>
  <c r="J217"/>
  <c r="BK99"/>
  <c i="3" r="J104"/>
  <c i="2" r="J209"/>
  <c r="J319"/>
  <c r="BK351"/>
  <c r="BK197"/>
  <c r="J173"/>
  <c r="J191"/>
  <c r="J367"/>
  <c r="BK275"/>
  <c i="3" r="J108"/>
  <c i="2" r="F36"/>
  <c r="BK231"/>
  <c i="3" r="J87"/>
  <c i="2" r="J213"/>
  <c r="J234"/>
  <c r="BK255"/>
  <c r="J275"/>
  <c i="3" r="BK96"/>
  <c i="2" r="J285"/>
  <c r="BK186"/>
  <c r="BK120"/>
  <c r="J238"/>
  <c i="3" r="BK87"/>
  <c i="2" r="J181"/>
  <c r="BK136"/>
  <c r="J99"/>
  <c r="J246"/>
  <c i="3" r="BK108"/>
  <c i="2" r="BK201"/>
  <c r="J354"/>
  <c i="3" r="BK92"/>
  <c i="2" r="BK157"/>
  <c r="J114"/>
  <c r="BK209"/>
  <c r="J120"/>
  <c r="BK213"/>
  <c r="BK312"/>
  <c r="BK220"/>
  <c r="BK319"/>
  <c r="BK270"/>
  <c r="J255"/>
  <c r="BK293"/>
  <c r="J306"/>
  <c r="J224"/>
  <c r="J201"/>
  <c r="BK265"/>
  <c r="BK372"/>
  <c r="J131"/>
  <c r="J141"/>
  <c i="3" r="BK100"/>
  <c i="2" r="BK324"/>
  <c r="J165"/>
  <c r="BK161"/>
  <c r="J260"/>
  <c r="BK289"/>
  <c r="BK108"/>
  <c i="3" r="J119"/>
  <c i="2" r="BK131"/>
  <c r="BK141"/>
  <c r="BK114"/>
  <c r="F34"/>
  <c r="J197"/>
  <c r="J151"/>
  <c r="J34"/>
  <c r="BK238"/>
  <c r="J250"/>
  <c r="J270"/>
  <c r="J301"/>
  <c r="J161"/>
  <c i="3" r="J113"/>
  <c i="2" r="J289"/>
  <c r="J241"/>
  <c i="3" r="BK113"/>
  <c r="BK119"/>
  <c i="2" r="J205"/>
  <c r="J108"/>
  <c r="BK347"/>
  <c r="J265"/>
  <c r="J126"/>
  <c r="BK297"/>
  <c r="J280"/>
  <c r="BK246"/>
  <c r="BK126"/>
  <c r="BK358"/>
  <c r="J231"/>
  <c r="BK177"/>
  <c r="BK181"/>
  <c r="BK280"/>
  <c r="J363"/>
  <c r="BK191"/>
  <c r="BK301"/>
  <c r="BK173"/>
  <c r="J186"/>
  <c r="J330"/>
  <c r="BK335"/>
  <c r="J312"/>
  <c r="J297"/>
  <c r="J335"/>
  <c r="BK260"/>
  <c r="BK169"/>
  <c r="BK165"/>
  <c r="J351"/>
  <c r="J220"/>
  <c r="BK367"/>
  <c r="J358"/>
  <c i="1" r="AS54"/>
  <c i="2" l="1" r="BK94"/>
  <c r="J94"/>
  <c r="J61"/>
  <c r="R156"/>
  <c r="T305"/>
  <c r="P196"/>
  <c r="BK284"/>
  <c r="J284"/>
  <c r="J66"/>
  <c r="P346"/>
  <c r="BK156"/>
  <c r="J156"/>
  <c r="J63"/>
  <c r="BK305"/>
  <c r="J305"/>
  <c r="J67"/>
  <c r="BK362"/>
  <c r="J362"/>
  <c r="J71"/>
  <c r="P156"/>
  <c r="P305"/>
  <c r="P94"/>
  <c r="P145"/>
  <c i="3" r="P91"/>
  <c r="P85"/>
  <c r="P84"/>
  <c i="1" r="AU56"/>
  <c i="2" r="BK196"/>
  <c r="J196"/>
  <c r="J64"/>
  <c r="P284"/>
  <c r="P249"/>
  <c r="R346"/>
  <c r="R196"/>
  <c r="R284"/>
  <c r="R249"/>
  <c r="T346"/>
  <c i="3" r="BK91"/>
  <c r="J91"/>
  <c r="J62"/>
  <c i="2" r="T156"/>
  <c r="T284"/>
  <c r="T249"/>
  <c r="P362"/>
  <c r="R94"/>
  <c r="BK145"/>
  <c r="J145"/>
  <c r="J62"/>
  <c r="T145"/>
  <c r="R305"/>
  <c r="R362"/>
  <c r="T196"/>
  <c r="BK346"/>
  <c r="J346"/>
  <c r="J70"/>
  <c r="T362"/>
  <c i="3" r="R91"/>
  <c r="R85"/>
  <c r="R84"/>
  <c i="2" r="T94"/>
  <c r="R145"/>
  <c i="3" r="T91"/>
  <c r="T85"/>
  <c r="T84"/>
  <c i="2" r="BK371"/>
  <c r="J371"/>
  <c r="J72"/>
  <c r="BK341"/>
  <c r="J341"/>
  <c r="J68"/>
  <c i="3" r="BK86"/>
  <c r="J86"/>
  <c r="J61"/>
  <c r="BK112"/>
  <c r="J112"/>
  <c r="J63"/>
  <c i="2" r="BK249"/>
  <c r="J249"/>
  <c r="J65"/>
  <c i="3" r="BK118"/>
  <c r="J118"/>
  <c r="J64"/>
  <c r="BE87"/>
  <c r="F81"/>
  <c r="F54"/>
  <c r="BE96"/>
  <c r="J55"/>
  <c r="BE92"/>
  <c r="J52"/>
  <c r="BE100"/>
  <c r="E48"/>
  <c r="BE104"/>
  <c r="BE119"/>
  <c r="BE108"/>
  <c r="BE113"/>
  <c i="2" r="E48"/>
  <c r="F89"/>
  <c r="BE99"/>
  <c r="BE108"/>
  <c r="BE136"/>
  <c r="BE151"/>
  <c r="BE161"/>
  <c r="BE186"/>
  <c r="BE205"/>
  <c r="BE217"/>
  <c r="BE224"/>
  <c r="F88"/>
  <c r="BE95"/>
  <c r="BE131"/>
  <c r="BE289"/>
  <c r="BE301"/>
  <c r="BE319"/>
  <c r="BE330"/>
  <c r="J52"/>
  <c r="J55"/>
  <c r="BE104"/>
  <c r="BE114"/>
  <c r="BE165"/>
  <c r="BE181"/>
  <c r="BE191"/>
  <c r="BE220"/>
  <c r="BE241"/>
  <c r="BE324"/>
  <c r="BE342"/>
  <c r="BE363"/>
  <c r="BE367"/>
  <c r="BE351"/>
  <c i="1" r="BC55"/>
  <c i="2" r="BE354"/>
  <c r="BE358"/>
  <c r="BE120"/>
  <c r="BE141"/>
  <c r="BE157"/>
  <c r="BE197"/>
  <c r="BE213"/>
  <c r="BE227"/>
  <c r="BE231"/>
  <c r="BE246"/>
  <c r="BE347"/>
  <c i="1" r="AW55"/>
  <c i="2" r="BE126"/>
  <c r="BE146"/>
  <c r="BE169"/>
  <c r="BE173"/>
  <c r="BE177"/>
  <c r="BE201"/>
  <c r="BE209"/>
  <c r="BE234"/>
  <c r="BE238"/>
  <c r="BE250"/>
  <c r="BE255"/>
  <c r="BE260"/>
  <c r="BE265"/>
  <c r="BE270"/>
  <c r="BE275"/>
  <c r="BE280"/>
  <c r="BE285"/>
  <c r="BE293"/>
  <c r="BE297"/>
  <c r="BE306"/>
  <c r="BE312"/>
  <c r="BE335"/>
  <c r="BE372"/>
  <c i="1" r="BA55"/>
  <c r="BB55"/>
  <c r="BD55"/>
  <c i="3" r="F35"/>
  <c i="1" r="BB56"/>
  <c r="BB54"/>
  <c r="AX54"/>
  <c i="3" r="F36"/>
  <c i="1" r="BC56"/>
  <c r="BC54"/>
  <c r="AY54"/>
  <c i="3" r="F37"/>
  <c i="1" r="BD56"/>
  <c r="BD54"/>
  <c r="W33"/>
  <c i="3" r="J34"/>
  <c i="1" r="AW56"/>
  <c i="3" r="F34"/>
  <c i="1" r="BA56"/>
  <c r="BA54"/>
  <c r="AW54"/>
  <c r="AK30"/>
  <c i="2" l="1" r="T93"/>
  <c r="R345"/>
  <c r="BK93"/>
  <c r="J93"/>
  <c r="J60"/>
  <c r="BK345"/>
  <c r="J345"/>
  <c r="J69"/>
  <c r="T345"/>
  <c r="T92"/>
  <c r="R93"/>
  <c r="R92"/>
  <c r="P93"/>
  <c r="P345"/>
  <c i="3" r="BK85"/>
  <c r="J85"/>
  <c r="J60"/>
  <c i="2" r="BK92"/>
  <c r="J92"/>
  <c i="3" r="J33"/>
  <c i="1" r="AV56"/>
  <c r="AT56"/>
  <c r="W32"/>
  <c i="2" r="F33"/>
  <c i="1" r="AZ55"/>
  <c i="3" r="F33"/>
  <c i="1" r="AZ56"/>
  <c r="W30"/>
  <c i="2" r="J33"/>
  <c i="1" r="AV55"/>
  <c r="AT55"/>
  <c r="W31"/>
  <c i="2" r="J30"/>
  <c i="1" r="AG55"/>
  <c i="2" l="1" r="P92"/>
  <c i="1" r="AU55"/>
  <c i="3" r="BK84"/>
  <c r="J84"/>
  <c r="J59"/>
  <c i="1" r="AN55"/>
  <c i="2" r="J59"/>
  <c r="J39"/>
  <c i="1" r="AZ54"/>
  <c r="AV54"/>
  <c r="AK29"/>
  <c r="AU54"/>
  <c i="3" l="1" r="J30"/>
  <c i="1" r="AG56"/>
  <c r="W29"/>
  <c r="AT54"/>
  <c i="3" l="1" r="J39"/>
  <c i="1" r="AN56"/>
  <c r="AG54"/>
  <c r="AK26"/>
  <c r="AK35"/>
  <c l="1"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<sst xmlns="http://schemas.openxmlformats.org/spreadsheetml/2006/main">
  <si>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</si>
  <si>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</si>
  <si>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</si>
  <si>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</si>
  <si>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</si>
  <si>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{bfb448e0-07d7-4c91-bb11-99f7f1dda103}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</si>
  <si>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</si>
  <si>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</si>
  <si>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</si>
  <si>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</si>
  <si>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</si>
  <si>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</si>
  <si>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</si>
  <si>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</si>
  <si>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039-1-25</t>
  </si>
  <si>
    <t>Měnit lze pouze buňky se žlutým podbarvením!_x000d_
_x000d_
1) v Rekapitulaci stavby vyplňte údaje o Účastníkovi (přenesou se do ostatních sestav i v jiných listech)_x000d_
_x000d_
2) na vybraných listech vyplňte v sestavě Soupis prací ceny u položek</t>
  </si>
  <si>
    <t>Stavba:</t>
  </si>
  <si>
    <t>Obnova povrchů Dobrovského - Roudnice nad Labem</t>
  </si>
  <si>
    <t>KSO:</t>
  </si>
  <si>
    <t>822 2</t>
  </si>
  <si>
    <t>CC-CZ:</t>
  </si>
  <si>
    <t>2112</t>
  </si>
  <si>
    <t>Místo:</t>
  </si>
  <si>
    <t>Roudnice nad Labem</t>
  </si>
  <si>
    <t>Datum:</t>
  </si>
  <si>
    <t>30. 7. 2025</t>
  </si>
  <si>
    <t>Zadavatel:</t>
  </si>
  <si>
    <t>IČ:</t>
  </si>
  <si>
    <t/>
  </si>
  <si>
    <t xml:space="preserve"> </t>
  </si>
  <si>
    <t>DIČ:</t>
  </si>
  <si>
    <t>Účastník:</t>
  </si>
  <si>
    <t>Vyplň údaj</t>
  </si>
  <si>
    <t>Projektant:</t>
  </si>
  <si>
    <t>Projekce dopravní Filip, s.r.o.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</si>
  <si>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</si>
  <si>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</si>
  <si>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</si>
  <si>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</si>
  <si>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</si>
  <si>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</si>
  <si>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</si>
  <si>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</si>
  <si>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</si>
  <si>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</si>
  <si>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</si>
  <si>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</si>
  <si>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</si>
  <si>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</si>
  <si>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</si>
  <si>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</si>
  <si>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</si>
  <si>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</si>
  <si>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</si>
  <si>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</si>
  <si>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</si>
  <si>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</si>
  <si>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</si>
  <si>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</si>
  <si>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</si>
  <si>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</si>
  <si>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</si>
  <si>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</si>
  <si>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</si>
  <si>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</si>
  <si>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</si>
  <si>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</si>
  <si>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</si>
  <si>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</si>
  <si>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</si>
  <si>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</si>
  <si>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</si>
  <si>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</si>
  <si>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</si>
  <si>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</si>
  <si>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</si>
  <si>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</si>
  <si>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</si>
  <si>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Investor_A</t>
  </si>
  <si>
    <t>Město Roudnice nad Labem</t>
  </si>
  <si>
    <t>ING</t>
  </si>
  <si>
    <t>1</t>
  </si>
  <si>
    <t>{b716d387-683f-4ab1-8359-8a7fdc298337}</t>
  </si>
  <si>
    <t>2</t>
  </si>
  <si>
    <t>Investor_B</t>
  </si>
  <si>
    <t>Severočeská vodárenská, a.s.</t>
  </si>
  <si>
    <t>{e2fb6993-63b9-47ca-b956-5c2d88e62bf9}</t>
  </si>
  <si>
    <t>KRYCÍ LIST SOUPISU PRACÍ</t>
  </si>
  <si>
    <t>Objekt:</t>
  </si>
  <si>
    <t>Investor_A - Město Roudnice nad Labem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</si>
  <si>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</si>
  <si>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</si>
  <si>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</si>
  <si>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</si>
  <si>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</si>
  <si>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</si>
  <si>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4 - Vodorovné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</si>
  <si>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</si>
  <si>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</si>
  <si>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</si>
  <si>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  96 - Bourání konstrukcí</t>
  </si>
  <si>
    <t xml:space="preserve">    997 - Přesun sutě</t>
  </si>
  <si>
    <t xml:space="preserve">    998 - Přesun hmot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</si>
  <si>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</si>
  <si>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</si>
  <si>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</si>
  <si>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</si>
  <si>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</si>
  <si>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</si>
  <si>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</si>
  <si>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</si>
  <si>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</si>
  <si>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</si>
  <si>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</si>
  <si>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</si>
  <si>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</si>
  <si>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</si>
  <si>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</si>
  <si>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</si>
  <si>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</si>
  <si>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</si>
  <si>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</si>
  <si>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</si>
  <si>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</si>
  <si>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</si>
  <si>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122251101</t>
  </si>
  <si>
    <t>Odkopávky a prokopávky nezapažené v hornině třídy těžitelnosti I skupiny 3 objem do 20 m3 strojně</t>
  </si>
  <si>
    <t>m3</t>
  </si>
  <si>
    <t>CS ÚRS 2025 02</t>
  </si>
  <si>
    <t>4</t>
  </si>
  <si>
    <t>-2008504702</t>
  </si>
  <si>
    <t>PP</t>
  </si>
  <si>
    <t>Odkopávky a prokopávky nezapažené strojně v hornině třídy těžitelnosti I skupiny 3 do 20 m3</t>
  </si>
  <si>
    <t>Online PSC</t>
  </si>
  <si>
    <t>https://podminky.urs.cz/item/CS_URS_2025_02/122251101</t>
  </si>
  <si>
    <t>VV</t>
  </si>
  <si>
    <t>48,37*0,25</t>
  </si>
  <si>
    <t>132251101</t>
  </si>
  <si>
    <t>Hloubení rýh nezapažených š do 800 mm v hornině třídy těžitelnosti I skupiny 3 objem do 20 m3 strojně</t>
  </si>
  <si>
    <t>-1520544572</t>
  </si>
  <si>
    <t>Hloubení nezapažených rýh šířky do 800 mm strojně s urovnáním dna do předepsaného profilu a spádu v hornině třídy těžitelnosti I skupiny 3 do 20 m3</t>
  </si>
  <si>
    <t>https://podminky.urs.cz/item/CS_URS_2025_02/132251101</t>
  </si>
  <si>
    <t>"přípojky" (2,2+4,37)*0,8*1,2</t>
  </si>
  <si>
    <t>Součet</t>
  </si>
  <si>
    <t>3</t>
  </si>
  <si>
    <t>133251101</t>
  </si>
  <si>
    <t>Hloubení šachet nezapažených v hornině třídy těžitelnosti I skupiny 3 objem do 20 m3</t>
  </si>
  <si>
    <t>1237647204</t>
  </si>
  <si>
    <t>Hloubení nezapažených šachet strojně v hornině třídy těžitelnosti I skupiny 3 do 20 m3</t>
  </si>
  <si>
    <t>https://podminky.urs.cz/item/CS_URS_2025_02/133251101</t>
  </si>
  <si>
    <t>"UV" 2*1*1*1</t>
  </si>
  <si>
    <t>162751117</t>
  </si>
  <si>
    <t>Vodorovné přemístění přes 9 000 do 10000 m výkopku/sypaniny z horniny třídy těžitelnosti I skupiny 1 až 3</t>
  </si>
  <si>
    <t>-72628427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</si>
  <si>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</si>
  <si>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https://podminky.urs.cz/item/CS_URS_2025_02/162751117</t>
  </si>
  <si>
    <t>P</t>
  </si>
  <si>
    <t>Poznámka k položce:_x000d_
vzdálenost odvozu je pouze orientační, určí uchazeč</t>
  </si>
  <si>
    <t>12,093+6,307+2</t>
  </si>
  <si>
    <t>5</t>
  </si>
  <si>
    <t>171201231</t>
  </si>
  <si>
    <t>Poplatek za uložení zeminy a kamení na recyklační skládce (skládkovné) kód odpadu 17 05 04</t>
  </si>
  <si>
    <t>t</t>
  </si>
  <si>
    <t>-42574343</t>
  </si>
  <si>
    <t>Poplatek za uložení stavebního odpadu na recyklační skládce (skládkovné) zeminy a kamení zatříděného do Katalogu odpadů pod kódem 17 05 04</t>
  </si>
  <si>
    <t>https://podminky.urs.cz/item/CS_URS_2025_02/171201231</t>
  </si>
  <si>
    <t>20,4</t>
  </si>
  <si>
    <t>20,4*1,8 'Přepočtené koeficientem množství</t>
  </si>
  <si>
    <t>6</t>
  </si>
  <si>
    <t>174151101</t>
  </si>
  <si>
    <t>Zásyp jam, šachet rýh nebo kolem objektů sypaninou se zhutněním</t>
  </si>
  <si>
    <t>-1646361182</t>
  </si>
  <si>
    <t>Zásyp sypaninou z jakékoliv horniny strojně s uložením výkopku ve vrstvách se zhutněním jam, šachet, rýh nebo kolem objektů v těchto vykopávkách</t>
  </si>
  <si>
    <t>https://podminky.urs.cz/item/CS_URS_2025_02/174151101</t>
  </si>
  <si>
    <t>"obsyp UV štěrkopískem" (2-(PI*0,275*0,275*1*2))</t>
  </si>
  <si>
    <t>"zásyp přípojek ŠD" (2,2+4,37)*0,8*(1,2-(0,1+0,26))</t>
  </si>
  <si>
    <t>7</t>
  </si>
  <si>
    <t>M</t>
  </si>
  <si>
    <t>58344171</t>
  </si>
  <si>
    <t>štěrkodrť frakce 0/32</t>
  </si>
  <si>
    <t>8</t>
  </si>
  <si>
    <t>1890545316</t>
  </si>
  <si>
    <t>4,415</t>
  </si>
  <si>
    <t>4,415*2 'Přepočtené koeficientem množství</t>
  </si>
  <si>
    <t>175151101</t>
  </si>
  <si>
    <t>Obsypání potrubí strojně sypaninou bez prohození, uloženou do 3 m</t>
  </si>
  <si>
    <t>-795185631</t>
  </si>
  <si>
    <t>Obsypání potrubí strojně sypaninou z vhodných hornin třídy těžitelnosti I a II, skupiny 1 až 4 nebo materiálem připraveným podél výkopu ve vzdálenosti do 3 m od jeho kraje, pro jakoukoliv hloubku výkopu a míru zhutnění bez prohození sypaniny</t>
  </si>
  <si>
    <t>https://podminky.urs.cz/item/CS_URS_2025_02/175151101</t>
  </si>
  <si>
    <t>(2,2+4,37)*0,8*0,26-(PI*0,075*0,075*(2,2+4,37))</t>
  </si>
  <si>
    <t>9</t>
  </si>
  <si>
    <t>58331200</t>
  </si>
  <si>
    <t>štěrkopísek netříděný</t>
  </si>
  <si>
    <t>-434689469</t>
  </si>
  <si>
    <t>1,525+1,25</t>
  </si>
  <si>
    <t>2,775*2 'Přepočtené koeficientem množství</t>
  </si>
  <si>
    <t>10</t>
  </si>
  <si>
    <t>181951112</t>
  </si>
  <si>
    <t>Úprava pláně v hornině třídy těžitelnosti I skupiny 1 až 3 se zhutněním strojně</t>
  </si>
  <si>
    <t>m2</t>
  </si>
  <si>
    <t>-688949395</t>
  </si>
  <si>
    <t>Úprava pláně vyrovnáním výškových rozdílů strojně v hornině třídy těžitelnosti I, skupiny 1 až 3 se zhutněním</t>
  </si>
  <si>
    <t>https://podminky.urs.cz/item/CS_URS_2025_02/181951112</t>
  </si>
  <si>
    <t>709,68+48,37</t>
  </si>
  <si>
    <t>Vodorovné konstrukce</t>
  </si>
  <si>
    <t>11</t>
  </si>
  <si>
    <t>451573111</t>
  </si>
  <si>
    <t>Lože pod potrubí otevřený výkop ze štěrkopísku</t>
  </si>
  <si>
    <t>-758652850</t>
  </si>
  <si>
    <t>Lože pod potrubí, stoky a drobné objekty v otevřeném výkopu z písku a štěrkopísku do 63 mm</t>
  </si>
  <si>
    <t>https://podminky.urs.cz/item/CS_URS_2025_02/451573111</t>
  </si>
  <si>
    <t>(2,2+4,37)*0,8*0,1</t>
  </si>
  <si>
    <t>452311141</t>
  </si>
  <si>
    <t>Podkladní desky z betonu prostého bez zvýšených nároků na prostředí tř. C 16/20 otevřený výkop</t>
  </si>
  <si>
    <t>-341696049</t>
  </si>
  <si>
    <t>Podkladní a zajišťovací konstrukce z betonu prostého v otevřeném výkopu bez zvýšených nároků na prostředí desky pod potrubí, stoky a drobné objekty z betonu tř. C 16/20</t>
  </si>
  <si>
    <t>https://podminky.urs.cz/item/CS_URS_2025_02/452311141</t>
  </si>
  <si>
    <t>"pod UV" 0,6*0,6*0,1*2</t>
  </si>
  <si>
    <t>Komunikace pozemní</t>
  </si>
  <si>
    <t>13</t>
  </si>
  <si>
    <t>564851012</t>
  </si>
  <si>
    <t>Podklad ze štěrkodrtě ŠD plochy do 100 m2 tl 160 mm</t>
  </si>
  <si>
    <t>1887296221</t>
  </si>
  <si>
    <t>Podklad ze štěrkodrti ŠD s rozprostřením a zhutněním plochy jednotlivě do 100 m2, po zhutnění tl. 160 mm</t>
  </si>
  <si>
    <t>https://podminky.urs.cz/item/CS_URS_2025_02/564851012</t>
  </si>
  <si>
    <t>"2 vrstvy, tl. celkem 320 mm" 48,37*2</t>
  </si>
  <si>
    <t>14</t>
  </si>
  <si>
    <t>564851112</t>
  </si>
  <si>
    <t>Podklad ze štěrkodrtě ŠD plochy přes 100 m2 tl 160 mm</t>
  </si>
  <si>
    <t>-166004675</t>
  </si>
  <si>
    <t>Podklad ze štěrkodrti ŠD s rozprostřením a zhutněním plochy přes 100 m2, po zhutnění tl. 160 mm</t>
  </si>
  <si>
    <t>https://podminky.urs.cz/item/CS_URS_2025_02/564851112</t>
  </si>
  <si>
    <t>709,68</t>
  </si>
  <si>
    <t>15</t>
  </si>
  <si>
    <t>565145021</t>
  </si>
  <si>
    <t>Asfaltový beton vrstva podkladní ACP 16 + tl 60 mm š přes 3 m z nemodifikovaného asfaltu</t>
  </si>
  <si>
    <t>345636389</t>
  </si>
  <si>
    <t>Asfaltový beton vrstva podkladní ACP 16 z nemodifikovaného asfaltu s rozprostřením a zhutněním ACP 16 + v pruhu šířky přes 3 m, po zhutnění tl. 60 mm</t>
  </si>
  <si>
    <t>https://podminky.urs.cz/item/CS_URS_2025_02/565145021</t>
  </si>
  <si>
    <t>16</t>
  </si>
  <si>
    <t>567122114</t>
  </si>
  <si>
    <t>Podklad ze směsi stmelené cementem SC C 8/10 (KSC I) tl 150 mm</t>
  </si>
  <si>
    <t>1977804220</t>
  </si>
  <si>
    <t>Podklad ze směsi stmelené cementem SC bez dilatačních spár, s rozprostřením a zhutněním SC C 8/10 (KSC I), po zhutnění tl. 150 mm</t>
  </si>
  <si>
    <t>https://podminky.urs.cz/item/CS_URS_2025_02/567122114</t>
  </si>
  <si>
    <t>17</t>
  </si>
  <si>
    <t>573211108</t>
  </si>
  <si>
    <t>Postřik živičný spojovací z asfaltu v množství 0,40 kg/m2</t>
  </si>
  <si>
    <t>-605641241</t>
  </si>
  <si>
    <t>Postřik spojovací PS bez posypu kamenivem z asfaltu silničního, v množství 0,40 kg/m2</t>
  </si>
  <si>
    <t>https://podminky.urs.cz/item/CS_URS_2025_02/573211108</t>
  </si>
  <si>
    <t>723,35</t>
  </si>
  <si>
    <t>18</t>
  </si>
  <si>
    <t>577134121</t>
  </si>
  <si>
    <t>Asfaltový beton vrstva obrusná ACO 11+ tř. I tl 40 mm š přes 3 m z nemodifikovaného asfaltu</t>
  </si>
  <si>
    <t>1820569876</t>
  </si>
  <si>
    <t>Asfaltový beton vrstva obrusná ACO 11 z nemodifikovaného asfaltu s rozprostřením a se zhutněním ACO 11+ v pruhu šířky přes 3 m, po zhutnění tl. 40 mm</t>
  </si>
  <si>
    <t>https://podminky.urs.cz/item/CS_URS_2025_02/577134121</t>
  </si>
  <si>
    <t>19</t>
  </si>
  <si>
    <t>596412112</t>
  </si>
  <si>
    <t>Kladení dlažby z vegetačních tvárnic pozemních komunikací velikosti dlaždic do 0,09 m2 tl 80 mm pl přes 25 do 50 m2</t>
  </si>
  <si>
    <t>583552745</t>
  </si>
  <si>
    <t>Kladení dlažby z betonových vegetačních dlaždic pozemních komunikací s ložem z kameniva těženého nebo drceného tl. do 50 mm, s vyplněním spár a vegetačních otvorů, s hutněním vibrováním velikosti dlaždic do 0,09 m2 tl. 80 mm, pro plochy přes 25 do 50 m2</t>
  </si>
  <si>
    <t>https://podminky.urs.cz/item/CS_URS_2025_02/596412112</t>
  </si>
  <si>
    <t>48,37</t>
  </si>
  <si>
    <t>20</t>
  </si>
  <si>
    <t>59245035</t>
  </si>
  <si>
    <t>dlažba plošná vegetační betonová 200x200mm tl 80mm přírodní</t>
  </si>
  <si>
    <t>-1962858400</t>
  </si>
  <si>
    <t>Poznámka k položce:_x000d_
27,7% podílu zeleně v ploše</t>
  </si>
  <si>
    <t>48,37*1,03 'Přepočtené koeficientem množství</t>
  </si>
  <si>
    <t>58343810</t>
  </si>
  <si>
    <t>kamenivo drcené hrubé frakce 4/8</t>
  </si>
  <si>
    <t>-1861377217</t>
  </si>
  <si>
    <t>48,37*0,278*0,08</t>
  </si>
  <si>
    <t>1,076*2 'Přepočtené koeficientem množství</t>
  </si>
  <si>
    <t>Trubní vedení</t>
  </si>
  <si>
    <t>22</t>
  </si>
  <si>
    <t>871313121</t>
  </si>
  <si>
    <t>Montáž kanalizačního potrubí hladkého plnostěnného SN 8 z PVC-U DN 160</t>
  </si>
  <si>
    <t>m</t>
  </si>
  <si>
    <t>-1938315093</t>
  </si>
  <si>
    <t>Montáž kanalizačního potrubí z tvrdého PVC-U hladkého plnostěnného tuhost SN 8 DN 160</t>
  </si>
  <si>
    <t>https://podminky.urs.cz/item/CS_URS_2025_02/871313121</t>
  </si>
  <si>
    <t>2,2+4,37</t>
  </si>
  <si>
    <t>23</t>
  </si>
  <si>
    <t>28611165</t>
  </si>
  <si>
    <t>trubka kanalizační PVC-U plnostěnná jednovrstvá DN 160x3000mm SN8</t>
  </si>
  <si>
    <t>1116838493</t>
  </si>
  <si>
    <t>6,57*1,05 'Přepočtené koeficientem množství</t>
  </si>
  <si>
    <t>24</t>
  </si>
  <si>
    <t>895941301</t>
  </si>
  <si>
    <t>Osazení vpusti uliční DN 450 z betonových dílců dno s výtokem</t>
  </si>
  <si>
    <t>kus</t>
  </si>
  <si>
    <t>-221887512</t>
  </si>
  <si>
    <t>Osazení vpusti uliční z betonových dílců DN 450 dno s výtokem</t>
  </si>
  <si>
    <t>https://podminky.urs.cz/item/CS_URS_2025_02/895941301</t>
  </si>
  <si>
    <t>25</t>
  </si>
  <si>
    <t>59223850</t>
  </si>
  <si>
    <t>dno pro uliční vpusť s výtokovým otvorem betonové 450x330x50mm</t>
  </si>
  <si>
    <t>-927000953</t>
  </si>
  <si>
    <t>Poznámka k položce:_x000d_
odtok PVC DN150</t>
  </si>
  <si>
    <t>26</t>
  </si>
  <si>
    <t>895941313</t>
  </si>
  <si>
    <t>Osazení vpusti uliční DN 450 z betonových dílců skruž horní 295 mm</t>
  </si>
  <si>
    <t>-720997689</t>
  </si>
  <si>
    <t>Osazení vpusti uliční z betonových dílců DN 450 skruž horní 295 mm</t>
  </si>
  <si>
    <t>https://podminky.urs.cz/item/CS_URS_2025_02/895941313</t>
  </si>
  <si>
    <t>27</t>
  </si>
  <si>
    <t>59223857</t>
  </si>
  <si>
    <t>skruž betonová horní pro uliční vpusť 450x295x50mm</t>
  </si>
  <si>
    <t>1287169148</t>
  </si>
  <si>
    <t>28</t>
  </si>
  <si>
    <t>895941322</t>
  </si>
  <si>
    <t>Osazení vpusti uliční DN 450 z betonových dílců skruž středová 295 mm</t>
  </si>
  <si>
    <t>1728698290</t>
  </si>
  <si>
    <t>Osazení vpusti uliční z betonových dílců DN 450 skruž středová 295 mm</t>
  </si>
  <si>
    <t>https://podminky.urs.cz/item/CS_URS_2025_02/895941322</t>
  </si>
  <si>
    <t>29</t>
  </si>
  <si>
    <t>59223862</t>
  </si>
  <si>
    <t>skruž betonová středová pro uliční vpusť 450x295x50mm</t>
  </si>
  <si>
    <t>1528653666</t>
  </si>
  <si>
    <t>30</t>
  </si>
  <si>
    <t>899204112</t>
  </si>
  <si>
    <t>Osazení mříží litinových včetně rámů a košů na bahno pro třídu zatížení D400, E600</t>
  </si>
  <si>
    <t>805496789</t>
  </si>
  <si>
    <t>https://podminky.urs.cz/item/CS_URS_2025_02/899204112</t>
  </si>
  <si>
    <t>31</t>
  </si>
  <si>
    <t>59223864</t>
  </si>
  <si>
    <t>prstenec pro uliční vpusť vyrovnávací betonový 390x60x130mm</t>
  </si>
  <si>
    <t>1797218705</t>
  </si>
  <si>
    <t>32</t>
  </si>
  <si>
    <t>55242320</t>
  </si>
  <si>
    <t>mříž vtoková litinová plochá 500x500mm</t>
  </si>
  <si>
    <t>1516330935</t>
  </si>
  <si>
    <t>Poznámka k položce:_x000d_
oka max 16 mm</t>
  </si>
  <si>
    <t>33</t>
  </si>
  <si>
    <t>59223871</t>
  </si>
  <si>
    <t>koš vysoký pro uliční vpusti žárově Pz plech pro rám 500/500mm</t>
  </si>
  <si>
    <t>-230719917</t>
  </si>
  <si>
    <t>34</t>
  </si>
  <si>
    <t>899722113</t>
  </si>
  <si>
    <t>Krytí potrubí z plastů výstražnou fólií z PVC přes 25 do 34cm</t>
  </si>
  <si>
    <t>-1832295446</t>
  </si>
  <si>
    <t>Krytí potrubí z plastů výstražnou fólií z PVC šířky přes 25 do 34 cm</t>
  </si>
  <si>
    <t>https://podminky.urs.cz/item/CS_URS_2025_02/899722113</t>
  </si>
  <si>
    <t>35</t>
  </si>
  <si>
    <t>napojení_v2.1</t>
  </si>
  <si>
    <t>napojení přípojek "jádrové vrtání DN do 160 mm" na stávající potrubí</t>
  </si>
  <si>
    <t>528572962</t>
  </si>
  <si>
    <t>Ostatní konstrukce a práce, bourání</t>
  </si>
  <si>
    <t>36</t>
  </si>
  <si>
    <t>916131213</t>
  </si>
  <si>
    <t>Osazení silničního obrubníku betonového stojatého s boční opěrou do lože z betonu prostého</t>
  </si>
  <si>
    <t>-649399114</t>
  </si>
  <si>
    <t>Osazení silničního obrubníku betonového se zřízením lože, s vyplněním a zatřením spár cementovou maltou stojatého s boční opěrou z betonu prostého, do lože z betonu prostého</t>
  </si>
  <si>
    <t>https://podminky.urs.cz/item/CS_URS_2025_02/916131213</t>
  </si>
  <si>
    <t>16,2</t>
  </si>
  <si>
    <t>37</t>
  </si>
  <si>
    <t>59217029</t>
  </si>
  <si>
    <t>obrubník silniční betonový nájezdový 1000x150x150mm</t>
  </si>
  <si>
    <t>2095959908</t>
  </si>
  <si>
    <t>16,2*1,02 'Přepočtené koeficientem množství</t>
  </si>
  <si>
    <t>38</t>
  </si>
  <si>
    <t>916231213</t>
  </si>
  <si>
    <t>Osazení chodníkového obrubníku betonového stojatého s boční opěrou do lože z betonu prostého</t>
  </si>
  <si>
    <t>891481804</t>
  </si>
  <si>
    <t>Osazení chodníkového obrubníku betonového se zřízením lože, s vyplněním a zatřením spár cementovou maltou stojatého s boční opěrou z betonu prostého, do lože z betonu prostého</t>
  </si>
  <si>
    <t>https://podminky.urs.cz/item/CS_URS_2025_02/916231213</t>
  </si>
  <si>
    <t>21,56</t>
  </si>
  <si>
    <t>39</t>
  </si>
  <si>
    <t>59217017</t>
  </si>
  <si>
    <t>obrubník betonový chodníkový 1000x100x250mm</t>
  </si>
  <si>
    <t>83226350</t>
  </si>
  <si>
    <t>21,56*1,02 'Přepočtené koeficientem množství</t>
  </si>
  <si>
    <t>40</t>
  </si>
  <si>
    <t>919726123</t>
  </si>
  <si>
    <t>Geotextilie pro ochranu, separaci a filtraci netkaná měrná hm přes 300 do 500 g/m2</t>
  </si>
  <si>
    <t>-1450784555</t>
  </si>
  <si>
    <t>Geotextilie netkaná pro ochranu, separaci nebo filtraci měrná hmotnost přes 300 do 500 g/m2</t>
  </si>
  <si>
    <t>https://podminky.urs.cz/item/CS_URS_2025_02/919726123</t>
  </si>
  <si>
    <t>Poznámka k položce:_x000d_
dle TP170</t>
  </si>
  <si>
    <t>41</t>
  </si>
  <si>
    <t>919732211</t>
  </si>
  <si>
    <t>Styčná spára napojení nového živičného povrchu na stávající za tepla š 15 mm hl 25 mm s prořezáním</t>
  </si>
  <si>
    <t>-1595515197</t>
  </si>
  <si>
    <t>Styčná pracovní spára při napojení nového živičného povrchu na stávající se zalitím za tepla modifikovanou asfaltovou hmotou s posypem vápenným hydrátem šířky do 15 mm, hloubky do 25 mm včetně prořezání spáry</t>
  </si>
  <si>
    <t>https://podminky.urs.cz/item/CS_URS_2025_02/919732211</t>
  </si>
  <si>
    <t>33,1</t>
  </si>
  <si>
    <t>42</t>
  </si>
  <si>
    <t>919735112</t>
  </si>
  <si>
    <t>Řezání stávajícího živičného krytu hl přes 50 do 100 mm</t>
  </si>
  <si>
    <t>-208319587</t>
  </si>
  <si>
    <t>Řezání stávajícího živičného krytu nebo podkladu hloubky přes 50 do 100 mm</t>
  </si>
  <si>
    <t>https://podminky.urs.cz/item/CS_URS_2025_02/919735112</t>
  </si>
  <si>
    <t>56,7</t>
  </si>
  <si>
    <t>96</t>
  </si>
  <si>
    <t>Bourání konstrukcí</t>
  </si>
  <si>
    <t>43</t>
  </si>
  <si>
    <t>113107142</t>
  </si>
  <si>
    <t>Odstranění podkladu živičného tl přes 50 do 100 mm ručně</t>
  </si>
  <si>
    <t>396655736</t>
  </si>
  <si>
    <t>Odstranění podkladů nebo krytů ručně s přemístěním hmot na skládku na vzdálenost do 3 m nebo s naložením na dopravní prostředek živičných, o tl. vrstvy přes 50 do 100 mm</t>
  </si>
  <si>
    <t>https://podminky.urs.cz/item/CS_URS_2025_02/113107142</t>
  </si>
  <si>
    <t>"ruční dobourání drobných míst, např. podél obrub" 16</t>
  </si>
  <si>
    <t>44</t>
  </si>
  <si>
    <t>113107223</t>
  </si>
  <si>
    <t>Odstranění podkladu z kameniva drceného tl přes 200 do 300 mm strojně pl přes 200 m2</t>
  </si>
  <si>
    <t>687366109</t>
  </si>
  <si>
    <t>Odstranění podkladů nebo krytů strojně plochy jednotlivě přes 200 m2 s přemístěním hmot na skládku na vzdálenost do 20 m nebo s naložením na dopravní prostředek z kameniva hrubého drceného, o tl. vrstvy přes 200 do 300 mm</t>
  </si>
  <si>
    <t>https://podminky.urs.cz/item/CS_URS_2025_02/113107223</t>
  </si>
  <si>
    <t>45</t>
  </si>
  <si>
    <t>113107324</t>
  </si>
  <si>
    <t>Odstranění podkladu z kameniva drceného tl přes 300 do 400 mm strojně pl do 50 m2</t>
  </si>
  <si>
    <t>-702797339</t>
  </si>
  <si>
    <t>Odstranění podkladů nebo krytů strojně plochy jednotlivě do 50 m2 s přemístěním hmot na skládku na vzdálenost do 3 m nebo s naložením na dopravní prostředek z kameniva hrubého drceného, o tl. vrstvy přes 300 do 400 mm</t>
  </si>
  <si>
    <t>https://podminky.urs.cz/item/CS_URS_2025_02/113107324</t>
  </si>
  <si>
    <t>46</t>
  </si>
  <si>
    <t>113154538</t>
  </si>
  <si>
    <t>Frézování živičného krytu tl 100 mm pruh š do 1 m pl přes 500 do 2000 m2</t>
  </si>
  <si>
    <t>-1786833915</t>
  </si>
  <si>
    <t>Frézování živičného podkladu nebo krytu s naložením hmot na dopravní prostředek plochy přes 500 do 2 000 m2 pruhu šířky do 1 m, tloušťky vrstvy 100 mm</t>
  </si>
  <si>
    <t>https://podminky.urs.cz/item/CS_URS_2025_02/113154538</t>
  </si>
  <si>
    <t>758,1-16</t>
  </si>
  <si>
    <t>47</t>
  </si>
  <si>
    <t>113154512</t>
  </si>
  <si>
    <t>Frézování živičného krytu tl 40 mm pruh š do 0,5 m pl do 500 m2</t>
  </si>
  <si>
    <t>-1841700326</t>
  </si>
  <si>
    <t>Frézování živičného podkladu nebo krytu s naložením hmot na dopravní prostředek plochy do 500 m2 pruhu šířky do 0,5 m, tloušťky vrstvy 40 mm</t>
  </si>
  <si>
    <t>https://podminky.urs.cz/item/CS_URS_2025_02/113154512</t>
  </si>
  <si>
    <t>771,72-758,1</t>
  </si>
  <si>
    <t>997</t>
  </si>
  <si>
    <t>Přesun sutě</t>
  </si>
  <si>
    <t>48</t>
  </si>
  <si>
    <t>997221551</t>
  </si>
  <si>
    <t>Vodorovná doprava suti ze sypkých materiálů do 1 km</t>
  </si>
  <si>
    <t>1444026604</t>
  </si>
  <si>
    <t>Vodorovná doprava suti bez naložení, ale se složením a s hrubým urovnáním ze sypkých materiálů, na vzdálenost do 1 km</t>
  </si>
  <si>
    <t>https://podminky.urs.cz/item/CS_URS_2025_02/997221551</t>
  </si>
  <si>
    <t>"podklad na recyklační skládku" 312,259+28,055</t>
  </si>
  <si>
    <t>"frézink na recyklační skládku" 170,683+1,253</t>
  </si>
  <si>
    <t>49</t>
  </si>
  <si>
    <t>997221559</t>
  </si>
  <si>
    <t>Příplatek ZKD 1 km u vodorovné dopravy suti ze sypkých materiálů</t>
  </si>
  <si>
    <t>920693442</t>
  </si>
  <si>
    <t>Vodorovná doprava suti bez naložení, ale se složením a s hrubým urovnáním ze sypkých materiálů, na vzdálenost Příplatek k ceně za každý další započatý 1 km přes 1 km</t>
  </si>
  <si>
    <t>https://podminky.urs.cz/item/CS_URS_2025_02/997221559</t>
  </si>
  <si>
    <t>"podklad na recyklační skládku" (312,259+28,055)*9</t>
  </si>
  <si>
    <t>"frézink na recyklační skládku" (170,683+1,253)*9</t>
  </si>
  <si>
    <t>50</t>
  </si>
  <si>
    <t>997221561</t>
  </si>
  <si>
    <t>Vodorovná doprava suti z kusových materiálů do 1 km</t>
  </si>
  <si>
    <t>-1291603894</t>
  </si>
  <si>
    <t>Vodorovná doprava suti bez naložení, ale se složením a s hrubým urovnáním z kusových materiálů, na vzdálenost do 1 km</t>
  </si>
  <si>
    <t>https://podminky.urs.cz/item/CS_URS_2025_02/997221561</t>
  </si>
  <si>
    <t>"asfalt na recyklační skládku" 3,52</t>
  </si>
  <si>
    <t>51</t>
  </si>
  <si>
    <t>997221569</t>
  </si>
  <si>
    <t>Příplatek ZKD 1 km u vodorovné dopravy suti z kusových materiálů</t>
  </si>
  <si>
    <t>-1584878786</t>
  </si>
  <si>
    <t>Vodorovná doprava suti bez naložení, ale se složením a s hrubým urovnáním z kusových materiálů, na vzdálenost Příplatek k ceně za každý další započatý 1 km přes 1 km</t>
  </si>
  <si>
    <t>https://podminky.urs.cz/item/CS_URS_2025_02/997221569</t>
  </si>
  <si>
    <t>"asfalt na recyklační skládku" 3,52*9</t>
  </si>
  <si>
    <t>52</t>
  </si>
  <si>
    <t>997221873</t>
  </si>
  <si>
    <t>Poplatek za uložení na recyklační skládce (skládkovné) stavebního odpadu zeminy a kamení zatříděného do Katalogu odpadů pod kódem 17 05 04</t>
  </si>
  <si>
    <t>-2025050244</t>
  </si>
  <si>
    <t>https://podminky.urs.cz/item/CS_URS_2025_02/997221873</t>
  </si>
  <si>
    <t>312,259+28,055</t>
  </si>
  <si>
    <t>53</t>
  </si>
  <si>
    <t>997221875</t>
  </si>
  <si>
    <t>Poplatek za uložení na recyklační skládce (skládkovné) stavebního odpadu asfaltového bez obsahu dehtu zatříděného do Katalogu odpadů pod kódem 17 03 02</t>
  </si>
  <si>
    <t>-284907760</t>
  </si>
  <si>
    <t>Poplatek za uložení stavebního odpadu na recyklační skládce (skládkovné) asfaltového bez obsahu dehtu zatříděného do Katalogu odpadů pod kódem 17 03 02</t>
  </si>
  <si>
    <t>https://podminky.urs.cz/item/CS_URS_2025_02/997221875</t>
  </si>
  <si>
    <t>170,683+1,253</t>
  </si>
  <si>
    <t>3,52</t>
  </si>
  <si>
    <t>998</t>
  </si>
  <si>
    <t>Přesun hmot</t>
  </si>
  <si>
    <t>54</t>
  </si>
  <si>
    <t>998225111</t>
  </si>
  <si>
    <t>Přesun hmot pro pozemní komunikace s krytem z kamene, monolitickým betonovým nebo živičným</t>
  </si>
  <si>
    <t>-1176276369</t>
  </si>
  <si>
    <t>Přesun hmot pro komunikace s krytem z kameniva, monolitickým betonovým nebo živičným dopravní vzdálenost do 200 m jakékoliv délky objektu</t>
  </si>
  <si>
    <t>https://podminky.urs.cz/item/CS_URS_2025_02/998225111</t>
  </si>
  <si>
    <t>VRN</t>
  </si>
  <si>
    <t>Vedlejší rozpočtové náklady</t>
  </si>
  <si>
    <t>VRN1</t>
  </si>
  <si>
    <t>Průzkumné, geodetické a projektové práce</t>
  </si>
  <si>
    <t>55</t>
  </si>
  <si>
    <t>012164000</t>
  </si>
  <si>
    <t>Vytyčení a zaměření inženýrských sítí</t>
  </si>
  <si>
    <t>kpl</t>
  </si>
  <si>
    <t>1024</t>
  </si>
  <si>
    <t>-1805709461</t>
  </si>
  <si>
    <t>https://podminky.urs.cz/item/CS_URS_2025_02/012164000</t>
  </si>
  <si>
    <t>Poznámka k položce:_x000d_
Položka zahrnuje veškeré náklady nutné pro Zajištění inženýrských sítí během realizace stavby dle požadavku správců. Nutné vytyčení všech podzemních sítí s protokolárním zápisem příslušných správců. Přesnou polohu podzemních vedení ověřit ručně kopanými sondami. Podzemní sdělovací kabely, elektrické vedení, odvodňovací potrubí, vodovod, v trase příčné přechody. Přechody nutno ochránit. Zajištění stavby proti škodě na okolních pozemcích a objektech.</t>
  </si>
  <si>
    <t>56</t>
  </si>
  <si>
    <t>012303000</t>
  </si>
  <si>
    <t>Zeměměřičské práce při provádění stavby</t>
  </si>
  <si>
    <t>-422558556</t>
  </si>
  <si>
    <t xml:space="preserve">Geodetická činnost v průběhu provádění stavebních prací (geodet zhotovitele stavby) včetně vytyčení stavby a skutečného zjištění průběhu inženýrských sítí. </t>
  </si>
  <si>
    <t>https://podminky.urs.cz/item/CS_URS_2025_02/012303000</t>
  </si>
  <si>
    <t>57</t>
  </si>
  <si>
    <t>012403000</t>
  </si>
  <si>
    <t>Zeměměřičské práce po výstavbě</t>
  </si>
  <si>
    <t>632759047</t>
  </si>
  <si>
    <t>https://podminky.urs.cz/item/CS_URS_2025_02/012403000</t>
  </si>
  <si>
    <t xml:space="preserve">Poznámka k položce:_x000d_
Položka zahrnuje mimo jiné:_x000d_
- přípravu podkladů, určení pevného měřického bodu pro mapování 1:500, technická nivelace, zaměření a zpracování mapy M1:500, digitální model terénu pro měřítko 1:500, předání zaměření skutečného stavu potřebných dat v tzv. jednotném výměnném formátu </t>
  </si>
  <si>
    <t>58</t>
  </si>
  <si>
    <t>012414000</t>
  </si>
  <si>
    <t>Geometrický plán</t>
  </si>
  <si>
    <t>-1763253170</t>
  </si>
  <si>
    <t>https://podminky.urs.cz/item/CS_URS_2025_02/012414000</t>
  </si>
  <si>
    <t xml:space="preserve">Poznámka k položce:_x000d_
Zajištění geometrických plánů skutečného provedení objektů a inženýrských sítí  a geometrických plánů věcných břemen v požadovaném formátu s hranicemi pozemků jako podklad pro vklad do katastrální mapy pro evidenci změn na katastrálním úřadu. Tato dokumentace bude potvrzena příslušným katastrálním úřadem a předána v elektronické i v papírové podobě v počtu paré dle smlouvy._x000d_
položka zahrnuje:       _x000d_
- přípravu podkladů, vyhotovení žádosti pro vklad na katastrální úřad_x000d_
- polní práce spojené s vyhotovením geometrického plánu_x000d_
- výpočetní a grafické kancelářské práce_x000d_
- úřední ověření výsledného elaborátu_x000d_
- schválení návrhu vkladu do katastru nemovitostí příslušným katastrálním úřadem </t>
  </si>
  <si>
    <t>VRN3</t>
  </si>
  <si>
    <t>Zařízení staveniště</t>
  </si>
  <si>
    <t>59</t>
  </si>
  <si>
    <t>030001000</t>
  </si>
  <si>
    <t>-779482554</t>
  </si>
  <si>
    <t>https://podminky.urs.cz/item/CS_URS_2025_02/030001000</t>
  </si>
  <si>
    <t xml:space="preserve">Poznámka k položce:_x000d_
Kompletní zařízení staveniště pro celou stavbu  včetně zajištění potřebných povolení a rozhodnutí.   _x000d_
Položka zahrnuje náklady spojené se staveništními komunikacemi, vstupem a vjezdem na staveniště, nasvětlení výkopů a lávky přes výkopy, staveništní přípojky vody, kanalizace, elektrické energie, zajištění dodávky elektrické energie, rozvody médií po stavbě včetně vyvolaných přeložek sítí a s tím spojených nákladů s odstávkou a zabezpečení stávajících IS proti poškození, kancelářské plochy pro potřeby zhotovitele a zástupce investora, sociální zařízení, zajištění skladovacích ploch a prostor pro potřeby stavby. Komplexní ostrahu a zabezpečení staveniště. Monitoring vlivu stavby na okolní prostředí (hluk, prašnost, doprava).Poplatky a náklady spojené se záborem veřejného prostranství a s tím související dopravní značení a zabezpečení pracoviště.Poplatky a náklady za spotřebované energie, plyn a vodu atd. v době výstavby až do předání díla.Zajištění údržby veřejných komunikací a komunikací pro pěší v průběhu celé stavby, včetně případné zimní údržby.</t>
  </si>
  <si>
    <t>60</t>
  </si>
  <si>
    <t>034303000</t>
  </si>
  <si>
    <t>Dopravní značení na staveništi</t>
  </si>
  <si>
    <t>-1039950380</t>
  </si>
  <si>
    <t>https://podminky.urs.cz/item/CS_URS_2025_02/034303000</t>
  </si>
  <si>
    <t>Poznámka k položce:_x000d_
DIO</t>
  </si>
  <si>
    <t>VRN4</t>
  </si>
  <si>
    <t>Inženýrská činnost</t>
  </si>
  <si>
    <t>61</t>
  </si>
  <si>
    <t>043154000</t>
  </si>
  <si>
    <t>Zkoušky hutnicí</t>
  </si>
  <si>
    <t>1860348898</t>
  </si>
  <si>
    <t>https://podminky.urs.cz/item/CS_URS_2025_02/043154000</t>
  </si>
  <si>
    <t>Investor_B - Severočeská vodárenská, a.s.</t>
  </si>
  <si>
    <t>-651207168</t>
  </si>
  <si>
    <t>560</t>
  </si>
  <si>
    <t>-1607826120</t>
  </si>
  <si>
    <t>-1832574822</t>
  </si>
  <si>
    <t>-1825328263</t>
  </si>
  <si>
    <t>773786412</t>
  </si>
  <si>
    <t>135710522</t>
  </si>
  <si>
    <t>454155605</t>
  </si>
  <si>
    <t>1972873362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</si>
  <si>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</si>
  <si>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</si>
  <si>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</si>
  <si>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</si>
  <si>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</si>
  <si>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</si>
  <si>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účastníka.</t>
  </si>
  <si>
    <t xml:space="preserve">Termínem "učastník"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</si>
  <si>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</si>
  <si>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</si>
  <si>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</si>
  <si>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</t>
  </si>
  <si>
    <t>Stavební objekt pozemní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</si>
  <si>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</si>
  <si>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</si>
  <si>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</si>
  <si>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</si>
  <si>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</si>
  <si>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</si>
  <si>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</si>
  <si>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</si>
  <si>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</si>
  <si>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</si>
  <si>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</si>
  <si>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</si>
  <si>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účastníka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</si>
  <si>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</si>
  <si>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</si>
  <si>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</si>
  <si>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</si>
  <si>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</si>
  <si>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</si>
  <si>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</si>
  <si>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</si>
  <si>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</si>
  <si>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</si>
  <si>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</si>
  <si>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</si>
  <si>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</si>
  <si>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</si>
  <si>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</si>
  <si>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</si>
  <si>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</si>
  <si>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</si>
  <si>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</si>
  <si>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</si>
  <si>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</si>
  <si>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</si>
  <si>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</si>
  <si>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</si>
  <si>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</si>
  <si>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</si>
  <si>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Účastník je pro podání nabídky povinen vyplnit žlutě podbarvená pole: </t>
  </si>
  <si>
    <t xml:space="preserve">Pole Účastník v sestavě Rekapitulace stavby - zde účastník vyplní svůj název (název subjektu) </t>
  </si>
  <si>
    <t>Pole IČ a DIČ v sestavě Rekapitulace stavby - zde účastník vyplní svoje IČ a DIČ</t>
  </si>
  <si>
    <t>Datum v sestavě Rekapitulace stavby - zde účastník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</si>
  <si>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</si>
  <si>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</si>
  <si>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</si>
  <si>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</si>
  <si>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</si>
  <si>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</si>
  <si>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Účastník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</si>
  <si>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</si>
  <si>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</si>
  <si>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</si>
  <si>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</si>
  <si>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</si>
  <si>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</si>
  <si>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</si>
  <si>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</si>
  <si>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</si>
  <si>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</si>
  <si>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</si>
  <si>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</si>
  <si>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</si>
  <si>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</si>
  <si>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</si>
  <si>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</si>
  <si>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</si>
  <si>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</si>
  <si>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</si>
  <si>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</si>
  <si>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</si>
  <si>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</si>
  <si>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</si>
  <si>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</si>
  <si>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</si>
  <si>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</si>
  <si>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</si>
  <si>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</si>
  <si>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</si>
  <si>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</si>
  <si>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</si>
  <si>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</si>
  <si>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</si>
  <si>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</si>
  <si>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Účastník</t>
  </si>
  <si>
    <t>Účastník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</si>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</sst>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family val="0"/>
      <charset val="238"/>
    </font>
    <font>
      <sz val="8"/>
      <name val="Arial CE"/>
      <family val="0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51" fillId="0" borderId="0" applyNumberFormat="0" applyFill="0" applyBorder="0" applyAlignment="0" applyProtection="0"/>
  </cellStyleXfs>
  <cellXfs count="35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/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7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0" fillId="0" borderId="15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0" fillId="0" borderId="15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1" fillId="4" borderId="8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right" vertical="center"/>
    </xf>
    <xf numFmtId="0" fontId="21" fillId="4" borderId="9" xfId="0" applyFont="1" applyFill="1" applyBorder="1" applyAlignment="1" applyProtection="1">
      <alignment horizontal="center" vertical="center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22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9" fillId="0" borderId="15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166" fontId="28" fillId="0" borderId="21" xfId="0" applyNumberFormat="1" applyFont="1" applyBorder="1" applyAlignment="1" applyProtection="1">
      <alignment vertical="center"/>
    </xf>
    <xf numFmtId="4" fontId="28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1" fillId="0" borderId="13" xfId="0" applyNumberFormat="1" applyFont="1" applyBorder="1" applyAlignment="1" applyProtection="1"/>
    <xf numFmtId="166" fontId="31" fillId="0" borderId="14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3" xfId="0" applyFont="1" applyBorder="1" applyAlignment="1" applyProtection="1">
      <alignment horizontal="center" vertical="center"/>
    </xf>
    <xf numFmtId="49" fontId="21" fillId="0" borderId="23" xfId="0" applyNumberFormat="1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center" vertical="center" wrapText="1"/>
    </xf>
    <xf numFmtId="167" fontId="21" fillId="0" borderId="23" xfId="0" applyNumberFormat="1" applyFont="1" applyBorder="1" applyAlignment="1" applyProtection="1">
      <alignment vertical="center"/>
    </xf>
    <xf numFmtId="4" fontId="21" fillId="2" borderId="23" xfId="0" applyNumberFormat="1" applyFont="1" applyFill="1" applyBorder="1" applyAlignment="1" applyProtection="1">
      <alignment vertical="center"/>
      <protection locked="0"/>
    </xf>
    <xf numFmtId="4" fontId="21" fillId="0" borderId="23" xfId="0" applyNumberFormat="1" applyFont="1" applyBorder="1" applyAlignment="1" applyProtection="1">
      <alignment vertical="center"/>
    </xf>
    <xf numFmtId="0" fontId="22" fillId="2" borderId="15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6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1" applyFont="1" applyAlignment="1" applyProtection="1">
      <alignment vertical="center" wrapText="1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7" fillId="0" borderId="0" xfId="0" applyFont="1" applyAlignment="1" applyProtection="1">
      <alignment vertical="center" wrapText="1"/>
    </xf>
    <xf numFmtId="0" fontId="38" fillId="0" borderId="23" xfId="0" applyFont="1" applyBorder="1" applyAlignment="1" applyProtection="1">
      <alignment horizontal="center" vertical="center"/>
    </xf>
    <xf numFmtId="49" fontId="38" fillId="0" borderId="23" xfId="0" applyNumberFormat="1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center" vertical="center" wrapText="1"/>
    </xf>
    <xf numFmtId="167" fontId="38" fillId="0" borderId="23" xfId="0" applyNumberFormat="1" applyFont="1" applyBorder="1" applyAlignment="1" applyProtection="1">
      <alignment vertical="center"/>
    </xf>
    <xf numFmtId="4" fontId="38" fillId="2" borderId="23" xfId="0" applyNumberFormat="1" applyFont="1" applyFill="1" applyBorder="1" applyAlignment="1" applyProtection="1">
      <alignment vertical="center"/>
      <protection locked="0"/>
    </xf>
    <xf numFmtId="4" fontId="38" fillId="0" borderId="23" xfId="0" applyNumberFormat="1" applyFont="1" applyBorder="1" applyAlignment="1" applyProtection="1">
      <alignment vertical="center"/>
    </xf>
    <xf numFmtId="0" fontId="39" fillId="0" borderId="4" xfId="0" applyFont="1" applyBorder="1" applyAlignment="1">
      <alignment vertical="center"/>
    </xf>
    <xf numFmtId="0" fontId="38" fillId="2" borderId="15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40" fillId="0" borderId="24" xfId="0" applyFont="1" applyBorder="1" applyAlignment="1">
      <alignment vertical="center" wrapText="1"/>
    </xf>
    <xf numFmtId="0" fontId="40" fillId="0" borderId="25" xfId="0" applyFont="1" applyBorder="1" applyAlignment="1">
      <alignment vertical="center" wrapText="1"/>
    </xf>
    <xf numFmtId="0" fontId="40" fillId="0" borderId="26" xfId="0" applyFont="1" applyBorder="1" applyAlignment="1">
      <alignment vertical="center" wrapText="1"/>
    </xf>
    <xf numFmtId="0" fontId="40" fillId="0" borderId="27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7" xfId="0" applyFont="1" applyBorder="1" applyAlignment="1">
      <alignment vertical="center" wrapText="1"/>
    </xf>
    <xf numFmtId="0" fontId="42" fillId="0" borderId="29" xfId="0" applyFont="1" applyBorder="1" applyAlignment="1">
      <alignment horizontal="left" wrapText="1"/>
    </xf>
    <xf numFmtId="0" fontId="40" fillId="0" borderId="28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27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vertical="center"/>
    </xf>
    <xf numFmtId="49" fontId="43" fillId="0" borderId="1" xfId="0" applyNumberFormat="1" applyFont="1" applyBorder="1" applyAlignment="1">
      <alignment horizontal="left" vertical="center" wrapText="1"/>
    </xf>
    <xf numFmtId="49" fontId="43" fillId="0" borderId="1" xfId="0" applyNumberFormat="1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5" fillId="0" borderId="29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1" xfId="0" applyFont="1" applyBorder="1" applyAlignment="1">
      <alignment vertical="top"/>
    </xf>
    <xf numFmtId="0" fontId="40" fillId="0" borderId="0" xfId="0" applyFont="1" applyAlignment="1">
      <alignment vertical="top"/>
    </xf>
    <xf numFmtId="0" fontId="40" fillId="0" borderId="24" xfId="0" applyFont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0" fontId="40" fillId="0" borderId="26" xfId="0" applyFont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42" fillId="0" borderId="29" xfId="0" applyFont="1" applyBorder="1" applyAlignment="1">
      <alignment horizontal="center" vertical="center"/>
    </xf>
    <xf numFmtId="0" fontId="46" fillId="0" borderId="29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27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/>
    </xf>
    <xf numFmtId="0" fontId="44" fillId="0" borderId="28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30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4" fillId="0" borderId="3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center" vertical="top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2" fillId="0" borderId="1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43" fillId="0" borderId="1" xfId="0" applyFont="1" applyBorder="1" applyAlignment="1">
      <alignment vertical="top"/>
    </xf>
    <xf numFmtId="49" fontId="43" fillId="0" borderId="1" xfId="0" applyNumberFormat="1" applyFont="1" applyBorder="1" applyAlignment="1">
      <alignment horizontal="left" vertical="center"/>
    </xf>
    <xf numFmtId="0" fontId="49" fillId="0" borderId="27" xfId="0" applyFont="1" applyBorder="1" applyAlignment="1" applyProtection="1">
      <alignment horizontal="left" vertical="center"/>
    </xf>
    <xf numFmtId="0" fontId="50" fillId="0" borderId="1" xfId="0" applyFont="1" applyBorder="1" applyAlignment="1" applyProtection="1">
      <alignment vertical="top"/>
    </xf>
    <xf numFmtId="0" fontId="50" fillId="0" borderId="1" xfId="0" applyFont="1" applyBorder="1" applyAlignment="1" applyProtection="1">
      <alignment horizontal="left" vertical="center"/>
    </xf>
    <xf numFmtId="0" fontId="50" fillId="0" borderId="1" xfId="0" applyFont="1" applyBorder="1" applyAlignment="1" applyProtection="1">
      <alignment horizontal="center" vertical="center"/>
    </xf>
    <xf numFmtId="49" fontId="50" fillId="0" borderId="1" xfId="0" applyNumberFormat="1" applyFont="1" applyBorder="1" applyAlignment="1" applyProtection="1">
      <alignment horizontal="left" vertical="center"/>
    </xf>
    <xf numFmtId="0" fontId="49" fillId="0" borderId="28" xfId="0" applyFont="1" applyBorder="1" applyAlignment="1" applyProtection="1">
      <alignment horizontal="left" vertical="center"/>
    </xf>
    <xf numFmtId="0" fontId="0" fillId="0" borderId="29" xfId="0" applyBorder="1" applyAlignment="1">
      <alignment vertical="top"/>
    </xf>
    <xf numFmtId="0" fontId="42" fillId="0" borderId="29" xfId="0" applyFont="1" applyBorder="1" applyAlignment="1">
      <alignment horizontal="left"/>
    </xf>
    <xf numFmtId="0" fontId="46" fillId="0" borderId="29" xfId="0" applyFont="1" applyBorder="1" applyAlignment="1"/>
    <xf numFmtId="0" fontId="40" fillId="0" borderId="27" xfId="0" applyFont="1" applyBorder="1" applyAlignment="1">
      <alignment vertical="top"/>
    </xf>
    <xf numFmtId="0" fontId="40" fillId="0" borderId="28" xfId="0" applyFont="1" applyBorder="1" applyAlignment="1">
      <alignment vertical="top"/>
    </xf>
    <xf numFmtId="0" fontId="40" fillId="0" borderId="30" xfId="0" applyFont="1" applyBorder="1" applyAlignment="1">
      <alignment vertical="top"/>
    </xf>
    <xf numFmtId="0" fontId="40" fillId="0" borderId="29" xfId="0" applyFont="1" applyBorder="1" applyAlignment="1">
      <alignment vertical="top"/>
    </xf>
    <xf numFmtId="0" fontId="40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2/122251101" TargetMode="External" /><Relationship Id="rId2" Type="http://schemas.openxmlformats.org/officeDocument/2006/relationships/hyperlink" Target="https://podminky.urs.cz/item/CS_URS_2025_02/132251101" TargetMode="External" /><Relationship Id="rId3" Type="http://schemas.openxmlformats.org/officeDocument/2006/relationships/hyperlink" Target="https://podminky.urs.cz/item/CS_URS_2025_02/133251101" TargetMode="External" /><Relationship Id="rId4" Type="http://schemas.openxmlformats.org/officeDocument/2006/relationships/hyperlink" Target="https://podminky.urs.cz/item/CS_URS_2025_02/162751117" TargetMode="External" /><Relationship Id="rId5" Type="http://schemas.openxmlformats.org/officeDocument/2006/relationships/hyperlink" Target="https://podminky.urs.cz/item/CS_URS_2025_02/171201231" TargetMode="External" /><Relationship Id="rId6" Type="http://schemas.openxmlformats.org/officeDocument/2006/relationships/hyperlink" Target="https://podminky.urs.cz/item/CS_URS_2025_02/174151101" TargetMode="External" /><Relationship Id="rId7" Type="http://schemas.openxmlformats.org/officeDocument/2006/relationships/hyperlink" Target="https://podminky.urs.cz/item/CS_URS_2025_02/175151101" TargetMode="External" /><Relationship Id="rId8" Type="http://schemas.openxmlformats.org/officeDocument/2006/relationships/hyperlink" Target="https://podminky.urs.cz/item/CS_URS_2025_02/181951112" TargetMode="External" /><Relationship Id="rId9" Type="http://schemas.openxmlformats.org/officeDocument/2006/relationships/hyperlink" Target="https://podminky.urs.cz/item/CS_URS_2025_02/451573111" TargetMode="External" /><Relationship Id="rId10" Type="http://schemas.openxmlformats.org/officeDocument/2006/relationships/hyperlink" Target="https://podminky.urs.cz/item/CS_URS_2025_02/452311141" TargetMode="External" /><Relationship Id="rId11" Type="http://schemas.openxmlformats.org/officeDocument/2006/relationships/hyperlink" Target="https://podminky.urs.cz/item/CS_URS_2025_02/564851012" TargetMode="External" /><Relationship Id="rId12" Type="http://schemas.openxmlformats.org/officeDocument/2006/relationships/hyperlink" Target="https://podminky.urs.cz/item/CS_URS_2025_02/564851112" TargetMode="External" /><Relationship Id="rId13" Type="http://schemas.openxmlformats.org/officeDocument/2006/relationships/hyperlink" Target="https://podminky.urs.cz/item/CS_URS_2025_02/565145021" TargetMode="External" /><Relationship Id="rId14" Type="http://schemas.openxmlformats.org/officeDocument/2006/relationships/hyperlink" Target="https://podminky.urs.cz/item/CS_URS_2025_02/567122114" TargetMode="External" /><Relationship Id="rId15" Type="http://schemas.openxmlformats.org/officeDocument/2006/relationships/hyperlink" Target="https://podminky.urs.cz/item/CS_URS_2025_02/573211108" TargetMode="External" /><Relationship Id="rId16" Type="http://schemas.openxmlformats.org/officeDocument/2006/relationships/hyperlink" Target="https://podminky.urs.cz/item/CS_URS_2025_02/577134121" TargetMode="External" /><Relationship Id="rId17" Type="http://schemas.openxmlformats.org/officeDocument/2006/relationships/hyperlink" Target="https://podminky.urs.cz/item/CS_URS_2025_02/596412112" TargetMode="External" /><Relationship Id="rId18" Type="http://schemas.openxmlformats.org/officeDocument/2006/relationships/hyperlink" Target="https://podminky.urs.cz/item/CS_URS_2025_02/871313121" TargetMode="External" /><Relationship Id="rId19" Type="http://schemas.openxmlformats.org/officeDocument/2006/relationships/hyperlink" Target="https://podminky.urs.cz/item/CS_URS_2025_02/895941301" TargetMode="External" /><Relationship Id="rId20" Type="http://schemas.openxmlformats.org/officeDocument/2006/relationships/hyperlink" Target="https://podminky.urs.cz/item/CS_URS_2025_02/895941313" TargetMode="External" /><Relationship Id="rId21" Type="http://schemas.openxmlformats.org/officeDocument/2006/relationships/hyperlink" Target="https://podminky.urs.cz/item/CS_URS_2025_02/895941322" TargetMode="External" /><Relationship Id="rId22" Type="http://schemas.openxmlformats.org/officeDocument/2006/relationships/hyperlink" Target="https://podminky.urs.cz/item/CS_URS_2025_02/899204112" TargetMode="External" /><Relationship Id="rId23" Type="http://schemas.openxmlformats.org/officeDocument/2006/relationships/hyperlink" Target="https://podminky.urs.cz/item/CS_URS_2025_02/899722113" TargetMode="External" /><Relationship Id="rId24" Type="http://schemas.openxmlformats.org/officeDocument/2006/relationships/hyperlink" Target="https://podminky.urs.cz/item/CS_URS_2025_02/916131213" TargetMode="External" /><Relationship Id="rId25" Type="http://schemas.openxmlformats.org/officeDocument/2006/relationships/hyperlink" Target="https://podminky.urs.cz/item/CS_URS_2025_02/916231213" TargetMode="External" /><Relationship Id="rId26" Type="http://schemas.openxmlformats.org/officeDocument/2006/relationships/hyperlink" Target="https://podminky.urs.cz/item/CS_URS_2025_02/919726123" TargetMode="External" /><Relationship Id="rId27" Type="http://schemas.openxmlformats.org/officeDocument/2006/relationships/hyperlink" Target="https://podminky.urs.cz/item/CS_URS_2025_02/919732211" TargetMode="External" /><Relationship Id="rId28" Type="http://schemas.openxmlformats.org/officeDocument/2006/relationships/hyperlink" Target="https://podminky.urs.cz/item/CS_URS_2025_02/919735112" TargetMode="External" /><Relationship Id="rId29" Type="http://schemas.openxmlformats.org/officeDocument/2006/relationships/hyperlink" Target="https://podminky.urs.cz/item/CS_URS_2025_02/113107142" TargetMode="External" /><Relationship Id="rId30" Type="http://schemas.openxmlformats.org/officeDocument/2006/relationships/hyperlink" Target="https://podminky.urs.cz/item/CS_URS_2025_02/113107223" TargetMode="External" /><Relationship Id="rId31" Type="http://schemas.openxmlformats.org/officeDocument/2006/relationships/hyperlink" Target="https://podminky.urs.cz/item/CS_URS_2025_02/113107324" TargetMode="External" /><Relationship Id="rId32" Type="http://schemas.openxmlformats.org/officeDocument/2006/relationships/hyperlink" Target="https://podminky.urs.cz/item/CS_URS_2025_02/113154538" TargetMode="External" /><Relationship Id="rId33" Type="http://schemas.openxmlformats.org/officeDocument/2006/relationships/hyperlink" Target="https://podminky.urs.cz/item/CS_URS_2025_02/113154512" TargetMode="External" /><Relationship Id="rId34" Type="http://schemas.openxmlformats.org/officeDocument/2006/relationships/hyperlink" Target="https://podminky.urs.cz/item/CS_URS_2025_02/997221551" TargetMode="External" /><Relationship Id="rId35" Type="http://schemas.openxmlformats.org/officeDocument/2006/relationships/hyperlink" Target="https://podminky.urs.cz/item/CS_URS_2025_02/997221559" TargetMode="External" /><Relationship Id="rId36" Type="http://schemas.openxmlformats.org/officeDocument/2006/relationships/hyperlink" Target="https://podminky.urs.cz/item/CS_URS_2025_02/997221561" TargetMode="External" /><Relationship Id="rId37" Type="http://schemas.openxmlformats.org/officeDocument/2006/relationships/hyperlink" Target="https://podminky.urs.cz/item/CS_URS_2025_02/997221569" TargetMode="External" /><Relationship Id="rId38" Type="http://schemas.openxmlformats.org/officeDocument/2006/relationships/hyperlink" Target="https://podminky.urs.cz/item/CS_URS_2025_02/997221873" TargetMode="External" /><Relationship Id="rId39" Type="http://schemas.openxmlformats.org/officeDocument/2006/relationships/hyperlink" Target="https://podminky.urs.cz/item/CS_URS_2025_02/997221875" TargetMode="External" /><Relationship Id="rId40" Type="http://schemas.openxmlformats.org/officeDocument/2006/relationships/hyperlink" Target="https://podminky.urs.cz/item/CS_URS_2025_02/998225111" TargetMode="External" /><Relationship Id="rId41" Type="http://schemas.openxmlformats.org/officeDocument/2006/relationships/hyperlink" Target="https://podminky.urs.cz/item/CS_URS_2025_02/012164000" TargetMode="External" /><Relationship Id="rId42" Type="http://schemas.openxmlformats.org/officeDocument/2006/relationships/hyperlink" Target="https://podminky.urs.cz/item/CS_URS_2025_02/012303000" TargetMode="External" /><Relationship Id="rId43" Type="http://schemas.openxmlformats.org/officeDocument/2006/relationships/hyperlink" Target="https://podminky.urs.cz/item/CS_URS_2025_02/012403000" TargetMode="External" /><Relationship Id="rId44" Type="http://schemas.openxmlformats.org/officeDocument/2006/relationships/hyperlink" Target="https://podminky.urs.cz/item/CS_URS_2025_02/012414000" TargetMode="External" /><Relationship Id="rId45" Type="http://schemas.openxmlformats.org/officeDocument/2006/relationships/hyperlink" Target="https://podminky.urs.cz/item/CS_URS_2025_02/030001000" TargetMode="External" /><Relationship Id="rId46" Type="http://schemas.openxmlformats.org/officeDocument/2006/relationships/hyperlink" Target="https://podminky.urs.cz/item/CS_URS_2025_02/034303000" TargetMode="External" /><Relationship Id="rId47" Type="http://schemas.openxmlformats.org/officeDocument/2006/relationships/hyperlink" Target="https://podminky.urs.cz/item/CS_URS_2025_02/043154000" TargetMode="External" /><Relationship Id="rId48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2/181951112" TargetMode="External" /><Relationship Id="rId2" Type="http://schemas.openxmlformats.org/officeDocument/2006/relationships/hyperlink" Target="https://podminky.urs.cz/item/CS_URS_2025_02/564851112" TargetMode="External" /><Relationship Id="rId3" Type="http://schemas.openxmlformats.org/officeDocument/2006/relationships/hyperlink" Target="https://podminky.urs.cz/item/CS_URS_2025_02/565145021" TargetMode="External" /><Relationship Id="rId4" Type="http://schemas.openxmlformats.org/officeDocument/2006/relationships/hyperlink" Target="https://podminky.urs.cz/item/CS_URS_2025_02/567122114" TargetMode="External" /><Relationship Id="rId5" Type="http://schemas.openxmlformats.org/officeDocument/2006/relationships/hyperlink" Target="https://podminky.urs.cz/item/CS_URS_2025_02/573211108" TargetMode="External" /><Relationship Id="rId6" Type="http://schemas.openxmlformats.org/officeDocument/2006/relationships/hyperlink" Target="https://podminky.urs.cz/item/CS_URS_2025_02/577134121" TargetMode="External" /><Relationship Id="rId7" Type="http://schemas.openxmlformats.org/officeDocument/2006/relationships/hyperlink" Target="https://podminky.urs.cz/item/CS_URS_2025_02/919726123" TargetMode="External" /><Relationship Id="rId8" Type="http://schemas.openxmlformats.org/officeDocument/2006/relationships/hyperlink" Target="https://podminky.urs.cz/item/CS_URS_2025_02/998225111" TargetMode="External" /><Relationship Id="rId9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="1" customFormat="1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s="1" customFormat="1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20</v>
      </c>
      <c r="AL7" s="23"/>
      <c r="AM7" s="23"/>
      <c r="AN7" s="28" t="s">
        <v>21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22</v>
      </c>
      <c r="E8" s="23"/>
      <c r="F8" s="23"/>
      <c r="G8" s="23"/>
      <c r="H8" s="23"/>
      <c r="I8" s="23"/>
      <c r="J8" s="23"/>
      <c r="K8" s="28" t="s">
        <v>23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24</v>
      </c>
      <c r="AL8" s="23"/>
      <c r="AM8" s="23"/>
      <c r="AN8" s="34" t="s">
        <v>25</v>
      </c>
      <c r="AO8" s="23"/>
      <c r="AP8" s="23"/>
      <c r="AQ8" s="23"/>
      <c r="AR8" s="21"/>
      <c r="BE8" s="32"/>
      <c r="BS8" s="18" t="s">
        <v>6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26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27</v>
      </c>
      <c r="AL10" s="23"/>
      <c r="AM10" s="23"/>
      <c r="AN10" s="28" t="s">
        <v>28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29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30</v>
      </c>
      <c r="AL11" s="23"/>
      <c r="AM11" s="23"/>
      <c r="AN11" s="28" t="s">
        <v>28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31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27</v>
      </c>
      <c r="AL13" s="23"/>
      <c r="AM13" s="23"/>
      <c r="AN13" s="35" t="s">
        <v>32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32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30</v>
      </c>
      <c r="AL14" s="23"/>
      <c r="AM14" s="23"/>
      <c r="AN14" s="35" t="s">
        <v>32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33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27</v>
      </c>
      <c r="AL16" s="23"/>
      <c r="AM16" s="23"/>
      <c r="AN16" s="28" t="s">
        <v>28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34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30</v>
      </c>
      <c r="AL17" s="23"/>
      <c r="AM17" s="23"/>
      <c r="AN17" s="28" t="s">
        <v>28</v>
      </c>
      <c r="AO17" s="23"/>
      <c r="AP17" s="23"/>
      <c r="AQ17" s="23"/>
      <c r="AR17" s="21"/>
      <c r="BE17" s="32"/>
      <c r="BS17" s="18" t="s">
        <v>35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36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27</v>
      </c>
      <c r="AL19" s="23"/>
      <c r="AM19" s="23"/>
      <c r="AN19" s="28" t="s">
        <v>28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29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30</v>
      </c>
      <c r="AL20" s="23"/>
      <c r="AM20" s="23"/>
      <c r="AN20" s="28" t="s">
        <v>28</v>
      </c>
      <c r="AO20" s="23"/>
      <c r="AP20" s="23"/>
      <c r="AQ20" s="23"/>
      <c r="AR20" s="21"/>
      <c r="BE20" s="32"/>
      <c r="BS20" s="18" t="s">
        <v>35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37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47.25" customHeight="1">
      <c r="B23" s="22"/>
      <c r="C23" s="23"/>
      <c r="D23" s="23"/>
      <c r="E23" s="37" t="s">
        <v>38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2" customFormat="1" ht="25.92" customHeight="1">
      <c r="A26" s="39"/>
      <c r="B26" s="40"/>
      <c r="C26" s="41"/>
      <c r="D26" s="42" t="s">
        <v>39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ROUND(AG54,2)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40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41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42</v>
      </c>
      <c r="AL28" s="46"/>
      <c r="AM28" s="46"/>
      <c r="AN28" s="46"/>
      <c r="AO28" s="46"/>
      <c r="AP28" s="41"/>
      <c r="AQ28" s="41"/>
      <c r="AR28" s="45"/>
      <c r="BE28" s="32"/>
    </row>
    <row r="29" s="3" customFormat="1" ht="14.4" customHeight="1">
      <c r="A29" s="3"/>
      <c r="B29" s="47"/>
      <c r="C29" s="48"/>
      <c r="D29" s="33" t="s">
        <v>43</v>
      </c>
      <c r="E29" s="48"/>
      <c r="F29" s="33" t="s">
        <v>44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ROUND(AZ54,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ROUND(AV54, 2)</f>
        <v>0</v>
      </c>
      <c r="AL29" s="48"/>
      <c r="AM29" s="48"/>
      <c r="AN29" s="48"/>
      <c r="AO29" s="48"/>
      <c r="AP29" s="48"/>
      <c r="AQ29" s="48"/>
      <c r="AR29" s="51"/>
      <c r="BE29" s="52"/>
    </row>
    <row r="30" s="3" customFormat="1" ht="14.4" customHeight="1">
      <c r="A30" s="3"/>
      <c r="B30" s="47"/>
      <c r="C30" s="48"/>
      <c r="D30" s="48"/>
      <c r="E30" s="48"/>
      <c r="F30" s="33" t="s">
        <v>45</v>
      </c>
      <c r="G30" s="48"/>
      <c r="H30" s="48"/>
      <c r="I30" s="48"/>
      <c r="J30" s="48"/>
      <c r="K30" s="48"/>
      <c r="L30" s="49">
        <v>0.12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ROUND(BA54,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ROUND(AW54, 2)</f>
        <v>0</v>
      </c>
      <c r="AL30" s="48"/>
      <c r="AM30" s="48"/>
      <c r="AN30" s="48"/>
      <c r="AO30" s="48"/>
      <c r="AP30" s="48"/>
      <c r="AQ30" s="48"/>
      <c r="AR30" s="51"/>
      <c r="BE30" s="52"/>
    </row>
    <row r="31" hidden="1" s="3" customFormat="1" ht="14.4" customHeight="1">
      <c r="A31" s="3"/>
      <c r="B31" s="47"/>
      <c r="C31" s="48"/>
      <c r="D31" s="48"/>
      <c r="E31" s="48"/>
      <c r="F31" s="33" t="s">
        <v>46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ROUND(BB54,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E31" s="52"/>
    </row>
    <row r="32" hidden="1" s="3" customFormat="1" ht="14.4" customHeight="1">
      <c r="A32" s="3"/>
      <c r="B32" s="47"/>
      <c r="C32" s="48"/>
      <c r="D32" s="48"/>
      <c r="E32" s="48"/>
      <c r="F32" s="33" t="s">
        <v>47</v>
      </c>
      <c r="G32" s="48"/>
      <c r="H32" s="48"/>
      <c r="I32" s="48"/>
      <c r="J32" s="48"/>
      <c r="K32" s="48"/>
      <c r="L32" s="49">
        <v>0.12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ROUND(BC54,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E32" s="52"/>
    </row>
    <row r="33" hidden="1" s="3" customFormat="1" ht="14.4" customHeight="1">
      <c r="A33" s="3"/>
      <c r="B33" s="47"/>
      <c r="C33" s="48"/>
      <c r="D33" s="48"/>
      <c r="E33" s="48"/>
      <c r="F33" s="33" t="s">
        <v>48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ROUND(BD54,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  <c r="BE33" s="3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E34" s="39"/>
    </row>
    <row r="35" s="2" customFormat="1" ht="25.92" customHeight="1">
      <c r="A35" s="39"/>
      <c r="B35" s="40"/>
      <c r="C35" s="53"/>
      <c r="D35" s="54" t="s">
        <v>49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50</v>
      </c>
      <c r="U35" s="55"/>
      <c r="V35" s="55"/>
      <c r="W35" s="55"/>
      <c r="X35" s="57" t="s">
        <v>51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45"/>
      <c r="BE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E36" s="39"/>
    </row>
    <row r="37" s="2" customFormat="1" ht="6.96" customHeight="1">
      <c r="A37" s="39"/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45"/>
      <c r="BE37" s="39"/>
    </row>
    <row r="41" s="2" customFormat="1" ht="6.96" customHeight="1">
      <c r="A41" s="39"/>
      <c r="B41" s="62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45"/>
      <c r="BE41" s="39"/>
    </row>
    <row r="42" s="2" customFormat="1" ht="24.96" customHeight="1">
      <c r="A42" s="39"/>
      <c r="B42" s="40"/>
      <c r="C42" s="24" t="s">
        <v>52</v>
      </c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5"/>
      <c r="BE42" s="39"/>
    </row>
    <row r="43" s="2" customFormat="1" ht="6.96" customHeight="1">
      <c r="A43" s="39"/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5"/>
      <c r="BE43" s="39"/>
    </row>
    <row r="44" s="4" customFormat="1" ht="12" customHeight="1">
      <c r="A44" s="4"/>
      <c r="B44" s="64"/>
      <c r="C44" s="33" t="s">
        <v>13</v>
      </c>
      <c r="D44" s="65"/>
      <c r="E44" s="65"/>
      <c r="F44" s="65"/>
      <c r="G44" s="65"/>
      <c r="H44" s="65"/>
      <c r="I44" s="65"/>
      <c r="J44" s="65"/>
      <c r="K44" s="65"/>
      <c r="L44" s="65" t="str">
        <f>K5</f>
        <v>039-1-25</v>
      </c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6"/>
      <c r="BE44" s="4"/>
    </row>
    <row r="45" s="5" customFormat="1" ht="36.96" customHeight="1">
      <c r="A45" s="5"/>
      <c r="B45" s="67"/>
      <c r="C45" s="68" t="s">
        <v>16</v>
      </c>
      <c r="D45" s="69"/>
      <c r="E45" s="69"/>
      <c r="F45" s="69"/>
      <c r="G45" s="69"/>
      <c r="H45" s="69"/>
      <c r="I45" s="69"/>
      <c r="J45" s="69"/>
      <c r="K45" s="69"/>
      <c r="L45" s="70" t="str">
        <f>K6</f>
        <v>Obnova povrchů Dobrovského - Roudnice nad Labem</v>
      </c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71"/>
      <c r="BE45" s="5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5"/>
      <c r="BE46" s="39"/>
    </row>
    <row r="47" s="2" customFormat="1" ht="12" customHeight="1">
      <c r="A47" s="39"/>
      <c r="B47" s="40"/>
      <c r="C47" s="33" t="s">
        <v>22</v>
      </c>
      <c r="D47" s="41"/>
      <c r="E47" s="41"/>
      <c r="F47" s="41"/>
      <c r="G47" s="41"/>
      <c r="H47" s="41"/>
      <c r="I47" s="41"/>
      <c r="J47" s="41"/>
      <c r="K47" s="41"/>
      <c r="L47" s="72" t="str">
        <f>IF(K8="","",K8)</f>
        <v>Roudnice nad Labem</v>
      </c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33" t="s">
        <v>24</v>
      </c>
      <c r="AJ47" s="41"/>
      <c r="AK47" s="41"/>
      <c r="AL47" s="41"/>
      <c r="AM47" s="73" t="str">
        <f>IF(AN8= "","",AN8)</f>
        <v>30. 7. 2025</v>
      </c>
      <c r="AN47" s="73"/>
      <c r="AO47" s="41"/>
      <c r="AP47" s="41"/>
      <c r="AQ47" s="41"/>
      <c r="AR47" s="45"/>
      <c r="B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5"/>
      <c r="BE48" s="39"/>
    </row>
    <row r="49" s="2" customFormat="1" ht="25.65" customHeight="1">
      <c r="A49" s="39"/>
      <c r="B49" s="40"/>
      <c r="C49" s="33" t="s">
        <v>26</v>
      </c>
      <c r="D49" s="41"/>
      <c r="E49" s="41"/>
      <c r="F49" s="41"/>
      <c r="G49" s="41"/>
      <c r="H49" s="41"/>
      <c r="I49" s="41"/>
      <c r="J49" s="41"/>
      <c r="K49" s="41"/>
      <c r="L49" s="65" t="str">
        <f>IF(E11= "","",E11)</f>
        <v xml:space="preserve"> </v>
      </c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33" t="s">
        <v>33</v>
      </c>
      <c r="AJ49" s="41"/>
      <c r="AK49" s="41"/>
      <c r="AL49" s="41"/>
      <c r="AM49" s="74" t="str">
        <f>IF(E17="","",E17)</f>
        <v>Projekce dopravní Filip, s.r.o.</v>
      </c>
      <c r="AN49" s="65"/>
      <c r="AO49" s="65"/>
      <c r="AP49" s="65"/>
      <c r="AQ49" s="41"/>
      <c r="AR49" s="45"/>
      <c r="AS49" s="75" t="s">
        <v>53</v>
      </c>
      <c r="AT49" s="76"/>
      <c r="AU49" s="77"/>
      <c r="AV49" s="77"/>
      <c r="AW49" s="77"/>
      <c r="AX49" s="77"/>
      <c r="AY49" s="77"/>
      <c r="AZ49" s="77"/>
      <c r="BA49" s="77"/>
      <c r="BB49" s="77"/>
      <c r="BC49" s="77"/>
      <c r="BD49" s="78"/>
      <c r="BE49" s="39"/>
    </row>
    <row r="50" s="2" customFormat="1" ht="15.15" customHeight="1">
      <c r="A50" s="39"/>
      <c r="B50" s="40"/>
      <c r="C50" s="33" t="s">
        <v>31</v>
      </c>
      <c r="D50" s="41"/>
      <c r="E50" s="41"/>
      <c r="F50" s="41"/>
      <c r="G50" s="41"/>
      <c r="H50" s="41"/>
      <c r="I50" s="41"/>
      <c r="J50" s="41"/>
      <c r="K50" s="41"/>
      <c r="L50" s="65" t="str">
        <f>IF(E14= "Vyplň údaj","",E14)</f>
        <v/>
      </c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33" t="s">
        <v>36</v>
      </c>
      <c r="AJ50" s="41"/>
      <c r="AK50" s="41"/>
      <c r="AL50" s="41"/>
      <c r="AM50" s="74" t="str">
        <f>IF(E20="","",E20)</f>
        <v xml:space="preserve"> </v>
      </c>
      <c r="AN50" s="65"/>
      <c r="AO50" s="65"/>
      <c r="AP50" s="65"/>
      <c r="AQ50" s="41"/>
      <c r="AR50" s="45"/>
      <c r="AS50" s="79"/>
      <c r="AT50" s="80"/>
      <c r="AU50" s="81"/>
      <c r="AV50" s="81"/>
      <c r="AW50" s="81"/>
      <c r="AX50" s="81"/>
      <c r="AY50" s="81"/>
      <c r="AZ50" s="81"/>
      <c r="BA50" s="81"/>
      <c r="BB50" s="81"/>
      <c r="BC50" s="81"/>
      <c r="BD50" s="82"/>
      <c r="BE50" s="39"/>
    </row>
    <row r="51" s="2" customFormat="1" ht="10.8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5"/>
      <c r="AS51" s="83"/>
      <c r="AT51" s="84"/>
      <c r="AU51" s="85"/>
      <c r="AV51" s="85"/>
      <c r="AW51" s="85"/>
      <c r="AX51" s="85"/>
      <c r="AY51" s="85"/>
      <c r="AZ51" s="85"/>
      <c r="BA51" s="85"/>
      <c r="BB51" s="85"/>
      <c r="BC51" s="85"/>
      <c r="BD51" s="86"/>
      <c r="BE51" s="39"/>
    </row>
    <row r="52" s="2" customFormat="1" ht="29.28" customHeight="1">
      <c r="A52" s="39"/>
      <c r="B52" s="40"/>
      <c r="C52" s="87" t="s">
        <v>54</v>
      </c>
      <c r="D52" s="88"/>
      <c r="E52" s="88"/>
      <c r="F52" s="88"/>
      <c r="G52" s="88"/>
      <c r="H52" s="89"/>
      <c r="I52" s="90" t="s">
        <v>55</v>
      </c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91" t="s">
        <v>56</v>
      </c>
      <c r="AH52" s="88"/>
      <c r="AI52" s="88"/>
      <c r="AJ52" s="88"/>
      <c r="AK52" s="88"/>
      <c r="AL52" s="88"/>
      <c r="AM52" s="88"/>
      <c r="AN52" s="90" t="s">
        <v>57</v>
      </c>
      <c r="AO52" s="88"/>
      <c r="AP52" s="88"/>
      <c r="AQ52" s="92" t="s">
        <v>58</v>
      </c>
      <c r="AR52" s="45"/>
      <c r="AS52" s="93" t="s">
        <v>59</v>
      </c>
      <c r="AT52" s="94" t="s">
        <v>60</v>
      </c>
      <c r="AU52" s="94" t="s">
        <v>61</v>
      </c>
      <c r="AV52" s="94" t="s">
        <v>62</v>
      </c>
      <c r="AW52" s="94" t="s">
        <v>63</v>
      </c>
      <c r="AX52" s="94" t="s">
        <v>64</v>
      </c>
      <c r="AY52" s="94" t="s">
        <v>65</v>
      </c>
      <c r="AZ52" s="94" t="s">
        <v>66</v>
      </c>
      <c r="BA52" s="94" t="s">
        <v>67</v>
      </c>
      <c r="BB52" s="94" t="s">
        <v>68</v>
      </c>
      <c r="BC52" s="94" t="s">
        <v>69</v>
      </c>
      <c r="BD52" s="95" t="s">
        <v>70</v>
      </c>
      <c r="BE52" s="39"/>
    </row>
    <row r="53" s="2" customFormat="1" ht="10.8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5"/>
      <c r="AS53" s="96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8"/>
      <c r="BE53" s="39"/>
    </row>
    <row r="54" s="6" customFormat="1" ht="32.4" customHeight="1">
      <c r="A54" s="6"/>
      <c r="B54" s="99"/>
      <c r="C54" s="100" t="s">
        <v>71</v>
      </c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2">
        <f>ROUND(SUM(AG55:AG56),2)</f>
        <v>0</v>
      </c>
      <c r="AH54" s="102"/>
      <c r="AI54" s="102"/>
      <c r="AJ54" s="102"/>
      <c r="AK54" s="102"/>
      <c r="AL54" s="102"/>
      <c r="AM54" s="102"/>
      <c r="AN54" s="103">
        <f>SUM(AG54,AT54)</f>
        <v>0</v>
      </c>
      <c r="AO54" s="103"/>
      <c r="AP54" s="103"/>
      <c r="AQ54" s="104" t="s">
        <v>28</v>
      </c>
      <c r="AR54" s="105"/>
      <c r="AS54" s="106">
        <f>ROUND(SUM(AS55:AS56),2)</f>
        <v>0</v>
      </c>
      <c r="AT54" s="107">
        <f>ROUND(SUM(AV54:AW54),2)</f>
        <v>0</v>
      </c>
      <c r="AU54" s="108">
        <f>ROUND(SUM(AU55:AU56),5)</f>
        <v>0</v>
      </c>
      <c r="AV54" s="107">
        <f>ROUND(AZ54*L29,2)</f>
        <v>0</v>
      </c>
      <c r="AW54" s="107">
        <f>ROUND(BA54*L30,2)</f>
        <v>0</v>
      </c>
      <c r="AX54" s="107">
        <f>ROUND(BB54*L29,2)</f>
        <v>0</v>
      </c>
      <c r="AY54" s="107">
        <f>ROUND(BC54*L30,2)</f>
        <v>0</v>
      </c>
      <c r="AZ54" s="107">
        <f>ROUND(SUM(AZ55:AZ56),2)</f>
        <v>0</v>
      </c>
      <c r="BA54" s="107">
        <f>ROUND(SUM(BA55:BA56),2)</f>
        <v>0</v>
      </c>
      <c r="BB54" s="107">
        <f>ROUND(SUM(BB55:BB56),2)</f>
        <v>0</v>
      </c>
      <c r="BC54" s="107">
        <f>ROUND(SUM(BC55:BC56),2)</f>
        <v>0</v>
      </c>
      <c r="BD54" s="109">
        <f>ROUND(SUM(BD55:BD56),2)</f>
        <v>0</v>
      </c>
      <c r="BE54" s="6"/>
      <c r="BS54" s="110" t="s">
        <v>72</v>
      </c>
      <c r="BT54" s="110" t="s">
        <v>73</v>
      </c>
      <c r="BU54" s="111" t="s">
        <v>74</v>
      </c>
      <c r="BV54" s="110" t="s">
        <v>75</v>
      </c>
      <c r="BW54" s="110" t="s">
        <v>5</v>
      </c>
      <c r="BX54" s="110" t="s">
        <v>76</v>
      </c>
      <c r="CL54" s="110" t="s">
        <v>19</v>
      </c>
    </row>
    <row r="55" s="7" customFormat="1" ht="24.75" customHeight="1">
      <c r="A55" s="112" t="s">
        <v>77</v>
      </c>
      <c r="B55" s="113"/>
      <c r="C55" s="114"/>
      <c r="D55" s="115" t="s">
        <v>78</v>
      </c>
      <c r="E55" s="115"/>
      <c r="F55" s="115"/>
      <c r="G55" s="115"/>
      <c r="H55" s="115"/>
      <c r="I55" s="116"/>
      <c r="J55" s="115" t="s">
        <v>79</v>
      </c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7">
        <f>'Investor_A - Město Roudni...'!J30</f>
        <v>0</v>
      </c>
      <c r="AH55" s="116"/>
      <c r="AI55" s="116"/>
      <c r="AJ55" s="116"/>
      <c r="AK55" s="116"/>
      <c r="AL55" s="116"/>
      <c r="AM55" s="116"/>
      <c r="AN55" s="117">
        <f>SUM(AG55,AT55)</f>
        <v>0</v>
      </c>
      <c r="AO55" s="116"/>
      <c r="AP55" s="116"/>
      <c r="AQ55" s="118" t="s">
        <v>80</v>
      </c>
      <c r="AR55" s="119"/>
      <c r="AS55" s="120">
        <v>0</v>
      </c>
      <c r="AT55" s="121">
        <f>ROUND(SUM(AV55:AW55),2)</f>
        <v>0</v>
      </c>
      <c r="AU55" s="122">
        <f>'Investor_A - Město Roudni...'!P92</f>
        <v>0</v>
      </c>
      <c r="AV55" s="121">
        <f>'Investor_A - Město Roudni...'!J33</f>
        <v>0</v>
      </c>
      <c r="AW55" s="121">
        <f>'Investor_A - Město Roudni...'!J34</f>
        <v>0</v>
      </c>
      <c r="AX55" s="121">
        <f>'Investor_A - Město Roudni...'!J35</f>
        <v>0</v>
      </c>
      <c r="AY55" s="121">
        <f>'Investor_A - Město Roudni...'!J36</f>
        <v>0</v>
      </c>
      <c r="AZ55" s="121">
        <f>'Investor_A - Město Roudni...'!F33</f>
        <v>0</v>
      </c>
      <c r="BA55" s="121">
        <f>'Investor_A - Město Roudni...'!F34</f>
        <v>0</v>
      </c>
      <c r="BB55" s="121">
        <f>'Investor_A - Město Roudni...'!F35</f>
        <v>0</v>
      </c>
      <c r="BC55" s="121">
        <f>'Investor_A - Město Roudni...'!F36</f>
        <v>0</v>
      </c>
      <c r="BD55" s="123">
        <f>'Investor_A - Město Roudni...'!F37</f>
        <v>0</v>
      </c>
      <c r="BE55" s="7"/>
      <c r="BT55" s="124" t="s">
        <v>81</v>
      </c>
      <c r="BV55" s="124" t="s">
        <v>75</v>
      </c>
      <c r="BW55" s="124" t="s">
        <v>82</v>
      </c>
      <c r="BX55" s="124" t="s">
        <v>5</v>
      </c>
      <c r="CL55" s="124" t="s">
        <v>19</v>
      </c>
      <c r="CM55" s="124" t="s">
        <v>83</v>
      </c>
    </row>
    <row r="56" s="7" customFormat="1" ht="24.75" customHeight="1">
      <c r="A56" s="112" t="s">
        <v>77</v>
      </c>
      <c r="B56" s="113"/>
      <c r="C56" s="114"/>
      <c r="D56" s="115" t="s">
        <v>84</v>
      </c>
      <c r="E56" s="115"/>
      <c r="F56" s="115"/>
      <c r="G56" s="115"/>
      <c r="H56" s="115"/>
      <c r="I56" s="116"/>
      <c r="J56" s="115" t="s">
        <v>85</v>
      </c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7">
        <f>'Investor_B - Severočeská ...'!J30</f>
        <v>0</v>
      </c>
      <c r="AH56" s="116"/>
      <c r="AI56" s="116"/>
      <c r="AJ56" s="116"/>
      <c r="AK56" s="116"/>
      <c r="AL56" s="116"/>
      <c r="AM56" s="116"/>
      <c r="AN56" s="117">
        <f>SUM(AG56,AT56)</f>
        <v>0</v>
      </c>
      <c r="AO56" s="116"/>
      <c r="AP56" s="116"/>
      <c r="AQ56" s="118" t="s">
        <v>80</v>
      </c>
      <c r="AR56" s="119"/>
      <c r="AS56" s="125">
        <v>0</v>
      </c>
      <c r="AT56" s="126">
        <f>ROUND(SUM(AV56:AW56),2)</f>
        <v>0</v>
      </c>
      <c r="AU56" s="127">
        <f>'Investor_B - Severočeská ...'!P84</f>
        <v>0</v>
      </c>
      <c r="AV56" s="126">
        <f>'Investor_B - Severočeská ...'!J33</f>
        <v>0</v>
      </c>
      <c r="AW56" s="126">
        <f>'Investor_B - Severočeská ...'!J34</f>
        <v>0</v>
      </c>
      <c r="AX56" s="126">
        <f>'Investor_B - Severočeská ...'!J35</f>
        <v>0</v>
      </c>
      <c r="AY56" s="126">
        <f>'Investor_B - Severočeská ...'!J36</f>
        <v>0</v>
      </c>
      <c r="AZ56" s="126">
        <f>'Investor_B - Severočeská ...'!F33</f>
        <v>0</v>
      </c>
      <c r="BA56" s="126">
        <f>'Investor_B - Severočeská ...'!F34</f>
        <v>0</v>
      </c>
      <c r="BB56" s="126">
        <f>'Investor_B - Severočeská ...'!F35</f>
        <v>0</v>
      </c>
      <c r="BC56" s="126">
        <f>'Investor_B - Severočeská ...'!F36</f>
        <v>0</v>
      </c>
      <c r="BD56" s="128">
        <f>'Investor_B - Severočeská ...'!F37</f>
        <v>0</v>
      </c>
      <c r="BE56" s="7"/>
      <c r="BT56" s="124" t="s">
        <v>81</v>
      </c>
      <c r="BV56" s="124" t="s">
        <v>75</v>
      </c>
      <c r="BW56" s="124" t="s">
        <v>86</v>
      </c>
      <c r="BX56" s="124" t="s">
        <v>5</v>
      </c>
      <c r="CL56" s="124" t="s">
        <v>19</v>
      </c>
      <c r="CM56" s="124" t="s">
        <v>83</v>
      </c>
    </row>
    <row r="57" s="2" customFormat="1" ht="30" customHeight="1">
      <c r="A57" s="39"/>
      <c r="B57" s="40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5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</row>
    <row r="58" s="2" customFormat="1" ht="6.96" customHeight="1">
      <c r="A58" s="39"/>
      <c r="B58" s="60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45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</row>
  </sheetData>
  <sheetProtection sheet="1" formatColumns="0" formatRows="0" objects="1" scenarios="1" spinCount="100000" saltValue="HFHaAfoOQtpeQlZ0l3er5SZvFTUt2Hr32k5mtMALughyibtY65/LmJO6zaE9GLeIE2fRNXmRuaGUbUvGDh5H5Q==" hashValue="NBSXA8n5TSej7PKK1I9QavIdn1FfOmQh1O+OqzN2EQC5maVTkuydjEJO+F90cwbZ2GFWjqajDJZJwzKru+l6tA==" algorithmName="SHA-512" password="CC35"/>
  <mergeCells count="46"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45:AO45"/>
    <mergeCell ref="AM47:AN47"/>
    <mergeCell ref="AM49:AP49"/>
    <mergeCell ref="AS49:AT51"/>
    <mergeCell ref="AM50:AP50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G54:AM54"/>
    <mergeCell ref="AN54:AP54"/>
    <mergeCell ref="AR2:BE2"/>
  </mergeCells>
  <hyperlinks>
    <hyperlink ref="A55" location="'Investor_A - Město Roudni...'!C2" display="/"/>
    <hyperlink ref="A56" location="'Investor_B - Severočeská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82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83</v>
      </c>
    </row>
    <row r="4" s="1" customFormat="1" ht="24.96" customHeight="1">
      <c r="B4" s="21"/>
      <c r="D4" s="131" t="s">
        <v>87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Obnova povrchů Dobrovského - Roudnice nad Labem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88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89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28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22</v>
      </c>
      <c r="E12" s="39"/>
      <c r="F12" s="137" t="s">
        <v>23</v>
      </c>
      <c r="G12" s="39"/>
      <c r="H12" s="39"/>
      <c r="I12" s="133" t="s">
        <v>24</v>
      </c>
      <c r="J12" s="138" t="str">
        <f>'Rekapitulace stavby'!AN8</f>
        <v>30. 7. 2025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26</v>
      </c>
      <c r="E14" s="39"/>
      <c r="F14" s="39"/>
      <c r="G14" s="39"/>
      <c r="H14" s="39"/>
      <c r="I14" s="133" t="s">
        <v>27</v>
      </c>
      <c r="J14" s="137" t="str">
        <f>IF('Rekapitulace stavby'!AN10="","",'Rekapitulace stavby'!AN10)</f>
        <v/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tr">
        <f>IF('Rekapitulace stavby'!E11="","",'Rekapitulace stavby'!E11)</f>
        <v xml:space="preserve"> </v>
      </c>
      <c r="F15" s="39"/>
      <c r="G15" s="39"/>
      <c r="H15" s="39"/>
      <c r="I15" s="133" t="s">
        <v>30</v>
      </c>
      <c r="J15" s="137" t="str">
        <f>IF('Rekapitulace stavby'!AN11="","",'Rekapitulace stavby'!AN11)</f>
        <v/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31</v>
      </c>
      <c r="E17" s="39"/>
      <c r="F17" s="39"/>
      <c r="G17" s="39"/>
      <c r="H17" s="39"/>
      <c r="I17" s="133" t="s">
        <v>27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30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33</v>
      </c>
      <c r="E20" s="39"/>
      <c r="F20" s="39"/>
      <c r="G20" s="39"/>
      <c r="H20" s="39"/>
      <c r="I20" s="133" t="s">
        <v>27</v>
      </c>
      <c r="J20" s="137" t="s">
        <v>28</v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34</v>
      </c>
      <c r="F21" s="39"/>
      <c r="G21" s="39"/>
      <c r="H21" s="39"/>
      <c r="I21" s="133" t="s">
        <v>30</v>
      </c>
      <c r="J21" s="137" t="s">
        <v>28</v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36</v>
      </c>
      <c r="E23" s="39"/>
      <c r="F23" s="39"/>
      <c r="G23" s="39"/>
      <c r="H23" s="39"/>
      <c r="I23" s="133" t="s">
        <v>27</v>
      </c>
      <c r="J23" s="137" t="str">
        <f>IF('Rekapitulace stavby'!AN19="","",'Rekapitulace stavby'!AN19)</f>
        <v/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tr">
        <f>IF('Rekapitulace stavby'!E20="","",'Rekapitulace stavby'!E20)</f>
        <v xml:space="preserve"> </v>
      </c>
      <c r="F24" s="39"/>
      <c r="G24" s="39"/>
      <c r="H24" s="39"/>
      <c r="I24" s="133" t="s">
        <v>30</v>
      </c>
      <c r="J24" s="137" t="str">
        <f>IF('Rekapitulace stavby'!AN20="","",'Rekapitulace stavby'!AN20)</f>
        <v/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37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39"/>
      <c r="B27" s="140"/>
      <c r="C27" s="139"/>
      <c r="D27" s="139"/>
      <c r="E27" s="141" t="s">
        <v>28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39</v>
      </c>
      <c r="E30" s="39"/>
      <c r="F30" s="39"/>
      <c r="G30" s="39"/>
      <c r="H30" s="39"/>
      <c r="I30" s="39"/>
      <c r="J30" s="145">
        <f>ROUND(J92,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41</v>
      </c>
      <c r="G32" s="39"/>
      <c r="H32" s="39"/>
      <c r="I32" s="146" t="s">
        <v>40</v>
      </c>
      <c r="J32" s="146" t="s">
        <v>42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43</v>
      </c>
      <c r="E33" s="133" t="s">
        <v>44</v>
      </c>
      <c r="F33" s="148">
        <f>ROUND((SUM(BE92:BE374)),  2)</f>
        <v>0</v>
      </c>
      <c r="G33" s="39"/>
      <c r="H33" s="39"/>
      <c r="I33" s="149">
        <v>0.20999999999999999</v>
      </c>
      <c r="J33" s="148">
        <f>ROUND(((SUM(BE92:BE374))*I33),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45</v>
      </c>
      <c r="F34" s="148">
        <f>ROUND((SUM(BF92:BF374)),  2)</f>
        <v>0</v>
      </c>
      <c r="G34" s="39"/>
      <c r="H34" s="39"/>
      <c r="I34" s="149">
        <v>0.12</v>
      </c>
      <c r="J34" s="148">
        <f>ROUND(((SUM(BF92:BF374))*I34),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46</v>
      </c>
      <c r="F35" s="148">
        <f>ROUND((SUM(BG92:BG374)),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47</v>
      </c>
      <c r="F36" s="148">
        <f>ROUND((SUM(BH92:BH374)),  2)</f>
        <v>0</v>
      </c>
      <c r="G36" s="39"/>
      <c r="H36" s="39"/>
      <c r="I36" s="149">
        <v>0.12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48</v>
      </c>
      <c r="F37" s="148">
        <f>ROUND((SUM(BI92:BI374)),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49</v>
      </c>
      <c r="E39" s="152"/>
      <c r="F39" s="152"/>
      <c r="G39" s="153" t="s">
        <v>50</v>
      </c>
      <c r="H39" s="154" t="s">
        <v>51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90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Obnova povrchů Dobrovského - Roudnice nad Labem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88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Investor_A - Město Roudnice nad Labem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22</v>
      </c>
      <c r="D52" s="41"/>
      <c r="E52" s="41"/>
      <c r="F52" s="28" t="str">
        <f>F12</f>
        <v>Roudnice nad Labem</v>
      </c>
      <c r="G52" s="41"/>
      <c r="H52" s="41"/>
      <c r="I52" s="33" t="s">
        <v>24</v>
      </c>
      <c r="J52" s="73" t="str">
        <f>IF(J12="","",J12)</f>
        <v>30. 7. 2025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25.65" customHeight="1">
      <c r="A54" s="39"/>
      <c r="B54" s="40"/>
      <c r="C54" s="33" t="s">
        <v>26</v>
      </c>
      <c r="D54" s="41"/>
      <c r="E54" s="41"/>
      <c r="F54" s="28" t="str">
        <f>E15</f>
        <v xml:space="preserve"> </v>
      </c>
      <c r="G54" s="41"/>
      <c r="H54" s="41"/>
      <c r="I54" s="33" t="s">
        <v>33</v>
      </c>
      <c r="J54" s="37" t="str">
        <f>E21</f>
        <v>Projekce dopravní Filip, s.r.o.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31</v>
      </c>
      <c r="D55" s="41"/>
      <c r="E55" s="41"/>
      <c r="F55" s="28" t="str">
        <f>IF(E18="","",E18)</f>
        <v>Vyplň údaj</v>
      </c>
      <c r="G55" s="41"/>
      <c r="H55" s="41"/>
      <c r="I55" s="33" t="s">
        <v>36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91</v>
      </c>
      <c r="D57" s="163"/>
      <c r="E57" s="163"/>
      <c r="F57" s="163"/>
      <c r="G57" s="163"/>
      <c r="H57" s="163"/>
      <c r="I57" s="163"/>
      <c r="J57" s="164" t="s">
        <v>92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71</v>
      </c>
      <c r="D59" s="41"/>
      <c r="E59" s="41"/>
      <c r="F59" s="41"/>
      <c r="G59" s="41"/>
      <c r="H59" s="41"/>
      <c r="I59" s="41"/>
      <c r="J59" s="103">
        <f>J92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93</v>
      </c>
    </row>
    <row r="60" s="9" customFormat="1" ht="24.96" customHeight="1">
      <c r="A60" s="9"/>
      <c r="B60" s="166"/>
      <c r="C60" s="167"/>
      <c r="D60" s="168" t="s">
        <v>94</v>
      </c>
      <c r="E60" s="169"/>
      <c r="F60" s="169"/>
      <c r="G60" s="169"/>
      <c r="H60" s="169"/>
      <c r="I60" s="169"/>
      <c r="J60" s="170">
        <f>J93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2"/>
      <c r="C61" s="173"/>
      <c r="D61" s="174" t="s">
        <v>95</v>
      </c>
      <c r="E61" s="175"/>
      <c r="F61" s="175"/>
      <c r="G61" s="175"/>
      <c r="H61" s="175"/>
      <c r="I61" s="175"/>
      <c r="J61" s="176">
        <f>J94</f>
        <v>0</v>
      </c>
      <c r="K61" s="173"/>
      <c r="L61" s="177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2"/>
      <c r="C62" s="173"/>
      <c r="D62" s="174" t="s">
        <v>96</v>
      </c>
      <c r="E62" s="175"/>
      <c r="F62" s="175"/>
      <c r="G62" s="175"/>
      <c r="H62" s="175"/>
      <c r="I62" s="175"/>
      <c r="J62" s="176">
        <f>J145</f>
        <v>0</v>
      </c>
      <c r="K62" s="173"/>
      <c r="L62" s="177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2"/>
      <c r="C63" s="173"/>
      <c r="D63" s="174" t="s">
        <v>97</v>
      </c>
      <c r="E63" s="175"/>
      <c r="F63" s="175"/>
      <c r="G63" s="175"/>
      <c r="H63" s="175"/>
      <c r="I63" s="175"/>
      <c r="J63" s="176">
        <f>J156</f>
        <v>0</v>
      </c>
      <c r="K63" s="173"/>
      <c r="L63" s="177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2"/>
      <c r="C64" s="173"/>
      <c r="D64" s="174" t="s">
        <v>98</v>
      </c>
      <c r="E64" s="175"/>
      <c r="F64" s="175"/>
      <c r="G64" s="175"/>
      <c r="H64" s="175"/>
      <c r="I64" s="175"/>
      <c r="J64" s="176">
        <f>J196</f>
        <v>0</v>
      </c>
      <c r="K64" s="173"/>
      <c r="L64" s="177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2"/>
      <c r="C65" s="173"/>
      <c r="D65" s="174" t="s">
        <v>99</v>
      </c>
      <c r="E65" s="175"/>
      <c r="F65" s="175"/>
      <c r="G65" s="175"/>
      <c r="H65" s="175"/>
      <c r="I65" s="175"/>
      <c r="J65" s="176">
        <f>J249</f>
        <v>0</v>
      </c>
      <c r="K65" s="173"/>
      <c r="L65" s="177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4.88" customHeight="1">
      <c r="A66" s="10"/>
      <c r="B66" s="172"/>
      <c r="C66" s="173"/>
      <c r="D66" s="174" t="s">
        <v>100</v>
      </c>
      <c r="E66" s="175"/>
      <c r="F66" s="175"/>
      <c r="G66" s="175"/>
      <c r="H66" s="175"/>
      <c r="I66" s="175"/>
      <c r="J66" s="176">
        <f>J284</f>
        <v>0</v>
      </c>
      <c r="K66" s="173"/>
      <c r="L66" s="177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72"/>
      <c r="C67" s="173"/>
      <c r="D67" s="174" t="s">
        <v>101</v>
      </c>
      <c r="E67" s="175"/>
      <c r="F67" s="175"/>
      <c r="G67" s="175"/>
      <c r="H67" s="175"/>
      <c r="I67" s="175"/>
      <c r="J67" s="176">
        <f>J305</f>
        <v>0</v>
      </c>
      <c r="K67" s="173"/>
      <c r="L67" s="177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2"/>
      <c r="C68" s="173"/>
      <c r="D68" s="174" t="s">
        <v>102</v>
      </c>
      <c r="E68" s="175"/>
      <c r="F68" s="175"/>
      <c r="G68" s="175"/>
      <c r="H68" s="175"/>
      <c r="I68" s="175"/>
      <c r="J68" s="176">
        <f>J341</f>
        <v>0</v>
      </c>
      <c r="K68" s="173"/>
      <c r="L68" s="177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9" customFormat="1" ht="24.96" customHeight="1">
      <c r="A69" s="9"/>
      <c r="B69" s="166"/>
      <c r="C69" s="167"/>
      <c r="D69" s="168" t="s">
        <v>103</v>
      </c>
      <c r="E69" s="169"/>
      <c r="F69" s="169"/>
      <c r="G69" s="169"/>
      <c r="H69" s="169"/>
      <c r="I69" s="169"/>
      <c r="J69" s="170">
        <f>J345</f>
        <v>0</v>
      </c>
      <c r="K69" s="167"/>
      <c r="L69" s="171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10" customFormat="1" ht="19.92" customHeight="1">
      <c r="A70" s="10"/>
      <c r="B70" s="172"/>
      <c r="C70" s="173"/>
      <c r="D70" s="174" t="s">
        <v>104</v>
      </c>
      <c r="E70" s="175"/>
      <c r="F70" s="175"/>
      <c r="G70" s="175"/>
      <c r="H70" s="175"/>
      <c r="I70" s="175"/>
      <c r="J70" s="176">
        <f>J346</f>
        <v>0</v>
      </c>
      <c r="K70" s="173"/>
      <c r="L70" s="177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72"/>
      <c r="C71" s="173"/>
      <c r="D71" s="174" t="s">
        <v>105</v>
      </c>
      <c r="E71" s="175"/>
      <c r="F71" s="175"/>
      <c r="G71" s="175"/>
      <c r="H71" s="175"/>
      <c r="I71" s="175"/>
      <c r="J71" s="176">
        <f>J362</f>
        <v>0</v>
      </c>
      <c r="K71" s="173"/>
      <c r="L71" s="177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72"/>
      <c r="C72" s="173"/>
      <c r="D72" s="174" t="s">
        <v>106</v>
      </c>
      <c r="E72" s="175"/>
      <c r="F72" s="175"/>
      <c r="G72" s="175"/>
      <c r="H72" s="175"/>
      <c r="I72" s="175"/>
      <c r="J72" s="176">
        <f>J371</f>
        <v>0</v>
      </c>
      <c r="K72" s="173"/>
      <c r="L72" s="177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2" customFormat="1" ht="21.84" customHeight="1">
      <c r="A73" s="39"/>
      <c r="B73" s="40"/>
      <c r="C73" s="41"/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6.96" customHeight="1">
      <c r="A74" s="39"/>
      <c r="B74" s="60"/>
      <c r="C74" s="61"/>
      <c r="D74" s="61"/>
      <c r="E74" s="61"/>
      <c r="F74" s="61"/>
      <c r="G74" s="61"/>
      <c r="H74" s="61"/>
      <c r="I74" s="61"/>
      <c r="J74" s="61"/>
      <c r="K74" s="6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8" s="2" customFormat="1" ht="6.96" customHeight="1">
      <c r="A78" s="39"/>
      <c r="B78" s="62"/>
      <c r="C78" s="63"/>
      <c r="D78" s="63"/>
      <c r="E78" s="63"/>
      <c r="F78" s="63"/>
      <c r="G78" s="63"/>
      <c r="H78" s="63"/>
      <c r="I78" s="63"/>
      <c r="J78" s="63"/>
      <c r="K78" s="63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24.96" customHeight="1">
      <c r="A79" s="39"/>
      <c r="B79" s="40"/>
      <c r="C79" s="24" t="s">
        <v>107</v>
      </c>
      <c r="D79" s="41"/>
      <c r="E79" s="41"/>
      <c r="F79" s="41"/>
      <c r="G79" s="41"/>
      <c r="H79" s="41"/>
      <c r="I79" s="41"/>
      <c r="J79" s="41"/>
      <c r="K79" s="41"/>
      <c r="L79" s="135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6.96" customHeight="1">
      <c r="A80" s="39"/>
      <c r="B80" s="40"/>
      <c r="C80" s="41"/>
      <c r="D80" s="41"/>
      <c r="E80" s="41"/>
      <c r="F80" s="41"/>
      <c r="G80" s="41"/>
      <c r="H80" s="41"/>
      <c r="I80" s="41"/>
      <c r="J80" s="41"/>
      <c r="K80" s="41"/>
      <c r="L80" s="135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2" customHeight="1">
      <c r="A81" s="39"/>
      <c r="B81" s="40"/>
      <c r="C81" s="33" t="s">
        <v>16</v>
      </c>
      <c r="D81" s="41"/>
      <c r="E81" s="41"/>
      <c r="F81" s="41"/>
      <c r="G81" s="41"/>
      <c r="H81" s="41"/>
      <c r="I81" s="41"/>
      <c r="J81" s="41"/>
      <c r="K81" s="41"/>
      <c r="L81" s="135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6.5" customHeight="1">
      <c r="A82" s="39"/>
      <c r="B82" s="40"/>
      <c r="C82" s="41"/>
      <c r="D82" s="41"/>
      <c r="E82" s="161" t="str">
        <f>E7</f>
        <v>Obnova povrchů Dobrovského - Roudnice nad Labem</v>
      </c>
      <c r="F82" s="33"/>
      <c r="G82" s="33"/>
      <c r="H82" s="33"/>
      <c r="I82" s="41"/>
      <c r="J82" s="41"/>
      <c r="K82" s="41"/>
      <c r="L82" s="135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88</v>
      </c>
      <c r="D83" s="41"/>
      <c r="E83" s="41"/>
      <c r="F83" s="41"/>
      <c r="G83" s="41"/>
      <c r="H83" s="41"/>
      <c r="I83" s="41"/>
      <c r="J83" s="41"/>
      <c r="K83" s="41"/>
      <c r="L83" s="135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E9</f>
        <v>Investor_A - Město Roudnice nad Labem</v>
      </c>
      <c r="F84" s="41"/>
      <c r="G84" s="41"/>
      <c r="H84" s="41"/>
      <c r="I84" s="41"/>
      <c r="J84" s="41"/>
      <c r="K84" s="41"/>
      <c r="L84" s="135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41"/>
      <c r="J85" s="41"/>
      <c r="K85" s="41"/>
      <c r="L85" s="135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22</v>
      </c>
      <c r="D86" s="41"/>
      <c r="E86" s="41"/>
      <c r="F86" s="28" t="str">
        <f>F12</f>
        <v>Roudnice nad Labem</v>
      </c>
      <c r="G86" s="41"/>
      <c r="H86" s="41"/>
      <c r="I86" s="33" t="s">
        <v>24</v>
      </c>
      <c r="J86" s="73" t="str">
        <f>IF(J12="","",J12)</f>
        <v>30. 7. 2025</v>
      </c>
      <c r="K86" s="41"/>
      <c r="L86" s="135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35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25.65" customHeight="1">
      <c r="A88" s="39"/>
      <c r="B88" s="40"/>
      <c r="C88" s="33" t="s">
        <v>26</v>
      </c>
      <c r="D88" s="41"/>
      <c r="E88" s="41"/>
      <c r="F88" s="28" t="str">
        <f>E15</f>
        <v xml:space="preserve"> </v>
      </c>
      <c r="G88" s="41"/>
      <c r="H88" s="41"/>
      <c r="I88" s="33" t="s">
        <v>33</v>
      </c>
      <c r="J88" s="37" t="str">
        <f>E21</f>
        <v>Projekce dopravní Filip, s.r.o.</v>
      </c>
      <c r="K88" s="41"/>
      <c r="L88" s="135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31</v>
      </c>
      <c r="D89" s="41"/>
      <c r="E89" s="41"/>
      <c r="F89" s="28" t="str">
        <f>IF(E18="","",E18)</f>
        <v>Vyplň údaj</v>
      </c>
      <c r="G89" s="41"/>
      <c r="H89" s="41"/>
      <c r="I89" s="33" t="s">
        <v>36</v>
      </c>
      <c r="J89" s="37" t="str">
        <f>E24</f>
        <v xml:space="preserve"> </v>
      </c>
      <c r="K89" s="41"/>
      <c r="L89" s="135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35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178"/>
      <c r="B91" s="179"/>
      <c r="C91" s="180" t="s">
        <v>108</v>
      </c>
      <c r="D91" s="181" t="s">
        <v>58</v>
      </c>
      <c r="E91" s="181" t="s">
        <v>54</v>
      </c>
      <c r="F91" s="181" t="s">
        <v>55</v>
      </c>
      <c r="G91" s="181" t="s">
        <v>109</v>
      </c>
      <c r="H91" s="181" t="s">
        <v>110</v>
      </c>
      <c r="I91" s="181" t="s">
        <v>111</v>
      </c>
      <c r="J91" s="181" t="s">
        <v>92</v>
      </c>
      <c r="K91" s="182" t="s">
        <v>112</v>
      </c>
      <c r="L91" s="183"/>
      <c r="M91" s="93" t="s">
        <v>28</v>
      </c>
      <c r="N91" s="94" t="s">
        <v>43</v>
      </c>
      <c r="O91" s="94" t="s">
        <v>113</v>
      </c>
      <c r="P91" s="94" t="s">
        <v>114</v>
      </c>
      <c r="Q91" s="94" t="s">
        <v>115</v>
      </c>
      <c r="R91" s="94" t="s">
        <v>116</v>
      </c>
      <c r="S91" s="94" t="s">
        <v>117</v>
      </c>
      <c r="T91" s="95" t="s">
        <v>118</v>
      </c>
      <c r="U91" s="178"/>
      <c r="V91" s="178"/>
      <c r="W91" s="178"/>
      <c r="X91" s="178"/>
      <c r="Y91" s="178"/>
      <c r="Z91" s="178"/>
      <c r="AA91" s="178"/>
      <c r="AB91" s="178"/>
      <c r="AC91" s="178"/>
      <c r="AD91" s="178"/>
      <c r="AE91" s="178"/>
    </row>
    <row r="92" s="2" customFormat="1" ht="22.8" customHeight="1">
      <c r="A92" s="39"/>
      <c r="B92" s="40"/>
      <c r="C92" s="100" t="s">
        <v>119</v>
      </c>
      <c r="D92" s="41"/>
      <c r="E92" s="41"/>
      <c r="F92" s="41"/>
      <c r="G92" s="41"/>
      <c r="H92" s="41"/>
      <c r="I92" s="41"/>
      <c r="J92" s="184">
        <f>BK92</f>
        <v>0</v>
      </c>
      <c r="K92" s="41"/>
      <c r="L92" s="45"/>
      <c r="M92" s="96"/>
      <c r="N92" s="185"/>
      <c r="O92" s="97"/>
      <c r="P92" s="186">
        <f>P93+P345</f>
        <v>0</v>
      </c>
      <c r="Q92" s="97"/>
      <c r="R92" s="186">
        <f>R93+R345</f>
        <v>38.230251049999993</v>
      </c>
      <c r="S92" s="97"/>
      <c r="T92" s="187">
        <f>T93+T345</f>
        <v>515.76983999999993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72</v>
      </c>
      <c r="AU92" s="18" t="s">
        <v>93</v>
      </c>
      <c r="BK92" s="188">
        <f>BK93+BK345</f>
        <v>0</v>
      </c>
    </row>
    <row r="93" s="12" customFormat="1" ht="25.92" customHeight="1">
      <c r="A93" s="12"/>
      <c r="B93" s="189"/>
      <c r="C93" s="190"/>
      <c r="D93" s="191" t="s">
        <v>72</v>
      </c>
      <c r="E93" s="192" t="s">
        <v>120</v>
      </c>
      <c r="F93" s="192" t="s">
        <v>121</v>
      </c>
      <c r="G93" s="190"/>
      <c r="H93" s="190"/>
      <c r="I93" s="193"/>
      <c r="J93" s="194">
        <f>BK93</f>
        <v>0</v>
      </c>
      <c r="K93" s="190"/>
      <c r="L93" s="195"/>
      <c r="M93" s="196"/>
      <c r="N93" s="197"/>
      <c r="O93" s="197"/>
      <c r="P93" s="198">
        <f>P94+P145+P156+P196+P249+P305+P341</f>
        <v>0</v>
      </c>
      <c r="Q93" s="197"/>
      <c r="R93" s="198">
        <f>R94+R145+R156+R196+R249+R305+R341</f>
        <v>38.230251049999993</v>
      </c>
      <c r="S93" s="197"/>
      <c r="T93" s="199">
        <f>T94+T145+T156+T196+T249+T305+T341</f>
        <v>515.76983999999993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00" t="s">
        <v>81</v>
      </c>
      <c r="AT93" s="201" t="s">
        <v>72</v>
      </c>
      <c r="AU93" s="201" t="s">
        <v>73</v>
      </c>
      <c r="AY93" s="200" t="s">
        <v>122</v>
      </c>
      <c r="BK93" s="202">
        <f>BK94+BK145+BK156+BK196+BK249+BK305+BK341</f>
        <v>0</v>
      </c>
    </row>
    <row r="94" s="12" customFormat="1" ht="22.8" customHeight="1">
      <c r="A94" s="12"/>
      <c r="B94" s="189"/>
      <c r="C94" s="190"/>
      <c r="D94" s="191" t="s">
        <v>72</v>
      </c>
      <c r="E94" s="203" t="s">
        <v>81</v>
      </c>
      <c r="F94" s="203" t="s">
        <v>123</v>
      </c>
      <c r="G94" s="190"/>
      <c r="H94" s="190"/>
      <c r="I94" s="193"/>
      <c r="J94" s="204">
        <f>BK94</f>
        <v>0</v>
      </c>
      <c r="K94" s="190"/>
      <c r="L94" s="195"/>
      <c r="M94" s="196"/>
      <c r="N94" s="197"/>
      <c r="O94" s="197"/>
      <c r="P94" s="198">
        <f>SUM(P95:P144)</f>
        <v>0</v>
      </c>
      <c r="Q94" s="197"/>
      <c r="R94" s="198">
        <f>SUM(R95:R144)</f>
        <v>14.379999999999999</v>
      </c>
      <c r="S94" s="197"/>
      <c r="T94" s="199">
        <f>SUM(T95:T144)</f>
        <v>0</v>
      </c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R94" s="200" t="s">
        <v>81</v>
      </c>
      <c r="AT94" s="201" t="s">
        <v>72</v>
      </c>
      <c r="AU94" s="201" t="s">
        <v>81</v>
      </c>
      <c r="AY94" s="200" t="s">
        <v>122</v>
      </c>
      <c r="BK94" s="202">
        <f>SUM(BK95:BK144)</f>
        <v>0</v>
      </c>
    </row>
    <row r="95" s="2" customFormat="1" ht="33" customHeight="1">
      <c r="A95" s="39"/>
      <c r="B95" s="40"/>
      <c r="C95" s="205" t="s">
        <v>81</v>
      </c>
      <c r="D95" s="205" t="s">
        <v>124</v>
      </c>
      <c r="E95" s="206" t="s">
        <v>125</v>
      </c>
      <c r="F95" s="207" t="s">
        <v>126</v>
      </c>
      <c r="G95" s="208" t="s">
        <v>127</v>
      </c>
      <c r="H95" s="209">
        <v>12.093</v>
      </c>
      <c r="I95" s="210"/>
      <c r="J95" s="211">
        <f>ROUND(I95*H95,2)</f>
        <v>0</v>
      </c>
      <c r="K95" s="207" t="s">
        <v>128</v>
      </c>
      <c r="L95" s="45"/>
      <c r="M95" s="212" t="s">
        <v>28</v>
      </c>
      <c r="N95" s="213" t="s">
        <v>44</v>
      </c>
      <c r="O95" s="85"/>
      <c r="P95" s="214">
        <f>O95*H95</f>
        <v>0</v>
      </c>
      <c r="Q95" s="214">
        <v>0</v>
      </c>
      <c r="R95" s="214">
        <f>Q95*H95</f>
        <v>0</v>
      </c>
      <c r="S95" s="214">
        <v>0</v>
      </c>
      <c r="T95" s="215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16" t="s">
        <v>129</v>
      </c>
      <c r="AT95" s="216" t="s">
        <v>124</v>
      </c>
      <c r="AU95" s="216" t="s">
        <v>83</v>
      </c>
      <c r="AY95" s="18" t="s">
        <v>122</v>
      </c>
      <c r="BE95" s="217">
        <f>IF(N95="základní",J95,0)</f>
        <v>0</v>
      </c>
      <c r="BF95" s="217">
        <f>IF(N95="snížená",J95,0)</f>
        <v>0</v>
      </c>
      <c r="BG95" s="217">
        <f>IF(N95="zákl. přenesená",J95,0)</f>
        <v>0</v>
      </c>
      <c r="BH95" s="217">
        <f>IF(N95="sníž. přenesená",J95,0)</f>
        <v>0</v>
      </c>
      <c r="BI95" s="217">
        <f>IF(N95="nulová",J95,0)</f>
        <v>0</v>
      </c>
      <c r="BJ95" s="18" t="s">
        <v>81</v>
      </c>
      <c r="BK95" s="217">
        <f>ROUND(I95*H95,2)</f>
        <v>0</v>
      </c>
      <c r="BL95" s="18" t="s">
        <v>129</v>
      </c>
      <c r="BM95" s="216" t="s">
        <v>130</v>
      </c>
    </row>
    <row r="96" s="2" customFormat="1">
      <c r="A96" s="39"/>
      <c r="B96" s="40"/>
      <c r="C96" s="41"/>
      <c r="D96" s="218" t="s">
        <v>131</v>
      </c>
      <c r="E96" s="41"/>
      <c r="F96" s="219" t="s">
        <v>132</v>
      </c>
      <c r="G96" s="41"/>
      <c r="H96" s="41"/>
      <c r="I96" s="220"/>
      <c r="J96" s="41"/>
      <c r="K96" s="41"/>
      <c r="L96" s="45"/>
      <c r="M96" s="221"/>
      <c r="N96" s="222"/>
      <c r="O96" s="85"/>
      <c r="P96" s="85"/>
      <c r="Q96" s="85"/>
      <c r="R96" s="85"/>
      <c r="S96" s="85"/>
      <c r="T96" s="86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T96" s="18" t="s">
        <v>131</v>
      </c>
      <c r="AU96" s="18" t="s">
        <v>83</v>
      </c>
    </row>
    <row r="97" s="2" customFormat="1">
      <c r="A97" s="39"/>
      <c r="B97" s="40"/>
      <c r="C97" s="41"/>
      <c r="D97" s="223" t="s">
        <v>133</v>
      </c>
      <c r="E97" s="41"/>
      <c r="F97" s="224" t="s">
        <v>134</v>
      </c>
      <c r="G97" s="41"/>
      <c r="H97" s="41"/>
      <c r="I97" s="220"/>
      <c r="J97" s="41"/>
      <c r="K97" s="41"/>
      <c r="L97" s="45"/>
      <c r="M97" s="221"/>
      <c r="N97" s="222"/>
      <c r="O97" s="85"/>
      <c r="P97" s="85"/>
      <c r="Q97" s="85"/>
      <c r="R97" s="85"/>
      <c r="S97" s="85"/>
      <c r="T97" s="86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T97" s="18" t="s">
        <v>133</v>
      </c>
      <c r="AU97" s="18" t="s">
        <v>83</v>
      </c>
    </row>
    <row r="98" s="13" customFormat="1">
      <c r="A98" s="13"/>
      <c r="B98" s="225"/>
      <c r="C98" s="226"/>
      <c r="D98" s="218" t="s">
        <v>135</v>
      </c>
      <c r="E98" s="227" t="s">
        <v>28</v>
      </c>
      <c r="F98" s="228" t="s">
        <v>136</v>
      </c>
      <c r="G98" s="226"/>
      <c r="H98" s="229">
        <v>12.093</v>
      </c>
      <c r="I98" s="230"/>
      <c r="J98" s="226"/>
      <c r="K98" s="226"/>
      <c r="L98" s="231"/>
      <c r="M98" s="232"/>
      <c r="N98" s="233"/>
      <c r="O98" s="233"/>
      <c r="P98" s="233"/>
      <c r="Q98" s="233"/>
      <c r="R98" s="233"/>
      <c r="S98" s="233"/>
      <c r="T98" s="234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T98" s="235" t="s">
        <v>135</v>
      </c>
      <c r="AU98" s="235" t="s">
        <v>83</v>
      </c>
      <c r="AV98" s="13" t="s">
        <v>83</v>
      </c>
      <c r="AW98" s="13" t="s">
        <v>35</v>
      </c>
      <c r="AX98" s="13" t="s">
        <v>81</v>
      </c>
      <c r="AY98" s="235" t="s">
        <v>122</v>
      </c>
    </row>
    <row r="99" s="2" customFormat="1" ht="33" customHeight="1">
      <c r="A99" s="39"/>
      <c r="B99" s="40"/>
      <c r="C99" s="205" t="s">
        <v>83</v>
      </c>
      <c r="D99" s="205" t="s">
        <v>124</v>
      </c>
      <c r="E99" s="206" t="s">
        <v>137</v>
      </c>
      <c r="F99" s="207" t="s">
        <v>138</v>
      </c>
      <c r="G99" s="208" t="s">
        <v>127</v>
      </c>
      <c r="H99" s="209">
        <v>6.3070000000000004</v>
      </c>
      <c r="I99" s="210"/>
      <c r="J99" s="211">
        <f>ROUND(I99*H99,2)</f>
        <v>0</v>
      </c>
      <c r="K99" s="207" t="s">
        <v>128</v>
      </c>
      <c r="L99" s="45"/>
      <c r="M99" s="212" t="s">
        <v>28</v>
      </c>
      <c r="N99" s="213" t="s">
        <v>44</v>
      </c>
      <c r="O99" s="85"/>
      <c r="P99" s="214">
        <f>O99*H99</f>
        <v>0</v>
      </c>
      <c r="Q99" s="214">
        <v>0</v>
      </c>
      <c r="R99" s="214">
        <f>Q99*H99</f>
        <v>0</v>
      </c>
      <c r="S99" s="214">
        <v>0</v>
      </c>
      <c r="T99" s="215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16" t="s">
        <v>129</v>
      </c>
      <c r="AT99" s="216" t="s">
        <v>124</v>
      </c>
      <c r="AU99" s="216" t="s">
        <v>83</v>
      </c>
      <c r="AY99" s="18" t="s">
        <v>122</v>
      </c>
      <c r="BE99" s="217">
        <f>IF(N99="základní",J99,0)</f>
        <v>0</v>
      </c>
      <c r="BF99" s="217">
        <f>IF(N99="snížená",J99,0)</f>
        <v>0</v>
      </c>
      <c r="BG99" s="217">
        <f>IF(N99="zákl. přenesená",J99,0)</f>
        <v>0</v>
      </c>
      <c r="BH99" s="217">
        <f>IF(N99="sníž. přenesená",J99,0)</f>
        <v>0</v>
      </c>
      <c r="BI99" s="217">
        <f>IF(N99="nulová",J99,0)</f>
        <v>0</v>
      </c>
      <c r="BJ99" s="18" t="s">
        <v>81</v>
      </c>
      <c r="BK99" s="217">
        <f>ROUND(I99*H99,2)</f>
        <v>0</v>
      </c>
      <c r="BL99" s="18" t="s">
        <v>129</v>
      </c>
      <c r="BM99" s="216" t="s">
        <v>139</v>
      </c>
    </row>
    <row r="100" s="2" customFormat="1">
      <c r="A100" s="39"/>
      <c r="B100" s="40"/>
      <c r="C100" s="41"/>
      <c r="D100" s="218" t="s">
        <v>131</v>
      </c>
      <c r="E100" s="41"/>
      <c r="F100" s="219" t="s">
        <v>140</v>
      </c>
      <c r="G100" s="41"/>
      <c r="H100" s="41"/>
      <c r="I100" s="220"/>
      <c r="J100" s="41"/>
      <c r="K100" s="41"/>
      <c r="L100" s="45"/>
      <c r="M100" s="221"/>
      <c r="N100" s="222"/>
      <c r="O100" s="85"/>
      <c r="P100" s="85"/>
      <c r="Q100" s="85"/>
      <c r="R100" s="85"/>
      <c r="S100" s="85"/>
      <c r="T100" s="86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T100" s="18" t="s">
        <v>131</v>
      </c>
      <c r="AU100" s="18" t="s">
        <v>83</v>
      </c>
    </row>
    <row r="101" s="2" customFormat="1">
      <c r="A101" s="39"/>
      <c r="B101" s="40"/>
      <c r="C101" s="41"/>
      <c r="D101" s="223" t="s">
        <v>133</v>
      </c>
      <c r="E101" s="41"/>
      <c r="F101" s="224" t="s">
        <v>141</v>
      </c>
      <c r="G101" s="41"/>
      <c r="H101" s="41"/>
      <c r="I101" s="220"/>
      <c r="J101" s="41"/>
      <c r="K101" s="41"/>
      <c r="L101" s="45"/>
      <c r="M101" s="221"/>
      <c r="N101" s="222"/>
      <c r="O101" s="85"/>
      <c r="P101" s="85"/>
      <c r="Q101" s="85"/>
      <c r="R101" s="85"/>
      <c r="S101" s="85"/>
      <c r="T101" s="86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T101" s="18" t="s">
        <v>133</v>
      </c>
      <c r="AU101" s="18" t="s">
        <v>83</v>
      </c>
    </row>
    <row r="102" s="13" customFormat="1">
      <c r="A102" s="13"/>
      <c r="B102" s="225"/>
      <c r="C102" s="226"/>
      <c r="D102" s="218" t="s">
        <v>135</v>
      </c>
      <c r="E102" s="227" t="s">
        <v>28</v>
      </c>
      <c r="F102" s="228" t="s">
        <v>142</v>
      </c>
      <c r="G102" s="226"/>
      <c r="H102" s="229">
        <v>6.3070000000000004</v>
      </c>
      <c r="I102" s="230"/>
      <c r="J102" s="226"/>
      <c r="K102" s="226"/>
      <c r="L102" s="231"/>
      <c r="M102" s="232"/>
      <c r="N102" s="233"/>
      <c r="O102" s="233"/>
      <c r="P102" s="233"/>
      <c r="Q102" s="233"/>
      <c r="R102" s="233"/>
      <c r="S102" s="233"/>
      <c r="T102" s="234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35" t="s">
        <v>135</v>
      </c>
      <c r="AU102" s="235" t="s">
        <v>83</v>
      </c>
      <c r="AV102" s="13" t="s">
        <v>83</v>
      </c>
      <c r="AW102" s="13" t="s">
        <v>35</v>
      </c>
      <c r="AX102" s="13" t="s">
        <v>73</v>
      </c>
      <c r="AY102" s="235" t="s">
        <v>122</v>
      </c>
    </row>
    <row r="103" s="14" customFormat="1">
      <c r="A103" s="14"/>
      <c r="B103" s="236"/>
      <c r="C103" s="237"/>
      <c r="D103" s="218" t="s">
        <v>135</v>
      </c>
      <c r="E103" s="238" t="s">
        <v>28</v>
      </c>
      <c r="F103" s="239" t="s">
        <v>143</v>
      </c>
      <c r="G103" s="237"/>
      <c r="H103" s="240">
        <v>6.3070000000000004</v>
      </c>
      <c r="I103" s="241"/>
      <c r="J103" s="237"/>
      <c r="K103" s="237"/>
      <c r="L103" s="242"/>
      <c r="M103" s="243"/>
      <c r="N103" s="244"/>
      <c r="O103" s="244"/>
      <c r="P103" s="244"/>
      <c r="Q103" s="244"/>
      <c r="R103" s="244"/>
      <c r="S103" s="244"/>
      <c r="T103" s="245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T103" s="246" t="s">
        <v>135</v>
      </c>
      <c r="AU103" s="246" t="s">
        <v>83</v>
      </c>
      <c r="AV103" s="14" t="s">
        <v>129</v>
      </c>
      <c r="AW103" s="14" t="s">
        <v>35</v>
      </c>
      <c r="AX103" s="14" t="s">
        <v>81</v>
      </c>
      <c r="AY103" s="246" t="s">
        <v>122</v>
      </c>
    </row>
    <row r="104" s="2" customFormat="1" ht="24.15" customHeight="1">
      <c r="A104" s="39"/>
      <c r="B104" s="40"/>
      <c r="C104" s="205" t="s">
        <v>144</v>
      </c>
      <c r="D104" s="205" t="s">
        <v>124</v>
      </c>
      <c r="E104" s="206" t="s">
        <v>145</v>
      </c>
      <c r="F104" s="207" t="s">
        <v>146</v>
      </c>
      <c r="G104" s="208" t="s">
        <v>127</v>
      </c>
      <c r="H104" s="209">
        <v>2</v>
      </c>
      <c r="I104" s="210"/>
      <c r="J104" s="211">
        <f>ROUND(I104*H104,2)</f>
        <v>0</v>
      </c>
      <c r="K104" s="207" t="s">
        <v>128</v>
      </c>
      <c r="L104" s="45"/>
      <c r="M104" s="212" t="s">
        <v>28</v>
      </c>
      <c r="N104" s="213" t="s">
        <v>44</v>
      </c>
      <c r="O104" s="85"/>
      <c r="P104" s="214">
        <f>O104*H104</f>
        <v>0</v>
      </c>
      <c r="Q104" s="214">
        <v>0</v>
      </c>
      <c r="R104" s="214">
        <f>Q104*H104</f>
        <v>0</v>
      </c>
      <c r="S104" s="214">
        <v>0</v>
      </c>
      <c r="T104" s="215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16" t="s">
        <v>129</v>
      </c>
      <c r="AT104" s="216" t="s">
        <v>124</v>
      </c>
      <c r="AU104" s="216" t="s">
        <v>83</v>
      </c>
      <c r="AY104" s="18" t="s">
        <v>122</v>
      </c>
      <c r="BE104" s="217">
        <f>IF(N104="základní",J104,0)</f>
        <v>0</v>
      </c>
      <c r="BF104" s="217">
        <f>IF(N104="snížená",J104,0)</f>
        <v>0</v>
      </c>
      <c r="BG104" s="217">
        <f>IF(N104="zákl. přenesená",J104,0)</f>
        <v>0</v>
      </c>
      <c r="BH104" s="217">
        <f>IF(N104="sníž. přenesená",J104,0)</f>
        <v>0</v>
      </c>
      <c r="BI104" s="217">
        <f>IF(N104="nulová",J104,0)</f>
        <v>0</v>
      </c>
      <c r="BJ104" s="18" t="s">
        <v>81</v>
      </c>
      <c r="BK104" s="217">
        <f>ROUND(I104*H104,2)</f>
        <v>0</v>
      </c>
      <c r="BL104" s="18" t="s">
        <v>129</v>
      </c>
      <c r="BM104" s="216" t="s">
        <v>147</v>
      </c>
    </row>
    <row r="105" s="2" customFormat="1">
      <c r="A105" s="39"/>
      <c r="B105" s="40"/>
      <c r="C105" s="41"/>
      <c r="D105" s="218" t="s">
        <v>131</v>
      </c>
      <c r="E105" s="41"/>
      <c r="F105" s="219" t="s">
        <v>148</v>
      </c>
      <c r="G105" s="41"/>
      <c r="H105" s="41"/>
      <c r="I105" s="220"/>
      <c r="J105" s="41"/>
      <c r="K105" s="41"/>
      <c r="L105" s="45"/>
      <c r="M105" s="221"/>
      <c r="N105" s="222"/>
      <c r="O105" s="85"/>
      <c r="P105" s="85"/>
      <c r="Q105" s="85"/>
      <c r="R105" s="85"/>
      <c r="S105" s="85"/>
      <c r="T105" s="86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T105" s="18" t="s">
        <v>131</v>
      </c>
      <c r="AU105" s="18" t="s">
        <v>83</v>
      </c>
    </row>
    <row r="106" s="2" customFormat="1">
      <c r="A106" s="39"/>
      <c r="B106" s="40"/>
      <c r="C106" s="41"/>
      <c r="D106" s="223" t="s">
        <v>133</v>
      </c>
      <c r="E106" s="41"/>
      <c r="F106" s="224" t="s">
        <v>149</v>
      </c>
      <c r="G106" s="41"/>
      <c r="H106" s="41"/>
      <c r="I106" s="220"/>
      <c r="J106" s="41"/>
      <c r="K106" s="41"/>
      <c r="L106" s="45"/>
      <c r="M106" s="221"/>
      <c r="N106" s="222"/>
      <c r="O106" s="85"/>
      <c r="P106" s="85"/>
      <c r="Q106" s="85"/>
      <c r="R106" s="85"/>
      <c r="S106" s="85"/>
      <c r="T106" s="86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T106" s="18" t="s">
        <v>133</v>
      </c>
      <c r="AU106" s="18" t="s">
        <v>83</v>
      </c>
    </row>
    <row r="107" s="13" customFormat="1">
      <c r="A107" s="13"/>
      <c r="B107" s="225"/>
      <c r="C107" s="226"/>
      <c r="D107" s="218" t="s">
        <v>135</v>
      </c>
      <c r="E107" s="227" t="s">
        <v>28</v>
      </c>
      <c r="F107" s="228" t="s">
        <v>150</v>
      </c>
      <c r="G107" s="226"/>
      <c r="H107" s="229">
        <v>2</v>
      </c>
      <c r="I107" s="230"/>
      <c r="J107" s="226"/>
      <c r="K107" s="226"/>
      <c r="L107" s="231"/>
      <c r="M107" s="232"/>
      <c r="N107" s="233"/>
      <c r="O107" s="233"/>
      <c r="P107" s="233"/>
      <c r="Q107" s="233"/>
      <c r="R107" s="233"/>
      <c r="S107" s="233"/>
      <c r="T107" s="234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35" t="s">
        <v>135</v>
      </c>
      <c r="AU107" s="235" t="s">
        <v>83</v>
      </c>
      <c r="AV107" s="13" t="s">
        <v>83</v>
      </c>
      <c r="AW107" s="13" t="s">
        <v>35</v>
      </c>
      <c r="AX107" s="13" t="s">
        <v>81</v>
      </c>
      <c r="AY107" s="235" t="s">
        <v>122</v>
      </c>
    </row>
    <row r="108" s="2" customFormat="1" ht="37.8" customHeight="1">
      <c r="A108" s="39"/>
      <c r="B108" s="40"/>
      <c r="C108" s="205" t="s">
        <v>129</v>
      </c>
      <c r="D108" s="205" t="s">
        <v>124</v>
      </c>
      <c r="E108" s="206" t="s">
        <v>151</v>
      </c>
      <c r="F108" s="207" t="s">
        <v>152</v>
      </c>
      <c r="G108" s="208" t="s">
        <v>127</v>
      </c>
      <c r="H108" s="209">
        <v>20.399999999999999</v>
      </c>
      <c r="I108" s="210"/>
      <c r="J108" s="211">
        <f>ROUND(I108*H108,2)</f>
        <v>0</v>
      </c>
      <c r="K108" s="207" t="s">
        <v>128</v>
      </c>
      <c r="L108" s="45"/>
      <c r="M108" s="212" t="s">
        <v>28</v>
      </c>
      <c r="N108" s="213" t="s">
        <v>44</v>
      </c>
      <c r="O108" s="85"/>
      <c r="P108" s="214">
        <f>O108*H108</f>
        <v>0</v>
      </c>
      <c r="Q108" s="214">
        <v>0</v>
      </c>
      <c r="R108" s="214">
        <f>Q108*H108</f>
        <v>0</v>
      </c>
      <c r="S108" s="214">
        <v>0</v>
      </c>
      <c r="T108" s="215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16" t="s">
        <v>129</v>
      </c>
      <c r="AT108" s="216" t="s">
        <v>124</v>
      </c>
      <c r="AU108" s="216" t="s">
        <v>83</v>
      </c>
      <c r="AY108" s="18" t="s">
        <v>122</v>
      </c>
      <c r="BE108" s="217">
        <f>IF(N108="základní",J108,0)</f>
        <v>0</v>
      </c>
      <c r="BF108" s="217">
        <f>IF(N108="snížená",J108,0)</f>
        <v>0</v>
      </c>
      <c r="BG108" s="217">
        <f>IF(N108="zákl. přenesená",J108,0)</f>
        <v>0</v>
      </c>
      <c r="BH108" s="217">
        <f>IF(N108="sníž. přenesená",J108,0)</f>
        <v>0</v>
      </c>
      <c r="BI108" s="217">
        <f>IF(N108="nulová",J108,0)</f>
        <v>0</v>
      </c>
      <c r="BJ108" s="18" t="s">
        <v>81</v>
      </c>
      <c r="BK108" s="217">
        <f>ROUND(I108*H108,2)</f>
        <v>0</v>
      </c>
      <c r="BL108" s="18" t="s">
        <v>129</v>
      </c>
      <c r="BM108" s="216" t="s">
        <v>153</v>
      </c>
    </row>
    <row r="109" s="2" customFormat="1">
      <c r="A109" s="39"/>
      <c r="B109" s="40"/>
      <c r="C109" s="41"/>
      <c r="D109" s="218" t="s">
        <v>131</v>
      </c>
      <c r="E109" s="41"/>
      <c r="F109" s="219" t="s">
        <v>154</v>
      </c>
      <c r="G109" s="41"/>
      <c r="H109" s="41"/>
      <c r="I109" s="220"/>
      <c r="J109" s="41"/>
      <c r="K109" s="41"/>
      <c r="L109" s="45"/>
      <c r="M109" s="221"/>
      <c r="N109" s="222"/>
      <c r="O109" s="85"/>
      <c r="P109" s="85"/>
      <c r="Q109" s="85"/>
      <c r="R109" s="85"/>
      <c r="S109" s="85"/>
      <c r="T109" s="86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T109" s="18" t="s">
        <v>131</v>
      </c>
      <c r="AU109" s="18" t="s">
        <v>83</v>
      </c>
    </row>
    <row r="110" s="2" customFormat="1">
      <c r="A110" s="39"/>
      <c r="B110" s="40"/>
      <c r="C110" s="41"/>
      <c r="D110" s="223" t="s">
        <v>133</v>
      </c>
      <c r="E110" s="41"/>
      <c r="F110" s="224" t="s">
        <v>155</v>
      </c>
      <c r="G110" s="41"/>
      <c r="H110" s="41"/>
      <c r="I110" s="220"/>
      <c r="J110" s="41"/>
      <c r="K110" s="41"/>
      <c r="L110" s="45"/>
      <c r="M110" s="221"/>
      <c r="N110" s="222"/>
      <c r="O110" s="85"/>
      <c r="P110" s="85"/>
      <c r="Q110" s="85"/>
      <c r="R110" s="85"/>
      <c r="S110" s="85"/>
      <c r="T110" s="86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T110" s="18" t="s">
        <v>133</v>
      </c>
      <c r="AU110" s="18" t="s">
        <v>83</v>
      </c>
    </row>
    <row r="111" s="2" customFormat="1">
      <c r="A111" s="39"/>
      <c r="B111" s="40"/>
      <c r="C111" s="41"/>
      <c r="D111" s="218" t="s">
        <v>156</v>
      </c>
      <c r="E111" s="41"/>
      <c r="F111" s="247" t="s">
        <v>157</v>
      </c>
      <c r="G111" s="41"/>
      <c r="H111" s="41"/>
      <c r="I111" s="220"/>
      <c r="J111" s="41"/>
      <c r="K111" s="41"/>
      <c r="L111" s="45"/>
      <c r="M111" s="221"/>
      <c r="N111" s="222"/>
      <c r="O111" s="85"/>
      <c r="P111" s="85"/>
      <c r="Q111" s="85"/>
      <c r="R111" s="85"/>
      <c r="S111" s="85"/>
      <c r="T111" s="86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T111" s="18" t="s">
        <v>156</v>
      </c>
      <c r="AU111" s="18" t="s">
        <v>83</v>
      </c>
    </row>
    <row r="112" s="13" customFormat="1">
      <c r="A112" s="13"/>
      <c r="B112" s="225"/>
      <c r="C112" s="226"/>
      <c r="D112" s="218" t="s">
        <v>135</v>
      </c>
      <c r="E112" s="227" t="s">
        <v>28</v>
      </c>
      <c r="F112" s="228" t="s">
        <v>158</v>
      </c>
      <c r="G112" s="226"/>
      <c r="H112" s="229">
        <v>20.399999999999999</v>
      </c>
      <c r="I112" s="230"/>
      <c r="J112" s="226"/>
      <c r="K112" s="226"/>
      <c r="L112" s="231"/>
      <c r="M112" s="232"/>
      <c r="N112" s="233"/>
      <c r="O112" s="233"/>
      <c r="P112" s="233"/>
      <c r="Q112" s="233"/>
      <c r="R112" s="233"/>
      <c r="S112" s="233"/>
      <c r="T112" s="23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35" t="s">
        <v>135</v>
      </c>
      <c r="AU112" s="235" t="s">
        <v>83</v>
      </c>
      <c r="AV112" s="13" t="s">
        <v>83</v>
      </c>
      <c r="AW112" s="13" t="s">
        <v>35</v>
      </c>
      <c r="AX112" s="13" t="s">
        <v>73</v>
      </c>
      <c r="AY112" s="235" t="s">
        <v>122</v>
      </c>
    </row>
    <row r="113" s="14" customFormat="1">
      <c r="A113" s="14"/>
      <c r="B113" s="236"/>
      <c r="C113" s="237"/>
      <c r="D113" s="218" t="s">
        <v>135</v>
      </c>
      <c r="E113" s="238" t="s">
        <v>28</v>
      </c>
      <c r="F113" s="239" t="s">
        <v>143</v>
      </c>
      <c r="G113" s="237"/>
      <c r="H113" s="240">
        <v>20.399999999999999</v>
      </c>
      <c r="I113" s="241"/>
      <c r="J113" s="237"/>
      <c r="K113" s="237"/>
      <c r="L113" s="242"/>
      <c r="M113" s="243"/>
      <c r="N113" s="244"/>
      <c r="O113" s="244"/>
      <c r="P113" s="244"/>
      <c r="Q113" s="244"/>
      <c r="R113" s="244"/>
      <c r="S113" s="244"/>
      <c r="T113" s="245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T113" s="246" t="s">
        <v>135</v>
      </c>
      <c r="AU113" s="246" t="s">
        <v>83</v>
      </c>
      <c r="AV113" s="14" t="s">
        <v>129</v>
      </c>
      <c r="AW113" s="14" t="s">
        <v>35</v>
      </c>
      <c r="AX113" s="14" t="s">
        <v>81</v>
      </c>
      <c r="AY113" s="246" t="s">
        <v>122</v>
      </c>
    </row>
    <row r="114" s="2" customFormat="1" ht="33" customHeight="1">
      <c r="A114" s="39"/>
      <c r="B114" s="40"/>
      <c r="C114" s="205" t="s">
        <v>159</v>
      </c>
      <c r="D114" s="205" t="s">
        <v>124</v>
      </c>
      <c r="E114" s="206" t="s">
        <v>160</v>
      </c>
      <c r="F114" s="207" t="s">
        <v>161</v>
      </c>
      <c r="G114" s="208" t="s">
        <v>162</v>
      </c>
      <c r="H114" s="209">
        <v>36.719999999999999</v>
      </c>
      <c r="I114" s="210"/>
      <c r="J114" s="211">
        <f>ROUND(I114*H114,2)</f>
        <v>0</v>
      </c>
      <c r="K114" s="207" t="s">
        <v>128</v>
      </c>
      <c r="L114" s="45"/>
      <c r="M114" s="212" t="s">
        <v>28</v>
      </c>
      <c r="N114" s="213" t="s">
        <v>44</v>
      </c>
      <c r="O114" s="85"/>
      <c r="P114" s="214">
        <f>O114*H114</f>
        <v>0</v>
      </c>
      <c r="Q114" s="214">
        <v>0</v>
      </c>
      <c r="R114" s="214">
        <f>Q114*H114</f>
        <v>0</v>
      </c>
      <c r="S114" s="214">
        <v>0</v>
      </c>
      <c r="T114" s="215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16" t="s">
        <v>129</v>
      </c>
      <c r="AT114" s="216" t="s">
        <v>124</v>
      </c>
      <c r="AU114" s="216" t="s">
        <v>83</v>
      </c>
      <c r="AY114" s="18" t="s">
        <v>122</v>
      </c>
      <c r="BE114" s="217">
        <f>IF(N114="základní",J114,0)</f>
        <v>0</v>
      </c>
      <c r="BF114" s="217">
        <f>IF(N114="snížená",J114,0)</f>
        <v>0</v>
      </c>
      <c r="BG114" s="217">
        <f>IF(N114="zákl. přenesená",J114,0)</f>
        <v>0</v>
      </c>
      <c r="BH114" s="217">
        <f>IF(N114="sníž. přenesená",J114,0)</f>
        <v>0</v>
      </c>
      <c r="BI114" s="217">
        <f>IF(N114="nulová",J114,0)</f>
        <v>0</v>
      </c>
      <c r="BJ114" s="18" t="s">
        <v>81</v>
      </c>
      <c r="BK114" s="217">
        <f>ROUND(I114*H114,2)</f>
        <v>0</v>
      </c>
      <c r="BL114" s="18" t="s">
        <v>129</v>
      </c>
      <c r="BM114" s="216" t="s">
        <v>163</v>
      </c>
    </row>
    <row r="115" s="2" customFormat="1">
      <c r="A115" s="39"/>
      <c r="B115" s="40"/>
      <c r="C115" s="41"/>
      <c r="D115" s="218" t="s">
        <v>131</v>
      </c>
      <c r="E115" s="41"/>
      <c r="F115" s="219" t="s">
        <v>164</v>
      </c>
      <c r="G115" s="41"/>
      <c r="H115" s="41"/>
      <c r="I115" s="220"/>
      <c r="J115" s="41"/>
      <c r="K115" s="41"/>
      <c r="L115" s="45"/>
      <c r="M115" s="221"/>
      <c r="N115" s="222"/>
      <c r="O115" s="85"/>
      <c r="P115" s="85"/>
      <c r="Q115" s="85"/>
      <c r="R115" s="85"/>
      <c r="S115" s="85"/>
      <c r="T115" s="86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T115" s="18" t="s">
        <v>131</v>
      </c>
      <c r="AU115" s="18" t="s">
        <v>83</v>
      </c>
    </row>
    <row r="116" s="2" customFormat="1">
      <c r="A116" s="39"/>
      <c r="B116" s="40"/>
      <c r="C116" s="41"/>
      <c r="D116" s="223" t="s">
        <v>133</v>
      </c>
      <c r="E116" s="41"/>
      <c r="F116" s="224" t="s">
        <v>165</v>
      </c>
      <c r="G116" s="41"/>
      <c r="H116" s="41"/>
      <c r="I116" s="220"/>
      <c r="J116" s="41"/>
      <c r="K116" s="41"/>
      <c r="L116" s="45"/>
      <c r="M116" s="221"/>
      <c r="N116" s="222"/>
      <c r="O116" s="85"/>
      <c r="P116" s="85"/>
      <c r="Q116" s="85"/>
      <c r="R116" s="85"/>
      <c r="S116" s="85"/>
      <c r="T116" s="86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T116" s="18" t="s">
        <v>133</v>
      </c>
      <c r="AU116" s="18" t="s">
        <v>83</v>
      </c>
    </row>
    <row r="117" s="13" customFormat="1">
      <c r="A117" s="13"/>
      <c r="B117" s="225"/>
      <c r="C117" s="226"/>
      <c r="D117" s="218" t="s">
        <v>135</v>
      </c>
      <c r="E117" s="227" t="s">
        <v>28</v>
      </c>
      <c r="F117" s="228" t="s">
        <v>166</v>
      </c>
      <c r="G117" s="226"/>
      <c r="H117" s="229">
        <v>20.399999999999999</v>
      </c>
      <c r="I117" s="230"/>
      <c r="J117" s="226"/>
      <c r="K117" s="226"/>
      <c r="L117" s="231"/>
      <c r="M117" s="232"/>
      <c r="N117" s="233"/>
      <c r="O117" s="233"/>
      <c r="P117" s="233"/>
      <c r="Q117" s="233"/>
      <c r="R117" s="233"/>
      <c r="S117" s="233"/>
      <c r="T117" s="234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35" t="s">
        <v>135</v>
      </c>
      <c r="AU117" s="235" t="s">
        <v>83</v>
      </c>
      <c r="AV117" s="13" t="s">
        <v>83</v>
      </c>
      <c r="AW117" s="13" t="s">
        <v>35</v>
      </c>
      <c r="AX117" s="13" t="s">
        <v>73</v>
      </c>
      <c r="AY117" s="235" t="s">
        <v>122</v>
      </c>
    </row>
    <row r="118" s="14" customFormat="1">
      <c r="A118" s="14"/>
      <c r="B118" s="236"/>
      <c r="C118" s="237"/>
      <c r="D118" s="218" t="s">
        <v>135</v>
      </c>
      <c r="E118" s="238" t="s">
        <v>28</v>
      </c>
      <c r="F118" s="239" t="s">
        <v>143</v>
      </c>
      <c r="G118" s="237"/>
      <c r="H118" s="240">
        <v>20.399999999999999</v>
      </c>
      <c r="I118" s="241"/>
      <c r="J118" s="237"/>
      <c r="K118" s="237"/>
      <c r="L118" s="242"/>
      <c r="M118" s="243"/>
      <c r="N118" s="244"/>
      <c r="O118" s="244"/>
      <c r="P118" s="244"/>
      <c r="Q118" s="244"/>
      <c r="R118" s="244"/>
      <c r="S118" s="244"/>
      <c r="T118" s="245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T118" s="246" t="s">
        <v>135</v>
      </c>
      <c r="AU118" s="246" t="s">
        <v>83</v>
      </c>
      <c r="AV118" s="14" t="s">
        <v>129</v>
      </c>
      <c r="AW118" s="14" t="s">
        <v>35</v>
      </c>
      <c r="AX118" s="14" t="s">
        <v>81</v>
      </c>
      <c r="AY118" s="246" t="s">
        <v>122</v>
      </c>
    </row>
    <row r="119" s="13" customFormat="1">
      <c r="A119" s="13"/>
      <c r="B119" s="225"/>
      <c r="C119" s="226"/>
      <c r="D119" s="218" t="s">
        <v>135</v>
      </c>
      <c r="E119" s="226"/>
      <c r="F119" s="228" t="s">
        <v>167</v>
      </c>
      <c r="G119" s="226"/>
      <c r="H119" s="229">
        <v>36.719999999999999</v>
      </c>
      <c r="I119" s="230"/>
      <c r="J119" s="226"/>
      <c r="K119" s="226"/>
      <c r="L119" s="231"/>
      <c r="M119" s="232"/>
      <c r="N119" s="233"/>
      <c r="O119" s="233"/>
      <c r="P119" s="233"/>
      <c r="Q119" s="233"/>
      <c r="R119" s="233"/>
      <c r="S119" s="233"/>
      <c r="T119" s="234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35" t="s">
        <v>135</v>
      </c>
      <c r="AU119" s="235" t="s">
        <v>83</v>
      </c>
      <c r="AV119" s="13" t="s">
        <v>83</v>
      </c>
      <c r="AW119" s="13" t="s">
        <v>4</v>
      </c>
      <c r="AX119" s="13" t="s">
        <v>81</v>
      </c>
      <c r="AY119" s="235" t="s">
        <v>122</v>
      </c>
    </row>
    <row r="120" s="2" customFormat="1" ht="24.15" customHeight="1">
      <c r="A120" s="39"/>
      <c r="B120" s="40"/>
      <c r="C120" s="205" t="s">
        <v>168</v>
      </c>
      <c r="D120" s="205" t="s">
        <v>124</v>
      </c>
      <c r="E120" s="206" t="s">
        <v>169</v>
      </c>
      <c r="F120" s="207" t="s">
        <v>170</v>
      </c>
      <c r="G120" s="208" t="s">
        <v>127</v>
      </c>
      <c r="H120" s="209">
        <v>5.9400000000000004</v>
      </c>
      <c r="I120" s="210"/>
      <c r="J120" s="211">
        <f>ROUND(I120*H120,2)</f>
        <v>0</v>
      </c>
      <c r="K120" s="207" t="s">
        <v>128</v>
      </c>
      <c r="L120" s="45"/>
      <c r="M120" s="212" t="s">
        <v>28</v>
      </c>
      <c r="N120" s="213" t="s">
        <v>44</v>
      </c>
      <c r="O120" s="85"/>
      <c r="P120" s="214">
        <f>O120*H120</f>
        <v>0</v>
      </c>
      <c r="Q120" s="214">
        <v>0</v>
      </c>
      <c r="R120" s="214">
        <f>Q120*H120</f>
        <v>0</v>
      </c>
      <c r="S120" s="214">
        <v>0</v>
      </c>
      <c r="T120" s="215">
        <f>S120*H120</f>
        <v>0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R120" s="216" t="s">
        <v>129</v>
      </c>
      <c r="AT120" s="216" t="s">
        <v>124</v>
      </c>
      <c r="AU120" s="216" t="s">
        <v>83</v>
      </c>
      <c r="AY120" s="18" t="s">
        <v>122</v>
      </c>
      <c r="BE120" s="217">
        <f>IF(N120="základní",J120,0)</f>
        <v>0</v>
      </c>
      <c r="BF120" s="217">
        <f>IF(N120="snížená",J120,0)</f>
        <v>0</v>
      </c>
      <c r="BG120" s="217">
        <f>IF(N120="zákl. přenesená",J120,0)</f>
        <v>0</v>
      </c>
      <c r="BH120" s="217">
        <f>IF(N120="sníž. přenesená",J120,0)</f>
        <v>0</v>
      </c>
      <c r="BI120" s="217">
        <f>IF(N120="nulová",J120,0)</f>
        <v>0</v>
      </c>
      <c r="BJ120" s="18" t="s">
        <v>81</v>
      </c>
      <c r="BK120" s="217">
        <f>ROUND(I120*H120,2)</f>
        <v>0</v>
      </c>
      <c r="BL120" s="18" t="s">
        <v>129</v>
      </c>
      <c r="BM120" s="216" t="s">
        <v>171</v>
      </c>
    </row>
    <row r="121" s="2" customFormat="1">
      <c r="A121" s="39"/>
      <c r="B121" s="40"/>
      <c r="C121" s="41"/>
      <c r="D121" s="218" t="s">
        <v>131</v>
      </c>
      <c r="E121" s="41"/>
      <c r="F121" s="219" t="s">
        <v>172</v>
      </c>
      <c r="G121" s="41"/>
      <c r="H121" s="41"/>
      <c r="I121" s="220"/>
      <c r="J121" s="41"/>
      <c r="K121" s="41"/>
      <c r="L121" s="45"/>
      <c r="M121" s="221"/>
      <c r="N121" s="222"/>
      <c r="O121" s="85"/>
      <c r="P121" s="85"/>
      <c r="Q121" s="85"/>
      <c r="R121" s="85"/>
      <c r="S121" s="85"/>
      <c r="T121" s="86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T121" s="18" t="s">
        <v>131</v>
      </c>
      <c r="AU121" s="18" t="s">
        <v>83</v>
      </c>
    </row>
    <row r="122" s="2" customFormat="1">
      <c r="A122" s="39"/>
      <c r="B122" s="40"/>
      <c r="C122" s="41"/>
      <c r="D122" s="223" t="s">
        <v>133</v>
      </c>
      <c r="E122" s="41"/>
      <c r="F122" s="224" t="s">
        <v>173</v>
      </c>
      <c r="G122" s="41"/>
      <c r="H122" s="41"/>
      <c r="I122" s="220"/>
      <c r="J122" s="41"/>
      <c r="K122" s="41"/>
      <c r="L122" s="45"/>
      <c r="M122" s="221"/>
      <c r="N122" s="222"/>
      <c r="O122" s="85"/>
      <c r="P122" s="85"/>
      <c r="Q122" s="85"/>
      <c r="R122" s="85"/>
      <c r="S122" s="85"/>
      <c r="T122" s="86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T122" s="18" t="s">
        <v>133</v>
      </c>
      <c r="AU122" s="18" t="s">
        <v>83</v>
      </c>
    </row>
    <row r="123" s="13" customFormat="1">
      <c r="A123" s="13"/>
      <c r="B123" s="225"/>
      <c r="C123" s="226"/>
      <c r="D123" s="218" t="s">
        <v>135</v>
      </c>
      <c r="E123" s="227" t="s">
        <v>28</v>
      </c>
      <c r="F123" s="228" t="s">
        <v>174</v>
      </c>
      <c r="G123" s="226"/>
      <c r="H123" s="229">
        <v>1.5249999999999999</v>
      </c>
      <c r="I123" s="230"/>
      <c r="J123" s="226"/>
      <c r="K123" s="226"/>
      <c r="L123" s="231"/>
      <c r="M123" s="232"/>
      <c r="N123" s="233"/>
      <c r="O123" s="233"/>
      <c r="P123" s="233"/>
      <c r="Q123" s="233"/>
      <c r="R123" s="233"/>
      <c r="S123" s="233"/>
      <c r="T123" s="234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35" t="s">
        <v>135</v>
      </c>
      <c r="AU123" s="235" t="s">
        <v>83</v>
      </c>
      <c r="AV123" s="13" t="s">
        <v>83</v>
      </c>
      <c r="AW123" s="13" t="s">
        <v>35</v>
      </c>
      <c r="AX123" s="13" t="s">
        <v>73</v>
      </c>
      <c r="AY123" s="235" t="s">
        <v>122</v>
      </c>
    </row>
    <row r="124" s="13" customFormat="1">
      <c r="A124" s="13"/>
      <c r="B124" s="225"/>
      <c r="C124" s="226"/>
      <c r="D124" s="218" t="s">
        <v>135</v>
      </c>
      <c r="E124" s="227" t="s">
        <v>28</v>
      </c>
      <c r="F124" s="228" t="s">
        <v>175</v>
      </c>
      <c r="G124" s="226"/>
      <c r="H124" s="229">
        <v>4.415</v>
      </c>
      <c r="I124" s="230"/>
      <c r="J124" s="226"/>
      <c r="K124" s="226"/>
      <c r="L124" s="231"/>
      <c r="M124" s="232"/>
      <c r="N124" s="233"/>
      <c r="O124" s="233"/>
      <c r="P124" s="233"/>
      <c r="Q124" s="233"/>
      <c r="R124" s="233"/>
      <c r="S124" s="233"/>
      <c r="T124" s="234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35" t="s">
        <v>135</v>
      </c>
      <c r="AU124" s="235" t="s">
        <v>83</v>
      </c>
      <c r="AV124" s="13" t="s">
        <v>83</v>
      </c>
      <c r="AW124" s="13" t="s">
        <v>35</v>
      </c>
      <c r="AX124" s="13" t="s">
        <v>73</v>
      </c>
      <c r="AY124" s="235" t="s">
        <v>122</v>
      </c>
    </row>
    <row r="125" s="14" customFormat="1">
      <c r="A125" s="14"/>
      <c r="B125" s="236"/>
      <c r="C125" s="237"/>
      <c r="D125" s="218" t="s">
        <v>135</v>
      </c>
      <c r="E125" s="238" t="s">
        <v>28</v>
      </c>
      <c r="F125" s="239" t="s">
        <v>143</v>
      </c>
      <c r="G125" s="237"/>
      <c r="H125" s="240">
        <v>5.9399999999999995</v>
      </c>
      <c r="I125" s="241"/>
      <c r="J125" s="237"/>
      <c r="K125" s="237"/>
      <c r="L125" s="242"/>
      <c r="M125" s="243"/>
      <c r="N125" s="244"/>
      <c r="O125" s="244"/>
      <c r="P125" s="244"/>
      <c r="Q125" s="244"/>
      <c r="R125" s="244"/>
      <c r="S125" s="244"/>
      <c r="T125" s="245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T125" s="246" t="s">
        <v>135</v>
      </c>
      <c r="AU125" s="246" t="s">
        <v>83</v>
      </c>
      <c r="AV125" s="14" t="s">
        <v>129</v>
      </c>
      <c r="AW125" s="14" t="s">
        <v>35</v>
      </c>
      <c r="AX125" s="14" t="s">
        <v>81</v>
      </c>
      <c r="AY125" s="246" t="s">
        <v>122</v>
      </c>
    </row>
    <row r="126" s="2" customFormat="1" ht="16.5" customHeight="1">
      <c r="A126" s="39"/>
      <c r="B126" s="40"/>
      <c r="C126" s="248" t="s">
        <v>176</v>
      </c>
      <c r="D126" s="248" t="s">
        <v>177</v>
      </c>
      <c r="E126" s="249" t="s">
        <v>178</v>
      </c>
      <c r="F126" s="250" t="s">
        <v>179</v>
      </c>
      <c r="G126" s="251" t="s">
        <v>162</v>
      </c>
      <c r="H126" s="252">
        <v>8.8300000000000001</v>
      </c>
      <c r="I126" s="253"/>
      <c r="J126" s="254">
        <f>ROUND(I126*H126,2)</f>
        <v>0</v>
      </c>
      <c r="K126" s="250" t="s">
        <v>128</v>
      </c>
      <c r="L126" s="255"/>
      <c r="M126" s="256" t="s">
        <v>28</v>
      </c>
      <c r="N126" s="257" t="s">
        <v>44</v>
      </c>
      <c r="O126" s="85"/>
      <c r="P126" s="214">
        <f>O126*H126</f>
        <v>0</v>
      </c>
      <c r="Q126" s="214">
        <v>1</v>
      </c>
      <c r="R126" s="214">
        <f>Q126*H126</f>
        <v>8.8300000000000001</v>
      </c>
      <c r="S126" s="214">
        <v>0</v>
      </c>
      <c r="T126" s="215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16" t="s">
        <v>180</v>
      </c>
      <c r="AT126" s="216" t="s">
        <v>177</v>
      </c>
      <c r="AU126" s="216" t="s">
        <v>83</v>
      </c>
      <c r="AY126" s="18" t="s">
        <v>122</v>
      </c>
      <c r="BE126" s="217">
        <f>IF(N126="základní",J126,0)</f>
        <v>0</v>
      </c>
      <c r="BF126" s="217">
        <f>IF(N126="snížená",J126,0)</f>
        <v>0</v>
      </c>
      <c r="BG126" s="217">
        <f>IF(N126="zákl. přenesená",J126,0)</f>
        <v>0</v>
      </c>
      <c r="BH126" s="217">
        <f>IF(N126="sníž. přenesená",J126,0)</f>
        <v>0</v>
      </c>
      <c r="BI126" s="217">
        <f>IF(N126="nulová",J126,0)</f>
        <v>0</v>
      </c>
      <c r="BJ126" s="18" t="s">
        <v>81</v>
      </c>
      <c r="BK126" s="217">
        <f>ROUND(I126*H126,2)</f>
        <v>0</v>
      </c>
      <c r="BL126" s="18" t="s">
        <v>129</v>
      </c>
      <c r="BM126" s="216" t="s">
        <v>181</v>
      </c>
    </row>
    <row r="127" s="2" customFormat="1">
      <c r="A127" s="39"/>
      <c r="B127" s="40"/>
      <c r="C127" s="41"/>
      <c r="D127" s="218" t="s">
        <v>131</v>
      </c>
      <c r="E127" s="41"/>
      <c r="F127" s="219" t="s">
        <v>179</v>
      </c>
      <c r="G127" s="41"/>
      <c r="H127" s="41"/>
      <c r="I127" s="220"/>
      <c r="J127" s="41"/>
      <c r="K127" s="41"/>
      <c r="L127" s="45"/>
      <c r="M127" s="221"/>
      <c r="N127" s="222"/>
      <c r="O127" s="85"/>
      <c r="P127" s="85"/>
      <c r="Q127" s="85"/>
      <c r="R127" s="85"/>
      <c r="S127" s="85"/>
      <c r="T127" s="86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T127" s="18" t="s">
        <v>131</v>
      </c>
      <c r="AU127" s="18" t="s">
        <v>83</v>
      </c>
    </row>
    <row r="128" s="13" customFormat="1">
      <c r="A128" s="13"/>
      <c r="B128" s="225"/>
      <c r="C128" s="226"/>
      <c r="D128" s="218" t="s">
        <v>135</v>
      </c>
      <c r="E128" s="227" t="s">
        <v>28</v>
      </c>
      <c r="F128" s="228" t="s">
        <v>182</v>
      </c>
      <c r="G128" s="226"/>
      <c r="H128" s="229">
        <v>4.415</v>
      </c>
      <c r="I128" s="230"/>
      <c r="J128" s="226"/>
      <c r="K128" s="226"/>
      <c r="L128" s="231"/>
      <c r="M128" s="232"/>
      <c r="N128" s="233"/>
      <c r="O128" s="233"/>
      <c r="P128" s="233"/>
      <c r="Q128" s="233"/>
      <c r="R128" s="233"/>
      <c r="S128" s="233"/>
      <c r="T128" s="234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35" t="s">
        <v>135</v>
      </c>
      <c r="AU128" s="235" t="s">
        <v>83</v>
      </c>
      <c r="AV128" s="13" t="s">
        <v>83</v>
      </c>
      <c r="AW128" s="13" t="s">
        <v>35</v>
      </c>
      <c r="AX128" s="13" t="s">
        <v>73</v>
      </c>
      <c r="AY128" s="235" t="s">
        <v>122</v>
      </c>
    </row>
    <row r="129" s="14" customFormat="1">
      <c r="A129" s="14"/>
      <c r="B129" s="236"/>
      <c r="C129" s="237"/>
      <c r="D129" s="218" t="s">
        <v>135</v>
      </c>
      <c r="E129" s="238" t="s">
        <v>28</v>
      </c>
      <c r="F129" s="239" t="s">
        <v>143</v>
      </c>
      <c r="G129" s="237"/>
      <c r="H129" s="240">
        <v>4.415</v>
      </c>
      <c r="I129" s="241"/>
      <c r="J129" s="237"/>
      <c r="K129" s="237"/>
      <c r="L129" s="242"/>
      <c r="M129" s="243"/>
      <c r="N129" s="244"/>
      <c r="O129" s="244"/>
      <c r="P129" s="244"/>
      <c r="Q129" s="244"/>
      <c r="R129" s="244"/>
      <c r="S129" s="244"/>
      <c r="T129" s="245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T129" s="246" t="s">
        <v>135</v>
      </c>
      <c r="AU129" s="246" t="s">
        <v>83</v>
      </c>
      <c r="AV129" s="14" t="s">
        <v>129</v>
      </c>
      <c r="AW129" s="14" t="s">
        <v>35</v>
      </c>
      <c r="AX129" s="14" t="s">
        <v>81</v>
      </c>
      <c r="AY129" s="246" t="s">
        <v>122</v>
      </c>
    </row>
    <row r="130" s="13" customFormat="1">
      <c r="A130" s="13"/>
      <c r="B130" s="225"/>
      <c r="C130" s="226"/>
      <c r="D130" s="218" t="s">
        <v>135</v>
      </c>
      <c r="E130" s="226"/>
      <c r="F130" s="228" t="s">
        <v>183</v>
      </c>
      <c r="G130" s="226"/>
      <c r="H130" s="229">
        <v>8.8300000000000001</v>
      </c>
      <c r="I130" s="230"/>
      <c r="J130" s="226"/>
      <c r="K130" s="226"/>
      <c r="L130" s="231"/>
      <c r="M130" s="232"/>
      <c r="N130" s="233"/>
      <c r="O130" s="233"/>
      <c r="P130" s="233"/>
      <c r="Q130" s="233"/>
      <c r="R130" s="233"/>
      <c r="S130" s="233"/>
      <c r="T130" s="23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35" t="s">
        <v>135</v>
      </c>
      <c r="AU130" s="235" t="s">
        <v>83</v>
      </c>
      <c r="AV130" s="13" t="s">
        <v>83</v>
      </c>
      <c r="AW130" s="13" t="s">
        <v>4</v>
      </c>
      <c r="AX130" s="13" t="s">
        <v>81</v>
      </c>
      <c r="AY130" s="235" t="s">
        <v>122</v>
      </c>
    </row>
    <row r="131" s="2" customFormat="1" ht="24.15" customHeight="1">
      <c r="A131" s="39"/>
      <c r="B131" s="40"/>
      <c r="C131" s="205" t="s">
        <v>180</v>
      </c>
      <c r="D131" s="205" t="s">
        <v>124</v>
      </c>
      <c r="E131" s="206" t="s">
        <v>184</v>
      </c>
      <c r="F131" s="207" t="s">
        <v>185</v>
      </c>
      <c r="G131" s="208" t="s">
        <v>127</v>
      </c>
      <c r="H131" s="209">
        <v>1.25</v>
      </c>
      <c r="I131" s="210"/>
      <c r="J131" s="211">
        <f>ROUND(I131*H131,2)</f>
        <v>0</v>
      </c>
      <c r="K131" s="207" t="s">
        <v>128</v>
      </c>
      <c r="L131" s="45"/>
      <c r="M131" s="212" t="s">
        <v>28</v>
      </c>
      <c r="N131" s="213" t="s">
        <v>44</v>
      </c>
      <c r="O131" s="85"/>
      <c r="P131" s="214">
        <f>O131*H131</f>
        <v>0</v>
      </c>
      <c r="Q131" s="214">
        <v>0</v>
      </c>
      <c r="R131" s="214">
        <f>Q131*H131</f>
        <v>0</v>
      </c>
      <c r="S131" s="214">
        <v>0</v>
      </c>
      <c r="T131" s="215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16" t="s">
        <v>129</v>
      </c>
      <c r="AT131" s="216" t="s">
        <v>124</v>
      </c>
      <c r="AU131" s="216" t="s">
        <v>83</v>
      </c>
      <c r="AY131" s="18" t="s">
        <v>122</v>
      </c>
      <c r="BE131" s="217">
        <f>IF(N131="základní",J131,0)</f>
        <v>0</v>
      </c>
      <c r="BF131" s="217">
        <f>IF(N131="snížená",J131,0)</f>
        <v>0</v>
      </c>
      <c r="BG131" s="217">
        <f>IF(N131="zákl. přenesená",J131,0)</f>
        <v>0</v>
      </c>
      <c r="BH131" s="217">
        <f>IF(N131="sníž. přenesená",J131,0)</f>
        <v>0</v>
      </c>
      <c r="BI131" s="217">
        <f>IF(N131="nulová",J131,0)</f>
        <v>0</v>
      </c>
      <c r="BJ131" s="18" t="s">
        <v>81</v>
      </c>
      <c r="BK131" s="217">
        <f>ROUND(I131*H131,2)</f>
        <v>0</v>
      </c>
      <c r="BL131" s="18" t="s">
        <v>129</v>
      </c>
      <c r="BM131" s="216" t="s">
        <v>186</v>
      </c>
    </row>
    <row r="132" s="2" customFormat="1">
      <c r="A132" s="39"/>
      <c r="B132" s="40"/>
      <c r="C132" s="41"/>
      <c r="D132" s="218" t="s">
        <v>131</v>
      </c>
      <c r="E132" s="41"/>
      <c r="F132" s="219" t="s">
        <v>187</v>
      </c>
      <c r="G132" s="41"/>
      <c r="H132" s="41"/>
      <c r="I132" s="220"/>
      <c r="J132" s="41"/>
      <c r="K132" s="41"/>
      <c r="L132" s="45"/>
      <c r="M132" s="221"/>
      <c r="N132" s="222"/>
      <c r="O132" s="85"/>
      <c r="P132" s="85"/>
      <c r="Q132" s="85"/>
      <c r="R132" s="85"/>
      <c r="S132" s="85"/>
      <c r="T132" s="86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T132" s="18" t="s">
        <v>131</v>
      </c>
      <c r="AU132" s="18" t="s">
        <v>83</v>
      </c>
    </row>
    <row r="133" s="2" customFormat="1">
      <c r="A133" s="39"/>
      <c r="B133" s="40"/>
      <c r="C133" s="41"/>
      <c r="D133" s="223" t="s">
        <v>133</v>
      </c>
      <c r="E133" s="41"/>
      <c r="F133" s="224" t="s">
        <v>188</v>
      </c>
      <c r="G133" s="41"/>
      <c r="H133" s="41"/>
      <c r="I133" s="220"/>
      <c r="J133" s="41"/>
      <c r="K133" s="41"/>
      <c r="L133" s="45"/>
      <c r="M133" s="221"/>
      <c r="N133" s="222"/>
      <c r="O133" s="85"/>
      <c r="P133" s="85"/>
      <c r="Q133" s="85"/>
      <c r="R133" s="85"/>
      <c r="S133" s="85"/>
      <c r="T133" s="86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133</v>
      </c>
      <c r="AU133" s="18" t="s">
        <v>83</v>
      </c>
    </row>
    <row r="134" s="13" customFormat="1">
      <c r="A134" s="13"/>
      <c r="B134" s="225"/>
      <c r="C134" s="226"/>
      <c r="D134" s="218" t="s">
        <v>135</v>
      </c>
      <c r="E134" s="227" t="s">
        <v>28</v>
      </c>
      <c r="F134" s="228" t="s">
        <v>189</v>
      </c>
      <c r="G134" s="226"/>
      <c r="H134" s="229">
        <v>1.25</v>
      </c>
      <c r="I134" s="230"/>
      <c r="J134" s="226"/>
      <c r="K134" s="226"/>
      <c r="L134" s="231"/>
      <c r="M134" s="232"/>
      <c r="N134" s="233"/>
      <c r="O134" s="233"/>
      <c r="P134" s="233"/>
      <c r="Q134" s="233"/>
      <c r="R134" s="233"/>
      <c r="S134" s="233"/>
      <c r="T134" s="234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35" t="s">
        <v>135</v>
      </c>
      <c r="AU134" s="235" t="s">
        <v>83</v>
      </c>
      <c r="AV134" s="13" t="s">
        <v>83</v>
      </c>
      <c r="AW134" s="13" t="s">
        <v>35</v>
      </c>
      <c r="AX134" s="13" t="s">
        <v>73</v>
      </c>
      <c r="AY134" s="235" t="s">
        <v>122</v>
      </c>
    </row>
    <row r="135" s="14" customFormat="1">
      <c r="A135" s="14"/>
      <c r="B135" s="236"/>
      <c r="C135" s="237"/>
      <c r="D135" s="218" t="s">
        <v>135</v>
      </c>
      <c r="E135" s="238" t="s">
        <v>28</v>
      </c>
      <c r="F135" s="239" t="s">
        <v>143</v>
      </c>
      <c r="G135" s="237"/>
      <c r="H135" s="240">
        <v>1.25</v>
      </c>
      <c r="I135" s="241"/>
      <c r="J135" s="237"/>
      <c r="K135" s="237"/>
      <c r="L135" s="242"/>
      <c r="M135" s="243"/>
      <c r="N135" s="244"/>
      <c r="O135" s="244"/>
      <c r="P135" s="244"/>
      <c r="Q135" s="244"/>
      <c r="R135" s="244"/>
      <c r="S135" s="244"/>
      <c r="T135" s="245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T135" s="246" t="s">
        <v>135</v>
      </c>
      <c r="AU135" s="246" t="s">
        <v>83</v>
      </c>
      <c r="AV135" s="14" t="s">
        <v>129</v>
      </c>
      <c r="AW135" s="14" t="s">
        <v>35</v>
      </c>
      <c r="AX135" s="14" t="s">
        <v>81</v>
      </c>
      <c r="AY135" s="246" t="s">
        <v>122</v>
      </c>
    </row>
    <row r="136" s="2" customFormat="1" ht="16.5" customHeight="1">
      <c r="A136" s="39"/>
      <c r="B136" s="40"/>
      <c r="C136" s="248" t="s">
        <v>190</v>
      </c>
      <c r="D136" s="248" t="s">
        <v>177</v>
      </c>
      <c r="E136" s="249" t="s">
        <v>191</v>
      </c>
      <c r="F136" s="250" t="s">
        <v>192</v>
      </c>
      <c r="G136" s="251" t="s">
        <v>162</v>
      </c>
      <c r="H136" s="252">
        <v>5.5499999999999998</v>
      </c>
      <c r="I136" s="253"/>
      <c r="J136" s="254">
        <f>ROUND(I136*H136,2)</f>
        <v>0</v>
      </c>
      <c r="K136" s="250" t="s">
        <v>128</v>
      </c>
      <c r="L136" s="255"/>
      <c r="M136" s="256" t="s">
        <v>28</v>
      </c>
      <c r="N136" s="257" t="s">
        <v>44</v>
      </c>
      <c r="O136" s="85"/>
      <c r="P136" s="214">
        <f>O136*H136</f>
        <v>0</v>
      </c>
      <c r="Q136" s="214">
        <v>1</v>
      </c>
      <c r="R136" s="214">
        <f>Q136*H136</f>
        <v>5.5499999999999998</v>
      </c>
      <c r="S136" s="214">
        <v>0</v>
      </c>
      <c r="T136" s="215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16" t="s">
        <v>180</v>
      </c>
      <c r="AT136" s="216" t="s">
        <v>177</v>
      </c>
      <c r="AU136" s="216" t="s">
        <v>83</v>
      </c>
      <c r="AY136" s="18" t="s">
        <v>122</v>
      </c>
      <c r="BE136" s="217">
        <f>IF(N136="základní",J136,0)</f>
        <v>0</v>
      </c>
      <c r="BF136" s="217">
        <f>IF(N136="snížená",J136,0)</f>
        <v>0</v>
      </c>
      <c r="BG136" s="217">
        <f>IF(N136="zákl. přenesená",J136,0)</f>
        <v>0</v>
      </c>
      <c r="BH136" s="217">
        <f>IF(N136="sníž. přenesená",J136,0)</f>
        <v>0</v>
      </c>
      <c r="BI136" s="217">
        <f>IF(N136="nulová",J136,0)</f>
        <v>0</v>
      </c>
      <c r="BJ136" s="18" t="s">
        <v>81</v>
      </c>
      <c r="BK136" s="217">
        <f>ROUND(I136*H136,2)</f>
        <v>0</v>
      </c>
      <c r="BL136" s="18" t="s">
        <v>129</v>
      </c>
      <c r="BM136" s="216" t="s">
        <v>193</v>
      </c>
    </row>
    <row r="137" s="2" customFormat="1">
      <c r="A137" s="39"/>
      <c r="B137" s="40"/>
      <c r="C137" s="41"/>
      <c r="D137" s="218" t="s">
        <v>131</v>
      </c>
      <c r="E137" s="41"/>
      <c r="F137" s="219" t="s">
        <v>192</v>
      </c>
      <c r="G137" s="41"/>
      <c r="H137" s="41"/>
      <c r="I137" s="220"/>
      <c r="J137" s="41"/>
      <c r="K137" s="41"/>
      <c r="L137" s="45"/>
      <c r="M137" s="221"/>
      <c r="N137" s="222"/>
      <c r="O137" s="85"/>
      <c r="P137" s="85"/>
      <c r="Q137" s="85"/>
      <c r="R137" s="85"/>
      <c r="S137" s="85"/>
      <c r="T137" s="86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131</v>
      </c>
      <c r="AU137" s="18" t="s">
        <v>83</v>
      </c>
    </row>
    <row r="138" s="13" customFormat="1">
      <c r="A138" s="13"/>
      <c r="B138" s="225"/>
      <c r="C138" s="226"/>
      <c r="D138" s="218" t="s">
        <v>135</v>
      </c>
      <c r="E138" s="227" t="s">
        <v>28</v>
      </c>
      <c r="F138" s="228" t="s">
        <v>194</v>
      </c>
      <c r="G138" s="226"/>
      <c r="H138" s="229">
        <v>2.7749999999999999</v>
      </c>
      <c r="I138" s="230"/>
      <c r="J138" s="226"/>
      <c r="K138" s="226"/>
      <c r="L138" s="231"/>
      <c r="M138" s="232"/>
      <c r="N138" s="233"/>
      <c r="O138" s="233"/>
      <c r="P138" s="233"/>
      <c r="Q138" s="233"/>
      <c r="R138" s="233"/>
      <c r="S138" s="233"/>
      <c r="T138" s="234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35" t="s">
        <v>135</v>
      </c>
      <c r="AU138" s="235" t="s">
        <v>83</v>
      </c>
      <c r="AV138" s="13" t="s">
        <v>83</v>
      </c>
      <c r="AW138" s="13" t="s">
        <v>35</v>
      </c>
      <c r="AX138" s="13" t="s">
        <v>73</v>
      </c>
      <c r="AY138" s="235" t="s">
        <v>122</v>
      </c>
    </row>
    <row r="139" s="14" customFormat="1">
      <c r="A139" s="14"/>
      <c r="B139" s="236"/>
      <c r="C139" s="237"/>
      <c r="D139" s="218" t="s">
        <v>135</v>
      </c>
      <c r="E139" s="238" t="s">
        <v>28</v>
      </c>
      <c r="F139" s="239" t="s">
        <v>143</v>
      </c>
      <c r="G139" s="237"/>
      <c r="H139" s="240">
        <v>2.7749999999999999</v>
      </c>
      <c r="I139" s="241"/>
      <c r="J139" s="237"/>
      <c r="K139" s="237"/>
      <c r="L139" s="242"/>
      <c r="M139" s="243"/>
      <c r="N139" s="244"/>
      <c r="O139" s="244"/>
      <c r="P139" s="244"/>
      <c r="Q139" s="244"/>
      <c r="R139" s="244"/>
      <c r="S139" s="244"/>
      <c r="T139" s="245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46" t="s">
        <v>135</v>
      </c>
      <c r="AU139" s="246" t="s">
        <v>83</v>
      </c>
      <c r="AV139" s="14" t="s">
        <v>129</v>
      </c>
      <c r="AW139" s="14" t="s">
        <v>35</v>
      </c>
      <c r="AX139" s="14" t="s">
        <v>81</v>
      </c>
      <c r="AY139" s="246" t="s">
        <v>122</v>
      </c>
    </row>
    <row r="140" s="13" customFormat="1">
      <c r="A140" s="13"/>
      <c r="B140" s="225"/>
      <c r="C140" s="226"/>
      <c r="D140" s="218" t="s">
        <v>135</v>
      </c>
      <c r="E140" s="226"/>
      <c r="F140" s="228" t="s">
        <v>195</v>
      </c>
      <c r="G140" s="226"/>
      <c r="H140" s="229">
        <v>5.5499999999999998</v>
      </c>
      <c r="I140" s="230"/>
      <c r="J140" s="226"/>
      <c r="K140" s="226"/>
      <c r="L140" s="231"/>
      <c r="M140" s="232"/>
      <c r="N140" s="233"/>
      <c r="O140" s="233"/>
      <c r="P140" s="233"/>
      <c r="Q140" s="233"/>
      <c r="R140" s="233"/>
      <c r="S140" s="233"/>
      <c r="T140" s="23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35" t="s">
        <v>135</v>
      </c>
      <c r="AU140" s="235" t="s">
        <v>83</v>
      </c>
      <c r="AV140" s="13" t="s">
        <v>83</v>
      </c>
      <c r="AW140" s="13" t="s">
        <v>4</v>
      </c>
      <c r="AX140" s="13" t="s">
        <v>81</v>
      </c>
      <c r="AY140" s="235" t="s">
        <v>122</v>
      </c>
    </row>
    <row r="141" s="2" customFormat="1" ht="24.15" customHeight="1">
      <c r="A141" s="39"/>
      <c r="B141" s="40"/>
      <c r="C141" s="205" t="s">
        <v>196</v>
      </c>
      <c r="D141" s="205" t="s">
        <v>124</v>
      </c>
      <c r="E141" s="206" t="s">
        <v>197</v>
      </c>
      <c r="F141" s="207" t="s">
        <v>198</v>
      </c>
      <c r="G141" s="208" t="s">
        <v>199</v>
      </c>
      <c r="H141" s="209">
        <v>758.04999999999995</v>
      </c>
      <c r="I141" s="210"/>
      <c r="J141" s="211">
        <f>ROUND(I141*H141,2)</f>
        <v>0</v>
      </c>
      <c r="K141" s="207" t="s">
        <v>128</v>
      </c>
      <c r="L141" s="45"/>
      <c r="M141" s="212" t="s">
        <v>28</v>
      </c>
      <c r="N141" s="213" t="s">
        <v>44</v>
      </c>
      <c r="O141" s="85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16" t="s">
        <v>129</v>
      </c>
      <c r="AT141" s="216" t="s">
        <v>124</v>
      </c>
      <c r="AU141" s="216" t="s">
        <v>83</v>
      </c>
      <c r="AY141" s="18" t="s">
        <v>122</v>
      </c>
      <c r="BE141" s="217">
        <f>IF(N141="základní",J141,0)</f>
        <v>0</v>
      </c>
      <c r="BF141" s="217">
        <f>IF(N141="snížená",J141,0)</f>
        <v>0</v>
      </c>
      <c r="BG141" s="217">
        <f>IF(N141="zákl. přenesená",J141,0)</f>
        <v>0</v>
      </c>
      <c r="BH141" s="217">
        <f>IF(N141="sníž. přenesená",J141,0)</f>
        <v>0</v>
      </c>
      <c r="BI141" s="217">
        <f>IF(N141="nulová",J141,0)</f>
        <v>0</v>
      </c>
      <c r="BJ141" s="18" t="s">
        <v>81</v>
      </c>
      <c r="BK141" s="217">
        <f>ROUND(I141*H141,2)</f>
        <v>0</v>
      </c>
      <c r="BL141" s="18" t="s">
        <v>129</v>
      </c>
      <c r="BM141" s="216" t="s">
        <v>200</v>
      </c>
    </row>
    <row r="142" s="2" customFormat="1">
      <c r="A142" s="39"/>
      <c r="B142" s="40"/>
      <c r="C142" s="41"/>
      <c r="D142" s="218" t="s">
        <v>131</v>
      </c>
      <c r="E142" s="41"/>
      <c r="F142" s="219" t="s">
        <v>201</v>
      </c>
      <c r="G142" s="41"/>
      <c r="H142" s="41"/>
      <c r="I142" s="220"/>
      <c r="J142" s="41"/>
      <c r="K142" s="41"/>
      <c r="L142" s="45"/>
      <c r="M142" s="221"/>
      <c r="N142" s="222"/>
      <c r="O142" s="85"/>
      <c r="P142" s="85"/>
      <c r="Q142" s="85"/>
      <c r="R142" s="85"/>
      <c r="S142" s="85"/>
      <c r="T142" s="86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T142" s="18" t="s">
        <v>131</v>
      </c>
      <c r="AU142" s="18" t="s">
        <v>83</v>
      </c>
    </row>
    <row r="143" s="2" customFormat="1">
      <c r="A143" s="39"/>
      <c r="B143" s="40"/>
      <c r="C143" s="41"/>
      <c r="D143" s="223" t="s">
        <v>133</v>
      </c>
      <c r="E143" s="41"/>
      <c r="F143" s="224" t="s">
        <v>202</v>
      </c>
      <c r="G143" s="41"/>
      <c r="H143" s="41"/>
      <c r="I143" s="220"/>
      <c r="J143" s="41"/>
      <c r="K143" s="41"/>
      <c r="L143" s="45"/>
      <c r="M143" s="221"/>
      <c r="N143" s="222"/>
      <c r="O143" s="85"/>
      <c r="P143" s="85"/>
      <c r="Q143" s="85"/>
      <c r="R143" s="85"/>
      <c r="S143" s="85"/>
      <c r="T143" s="86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133</v>
      </c>
      <c r="AU143" s="18" t="s">
        <v>83</v>
      </c>
    </row>
    <row r="144" s="13" customFormat="1">
      <c r="A144" s="13"/>
      <c r="B144" s="225"/>
      <c r="C144" s="226"/>
      <c r="D144" s="218" t="s">
        <v>135</v>
      </c>
      <c r="E144" s="227" t="s">
        <v>28</v>
      </c>
      <c r="F144" s="228" t="s">
        <v>203</v>
      </c>
      <c r="G144" s="226"/>
      <c r="H144" s="229">
        <v>758.04999999999995</v>
      </c>
      <c r="I144" s="230"/>
      <c r="J144" s="226"/>
      <c r="K144" s="226"/>
      <c r="L144" s="231"/>
      <c r="M144" s="232"/>
      <c r="N144" s="233"/>
      <c r="O144" s="233"/>
      <c r="P144" s="233"/>
      <c r="Q144" s="233"/>
      <c r="R144" s="233"/>
      <c r="S144" s="233"/>
      <c r="T144" s="234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35" t="s">
        <v>135</v>
      </c>
      <c r="AU144" s="235" t="s">
        <v>83</v>
      </c>
      <c r="AV144" s="13" t="s">
        <v>83</v>
      </c>
      <c r="AW144" s="13" t="s">
        <v>35</v>
      </c>
      <c r="AX144" s="13" t="s">
        <v>81</v>
      </c>
      <c r="AY144" s="235" t="s">
        <v>122</v>
      </c>
    </row>
    <row r="145" s="12" customFormat="1" ht="22.8" customHeight="1">
      <c r="A145" s="12"/>
      <c r="B145" s="189"/>
      <c r="C145" s="190"/>
      <c r="D145" s="191" t="s">
        <v>72</v>
      </c>
      <c r="E145" s="203" t="s">
        <v>129</v>
      </c>
      <c r="F145" s="203" t="s">
        <v>204</v>
      </c>
      <c r="G145" s="190"/>
      <c r="H145" s="190"/>
      <c r="I145" s="193"/>
      <c r="J145" s="204">
        <f>BK145</f>
        <v>0</v>
      </c>
      <c r="K145" s="190"/>
      <c r="L145" s="195"/>
      <c r="M145" s="196"/>
      <c r="N145" s="197"/>
      <c r="O145" s="197"/>
      <c r="P145" s="198">
        <f>SUM(P146:P155)</f>
        <v>0</v>
      </c>
      <c r="Q145" s="197"/>
      <c r="R145" s="198">
        <f>SUM(R146:R155)</f>
        <v>0</v>
      </c>
      <c r="S145" s="197"/>
      <c r="T145" s="199">
        <f>SUM(T146:T155)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00" t="s">
        <v>81</v>
      </c>
      <c r="AT145" s="201" t="s">
        <v>72</v>
      </c>
      <c r="AU145" s="201" t="s">
        <v>81</v>
      </c>
      <c r="AY145" s="200" t="s">
        <v>122</v>
      </c>
      <c r="BK145" s="202">
        <f>SUM(BK146:BK155)</f>
        <v>0</v>
      </c>
    </row>
    <row r="146" s="2" customFormat="1" ht="16.5" customHeight="1">
      <c r="A146" s="39"/>
      <c r="B146" s="40"/>
      <c r="C146" s="205" t="s">
        <v>205</v>
      </c>
      <c r="D146" s="205" t="s">
        <v>124</v>
      </c>
      <c r="E146" s="206" t="s">
        <v>206</v>
      </c>
      <c r="F146" s="207" t="s">
        <v>207</v>
      </c>
      <c r="G146" s="208" t="s">
        <v>127</v>
      </c>
      <c r="H146" s="209">
        <v>0.52600000000000002</v>
      </c>
      <c r="I146" s="210"/>
      <c r="J146" s="211">
        <f>ROUND(I146*H146,2)</f>
        <v>0</v>
      </c>
      <c r="K146" s="207" t="s">
        <v>128</v>
      </c>
      <c r="L146" s="45"/>
      <c r="M146" s="212" t="s">
        <v>28</v>
      </c>
      <c r="N146" s="213" t="s">
        <v>44</v>
      </c>
      <c r="O146" s="85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16" t="s">
        <v>129</v>
      </c>
      <c r="AT146" s="216" t="s">
        <v>124</v>
      </c>
      <c r="AU146" s="216" t="s">
        <v>83</v>
      </c>
      <c r="AY146" s="18" t="s">
        <v>122</v>
      </c>
      <c r="BE146" s="217">
        <f>IF(N146="základní",J146,0)</f>
        <v>0</v>
      </c>
      <c r="BF146" s="217">
        <f>IF(N146="snížená",J146,0)</f>
        <v>0</v>
      </c>
      <c r="BG146" s="217">
        <f>IF(N146="zákl. přenesená",J146,0)</f>
        <v>0</v>
      </c>
      <c r="BH146" s="217">
        <f>IF(N146="sníž. přenesená",J146,0)</f>
        <v>0</v>
      </c>
      <c r="BI146" s="217">
        <f>IF(N146="nulová",J146,0)</f>
        <v>0</v>
      </c>
      <c r="BJ146" s="18" t="s">
        <v>81</v>
      </c>
      <c r="BK146" s="217">
        <f>ROUND(I146*H146,2)</f>
        <v>0</v>
      </c>
      <c r="BL146" s="18" t="s">
        <v>129</v>
      </c>
      <c r="BM146" s="216" t="s">
        <v>208</v>
      </c>
    </row>
    <row r="147" s="2" customFormat="1">
      <c r="A147" s="39"/>
      <c r="B147" s="40"/>
      <c r="C147" s="41"/>
      <c r="D147" s="218" t="s">
        <v>131</v>
      </c>
      <c r="E147" s="41"/>
      <c r="F147" s="219" t="s">
        <v>209</v>
      </c>
      <c r="G147" s="41"/>
      <c r="H147" s="41"/>
      <c r="I147" s="220"/>
      <c r="J147" s="41"/>
      <c r="K147" s="41"/>
      <c r="L147" s="45"/>
      <c r="M147" s="221"/>
      <c r="N147" s="222"/>
      <c r="O147" s="85"/>
      <c r="P147" s="85"/>
      <c r="Q147" s="85"/>
      <c r="R147" s="85"/>
      <c r="S147" s="85"/>
      <c r="T147" s="86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T147" s="18" t="s">
        <v>131</v>
      </c>
      <c r="AU147" s="18" t="s">
        <v>83</v>
      </c>
    </row>
    <row r="148" s="2" customFormat="1">
      <c r="A148" s="39"/>
      <c r="B148" s="40"/>
      <c r="C148" s="41"/>
      <c r="D148" s="223" t="s">
        <v>133</v>
      </c>
      <c r="E148" s="41"/>
      <c r="F148" s="224" t="s">
        <v>210</v>
      </c>
      <c r="G148" s="41"/>
      <c r="H148" s="41"/>
      <c r="I148" s="220"/>
      <c r="J148" s="41"/>
      <c r="K148" s="41"/>
      <c r="L148" s="45"/>
      <c r="M148" s="221"/>
      <c r="N148" s="222"/>
      <c r="O148" s="85"/>
      <c r="P148" s="85"/>
      <c r="Q148" s="85"/>
      <c r="R148" s="85"/>
      <c r="S148" s="85"/>
      <c r="T148" s="86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133</v>
      </c>
      <c r="AU148" s="18" t="s">
        <v>83</v>
      </c>
    </row>
    <row r="149" s="13" customFormat="1">
      <c r="A149" s="13"/>
      <c r="B149" s="225"/>
      <c r="C149" s="226"/>
      <c r="D149" s="218" t="s">
        <v>135</v>
      </c>
      <c r="E149" s="227" t="s">
        <v>28</v>
      </c>
      <c r="F149" s="228" t="s">
        <v>211</v>
      </c>
      <c r="G149" s="226"/>
      <c r="H149" s="229">
        <v>0.52600000000000002</v>
      </c>
      <c r="I149" s="230"/>
      <c r="J149" s="226"/>
      <c r="K149" s="226"/>
      <c r="L149" s="231"/>
      <c r="M149" s="232"/>
      <c r="N149" s="233"/>
      <c r="O149" s="233"/>
      <c r="P149" s="233"/>
      <c r="Q149" s="233"/>
      <c r="R149" s="233"/>
      <c r="S149" s="233"/>
      <c r="T149" s="23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35" t="s">
        <v>135</v>
      </c>
      <c r="AU149" s="235" t="s">
        <v>83</v>
      </c>
      <c r="AV149" s="13" t="s">
        <v>83</v>
      </c>
      <c r="AW149" s="13" t="s">
        <v>35</v>
      </c>
      <c r="AX149" s="13" t="s">
        <v>73</v>
      </c>
      <c r="AY149" s="235" t="s">
        <v>122</v>
      </c>
    </row>
    <row r="150" s="14" customFormat="1">
      <c r="A150" s="14"/>
      <c r="B150" s="236"/>
      <c r="C150" s="237"/>
      <c r="D150" s="218" t="s">
        <v>135</v>
      </c>
      <c r="E150" s="238" t="s">
        <v>28</v>
      </c>
      <c r="F150" s="239" t="s">
        <v>143</v>
      </c>
      <c r="G150" s="237"/>
      <c r="H150" s="240">
        <v>0.52600000000000002</v>
      </c>
      <c r="I150" s="241"/>
      <c r="J150" s="237"/>
      <c r="K150" s="237"/>
      <c r="L150" s="242"/>
      <c r="M150" s="243"/>
      <c r="N150" s="244"/>
      <c r="O150" s="244"/>
      <c r="P150" s="244"/>
      <c r="Q150" s="244"/>
      <c r="R150" s="244"/>
      <c r="S150" s="244"/>
      <c r="T150" s="245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46" t="s">
        <v>135</v>
      </c>
      <c r="AU150" s="246" t="s">
        <v>83</v>
      </c>
      <c r="AV150" s="14" t="s">
        <v>129</v>
      </c>
      <c r="AW150" s="14" t="s">
        <v>35</v>
      </c>
      <c r="AX150" s="14" t="s">
        <v>81</v>
      </c>
      <c r="AY150" s="246" t="s">
        <v>122</v>
      </c>
    </row>
    <row r="151" s="2" customFormat="1" ht="33" customHeight="1">
      <c r="A151" s="39"/>
      <c r="B151" s="40"/>
      <c r="C151" s="205" t="s">
        <v>8</v>
      </c>
      <c r="D151" s="205" t="s">
        <v>124</v>
      </c>
      <c r="E151" s="206" t="s">
        <v>212</v>
      </c>
      <c r="F151" s="207" t="s">
        <v>213</v>
      </c>
      <c r="G151" s="208" t="s">
        <v>127</v>
      </c>
      <c r="H151" s="209">
        <v>0.071999999999999995</v>
      </c>
      <c r="I151" s="210"/>
      <c r="J151" s="211">
        <f>ROUND(I151*H151,2)</f>
        <v>0</v>
      </c>
      <c r="K151" s="207" t="s">
        <v>128</v>
      </c>
      <c r="L151" s="45"/>
      <c r="M151" s="212" t="s">
        <v>28</v>
      </c>
      <c r="N151" s="213" t="s">
        <v>44</v>
      </c>
      <c r="O151" s="85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16" t="s">
        <v>129</v>
      </c>
      <c r="AT151" s="216" t="s">
        <v>124</v>
      </c>
      <c r="AU151" s="216" t="s">
        <v>83</v>
      </c>
      <c r="AY151" s="18" t="s">
        <v>122</v>
      </c>
      <c r="BE151" s="217">
        <f>IF(N151="základní",J151,0)</f>
        <v>0</v>
      </c>
      <c r="BF151" s="217">
        <f>IF(N151="snížená",J151,0)</f>
        <v>0</v>
      </c>
      <c r="BG151" s="217">
        <f>IF(N151="zákl. přenesená",J151,0)</f>
        <v>0</v>
      </c>
      <c r="BH151" s="217">
        <f>IF(N151="sníž. přenesená",J151,0)</f>
        <v>0</v>
      </c>
      <c r="BI151" s="217">
        <f>IF(N151="nulová",J151,0)</f>
        <v>0</v>
      </c>
      <c r="BJ151" s="18" t="s">
        <v>81</v>
      </c>
      <c r="BK151" s="217">
        <f>ROUND(I151*H151,2)</f>
        <v>0</v>
      </c>
      <c r="BL151" s="18" t="s">
        <v>129</v>
      </c>
      <c r="BM151" s="216" t="s">
        <v>214</v>
      </c>
    </row>
    <row r="152" s="2" customFormat="1">
      <c r="A152" s="39"/>
      <c r="B152" s="40"/>
      <c r="C152" s="41"/>
      <c r="D152" s="218" t="s">
        <v>131</v>
      </c>
      <c r="E152" s="41"/>
      <c r="F152" s="219" t="s">
        <v>215</v>
      </c>
      <c r="G152" s="41"/>
      <c r="H152" s="41"/>
      <c r="I152" s="220"/>
      <c r="J152" s="41"/>
      <c r="K152" s="41"/>
      <c r="L152" s="45"/>
      <c r="M152" s="221"/>
      <c r="N152" s="222"/>
      <c r="O152" s="85"/>
      <c r="P152" s="85"/>
      <c r="Q152" s="85"/>
      <c r="R152" s="85"/>
      <c r="S152" s="85"/>
      <c r="T152" s="86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T152" s="18" t="s">
        <v>131</v>
      </c>
      <c r="AU152" s="18" t="s">
        <v>83</v>
      </c>
    </row>
    <row r="153" s="2" customFormat="1">
      <c r="A153" s="39"/>
      <c r="B153" s="40"/>
      <c r="C153" s="41"/>
      <c r="D153" s="223" t="s">
        <v>133</v>
      </c>
      <c r="E153" s="41"/>
      <c r="F153" s="224" t="s">
        <v>216</v>
      </c>
      <c r="G153" s="41"/>
      <c r="H153" s="41"/>
      <c r="I153" s="220"/>
      <c r="J153" s="41"/>
      <c r="K153" s="41"/>
      <c r="L153" s="45"/>
      <c r="M153" s="221"/>
      <c r="N153" s="222"/>
      <c r="O153" s="85"/>
      <c r="P153" s="85"/>
      <c r="Q153" s="85"/>
      <c r="R153" s="85"/>
      <c r="S153" s="85"/>
      <c r="T153" s="86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T153" s="18" t="s">
        <v>133</v>
      </c>
      <c r="AU153" s="18" t="s">
        <v>83</v>
      </c>
    </row>
    <row r="154" s="13" customFormat="1">
      <c r="A154" s="13"/>
      <c r="B154" s="225"/>
      <c r="C154" s="226"/>
      <c r="D154" s="218" t="s">
        <v>135</v>
      </c>
      <c r="E154" s="227" t="s">
        <v>28</v>
      </c>
      <c r="F154" s="228" t="s">
        <v>217</v>
      </c>
      <c r="G154" s="226"/>
      <c r="H154" s="229">
        <v>0.071999999999999995</v>
      </c>
      <c r="I154" s="230"/>
      <c r="J154" s="226"/>
      <c r="K154" s="226"/>
      <c r="L154" s="231"/>
      <c r="M154" s="232"/>
      <c r="N154" s="233"/>
      <c r="O154" s="233"/>
      <c r="P154" s="233"/>
      <c r="Q154" s="233"/>
      <c r="R154" s="233"/>
      <c r="S154" s="233"/>
      <c r="T154" s="234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35" t="s">
        <v>135</v>
      </c>
      <c r="AU154" s="235" t="s">
        <v>83</v>
      </c>
      <c r="AV154" s="13" t="s">
        <v>83</v>
      </c>
      <c r="AW154" s="13" t="s">
        <v>35</v>
      </c>
      <c r="AX154" s="13" t="s">
        <v>73</v>
      </c>
      <c r="AY154" s="235" t="s">
        <v>122</v>
      </c>
    </row>
    <row r="155" s="14" customFormat="1">
      <c r="A155" s="14"/>
      <c r="B155" s="236"/>
      <c r="C155" s="237"/>
      <c r="D155" s="218" t="s">
        <v>135</v>
      </c>
      <c r="E155" s="238" t="s">
        <v>28</v>
      </c>
      <c r="F155" s="239" t="s">
        <v>143</v>
      </c>
      <c r="G155" s="237"/>
      <c r="H155" s="240">
        <v>0.071999999999999995</v>
      </c>
      <c r="I155" s="241"/>
      <c r="J155" s="237"/>
      <c r="K155" s="237"/>
      <c r="L155" s="242"/>
      <c r="M155" s="243"/>
      <c r="N155" s="244"/>
      <c r="O155" s="244"/>
      <c r="P155" s="244"/>
      <c r="Q155" s="244"/>
      <c r="R155" s="244"/>
      <c r="S155" s="244"/>
      <c r="T155" s="245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T155" s="246" t="s">
        <v>135</v>
      </c>
      <c r="AU155" s="246" t="s">
        <v>83</v>
      </c>
      <c r="AV155" s="14" t="s">
        <v>129</v>
      </c>
      <c r="AW155" s="14" t="s">
        <v>35</v>
      </c>
      <c r="AX155" s="14" t="s">
        <v>81</v>
      </c>
      <c r="AY155" s="246" t="s">
        <v>122</v>
      </c>
    </row>
    <row r="156" s="12" customFormat="1" ht="22.8" customHeight="1">
      <c r="A156" s="12"/>
      <c r="B156" s="189"/>
      <c r="C156" s="190"/>
      <c r="D156" s="191" t="s">
        <v>72</v>
      </c>
      <c r="E156" s="203" t="s">
        <v>159</v>
      </c>
      <c r="F156" s="203" t="s">
        <v>218</v>
      </c>
      <c r="G156" s="190"/>
      <c r="H156" s="190"/>
      <c r="I156" s="193"/>
      <c r="J156" s="204">
        <f>BK156</f>
        <v>0</v>
      </c>
      <c r="K156" s="190"/>
      <c r="L156" s="195"/>
      <c r="M156" s="196"/>
      <c r="N156" s="197"/>
      <c r="O156" s="197"/>
      <c r="P156" s="198">
        <f>SUM(P157:P195)</f>
        <v>0</v>
      </c>
      <c r="Q156" s="197"/>
      <c r="R156" s="198">
        <f>SUM(R157:R195)</f>
        <v>14.116305000000001</v>
      </c>
      <c r="S156" s="197"/>
      <c r="T156" s="199">
        <f>SUM(T157:T195)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00" t="s">
        <v>81</v>
      </c>
      <c r="AT156" s="201" t="s">
        <v>72</v>
      </c>
      <c r="AU156" s="201" t="s">
        <v>81</v>
      </c>
      <c r="AY156" s="200" t="s">
        <v>122</v>
      </c>
      <c r="BK156" s="202">
        <f>SUM(BK157:BK195)</f>
        <v>0</v>
      </c>
    </row>
    <row r="157" s="2" customFormat="1" ht="21.75" customHeight="1">
      <c r="A157" s="39"/>
      <c r="B157" s="40"/>
      <c r="C157" s="205" t="s">
        <v>219</v>
      </c>
      <c r="D157" s="205" t="s">
        <v>124</v>
      </c>
      <c r="E157" s="206" t="s">
        <v>220</v>
      </c>
      <c r="F157" s="207" t="s">
        <v>221</v>
      </c>
      <c r="G157" s="208" t="s">
        <v>199</v>
      </c>
      <c r="H157" s="209">
        <v>96.739999999999995</v>
      </c>
      <c r="I157" s="210"/>
      <c r="J157" s="211">
        <f>ROUND(I157*H157,2)</f>
        <v>0</v>
      </c>
      <c r="K157" s="207" t="s">
        <v>128</v>
      </c>
      <c r="L157" s="45"/>
      <c r="M157" s="212" t="s">
        <v>28</v>
      </c>
      <c r="N157" s="213" t="s">
        <v>44</v>
      </c>
      <c r="O157" s="85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16" t="s">
        <v>129</v>
      </c>
      <c r="AT157" s="216" t="s">
        <v>124</v>
      </c>
      <c r="AU157" s="216" t="s">
        <v>83</v>
      </c>
      <c r="AY157" s="18" t="s">
        <v>122</v>
      </c>
      <c r="BE157" s="217">
        <f>IF(N157="základní",J157,0)</f>
        <v>0</v>
      </c>
      <c r="BF157" s="217">
        <f>IF(N157="snížená",J157,0)</f>
        <v>0</v>
      </c>
      <c r="BG157" s="217">
        <f>IF(N157="zákl. přenesená",J157,0)</f>
        <v>0</v>
      </c>
      <c r="BH157" s="217">
        <f>IF(N157="sníž. přenesená",J157,0)</f>
        <v>0</v>
      </c>
      <c r="BI157" s="217">
        <f>IF(N157="nulová",J157,0)</f>
        <v>0</v>
      </c>
      <c r="BJ157" s="18" t="s">
        <v>81</v>
      </c>
      <c r="BK157" s="217">
        <f>ROUND(I157*H157,2)</f>
        <v>0</v>
      </c>
      <c r="BL157" s="18" t="s">
        <v>129</v>
      </c>
      <c r="BM157" s="216" t="s">
        <v>222</v>
      </c>
    </row>
    <row r="158" s="2" customFormat="1">
      <c r="A158" s="39"/>
      <c r="B158" s="40"/>
      <c r="C158" s="41"/>
      <c r="D158" s="218" t="s">
        <v>131</v>
      </c>
      <c r="E158" s="41"/>
      <c r="F158" s="219" t="s">
        <v>223</v>
      </c>
      <c r="G158" s="41"/>
      <c r="H158" s="41"/>
      <c r="I158" s="220"/>
      <c r="J158" s="41"/>
      <c r="K158" s="41"/>
      <c r="L158" s="45"/>
      <c r="M158" s="221"/>
      <c r="N158" s="222"/>
      <c r="O158" s="85"/>
      <c r="P158" s="85"/>
      <c r="Q158" s="85"/>
      <c r="R158" s="85"/>
      <c r="S158" s="85"/>
      <c r="T158" s="86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T158" s="18" t="s">
        <v>131</v>
      </c>
      <c r="AU158" s="18" t="s">
        <v>83</v>
      </c>
    </row>
    <row r="159" s="2" customFormat="1">
      <c r="A159" s="39"/>
      <c r="B159" s="40"/>
      <c r="C159" s="41"/>
      <c r="D159" s="223" t="s">
        <v>133</v>
      </c>
      <c r="E159" s="41"/>
      <c r="F159" s="224" t="s">
        <v>224</v>
      </c>
      <c r="G159" s="41"/>
      <c r="H159" s="41"/>
      <c r="I159" s="220"/>
      <c r="J159" s="41"/>
      <c r="K159" s="41"/>
      <c r="L159" s="45"/>
      <c r="M159" s="221"/>
      <c r="N159" s="222"/>
      <c r="O159" s="85"/>
      <c r="P159" s="85"/>
      <c r="Q159" s="85"/>
      <c r="R159" s="85"/>
      <c r="S159" s="85"/>
      <c r="T159" s="86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T159" s="18" t="s">
        <v>133</v>
      </c>
      <c r="AU159" s="18" t="s">
        <v>83</v>
      </c>
    </row>
    <row r="160" s="13" customFormat="1">
      <c r="A160" s="13"/>
      <c r="B160" s="225"/>
      <c r="C160" s="226"/>
      <c r="D160" s="218" t="s">
        <v>135</v>
      </c>
      <c r="E160" s="227" t="s">
        <v>28</v>
      </c>
      <c r="F160" s="228" t="s">
        <v>225</v>
      </c>
      <c r="G160" s="226"/>
      <c r="H160" s="229">
        <v>96.739999999999995</v>
      </c>
      <c r="I160" s="230"/>
      <c r="J160" s="226"/>
      <c r="K160" s="226"/>
      <c r="L160" s="231"/>
      <c r="M160" s="232"/>
      <c r="N160" s="233"/>
      <c r="O160" s="233"/>
      <c r="P160" s="233"/>
      <c r="Q160" s="233"/>
      <c r="R160" s="233"/>
      <c r="S160" s="233"/>
      <c r="T160" s="23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35" t="s">
        <v>135</v>
      </c>
      <c r="AU160" s="235" t="s">
        <v>83</v>
      </c>
      <c r="AV160" s="13" t="s">
        <v>83</v>
      </c>
      <c r="AW160" s="13" t="s">
        <v>35</v>
      </c>
      <c r="AX160" s="13" t="s">
        <v>81</v>
      </c>
      <c r="AY160" s="235" t="s">
        <v>122</v>
      </c>
    </row>
    <row r="161" s="2" customFormat="1" ht="24.15" customHeight="1">
      <c r="A161" s="39"/>
      <c r="B161" s="40"/>
      <c r="C161" s="205" t="s">
        <v>226</v>
      </c>
      <c r="D161" s="205" t="s">
        <v>124</v>
      </c>
      <c r="E161" s="206" t="s">
        <v>227</v>
      </c>
      <c r="F161" s="207" t="s">
        <v>228</v>
      </c>
      <c r="G161" s="208" t="s">
        <v>199</v>
      </c>
      <c r="H161" s="209">
        <v>709.67999999999995</v>
      </c>
      <c r="I161" s="210"/>
      <c r="J161" s="211">
        <f>ROUND(I161*H161,2)</f>
        <v>0</v>
      </c>
      <c r="K161" s="207" t="s">
        <v>128</v>
      </c>
      <c r="L161" s="45"/>
      <c r="M161" s="212" t="s">
        <v>28</v>
      </c>
      <c r="N161" s="213" t="s">
        <v>44</v>
      </c>
      <c r="O161" s="85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16" t="s">
        <v>129</v>
      </c>
      <c r="AT161" s="216" t="s">
        <v>124</v>
      </c>
      <c r="AU161" s="216" t="s">
        <v>83</v>
      </c>
      <c r="AY161" s="18" t="s">
        <v>122</v>
      </c>
      <c r="BE161" s="217">
        <f>IF(N161="základní",J161,0)</f>
        <v>0</v>
      </c>
      <c r="BF161" s="217">
        <f>IF(N161="snížená",J161,0)</f>
        <v>0</v>
      </c>
      <c r="BG161" s="217">
        <f>IF(N161="zákl. přenesená",J161,0)</f>
        <v>0</v>
      </c>
      <c r="BH161" s="217">
        <f>IF(N161="sníž. přenesená",J161,0)</f>
        <v>0</v>
      </c>
      <c r="BI161" s="217">
        <f>IF(N161="nulová",J161,0)</f>
        <v>0</v>
      </c>
      <c r="BJ161" s="18" t="s">
        <v>81</v>
      </c>
      <c r="BK161" s="217">
        <f>ROUND(I161*H161,2)</f>
        <v>0</v>
      </c>
      <c r="BL161" s="18" t="s">
        <v>129</v>
      </c>
      <c r="BM161" s="216" t="s">
        <v>229</v>
      </c>
    </row>
    <row r="162" s="2" customFormat="1">
      <c r="A162" s="39"/>
      <c r="B162" s="40"/>
      <c r="C162" s="41"/>
      <c r="D162" s="218" t="s">
        <v>131</v>
      </c>
      <c r="E162" s="41"/>
      <c r="F162" s="219" t="s">
        <v>230</v>
      </c>
      <c r="G162" s="41"/>
      <c r="H162" s="41"/>
      <c r="I162" s="220"/>
      <c r="J162" s="41"/>
      <c r="K162" s="41"/>
      <c r="L162" s="45"/>
      <c r="M162" s="221"/>
      <c r="N162" s="222"/>
      <c r="O162" s="85"/>
      <c r="P162" s="85"/>
      <c r="Q162" s="85"/>
      <c r="R162" s="85"/>
      <c r="S162" s="85"/>
      <c r="T162" s="86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131</v>
      </c>
      <c r="AU162" s="18" t="s">
        <v>83</v>
      </c>
    </row>
    <row r="163" s="2" customFormat="1">
      <c r="A163" s="39"/>
      <c r="B163" s="40"/>
      <c r="C163" s="41"/>
      <c r="D163" s="223" t="s">
        <v>133</v>
      </c>
      <c r="E163" s="41"/>
      <c r="F163" s="224" t="s">
        <v>231</v>
      </c>
      <c r="G163" s="41"/>
      <c r="H163" s="41"/>
      <c r="I163" s="220"/>
      <c r="J163" s="41"/>
      <c r="K163" s="41"/>
      <c r="L163" s="45"/>
      <c r="M163" s="221"/>
      <c r="N163" s="222"/>
      <c r="O163" s="85"/>
      <c r="P163" s="85"/>
      <c r="Q163" s="85"/>
      <c r="R163" s="85"/>
      <c r="S163" s="85"/>
      <c r="T163" s="86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T163" s="18" t="s">
        <v>133</v>
      </c>
      <c r="AU163" s="18" t="s">
        <v>83</v>
      </c>
    </row>
    <row r="164" s="13" customFormat="1">
      <c r="A164" s="13"/>
      <c r="B164" s="225"/>
      <c r="C164" s="226"/>
      <c r="D164" s="218" t="s">
        <v>135</v>
      </c>
      <c r="E164" s="227" t="s">
        <v>28</v>
      </c>
      <c r="F164" s="228" t="s">
        <v>232</v>
      </c>
      <c r="G164" s="226"/>
      <c r="H164" s="229">
        <v>709.67999999999995</v>
      </c>
      <c r="I164" s="230"/>
      <c r="J164" s="226"/>
      <c r="K164" s="226"/>
      <c r="L164" s="231"/>
      <c r="M164" s="232"/>
      <c r="N164" s="233"/>
      <c r="O164" s="233"/>
      <c r="P164" s="233"/>
      <c r="Q164" s="233"/>
      <c r="R164" s="233"/>
      <c r="S164" s="233"/>
      <c r="T164" s="234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35" t="s">
        <v>135</v>
      </c>
      <c r="AU164" s="235" t="s">
        <v>83</v>
      </c>
      <c r="AV164" s="13" t="s">
        <v>83</v>
      </c>
      <c r="AW164" s="13" t="s">
        <v>35</v>
      </c>
      <c r="AX164" s="13" t="s">
        <v>81</v>
      </c>
      <c r="AY164" s="235" t="s">
        <v>122</v>
      </c>
    </row>
    <row r="165" s="2" customFormat="1" ht="24.15" customHeight="1">
      <c r="A165" s="39"/>
      <c r="B165" s="40"/>
      <c r="C165" s="205" t="s">
        <v>233</v>
      </c>
      <c r="D165" s="205" t="s">
        <v>124</v>
      </c>
      <c r="E165" s="206" t="s">
        <v>234</v>
      </c>
      <c r="F165" s="207" t="s">
        <v>235</v>
      </c>
      <c r="G165" s="208" t="s">
        <v>199</v>
      </c>
      <c r="H165" s="209">
        <v>709.67999999999995</v>
      </c>
      <c r="I165" s="210"/>
      <c r="J165" s="211">
        <f>ROUND(I165*H165,2)</f>
        <v>0</v>
      </c>
      <c r="K165" s="207" t="s">
        <v>128</v>
      </c>
      <c r="L165" s="45"/>
      <c r="M165" s="212" t="s">
        <v>28</v>
      </c>
      <c r="N165" s="213" t="s">
        <v>44</v>
      </c>
      <c r="O165" s="85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16" t="s">
        <v>129</v>
      </c>
      <c r="AT165" s="216" t="s">
        <v>124</v>
      </c>
      <c r="AU165" s="216" t="s">
        <v>83</v>
      </c>
      <c r="AY165" s="18" t="s">
        <v>122</v>
      </c>
      <c r="BE165" s="217">
        <f>IF(N165="základní",J165,0)</f>
        <v>0</v>
      </c>
      <c r="BF165" s="217">
        <f>IF(N165="snížená",J165,0)</f>
        <v>0</v>
      </c>
      <c r="BG165" s="217">
        <f>IF(N165="zákl. přenesená",J165,0)</f>
        <v>0</v>
      </c>
      <c r="BH165" s="217">
        <f>IF(N165="sníž. přenesená",J165,0)</f>
        <v>0</v>
      </c>
      <c r="BI165" s="217">
        <f>IF(N165="nulová",J165,0)</f>
        <v>0</v>
      </c>
      <c r="BJ165" s="18" t="s">
        <v>81</v>
      </c>
      <c r="BK165" s="217">
        <f>ROUND(I165*H165,2)</f>
        <v>0</v>
      </c>
      <c r="BL165" s="18" t="s">
        <v>129</v>
      </c>
      <c r="BM165" s="216" t="s">
        <v>236</v>
      </c>
    </row>
    <row r="166" s="2" customFormat="1">
      <c r="A166" s="39"/>
      <c r="B166" s="40"/>
      <c r="C166" s="41"/>
      <c r="D166" s="218" t="s">
        <v>131</v>
      </c>
      <c r="E166" s="41"/>
      <c r="F166" s="219" t="s">
        <v>237</v>
      </c>
      <c r="G166" s="41"/>
      <c r="H166" s="41"/>
      <c r="I166" s="220"/>
      <c r="J166" s="41"/>
      <c r="K166" s="41"/>
      <c r="L166" s="45"/>
      <c r="M166" s="221"/>
      <c r="N166" s="222"/>
      <c r="O166" s="85"/>
      <c r="P166" s="85"/>
      <c r="Q166" s="85"/>
      <c r="R166" s="85"/>
      <c r="S166" s="85"/>
      <c r="T166" s="86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131</v>
      </c>
      <c r="AU166" s="18" t="s">
        <v>83</v>
      </c>
    </row>
    <row r="167" s="2" customFormat="1">
      <c r="A167" s="39"/>
      <c r="B167" s="40"/>
      <c r="C167" s="41"/>
      <c r="D167" s="223" t="s">
        <v>133</v>
      </c>
      <c r="E167" s="41"/>
      <c r="F167" s="224" t="s">
        <v>238</v>
      </c>
      <c r="G167" s="41"/>
      <c r="H167" s="41"/>
      <c r="I167" s="220"/>
      <c r="J167" s="41"/>
      <c r="K167" s="41"/>
      <c r="L167" s="45"/>
      <c r="M167" s="221"/>
      <c r="N167" s="222"/>
      <c r="O167" s="85"/>
      <c r="P167" s="85"/>
      <c r="Q167" s="85"/>
      <c r="R167" s="85"/>
      <c r="S167" s="85"/>
      <c r="T167" s="86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133</v>
      </c>
      <c r="AU167" s="18" t="s">
        <v>83</v>
      </c>
    </row>
    <row r="168" s="13" customFormat="1">
      <c r="A168" s="13"/>
      <c r="B168" s="225"/>
      <c r="C168" s="226"/>
      <c r="D168" s="218" t="s">
        <v>135</v>
      </c>
      <c r="E168" s="227" t="s">
        <v>28</v>
      </c>
      <c r="F168" s="228" t="s">
        <v>232</v>
      </c>
      <c r="G168" s="226"/>
      <c r="H168" s="229">
        <v>709.67999999999995</v>
      </c>
      <c r="I168" s="230"/>
      <c r="J168" s="226"/>
      <c r="K168" s="226"/>
      <c r="L168" s="231"/>
      <c r="M168" s="232"/>
      <c r="N168" s="233"/>
      <c r="O168" s="233"/>
      <c r="P168" s="233"/>
      <c r="Q168" s="233"/>
      <c r="R168" s="233"/>
      <c r="S168" s="233"/>
      <c r="T168" s="234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35" t="s">
        <v>135</v>
      </c>
      <c r="AU168" s="235" t="s">
        <v>83</v>
      </c>
      <c r="AV168" s="13" t="s">
        <v>83</v>
      </c>
      <c r="AW168" s="13" t="s">
        <v>35</v>
      </c>
      <c r="AX168" s="13" t="s">
        <v>81</v>
      </c>
      <c r="AY168" s="235" t="s">
        <v>122</v>
      </c>
    </row>
    <row r="169" s="2" customFormat="1" ht="24.15" customHeight="1">
      <c r="A169" s="39"/>
      <c r="B169" s="40"/>
      <c r="C169" s="205" t="s">
        <v>239</v>
      </c>
      <c r="D169" s="205" t="s">
        <v>124</v>
      </c>
      <c r="E169" s="206" t="s">
        <v>240</v>
      </c>
      <c r="F169" s="207" t="s">
        <v>241</v>
      </c>
      <c r="G169" s="208" t="s">
        <v>199</v>
      </c>
      <c r="H169" s="209">
        <v>709.67999999999995</v>
      </c>
      <c r="I169" s="210"/>
      <c r="J169" s="211">
        <f>ROUND(I169*H169,2)</f>
        <v>0</v>
      </c>
      <c r="K169" s="207" t="s">
        <v>128</v>
      </c>
      <c r="L169" s="45"/>
      <c r="M169" s="212" t="s">
        <v>28</v>
      </c>
      <c r="N169" s="213" t="s">
        <v>44</v>
      </c>
      <c r="O169" s="85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16" t="s">
        <v>129</v>
      </c>
      <c r="AT169" s="216" t="s">
        <v>124</v>
      </c>
      <c r="AU169" s="216" t="s">
        <v>83</v>
      </c>
      <c r="AY169" s="18" t="s">
        <v>122</v>
      </c>
      <c r="BE169" s="217">
        <f>IF(N169="základní",J169,0)</f>
        <v>0</v>
      </c>
      <c r="BF169" s="217">
        <f>IF(N169="snížená",J169,0)</f>
        <v>0</v>
      </c>
      <c r="BG169" s="217">
        <f>IF(N169="zákl. přenesená",J169,0)</f>
        <v>0</v>
      </c>
      <c r="BH169" s="217">
        <f>IF(N169="sníž. přenesená",J169,0)</f>
        <v>0</v>
      </c>
      <c r="BI169" s="217">
        <f>IF(N169="nulová",J169,0)</f>
        <v>0</v>
      </c>
      <c r="BJ169" s="18" t="s">
        <v>81</v>
      </c>
      <c r="BK169" s="217">
        <f>ROUND(I169*H169,2)</f>
        <v>0</v>
      </c>
      <c r="BL169" s="18" t="s">
        <v>129</v>
      </c>
      <c r="BM169" s="216" t="s">
        <v>242</v>
      </c>
    </row>
    <row r="170" s="2" customFormat="1">
      <c r="A170" s="39"/>
      <c r="B170" s="40"/>
      <c r="C170" s="41"/>
      <c r="D170" s="218" t="s">
        <v>131</v>
      </c>
      <c r="E170" s="41"/>
      <c r="F170" s="219" t="s">
        <v>243</v>
      </c>
      <c r="G170" s="41"/>
      <c r="H170" s="41"/>
      <c r="I170" s="220"/>
      <c r="J170" s="41"/>
      <c r="K170" s="41"/>
      <c r="L170" s="45"/>
      <c r="M170" s="221"/>
      <c r="N170" s="222"/>
      <c r="O170" s="85"/>
      <c r="P170" s="85"/>
      <c r="Q170" s="85"/>
      <c r="R170" s="85"/>
      <c r="S170" s="85"/>
      <c r="T170" s="86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18" t="s">
        <v>131</v>
      </c>
      <c r="AU170" s="18" t="s">
        <v>83</v>
      </c>
    </row>
    <row r="171" s="2" customFormat="1">
      <c r="A171" s="39"/>
      <c r="B171" s="40"/>
      <c r="C171" s="41"/>
      <c r="D171" s="223" t="s">
        <v>133</v>
      </c>
      <c r="E171" s="41"/>
      <c r="F171" s="224" t="s">
        <v>244</v>
      </c>
      <c r="G171" s="41"/>
      <c r="H171" s="41"/>
      <c r="I171" s="220"/>
      <c r="J171" s="41"/>
      <c r="K171" s="41"/>
      <c r="L171" s="45"/>
      <c r="M171" s="221"/>
      <c r="N171" s="222"/>
      <c r="O171" s="85"/>
      <c r="P171" s="85"/>
      <c r="Q171" s="85"/>
      <c r="R171" s="85"/>
      <c r="S171" s="85"/>
      <c r="T171" s="86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133</v>
      </c>
      <c r="AU171" s="18" t="s">
        <v>83</v>
      </c>
    </row>
    <row r="172" s="13" customFormat="1">
      <c r="A172" s="13"/>
      <c r="B172" s="225"/>
      <c r="C172" s="226"/>
      <c r="D172" s="218" t="s">
        <v>135</v>
      </c>
      <c r="E172" s="227" t="s">
        <v>28</v>
      </c>
      <c r="F172" s="228" t="s">
        <v>232</v>
      </c>
      <c r="G172" s="226"/>
      <c r="H172" s="229">
        <v>709.67999999999995</v>
      </c>
      <c r="I172" s="230"/>
      <c r="J172" s="226"/>
      <c r="K172" s="226"/>
      <c r="L172" s="231"/>
      <c r="M172" s="232"/>
      <c r="N172" s="233"/>
      <c r="O172" s="233"/>
      <c r="P172" s="233"/>
      <c r="Q172" s="233"/>
      <c r="R172" s="233"/>
      <c r="S172" s="233"/>
      <c r="T172" s="234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35" t="s">
        <v>135</v>
      </c>
      <c r="AU172" s="235" t="s">
        <v>83</v>
      </c>
      <c r="AV172" s="13" t="s">
        <v>83</v>
      </c>
      <c r="AW172" s="13" t="s">
        <v>35</v>
      </c>
      <c r="AX172" s="13" t="s">
        <v>81</v>
      </c>
      <c r="AY172" s="235" t="s">
        <v>122</v>
      </c>
    </row>
    <row r="173" s="2" customFormat="1" ht="21.75" customHeight="1">
      <c r="A173" s="39"/>
      <c r="B173" s="40"/>
      <c r="C173" s="205" t="s">
        <v>245</v>
      </c>
      <c r="D173" s="205" t="s">
        <v>124</v>
      </c>
      <c r="E173" s="206" t="s">
        <v>246</v>
      </c>
      <c r="F173" s="207" t="s">
        <v>247</v>
      </c>
      <c r="G173" s="208" t="s">
        <v>199</v>
      </c>
      <c r="H173" s="209">
        <v>723.35000000000002</v>
      </c>
      <c r="I173" s="210"/>
      <c r="J173" s="211">
        <f>ROUND(I173*H173,2)</f>
        <v>0</v>
      </c>
      <c r="K173" s="207" t="s">
        <v>128</v>
      </c>
      <c r="L173" s="45"/>
      <c r="M173" s="212" t="s">
        <v>28</v>
      </c>
      <c r="N173" s="213" t="s">
        <v>44</v>
      </c>
      <c r="O173" s="85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16" t="s">
        <v>129</v>
      </c>
      <c r="AT173" s="216" t="s">
        <v>124</v>
      </c>
      <c r="AU173" s="216" t="s">
        <v>83</v>
      </c>
      <c r="AY173" s="18" t="s">
        <v>122</v>
      </c>
      <c r="BE173" s="217">
        <f>IF(N173="základní",J173,0)</f>
        <v>0</v>
      </c>
      <c r="BF173" s="217">
        <f>IF(N173="snížená",J173,0)</f>
        <v>0</v>
      </c>
      <c r="BG173" s="217">
        <f>IF(N173="zákl. přenesená",J173,0)</f>
        <v>0</v>
      </c>
      <c r="BH173" s="217">
        <f>IF(N173="sníž. přenesená",J173,0)</f>
        <v>0</v>
      </c>
      <c r="BI173" s="217">
        <f>IF(N173="nulová",J173,0)</f>
        <v>0</v>
      </c>
      <c r="BJ173" s="18" t="s">
        <v>81</v>
      </c>
      <c r="BK173" s="217">
        <f>ROUND(I173*H173,2)</f>
        <v>0</v>
      </c>
      <c r="BL173" s="18" t="s">
        <v>129</v>
      </c>
      <c r="BM173" s="216" t="s">
        <v>248</v>
      </c>
    </row>
    <row r="174" s="2" customFormat="1">
      <c r="A174" s="39"/>
      <c r="B174" s="40"/>
      <c r="C174" s="41"/>
      <c r="D174" s="218" t="s">
        <v>131</v>
      </c>
      <c r="E174" s="41"/>
      <c r="F174" s="219" t="s">
        <v>249</v>
      </c>
      <c r="G174" s="41"/>
      <c r="H174" s="41"/>
      <c r="I174" s="220"/>
      <c r="J174" s="41"/>
      <c r="K174" s="41"/>
      <c r="L174" s="45"/>
      <c r="M174" s="221"/>
      <c r="N174" s="222"/>
      <c r="O174" s="85"/>
      <c r="P174" s="85"/>
      <c r="Q174" s="85"/>
      <c r="R174" s="85"/>
      <c r="S174" s="85"/>
      <c r="T174" s="86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T174" s="18" t="s">
        <v>131</v>
      </c>
      <c r="AU174" s="18" t="s">
        <v>83</v>
      </c>
    </row>
    <row r="175" s="2" customFormat="1">
      <c r="A175" s="39"/>
      <c r="B175" s="40"/>
      <c r="C175" s="41"/>
      <c r="D175" s="223" t="s">
        <v>133</v>
      </c>
      <c r="E175" s="41"/>
      <c r="F175" s="224" t="s">
        <v>250</v>
      </c>
      <c r="G175" s="41"/>
      <c r="H175" s="41"/>
      <c r="I175" s="220"/>
      <c r="J175" s="41"/>
      <c r="K175" s="41"/>
      <c r="L175" s="45"/>
      <c r="M175" s="221"/>
      <c r="N175" s="222"/>
      <c r="O175" s="85"/>
      <c r="P175" s="85"/>
      <c r="Q175" s="85"/>
      <c r="R175" s="85"/>
      <c r="S175" s="85"/>
      <c r="T175" s="86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133</v>
      </c>
      <c r="AU175" s="18" t="s">
        <v>83</v>
      </c>
    </row>
    <row r="176" s="13" customFormat="1">
      <c r="A176" s="13"/>
      <c r="B176" s="225"/>
      <c r="C176" s="226"/>
      <c r="D176" s="218" t="s">
        <v>135</v>
      </c>
      <c r="E176" s="227" t="s">
        <v>28</v>
      </c>
      <c r="F176" s="228" t="s">
        <v>251</v>
      </c>
      <c r="G176" s="226"/>
      <c r="H176" s="229">
        <v>723.35000000000002</v>
      </c>
      <c r="I176" s="230"/>
      <c r="J176" s="226"/>
      <c r="K176" s="226"/>
      <c r="L176" s="231"/>
      <c r="M176" s="232"/>
      <c r="N176" s="233"/>
      <c r="O176" s="233"/>
      <c r="P176" s="233"/>
      <c r="Q176" s="233"/>
      <c r="R176" s="233"/>
      <c r="S176" s="233"/>
      <c r="T176" s="23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35" t="s">
        <v>135</v>
      </c>
      <c r="AU176" s="235" t="s">
        <v>83</v>
      </c>
      <c r="AV176" s="13" t="s">
        <v>83</v>
      </c>
      <c r="AW176" s="13" t="s">
        <v>35</v>
      </c>
      <c r="AX176" s="13" t="s">
        <v>81</v>
      </c>
      <c r="AY176" s="235" t="s">
        <v>122</v>
      </c>
    </row>
    <row r="177" s="2" customFormat="1" ht="24.15" customHeight="1">
      <c r="A177" s="39"/>
      <c r="B177" s="40"/>
      <c r="C177" s="205" t="s">
        <v>252</v>
      </c>
      <c r="D177" s="205" t="s">
        <v>124</v>
      </c>
      <c r="E177" s="206" t="s">
        <v>253</v>
      </c>
      <c r="F177" s="207" t="s">
        <v>254</v>
      </c>
      <c r="G177" s="208" t="s">
        <v>199</v>
      </c>
      <c r="H177" s="209">
        <v>723.35000000000002</v>
      </c>
      <c r="I177" s="210"/>
      <c r="J177" s="211">
        <f>ROUND(I177*H177,2)</f>
        <v>0</v>
      </c>
      <c r="K177" s="207" t="s">
        <v>128</v>
      </c>
      <c r="L177" s="45"/>
      <c r="M177" s="212" t="s">
        <v>28</v>
      </c>
      <c r="N177" s="213" t="s">
        <v>44</v>
      </c>
      <c r="O177" s="85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16" t="s">
        <v>129</v>
      </c>
      <c r="AT177" s="216" t="s">
        <v>124</v>
      </c>
      <c r="AU177" s="216" t="s">
        <v>83</v>
      </c>
      <c r="AY177" s="18" t="s">
        <v>122</v>
      </c>
      <c r="BE177" s="217">
        <f>IF(N177="základní",J177,0)</f>
        <v>0</v>
      </c>
      <c r="BF177" s="217">
        <f>IF(N177="snížená",J177,0)</f>
        <v>0</v>
      </c>
      <c r="BG177" s="217">
        <f>IF(N177="zákl. přenesená",J177,0)</f>
        <v>0</v>
      </c>
      <c r="BH177" s="217">
        <f>IF(N177="sníž. přenesená",J177,0)</f>
        <v>0</v>
      </c>
      <c r="BI177" s="217">
        <f>IF(N177="nulová",J177,0)</f>
        <v>0</v>
      </c>
      <c r="BJ177" s="18" t="s">
        <v>81</v>
      </c>
      <c r="BK177" s="217">
        <f>ROUND(I177*H177,2)</f>
        <v>0</v>
      </c>
      <c r="BL177" s="18" t="s">
        <v>129</v>
      </c>
      <c r="BM177" s="216" t="s">
        <v>255</v>
      </c>
    </row>
    <row r="178" s="2" customFormat="1">
      <c r="A178" s="39"/>
      <c r="B178" s="40"/>
      <c r="C178" s="41"/>
      <c r="D178" s="218" t="s">
        <v>131</v>
      </c>
      <c r="E178" s="41"/>
      <c r="F178" s="219" t="s">
        <v>256</v>
      </c>
      <c r="G178" s="41"/>
      <c r="H178" s="41"/>
      <c r="I178" s="220"/>
      <c r="J178" s="41"/>
      <c r="K178" s="41"/>
      <c r="L178" s="45"/>
      <c r="M178" s="221"/>
      <c r="N178" s="222"/>
      <c r="O178" s="85"/>
      <c r="P178" s="85"/>
      <c r="Q178" s="85"/>
      <c r="R178" s="85"/>
      <c r="S178" s="85"/>
      <c r="T178" s="86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T178" s="18" t="s">
        <v>131</v>
      </c>
      <c r="AU178" s="18" t="s">
        <v>83</v>
      </c>
    </row>
    <row r="179" s="2" customFormat="1">
      <c r="A179" s="39"/>
      <c r="B179" s="40"/>
      <c r="C179" s="41"/>
      <c r="D179" s="223" t="s">
        <v>133</v>
      </c>
      <c r="E179" s="41"/>
      <c r="F179" s="224" t="s">
        <v>257</v>
      </c>
      <c r="G179" s="41"/>
      <c r="H179" s="41"/>
      <c r="I179" s="220"/>
      <c r="J179" s="41"/>
      <c r="K179" s="41"/>
      <c r="L179" s="45"/>
      <c r="M179" s="221"/>
      <c r="N179" s="222"/>
      <c r="O179" s="85"/>
      <c r="P179" s="85"/>
      <c r="Q179" s="85"/>
      <c r="R179" s="85"/>
      <c r="S179" s="85"/>
      <c r="T179" s="86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133</v>
      </c>
      <c r="AU179" s="18" t="s">
        <v>83</v>
      </c>
    </row>
    <row r="180" s="13" customFormat="1">
      <c r="A180" s="13"/>
      <c r="B180" s="225"/>
      <c r="C180" s="226"/>
      <c r="D180" s="218" t="s">
        <v>135</v>
      </c>
      <c r="E180" s="227" t="s">
        <v>28</v>
      </c>
      <c r="F180" s="228" t="s">
        <v>251</v>
      </c>
      <c r="G180" s="226"/>
      <c r="H180" s="229">
        <v>723.35000000000002</v>
      </c>
      <c r="I180" s="230"/>
      <c r="J180" s="226"/>
      <c r="K180" s="226"/>
      <c r="L180" s="231"/>
      <c r="M180" s="232"/>
      <c r="N180" s="233"/>
      <c r="O180" s="233"/>
      <c r="P180" s="233"/>
      <c r="Q180" s="233"/>
      <c r="R180" s="233"/>
      <c r="S180" s="233"/>
      <c r="T180" s="23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35" t="s">
        <v>135</v>
      </c>
      <c r="AU180" s="235" t="s">
        <v>83</v>
      </c>
      <c r="AV180" s="13" t="s">
        <v>83</v>
      </c>
      <c r="AW180" s="13" t="s">
        <v>35</v>
      </c>
      <c r="AX180" s="13" t="s">
        <v>81</v>
      </c>
      <c r="AY180" s="235" t="s">
        <v>122</v>
      </c>
    </row>
    <row r="181" s="2" customFormat="1" ht="37.8" customHeight="1">
      <c r="A181" s="39"/>
      <c r="B181" s="40"/>
      <c r="C181" s="205" t="s">
        <v>258</v>
      </c>
      <c r="D181" s="205" t="s">
        <v>124</v>
      </c>
      <c r="E181" s="206" t="s">
        <v>259</v>
      </c>
      <c r="F181" s="207" t="s">
        <v>260</v>
      </c>
      <c r="G181" s="208" t="s">
        <v>199</v>
      </c>
      <c r="H181" s="209">
        <v>48.369999999999997</v>
      </c>
      <c r="I181" s="210"/>
      <c r="J181" s="211">
        <f>ROUND(I181*H181,2)</f>
        <v>0</v>
      </c>
      <c r="K181" s="207" t="s">
        <v>128</v>
      </c>
      <c r="L181" s="45"/>
      <c r="M181" s="212" t="s">
        <v>28</v>
      </c>
      <c r="N181" s="213" t="s">
        <v>44</v>
      </c>
      <c r="O181" s="85"/>
      <c r="P181" s="214">
        <f>O181*H181</f>
        <v>0</v>
      </c>
      <c r="Q181" s="214">
        <v>0.098000000000000004</v>
      </c>
      <c r="R181" s="214">
        <f>Q181*H181</f>
        <v>4.7402600000000001</v>
      </c>
      <c r="S181" s="214">
        <v>0</v>
      </c>
      <c r="T181" s="215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16" t="s">
        <v>129</v>
      </c>
      <c r="AT181" s="216" t="s">
        <v>124</v>
      </c>
      <c r="AU181" s="216" t="s">
        <v>83</v>
      </c>
      <c r="AY181" s="18" t="s">
        <v>122</v>
      </c>
      <c r="BE181" s="217">
        <f>IF(N181="základní",J181,0)</f>
        <v>0</v>
      </c>
      <c r="BF181" s="217">
        <f>IF(N181="snížená",J181,0)</f>
        <v>0</v>
      </c>
      <c r="BG181" s="217">
        <f>IF(N181="zákl. přenesená",J181,0)</f>
        <v>0</v>
      </c>
      <c r="BH181" s="217">
        <f>IF(N181="sníž. přenesená",J181,0)</f>
        <v>0</v>
      </c>
      <c r="BI181" s="217">
        <f>IF(N181="nulová",J181,0)</f>
        <v>0</v>
      </c>
      <c r="BJ181" s="18" t="s">
        <v>81</v>
      </c>
      <c r="BK181" s="217">
        <f>ROUND(I181*H181,2)</f>
        <v>0</v>
      </c>
      <c r="BL181" s="18" t="s">
        <v>129</v>
      </c>
      <c r="BM181" s="216" t="s">
        <v>261</v>
      </c>
    </row>
    <row r="182" s="2" customFormat="1">
      <c r="A182" s="39"/>
      <c r="B182" s="40"/>
      <c r="C182" s="41"/>
      <c r="D182" s="218" t="s">
        <v>131</v>
      </c>
      <c r="E182" s="41"/>
      <c r="F182" s="219" t="s">
        <v>262</v>
      </c>
      <c r="G182" s="41"/>
      <c r="H182" s="41"/>
      <c r="I182" s="220"/>
      <c r="J182" s="41"/>
      <c r="K182" s="41"/>
      <c r="L182" s="45"/>
      <c r="M182" s="221"/>
      <c r="N182" s="222"/>
      <c r="O182" s="85"/>
      <c r="P182" s="85"/>
      <c r="Q182" s="85"/>
      <c r="R182" s="85"/>
      <c r="S182" s="85"/>
      <c r="T182" s="86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131</v>
      </c>
      <c r="AU182" s="18" t="s">
        <v>83</v>
      </c>
    </row>
    <row r="183" s="2" customFormat="1">
      <c r="A183" s="39"/>
      <c r="B183" s="40"/>
      <c r="C183" s="41"/>
      <c r="D183" s="223" t="s">
        <v>133</v>
      </c>
      <c r="E183" s="41"/>
      <c r="F183" s="224" t="s">
        <v>263</v>
      </c>
      <c r="G183" s="41"/>
      <c r="H183" s="41"/>
      <c r="I183" s="220"/>
      <c r="J183" s="41"/>
      <c r="K183" s="41"/>
      <c r="L183" s="45"/>
      <c r="M183" s="221"/>
      <c r="N183" s="222"/>
      <c r="O183" s="85"/>
      <c r="P183" s="85"/>
      <c r="Q183" s="85"/>
      <c r="R183" s="85"/>
      <c r="S183" s="85"/>
      <c r="T183" s="86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133</v>
      </c>
      <c r="AU183" s="18" t="s">
        <v>83</v>
      </c>
    </row>
    <row r="184" s="13" customFormat="1">
      <c r="A184" s="13"/>
      <c r="B184" s="225"/>
      <c r="C184" s="226"/>
      <c r="D184" s="218" t="s">
        <v>135</v>
      </c>
      <c r="E184" s="227" t="s">
        <v>28</v>
      </c>
      <c r="F184" s="228" t="s">
        <v>264</v>
      </c>
      <c r="G184" s="226"/>
      <c r="H184" s="229">
        <v>48.369999999999997</v>
      </c>
      <c r="I184" s="230"/>
      <c r="J184" s="226"/>
      <c r="K184" s="226"/>
      <c r="L184" s="231"/>
      <c r="M184" s="232"/>
      <c r="N184" s="233"/>
      <c r="O184" s="233"/>
      <c r="P184" s="233"/>
      <c r="Q184" s="233"/>
      <c r="R184" s="233"/>
      <c r="S184" s="233"/>
      <c r="T184" s="23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35" t="s">
        <v>135</v>
      </c>
      <c r="AU184" s="235" t="s">
        <v>83</v>
      </c>
      <c r="AV184" s="13" t="s">
        <v>83</v>
      </c>
      <c r="AW184" s="13" t="s">
        <v>35</v>
      </c>
      <c r="AX184" s="13" t="s">
        <v>73</v>
      </c>
      <c r="AY184" s="235" t="s">
        <v>122</v>
      </c>
    </row>
    <row r="185" s="14" customFormat="1">
      <c r="A185" s="14"/>
      <c r="B185" s="236"/>
      <c r="C185" s="237"/>
      <c r="D185" s="218" t="s">
        <v>135</v>
      </c>
      <c r="E185" s="238" t="s">
        <v>28</v>
      </c>
      <c r="F185" s="239" t="s">
        <v>143</v>
      </c>
      <c r="G185" s="237"/>
      <c r="H185" s="240">
        <v>48.369999999999997</v>
      </c>
      <c r="I185" s="241"/>
      <c r="J185" s="237"/>
      <c r="K185" s="237"/>
      <c r="L185" s="242"/>
      <c r="M185" s="243"/>
      <c r="N185" s="244"/>
      <c r="O185" s="244"/>
      <c r="P185" s="244"/>
      <c r="Q185" s="244"/>
      <c r="R185" s="244"/>
      <c r="S185" s="244"/>
      <c r="T185" s="245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46" t="s">
        <v>135</v>
      </c>
      <c r="AU185" s="246" t="s">
        <v>83</v>
      </c>
      <c r="AV185" s="14" t="s">
        <v>129</v>
      </c>
      <c r="AW185" s="14" t="s">
        <v>35</v>
      </c>
      <c r="AX185" s="14" t="s">
        <v>81</v>
      </c>
      <c r="AY185" s="246" t="s">
        <v>122</v>
      </c>
    </row>
    <row r="186" s="2" customFormat="1" ht="24.15" customHeight="1">
      <c r="A186" s="39"/>
      <c r="B186" s="40"/>
      <c r="C186" s="248" t="s">
        <v>265</v>
      </c>
      <c r="D186" s="248" t="s">
        <v>177</v>
      </c>
      <c r="E186" s="249" t="s">
        <v>266</v>
      </c>
      <c r="F186" s="250" t="s">
        <v>267</v>
      </c>
      <c r="G186" s="251" t="s">
        <v>199</v>
      </c>
      <c r="H186" s="252">
        <v>49.820999999999998</v>
      </c>
      <c r="I186" s="253"/>
      <c r="J186" s="254">
        <f>ROUND(I186*H186,2)</f>
        <v>0</v>
      </c>
      <c r="K186" s="250" t="s">
        <v>128</v>
      </c>
      <c r="L186" s="255"/>
      <c r="M186" s="256" t="s">
        <v>28</v>
      </c>
      <c r="N186" s="257" t="s">
        <v>44</v>
      </c>
      <c r="O186" s="85"/>
      <c r="P186" s="214">
        <f>O186*H186</f>
        <v>0</v>
      </c>
      <c r="Q186" s="214">
        <v>0.14499999999999999</v>
      </c>
      <c r="R186" s="214">
        <f>Q186*H186</f>
        <v>7.2240449999999994</v>
      </c>
      <c r="S186" s="214">
        <v>0</v>
      </c>
      <c r="T186" s="215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16" t="s">
        <v>180</v>
      </c>
      <c r="AT186" s="216" t="s">
        <v>177</v>
      </c>
      <c r="AU186" s="216" t="s">
        <v>83</v>
      </c>
      <c r="AY186" s="18" t="s">
        <v>122</v>
      </c>
      <c r="BE186" s="217">
        <f>IF(N186="základní",J186,0)</f>
        <v>0</v>
      </c>
      <c r="BF186" s="217">
        <f>IF(N186="snížená",J186,0)</f>
        <v>0</v>
      </c>
      <c r="BG186" s="217">
        <f>IF(N186="zákl. přenesená",J186,0)</f>
        <v>0</v>
      </c>
      <c r="BH186" s="217">
        <f>IF(N186="sníž. přenesená",J186,0)</f>
        <v>0</v>
      </c>
      <c r="BI186" s="217">
        <f>IF(N186="nulová",J186,0)</f>
        <v>0</v>
      </c>
      <c r="BJ186" s="18" t="s">
        <v>81</v>
      </c>
      <c r="BK186" s="217">
        <f>ROUND(I186*H186,2)</f>
        <v>0</v>
      </c>
      <c r="BL186" s="18" t="s">
        <v>129</v>
      </c>
      <c r="BM186" s="216" t="s">
        <v>268</v>
      </c>
    </row>
    <row r="187" s="2" customFormat="1">
      <c r="A187" s="39"/>
      <c r="B187" s="40"/>
      <c r="C187" s="41"/>
      <c r="D187" s="218" t="s">
        <v>131</v>
      </c>
      <c r="E187" s="41"/>
      <c r="F187" s="219" t="s">
        <v>267</v>
      </c>
      <c r="G187" s="41"/>
      <c r="H187" s="41"/>
      <c r="I187" s="220"/>
      <c r="J187" s="41"/>
      <c r="K187" s="41"/>
      <c r="L187" s="45"/>
      <c r="M187" s="221"/>
      <c r="N187" s="222"/>
      <c r="O187" s="85"/>
      <c r="P187" s="85"/>
      <c r="Q187" s="85"/>
      <c r="R187" s="85"/>
      <c r="S187" s="85"/>
      <c r="T187" s="86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T187" s="18" t="s">
        <v>131</v>
      </c>
      <c r="AU187" s="18" t="s">
        <v>83</v>
      </c>
    </row>
    <row r="188" s="2" customFormat="1">
      <c r="A188" s="39"/>
      <c r="B188" s="40"/>
      <c r="C188" s="41"/>
      <c r="D188" s="218" t="s">
        <v>156</v>
      </c>
      <c r="E188" s="41"/>
      <c r="F188" s="247" t="s">
        <v>269</v>
      </c>
      <c r="G188" s="41"/>
      <c r="H188" s="41"/>
      <c r="I188" s="220"/>
      <c r="J188" s="41"/>
      <c r="K188" s="41"/>
      <c r="L188" s="45"/>
      <c r="M188" s="221"/>
      <c r="N188" s="222"/>
      <c r="O188" s="85"/>
      <c r="P188" s="85"/>
      <c r="Q188" s="85"/>
      <c r="R188" s="85"/>
      <c r="S188" s="85"/>
      <c r="T188" s="86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156</v>
      </c>
      <c r="AU188" s="18" t="s">
        <v>83</v>
      </c>
    </row>
    <row r="189" s="13" customFormat="1">
      <c r="A189" s="13"/>
      <c r="B189" s="225"/>
      <c r="C189" s="226"/>
      <c r="D189" s="218" t="s">
        <v>135</v>
      </c>
      <c r="E189" s="227" t="s">
        <v>28</v>
      </c>
      <c r="F189" s="228" t="s">
        <v>264</v>
      </c>
      <c r="G189" s="226"/>
      <c r="H189" s="229">
        <v>48.369999999999997</v>
      </c>
      <c r="I189" s="230"/>
      <c r="J189" s="226"/>
      <c r="K189" s="226"/>
      <c r="L189" s="231"/>
      <c r="M189" s="232"/>
      <c r="N189" s="233"/>
      <c r="O189" s="233"/>
      <c r="P189" s="233"/>
      <c r="Q189" s="233"/>
      <c r="R189" s="233"/>
      <c r="S189" s="233"/>
      <c r="T189" s="23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35" t="s">
        <v>135</v>
      </c>
      <c r="AU189" s="235" t="s">
        <v>83</v>
      </c>
      <c r="AV189" s="13" t="s">
        <v>83</v>
      </c>
      <c r="AW189" s="13" t="s">
        <v>35</v>
      </c>
      <c r="AX189" s="13" t="s">
        <v>81</v>
      </c>
      <c r="AY189" s="235" t="s">
        <v>122</v>
      </c>
    </row>
    <row r="190" s="13" customFormat="1">
      <c r="A190" s="13"/>
      <c r="B190" s="225"/>
      <c r="C190" s="226"/>
      <c r="D190" s="218" t="s">
        <v>135</v>
      </c>
      <c r="E190" s="226"/>
      <c r="F190" s="228" t="s">
        <v>270</v>
      </c>
      <c r="G190" s="226"/>
      <c r="H190" s="229">
        <v>49.820999999999998</v>
      </c>
      <c r="I190" s="230"/>
      <c r="J190" s="226"/>
      <c r="K190" s="226"/>
      <c r="L190" s="231"/>
      <c r="M190" s="232"/>
      <c r="N190" s="233"/>
      <c r="O190" s="233"/>
      <c r="P190" s="233"/>
      <c r="Q190" s="233"/>
      <c r="R190" s="233"/>
      <c r="S190" s="233"/>
      <c r="T190" s="234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35" t="s">
        <v>135</v>
      </c>
      <c r="AU190" s="235" t="s">
        <v>83</v>
      </c>
      <c r="AV190" s="13" t="s">
        <v>83</v>
      </c>
      <c r="AW190" s="13" t="s">
        <v>4</v>
      </c>
      <c r="AX190" s="13" t="s">
        <v>81</v>
      </c>
      <c r="AY190" s="235" t="s">
        <v>122</v>
      </c>
    </row>
    <row r="191" s="2" customFormat="1" ht="16.5" customHeight="1">
      <c r="A191" s="39"/>
      <c r="B191" s="40"/>
      <c r="C191" s="248" t="s">
        <v>7</v>
      </c>
      <c r="D191" s="248" t="s">
        <v>177</v>
      </c>
      <c r="E191" s="249" t="s">
        <v>271</v>
      </c>
      <c r="F191" s="250" t="s">
        <v>272</v>
      </c>
      <c r="G191" s="251" t="s">
        <v>162</v>
      </c>
      <c r="H191" s="252">
        <v>2.1520000000000001</v>
      </c>
      <c r="I191" s="253"/>
      <c r="J191" s="254">
        <f>ROUND(I191*H191,2)</f>
        <v>0</v>
      </c>
      <c r="K191" s="250" t="s">
        <v>128</v>
      </c>
      <c r="L191" s="255"/>
      <c r="M191" s="256" t="s">
        <v>28</v>
      </c>
      <c r="N191" s="257" t="s">
        <v>44</v>
      </c>
      <c r="O191" s="85"/>
      <c r="P191" s="214">
        <f>O191*H191</f>
        <v>0</v>
      </c>
      <c r="Q191" s="214">
        <v>1</v>
      </c>
      <c r="R191" s="214">
        <f>Q191*H191</f>
        <v>2.1520000000000001</v>
      </c>
      <c r="S191" s="214">
        <v>0</v>
      </c>
      <c r="T191" s="215">
        <f>S191*H191</f>
        <v>0</v>
      </c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R191" s="216" t="s">
        <v>180</v>
      </c>
      <c r="AT191" s="216" t="s">
        <v>177</v>
      </c>
      <c r="AU191" s="216" t="s">
        <v>83</v>
      </c>
      <c r="AY191" s="18" t="s">
        <v>122</v>
      </c>
      <c r="BE191" s="217">
        <f>IF(N191="základní",J191,0)</f>
        <v>0</v>
      </c>
      <c r="BF191" s="217">
        <f>IF(N191="snížená",J191,0)</f>
        <v>0</v>
      </c>
      <c r="BG191" s="217">
        <f>IF(N191="zákl. přenesená",J191,0)</f>
        <v>0</v>
      </c>
      <c r="BH191" s="217">
        <f>IF(N191="sníž. přenesená",J191,0)</f>
        <v>0</v>
      </c>
      <c r="BI191" s="217">
        <f>IF(N191="nulová",J191,0)</f>
        <v>0</v>
      </c>
      <c r="BJ191" s="18" t="s">
        <v>81</v>
      </c>
      <c r="BK191" s="217">
        <f>ROUND(I191*H191,2)</f>
        <v>0</v>
      </c>
      <c r="BL191" s="18" t="s">
        <v>129</v>
      </c>
      <c r="BM191" s="216" t="s">
        <v>273</v>
      </c>
    </row>
    <row r="192" s="2" customFormat="1">
      <c r="A192" s="39"/>
      <c r="B192" s="40"/>
      <c r="C192" s="41"/>
      <c r="D192" s="218" t="s">
        <v>131</v>
      </c>
      <c r="E192" s="41"/>
      <c r="F192" s="219" t="s">
        <v>272</v>
      </c>
      <c r="G192" s="41"/>
      <c r="H192" s="41"/>
      <c r="I192" s="220"/>
      <c r="J192" s="41"/>
      <c r="K192" s="41"/>
      <c r="L192" s="45"/>
      <c r="M192" s="221"/>
      <c r="N192" s="222"/>
      <c r="O192" s="85"/>
      <c r="P192" s="85"/>
      <c r="Q192" s="85"/>
      <c r="R192" s="85"/>
      <c r="S192" s="85"/>
      <c r="T192" s="86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T192" s="18" t="s">
        <v>131</v>
      </c>
      <c r="AU192" s="18" t="s">
        <v>83</v>
      </c>
    </row>
    <row r="193" s="13" customFormat="1">
      <c r="A193" s="13"/>
      <c r="B193" s="225"/>
      <c r="C193" s="226"/>
      <c r="D193" s="218" t="s">
        <v>135</v>
      </c>
      <c r="E193" s="227" t="s">
        <v>28</v>
      </c>
      <c r="F193" s="228" t="s">
        <v>274</v>
      </c>
      <c r="G193" s="226"/>
      <c r="H193" s="229">
        <v>1.0760000000000001</v>
      </c>
      <c r="I193" s="230"/>
      <c r="J193" s="226"/>
      <c r="K193" s="226"/>
      <c r="L193" s="231"/>
      <c r="M193" s="232"/>
      <c r="N193" s="233"/>
      <c r="O193" s="233"/>
      <c r="P193" s="233"/>
      <c r="Q193" s="233"/>
      <c r="R193" s="233"/>
      <c r="S193" s="233"/>
      <c r="T193" s="234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35" t="s">
        <v>135</v>
      </c>
      <c r="AU193" s="235" t="s">
        <v>83</v>
      </c>
      <c r="AV193" s="13" t="s">
        <v>83</v>
      </c>
      <c r="AW193" s="13" t="s">
        <v>35</v>
      </c>
      <c r="AX193" s="13" t="s">
        <v>73</v>
      </c>
      <c r="AY193" s="235" t="s">
        <v>122</v>
      </c>
    </row>
    <row r="194" s="14" customFormat="1">
      <c r="A194" s="14"/>
      <c r="B194" s="236"/>
      <c r="C194" s="237"/>
      <c r="D194" s="218" t="s">
        <v>135</v>
      </c>
      <c r="E194" s="238" t="s">
        <v>28</v>
      </c>
      <c r="F194" s="239" t="s">
        <v>143</v>
      </c>
      <c r="G194" s="237"/>
      <c r="H194" s="240">
        <v>1.0760000000000001</v>
      </c>
      <c r="I194" s="241"/>
      <c r="J194" s="237"/>
      <c r="K194" s="237"/>
      <c r="L194" s="242"/>
      <c r="M194" s="243"/>
      <c r="N194" s="244"/>
      <c r="O194" s="244"/>
      <c r="P194" s="244"/>
      <c r="Q194" s="244"/>
      <c r="R194" s="244"/>
      <c r="S194" s="244"/>
      <c r="T194" s="245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46" t="s">
        <v>135</v>
      </c>
      <c r="AU194" s="246" t="s">
        <v>83</v>
      </c>
      <c r="AV194" s="14" t="s">
        <v>129</v>
      </c>
      <c r="AW194" s="14" t="s">
        <v>35</v>
      </c>
      <c r="AX194" s="14" t="s">
        <v>81</v>
      </c>
      <c r="AY194" s="246" t="s">
        <v>122</v>
      </c>
    </row>
    <row r="195" s="13" customFormat="1">
      <c r="A195" s="13"/>
      <c r="B195" s="225"/>
      <c r="C195" s="226"/>
      <c r="D195" s="218" t="s">
        <v>135</v>
      </c>
      <c r="E195" s="226"/>
      <c r="F195" s="228" t="s">
        <v>275</v>
      </c>
      <c r="G195" s="226"/>
      <c r="H195" s="229">
        <v>2.1520000000000001</v>
      </c>
      <c r="I195" s="230"/>
      <c r="J195" s="226"/>
      <c r="K195" s="226"/>
      <c r="L195" s="231"/>
      <c r="M195" s="232"/>
      <c r="N195" s="233"/>
      <c r="O195" s="233"/>
      <c r="P195" s="233"/>
      <c r="Q195" s="233"/>
      <c r="R195" s="233"/>
      <c r="S195" s="233"/>
      <c r="T195" s="23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35" t="s">
        <v>135</v>
      </c>
      <c r="AU195" s="235" t="s">
        <v>83</v>
      </c>
      <c r="AV195" s="13" t="s">
        <v>83</v>
      </c>
      <c r="AW195" s="13" t="s">
        <v>4</v>
      </c>
      <c r="AX195" s="13" t="s">
        <v>81</v>
      </c>
      <c r="AY195" s="235" t="s">
        <v>122</v>
      </c>
    </row>
    <row r="196" s="12" customFormat="1" ht="22.8" customHeight="1">
      <c r="A196" s="12"/>
      <c r="B196" s="189"/>
      <c r="C196" s="190"/>
      <c r="D196" s="191" t="s">
        <v>72</v>
      </c>
      <c r="E196" s="203" t="s">
        <v>180</v>
      </c>
      <c r="F196" s="203" t="s">
        <v>276</v>
      </c>
      <c r="G196" s="190"/>
      <c r="H196" s="190"/>
      <c r="I196" s="193"/>
      <c r="J196" s="204">
        <f>BK196</f>
        <v>0</v>
      </c>
      <c r="K196" s="190"/>
      <c r="L196" s="195"/>
      <c r="M196" s="196"/>
      <c r="N196" s="197"/>
      <c r="O196" s="197"/>
      <c r="P196" s="198">
        <f>SUM(P197:P248)</f>
        <v>0</v>
      </c>
      <c r="Q196" s="197"/>
      <c r="R196" s="198">
        <f>SUM(R197:R248)</f>
        <v>1.4122773299999998</v>
      </c>
      <c r="S196" s="197"/>
      <c r="T196" s="199">
        <f>SUM(T197:T248)</f>
        <v>0</v>
      </c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R196" s="200" t="s">
        <v>81</v>
      </c>
      <c r="AT196" s="201" t="s">
        <v>72</v>
      </c>
      <c r="AU196" s="201" t="s">
        <v>81</v>
      </c>
      <c r="AY196" s="200" t="s">
        <v>122</v>
      </c>
      <c r="BK196" s="202">
        <f>SUM(BK197:BK248)</f>
        <v>0</v>
      </c>
    </row>
    <row r="197" s="2" customFormat="1" ht="24.15" customHeight="1">
      <c r="A197" s="39"/>
      <c r="B197" s="40"/>
      <c r="C197" s="205" t="s">
        <v>277</v>
      </c>
      <c r="D197" s="205" t="s">
        <v>124</v>
      </c>
      <c r="E197" s="206" t="s">
        <v>278</v>
      </c>
      <c r="F197" s="207" t="s">
        <v>279</v>
      </c>
      <c r="G197" s="208" t="s">
        <v>280</v>
      </c>
      <c r="H197" s="209">
        <v>6.5700000000000003</v>
      </c>
      <c r="I197" s="210"/>
      <c r="J197" s="211">
        <f>ROUND(I197*H197,2)</f>
        <v>0</v>
      </c>
      <c r="K197" s="207" t="s">
        <v>128</v>
      </c>
      <c r="L197" s="45"/>
      <c r="M197" s="212" t="s">
        <v>28</v>
      </c>
      <c r="N197" s="213" t="s">
        <v>44</v>
      </c>
      <c r="O197" s="85"/>
      <c r="P197" s="214">
        <f>O197*H197</f>
        <v>0</v>
      </c>
      <c r="Q197" s="214">
        <v>1.0000000000000001E-05</v>
      </c>
      <c r="R197" s="214">
        <f>Q197*H197</f>
        <v>6.5700000000000011E-05</v>
      </c>
      <c r="S197" s="214">
        <v>0</v>
      </c>
      <c r="T197" s="215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16" t="s">
        <v>129</v>
      </c>
      <c r="AT197" s="216" t="s">
        <v>124</v>
      </c>
      <c r="AU197" s="216" t="s">
        <v>83</v>
      </c>
      <c r="AY197" s="18" t="s">
        <v>122</v>
      </c>
      <c r="BE197" s="217">
        <f>IF(N197="základní",J197,0)</f>
        <v>0</v>
      </c>
      <c r="BF197" s="217">
        <f>IF(N197="snížená",J197,0)</f>
        <v>0</v>
      </c>
      <c r="BG197" s="217">
        <f>IF(N197="zákl. přenesená",J197,0)</f>
        <v>0</v>
      </c>
      <c r="BH197" s="217">
        <f>IF(N197="sníž. přenesená",J197,0)</f>
        <v>0</v>
      </c>
      <c r="BI197" s="217">
        <f>IF(N197="nulová",J197,0)</f>
        <v>0</v>
      </c>
      <c r="BJ197" s="18" t="s">
        <v>81</v>
      </c>
      <c r="BK197" s="217">
        <f>ROUND(I197*H197,2)</f>
        <v>0</v>
      </c>
      <c r="BL197" s="18" t="s">
        <v>129</v>
      </c>
      <c r="BM197" s="216" t="s">
        <v>281</v>
      </c>
    </row>
    <row r="198" s="2" customFormat="1">
      <c r="A198" s="39"/>
      <c r="B198" s="40"/>
      <c r="C198" s="41"/>
      <c r="D198" s="218" t="s">
        <v>131</v>
      </c>
      <c r="E198" s="41"/>
      <c r="F198" s="219" t="s">
        <v>282</v>
      </c>
      <c r="G198" s="41"/>
      <c r="H198" s="41"/>
      <c r="I198" s="220"/>
      <c r="J198" s="41"/>
      <c r="K198" s="41"/>
      <c r="L198" s="45"/>
      <c r="M198" s="221"/>
      <c r="N198" s="222"/>
      <c r="O198" s="85"/>
      <c r="P198" s="85"/>
      <c r="Q198" s="85"/>
      <c r="R198" s="85"/>
      <c r="S198" s="85"/>
      <c r="T198" s="86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131</v>
      </c>
      <c r="AU198" s="18" t="s">
        <v>83</v>
      </c>
    </row>
    <row r="199" s="2" customFormat="1">
      <c r="A199" s="39"/>
      <c r="B199" s="40"/>
      <c r="C199" s="41"/>
      <c r="D199" s="223" t="s">
        <v>133</v>
      </c>
      <c r="E199" s="41"/>
      <c r="F199" s="224" t="s">
        <v>283</v>
      </c>
      <c r="G199" s="41"/>
      <c r="H199" s="41"/>
      <c r="I199" s="220"/>
      <c r="J199" s="41"/>
      <c r="K199" s="41"/>
      <c r="L199" s="45"/>
      <c r="M199" s="221"/>
      <c r="N199" s="222"/>
      <c r="O199" s="85"/>
      <c r="P199" s="85"/>
      <c r="Q199" s="85"/>
      <c r="R199" s="85"/>
      <c r="S199" s="85"/>
      <c r="T199" s="86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T199" s="18" t="s">
        <v>133</v>
      </c>
      <c r="AU199" s="18" t="s">
        <v>83</v>
      </c>
    </row>
    <row r="200" s="13" customFormat="1">
      <c r="A200" s="13"/>
      <c r="B200" s="225"/>
      <c r="C200" s="226"/>
      <c r="D200" s="218" t="s">
        <v>135</v>
      </c>
      <c r="E200" s="227" t="s">
        <v>28</v>
      </c>
      <c r="F200" s="228" t="s">
        <v>284</v>
      </c>
      <c r="G200" s="226"/>
      <c r="H200" s="229">
        <v>6.5700000000000003</v>
      </c>
      <c r="I200" s="230"/>
      <c r="J200" s="226"/>
      <c r="K200" s="226"/>
      <c r="L200" s="231"/>
      <c r="M200" s="232"/>
      <c r="N200" s="233"/>
      <c r="O200" s="233"/>
      <c r="P200" s="233"/>
      <c r="Q200" s="233"/>
      <c r="R200" s="233"/>
      <c r="S200" s="233"/>
      <c r="T200" s="234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35" t="s">
        <v>135</v>
      </c>
      <c r="AU200" s="235" t="s">
        <v>83</v>
      </c>
      <c r="AV200" s="13" t="s">
        <v>83</v>
      </c>
      <c r="AW200" s="13" t="s">
        <v>35</v>
      </c>
      <c r="AX200" s="13" t="s">
        <v>81</v>
      </c>
      <c r="AY200" s="235" t="s">
        <v>122</v>
      </c>
    </row>
    <row r="201" s="2" customFormat="1" ht="24.15" customHeight="1">
      <c r="A201" s="39"/>
      <c r="B201" s="40"/>
      <c r="C201" s="248" t="s">
        <v>285</v>
      </c>
      <c r="D201" s="248" t="s">
        <v>177</v>
      </c>
      <c r="E201" s="249" t="s">
        <v>286</v>
      </c>
      <c r="F201" s="250" t="s">
        <v>287</v>
      </c>
      <c r="G201" s="251" t="s">
        <v>280</v>
      </c>
      <c r="H201" s="252">
        <v>6.899</v>
      </c>
      <c r="I201" s="253"/>
      <c r="J201" s="254">
        <f>ROUND(I201*H201,2)</f>
        <v>0</v>
      </c>
      <c r="K201" s="250" t="s">
        <v>128</v>
      </c>
      <c r="L201" s="255"/>
      <c r="M201" s="256" t="s">
        <v>28</v>
      </c>
      <c r="N201" s="257" t="s">
        <v>44</v>
      </c>
      <c r="O201" s="85"/>
      <c r="P201" s="214">
        <f>O201*H201</f>
        <v>0</v>
      </c>
      <c r="Q201" s="214">
        <v>0.0026700000000000001</v>
      </c>
      <c r="R201" s="214">
        <f>Q201*H201</f>
        <v>0.018420330000000002</v>
      </c>
      <c r="S201" s="214">
        <v>0</v>
      </c>
      <c r="T201" s="215">
        <f>S201*H201</f>
        <v>0</v>
      </c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R201" s="216" t="s">
        <v>180</v>
      </c>
      <c r="AT201" s="216" t="s">
        <v>177</v>
      </c>
      <c r="AU201" s="216" t="s">
        <v>83</v>
      </c>
      <c r="AY201" s="18" t="s">
        <v>122</v>
      </c>
      <c r="BE201" s="217">
        <f>IF(N201="základní",J201,0)</f>
        <v>0</v>
      </c>
      <c r="BF201" s="217">
        <f>IF(N201="snížená",J201,0)</f>
        <v>0</v>
      </c>
      <c r="BG201" s="217">
        <f>IF(N201="zákl. přenesená",J201,0)</f>
        <v>0</v>
      </c>
      <c r="BH201" s="217">
        <f>IF(N201="sníž. přenesená",J201,0)</f>
        <v>0</v>
      </c>
      <c r="BI201" s="217">
        <f>IF(N201="nulová",J201,0)</f>
        <v>0</v>
      </c>
      <c r="BJ201" s="18" t="s">
        <v>81</v>
      </c>
      <c r="BK201" s="217">
        <f>ROUND(I201*H201,2)</f>
        <v>0</v>
      </c>
      <c r="BL201" s="18" t="s">
        <v>129</v>
      </c>
      <c r="BM201" s="216" t="s">
        <v>288</v>
      </c>
    </row>
    <row r="202" s="2" customFormat="1">
      <c r="A202" s="39"/>
      <c r="B202" s="40"/>
      <c r="C202" s="41"/>
      <c r="D202" s="218" t="s">
        <v>131</v>
      </c>
      <c r="E202" s="41"/>
      <c r="F202" s="219" t="s">
        <v>287</v>
      </c>
      <c r="G202" s="41"/>
      <c r="H202" s="41"/>
      <c r="I202" s="220"/>
      <c r="J202" s="41"/>
      <c r="K202" s="41"/>
      <c r="L202" s="45"/>
      <c r="M202" s="221"/>
      <c r="N202" s="222"/>
      <c r="O202" s="85"/>
      <c r="P202" s="85"/>
      <c r="Q202" s="85"/>
      <c r="R202" s="85"/>
      <c r="S202" s="85"/>
      <c r="T202" s="86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T202" s="18" t="s">
        <v>131</v>
      </c>
      <c r="AU202" s="18" t="s">
        <v>83</v>
      </c>
    </row>
    <row r="203" s="13" customFormat="1">
      <c r="A203" s="13"/>
      <c r="B203" s="225"/>
      <c r="C203" s="226"/>
      <c r="D203" s="218" t="s">
        <v>135</v>
      </c>
      <c r="E203" s="227" t="s">
        <v>28</v>
      </c>
      <c r="F203" s="228" t="s">
        <v>284</v>
      </c>
      <c r="G203" s="226"/>
      <c r="H203" s="229">
        <v>6.5700000000000003</v>
      </c>
      <c r="I203" s="230"/>
      <c r="J203" s="226"/>
      <c r="K203" s="226"/>
      <c r="L203" s="231"/>
      <c r="M203" s="232"/>
      <c r="N203" s="233"/>
      <c r="O203" s="233"/>
      <c r="P203" s="233"/>
      <c r="Q203" s="233"/>
      <c r="R203" s="233"/>
      <c r="S203" s="233"/>
      <c r="T203" s="23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35" t="s">
        <v>135</v>
      </c>
      <c r="AU203" s="235" t="s">
        <v>83</v>
      </c>
      <c r="AV203" s="13" t="s">
        <v>83</v>
      </c>
      <c r="AW203" s="13" t="s">
        <v>35</v>
      </c>
      <c r="AX203" s="13" t="s">
        <v>81</v>
      </c>
      <c r="AY203" s="235" t="s">
        <v>122</v>
      </c>
    </row>
    <row r="204" s="13" customFormat="1">
      <c r="A204" s="13"/>
      <c r="B204" s="225"/>
      <c r="C204" s="226"/>
      <c r="D204" s="218" t="s">
        <v>135</v>
      </c>
      <c r="E204" s="226"/>
      <c r="F204" s="228" t="s">
        <v>289</v>
      </c>
      <c r="G204" s="226"/>
      <c r="H204" s="229">
        <v>6.899</v>
      </c>
      <c r="I204" s="230"/>
      <c r="J204" s="226"/>
      <c r="K204" s="226"/>
      <c r="L204" s="231"/>
      <c r="M204" s="232"/>
      <c r="N204" s="233"/>
      <c r="O204" s="233"/>
      <c r="P204" s="233"/>
      <c r="Q204" s="233"/>
      <c r="R204" s="233"/>
      <c r="S204" s="233"/>
      <c r="T204" s="23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35" t="s">
        <v>135</v>
      </c>
      <c r="AU204" s="235" t="s">
        <v>83</v>
      </c>
      <c r="AV204" s="13" t="s">
        <v>83</v>
      </c>
      <c r="AW204" s="13" t="s">
        <v>4</v>
      </c>
      <c r="AX204" s="13" t="s">
        <v>81</v>
      </c>
      <c r="AY204" s="235" t="s">
        <v>122</v>
      </c>
    </row>
    <row r="205" s="2" customFormat="1" ht="24.15" customHeight="1">
      <c r="A205" s="39"/>
      <c r="B205" s="40"/>
      <c r="C205" s="205" t="s">
        <v>290</v>
      </c>
      <c r="D205" s="205" t="s">
        <v>124</v>
      </c>
      <c r="E205" s="206" t="s">
        <v>291</v>
      </c>
      <c r="F205" s="207" t="s">
        <v>292</v>
      </c>
      <c r="G205" s="208" t="s">
        <v>293</v>
      </c>
      <c r="H205" s="209">
        <v>2</v>
      </c>
      <c r="I205" s="210"/>
      <c r="J205" s="211">
        <f>ROUND(I205*H205,2)</f>
        <v>0</v>
      </c>
      <c r="K205" s="207" t="s">
        <v>128</v>
      </c>
      <c r="L205" s="45"/>
      <c r="M205" s="212" t="s">
        <v>28</v>
      </c>
      <c r="N205" s="213" t="s">
        <v>44</v>
      </c>
      <c r="O205" s="85"/>
      <c r="P205" s="214">
        <f>O205*H205</f>
        <v>0</v>
      </c>
      <c r="Q205" s="214">
        <v>0.12422</v>
      </c>
      <c r="R205" s="214">
        <f>Q205*H205</f>
        <v>0.24843999999999999</v>
      </c>
      <c r="S205" s="214">
        <v>0</v>
      </c>
      <c r="T205" s="215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16" t="s">
        <v>129</v>
      </c>
      <c r="AT205" s="216" t="s">
        <v>124</v>
      </c>
      <c r="AU205" s="216" t="s">
        <v>83</v>
      </c>
      <c r="AY205" s="18" t="s">
        <v>122</v>
      </c>
      <c r="BE205" s="217">
        <f>IF(N205="základní",J205,0)</f>
        <v>0</v>
      </c>
      <c r="BF205" s="217">
        <f>IF(N205="snížená",J205,0)</f>
        <v>0</v>
      </c>
      <c r="BG205" s="217">
        <f>IF(N205="zákl. přenesená",J205,0)</f>
        <v>0</v>
      </c>
      <c r="BH205" s="217">
        <f>IF(N205="sníž. přenesená",J205,0)</f>
        <v>0</v>
      </c>
      <c r="BI205" s="217">
        <f>IF(N205="nulová",J205,0)</f>
        <v>0</v>
      </c>
      <c r="BJ205" s="18" t="s">
        <v>81</v>
      </c>
      <c r="BK205" s="217">
        <f>ROUND(I205*H205,2)</f>
        <v>0</v>
      </c>
      <c r="BL205" s="18" t="s">
        <v>129</v>
      </c>
      <c r="BM205" s="216" t="s">
        <v>294</v>
      </c>
    </row>
    <row r="206" s="2" customFormat="1">
      <c r="A206" s="39"/>
      <c r="B206" s="40"/>
      <c r="C206" s="41"/>
      <c r="D206" s="218" t="s">
        <v>131</v>
      </c>
      <c r="E206" s="41"/>
      <c r="F206" s="219" t="s">
        <v>295</v>
      </c>
      <c r="G206" s="41"/>
      <c r="H206" s="41"/>
      <c r="I206" s="220"/>
      <c r="J206" s="41"/>
      <c r="K206" s="41"/>
      <c r="L206" s="45"/>
      <c r="M206" s="221"/>
      <c r="N206" s="222"/>
      <c r="O206" s="85"/>
      <c r="P206" s="85"/>
      <c r="Q206" s="85"/>
      <c r="R206" s="85"/>
      <c r="S206" s="85"/>
      <c r="T206" s="86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131</v>
      </c>
      <c r="AU206" s="18" t="s">
        <v>83</v>
      </c>
    </row>
    <row r="207" s="2" customFormat="1">
      <c r="A207" s="39"/>
      <c r="B207" s="40"/>
      <c r="C207" s="41"/>
      <c r="D207" s="223" t="s">
        <v>133</v>
      </c>
      <c r="E207" s="41"/>
      <c r="F207" s="224" t="s">
        <v>296</v>
      </c>
      <c r="G207" s="41"/>
      <c r="H207" s="41"/>
      <c r="I207" s="220"/>
      <c r="J207" s="41"/>
      <c r="K207" s="41"/>
      <c r="L207" s="45"/>
      <c r="M207" s="221"/>
      <c r="N207" s="222"/>
      <c r="O207" s="85"/>
      <c r="P207" s="85"/>
      <c r="Q207" s="85"/>
      <c r="R207" s="85"/>
      <c r="S207" s="85"/>
      <c r="T207" s="86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T207" s="18" t="s">
        <v>133</v>
      </c>
      <c r="AU207" s="18" t="s">
        <v>83</v>
      </c>
    </row>
    <row r="208" s="13" customFormat="1">
      <c r="A208" s="13"/>
      <c r="B208" s="225"/>
      <c r="C208" s="226"/>
      <c r="D208" s="218" t="s">
        <v>135</v>
      </c>
      <c r="E208" s="227" t="s">
        <v>28</v>
      </c>
      <c r="F208" s="228" t="s">
        <v>83</v>
      </c>
      <c r="G208" s="226"/>
      <c r="H208" s="229">
        <v>2</v>
      </c>
      <c r="I208" s="230"/>
      <c r="J208" s="226"/>
      <c r="K208" s="226"/>
      <c r="L208" s="231"/>
      <c r="M208" s="232"/>
      <c r="N208" s="233"/>
      <c r="O208" s="233"/>
      <c r="P208" s="233"/>
      <c r="Q208" s="233"/>
      <c r="R208" s="233"/>
      <c r="S208" s="233"/>
      <c r="T208" s="234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35" t="s">
        <v>135</v>
      </c>
      <c r="AU208" s="235" t="s">
        <v>83</v>
      </c>
      <c r="AV208" s="13" t="s">
        <v>83</v>
      </c>
      <c r="AW208" s="13" t="s">
        <v>35</v>
      </c>
      <c r="AX208" s="13" t="s">
        <v>81</v>
      </c>
      <c r="AY208" s="235" t="s">
        <v>122</v>
      </c>
    </row>
    <row r="209" s="2" customFormat="1" ht="24.15" customHeight="1">
      <c r="A209" s="39"/>
      <c r="B209" s="40"/>
      <c r="C209" s="248" t="s">
        <v>297</v>
      </c>
      <c r="D209" s="248" t="s">
        <v>177</v>
      </c>
      <c r="E209" s="249" t="s">
        <v>298</v>
      </c>
      <c r="F209" s="250" t="s">
        <v>299</v>
      </c>
      <c r="G209" s="251" t="s">
        <v>293</v>
      </c>
      <c r="H209" s="252">
        <v>2</v>
      </c>
      <c r="I209" s="253"/>
      <c r="J209" s="254">
        <f>ROUND(I209*H209,2)</f>
        <v>0</v>
      </c>
      <c r="K209" s="250" t="s">
        <v>128</v>
      </c>
      <c r="L209" s="255"/>
      <c r="M209" s="256" t="s">
        <v>28</v>
      </c>
      <c r="N209" s="257" t="s">
        <v>44</v>
      </c>
      <c r="O209" s="85"/>
      <c r="P209" s="214">
        <f>O209*H209</f>
        <v>0</v>
      </c>
      <c r="Q209" s="214">
        <v>0.097000000000000003</v>
      </c>
      <c r="R209" s="214">
        <f>Q209*H209</f>
        <v>0.19400000000000001</v>
      </c>
      <c r="S209" s="214">
        <v>0</v>
      </c>
      <c r="T209" s="215">
        <f>S209*H209</f>
        <v>0</v>
      </c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R209" s="216" t="s">
        <v>180</v>
      </c>
      <c r="AT209" s="216" t="s">
        <v>177</v>
      </c>
      <c r="AU209" s="216" t="s">
        <v>83</v>
      </c>
      <c r="AY209" s="18" t="s">
        <v>122</v>
      </c>
      <c r="BE209" s="217">
        <f>IF(N209="základní",J209,0)</f>
        <v>0</v>
      </c>
      <c r="BF209" s="217">
        <f>IF(N209="snížená",J209,0)</f>
        <v>0</v>
      </c>
      <c r="BG209" s="217">
        <f>IF(N209="zákl. přenesená",J209,0)</f>
        <v>0</v>
      </c>
      <c r="BH209" s="217">
        <f>IF(N209="sníž. přenesená",J209,0)</f>
        <v>0</v>
      </c>
      <c r="BI209" s="217">
        <f>IF(N209="nulová",J209,0)</f>
        <v>0</v>
      </c>
      <c r="BJ209" s="18" t="s">
        <v>81</v>
      </c>
      <c r="BK209" s="217">
        <f>ROUND(I209*H209,2)</f>
        <v>0</v>
      </c>
      <c r="BL209" s="18" t="s">
        <v>129</v>
      </c>
      <c r="BM209" s="216" t="s">
        <v>300</v>
      </c>
    </row>
    <row r="210" s="2" customFormat="1">
      <c r="A210" s="39"/>
      <c r="B210" s="40"/>
      <c r="C210" s="41"/>
      <c r="D210" s="218" t="s">
        <v>131</v>
      </c>
      <c r="E210" s="41"/>
      <c r="F210" s="219" t="s">
        <v>299</v>
      </c>
      <c r="G210" s="41"/>
      <c r="H210" s="41"/>
      <c r="I210" s="220"/>
      <c r="J210" s="41"/>
      <c r="K210" s="41"/>
      <c r="L210" s="45"/>
      <c r="M210" s="221"/>
      <c r="N210" s="222"/>
      <c r="O210" s="85"/>
      <c r="P210" s="85"/>
      <c r="Q210" s="85"/>
      <c r="R210" s="85"/>
      <c r="S210" s="85"/>
      <c r="T210" s="86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18" t="s">
        <v>131</v>
      </c>
      <c r="AU210" s="18" t="s">
        <v>83</v>
      </c>
    </row>
    <row r="211" s="2" customFormat="1">
      <c r="A211" s="39"/>
      <c r="B211" s="40"/>
      <c r="C211" s="41"/>
      <c r="D211" s="218" t="s">
        <v>156</v>
      </c>
      <c r="E211" s="41"/>
      <c r="F211" s="247" t="s">
        <v>301</v>
      </c>
      <c r="G211" s="41"/>
      <c r="H211" s="41"/>
      <c r="I211" s="220"/>
      <c r="J211" s="41"/>
      <c r="K211" s="41"/>
      <c r="L211" s="45"/>
      <c r="M211" s="221"/>
      <c r="N211" s="222"/>
      <c r="O211" s="85"/>
      <c r="P211" s="85"/>
      <c r="Q211" s="85"/>
      <c r="R211" s="85"/>
      <c r="S211" s="85"/>
      <c r="T211" s="86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156</v>
      </c>
      <c r="AU211" s="18" t="s">
        <v>83</v>
      </c>
    </row>
    <row r="212" s="13" customFormat="1">
      <c r="A212" s="13"/>
      <c r="B212" s="225"/>
      <c r="C212" s="226"/>
      <c r="D212" s="218" t="s">
        <v>135</v>
      </c>
      <c r="E212" s="227" t="s">
        <v>28</v>
      </c>
      <c r="F212" s="228" t="s">
        <v>83</v>
      </c>
      <c r="G212" s="226"/>
      <c r="H212" s="229">
        <v>2</v>
      </c>
      <c r="I212" s="230"/>
      <c r="J212" s="226"/>
      <c r="K212" s="226"/>
      <c r="L212" s="231"/>
      <c r="M212" s="232"/>
      <c r="N212" s="233"/>
      <c r="O212" s="233"/>
      <c r="P212" s="233"/>
      <c r="Q212" s="233"/>
      <c r="R212" s="233"/>
      <c r="S212" s="233"/>
      <c r="T212" s="234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35" t="s">
        <v>135</v>
      </c>
      <c r="AU212" s="235" t="s">
        <v>83</v>
      </c>
      <c r="AV212" s="13" t="s">
        <v>83</v>
      </c>
      <c r="AW212" s="13" t="s">
        <v>35</v>
      </c>
      <c r="AX212" s="13" t="s">
        <v>81</v>
      </c>
      <c r="AY212" s="235" t="s">
        <v>122</v>
      </c>
    </row>
    <row r="213" s="2" customFormat="1" ht="24.15" customHeight="1">
      <c r="A213" s="39"/>
      <c r="B213" s="40"/>
      <c r="C213" s="205" t="s">
        <v>302</v>
      </c>
      <c r="D213" s="205" t="s">
        <v>124</v>
      </c>
      <c r="E213" s="206" t="s">
        <v>303</v>
      </c>
      <c r="F213" s="207" t="s">
        <v>304</v>
      </c>
      <c r="G213" s="208" t="s">
        <v>293</v>
      </c>
      <c r="H213" s="209">
        <v>2</v>
      </c>
      <c r="I213" s="210"/>
      <c r="J213" s="211">
        <f>ROUND(I213*H213,2)</f>
        <v>0</v>
      </c>
      <c r="K213" s="207" t="s">
        <v>128</v>
      </c>
      <c r="L213" s="45"/>
      <c r="M213" s="212" t="s">
        <v>28</v>
      </c>
      <c r="N213" s="213" t="s">
        <v>44</v>
      </c>
      <c r="O213" s="85"/>
      <c r="P213" s="214">
        <f>O213*H213</f>
        <v>0</v>
      </c>
      <c r="Q213" s="214">
        <v>0.02972</v>
      </c>
      <c r="R213" s="214">
        <f>Q213*H213</f>
        <v>0.05944</v>
      </c>
      <c r="S213" s="214">
        <v>0</v>
      </c>
      <c r="T213" s="215">
        <f>S213*H213</f>
        <v>0</v>
      </c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R213" s="216" t="s">
        <v>129</v>
      </c>
      <c r="AT213" s="216" t="s">
        <v>124</v>
      </c>
      <c r="AU213" s="216" t="s">
        <v>83</v>
      </c>
      <c r="AY213" s="18" t="s">
        <v>122</v>
      </c>
      <c r="BE213" s="217">
        <f>IF(N213="základní",J213,0)</f>
        <v>0</v>
      </c>
      <c r="BF213" s="217">
        <f>IF(N213="snížená",J213,0)</f>
        <v>0</v>
      </c>
      <c r="BG213" s="217">
        <f>IF(N213="zákl. přenesená",J213,0)</f>
        <v>0</v>
      </c>
      <c r="BH213" s="217">
        <f>IF(N213="sníž. přenesená",J213,0)</f>
        <v>0</v>
      </c>
      <c r="BI213" s="217">
        <f>IF(N213="nulová",J213,0)</f>
        <v>0</v>
      </c>
      <c r="BJ213" s="18" t="s">
        <v>81</v>
      </c>
      <c r="BK213" s="217">
        <f>ROUND(I213*H213,2)</f>
        <v>0</v>
      </c>
      <c r="BL213" s="18" t="s">
        <v>129</v>
      </c>
      <c r="BM213" s="216" t="s">
        <v>305</v>
      </c>
    </row>
    <row r="214" s="2" customFormat="1">
      <c r="A214" s="39"/>
      <c r="B214" s="40"/>
      <c r="C214" s="41"/>
      <c r="D214" s="218" t="s">
        <v>131</v>
      </c>
      <c r="E214" s="41"/>
      <c r="F214" s="219" t="s">
        <v>306</v>
      </c>
      <c r="G214" s="41"/>
      <c r="H214" s="41"/>
      <c r="I214" s="220"/>
      <c r="J214" s="41"/>
      <c r="K214" s="41"/>
      <c r="L214" s="45"/>
      <c r="M214" s="221"/>
      <c r="N214" s="222"/>
      <c r="O214" s="85"/>
      <c r="P214" s="85"/>
      <c r="Q214" s="85"/>
      <c r="R214" s="85"/>
      <c r="S214" s="85"/>
      <c r="T214" s="86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T214" s="18" t="s">
        <v>131</v>
      </c>
      <c r="AU214" s="18" t="s">
        <v>83</v>
      </c>
    </row>
    <row r="215" s="2" customFormat="1">
      <c r="A215" s="39"/>
      <c r="B215" s="40"/>
      <c r="C215" s="41"/>
      <c r="D215" s="223" t="s">
        <v>133</v>
      </c>
      <c r="E215" s="41"/>
      <c r="F215" s="224" t="s">
        <v>307</v>
      </c>
      <c r="G215" s="41"/>
      <c r="H215" s="41"/>
      <c r="I215" s="220"/>
      <c r="J215" s="41"/>
      <c r="K215" s="41"/>
      <c r="L215" s="45"/>
      <c r="M215" s="221"/>
      <c r="N215" s="222"/>
      <c r="O215" s="85"/>
      <c r="P215" s="85"/>
      <c r="Q215" s="85"/>
      <c r="R215" s="85"/>
      <c r="S215" s="85"/>
      <c r="T215" s="86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T215" s="18" t="s">
        <v>133</v>
      </c>
      <c r="AU215" s="18" t="s">
        <v>83</v>
      </c>
    </row>
    <row r="216" s="13" customFormat="1">
      <c r="A216" s="13"/>
      <c r="B216" s="225"/>
      <c r="C216" s="226"/>
      <c r="D216" s="218" t="s">
        <v>135</v>
      </c>
      <c r="E216" s="227" t="s">
        <v>28</v>
      </c>
      <c r="F216" s="228" t="s">
        <v>83</v>
      </c>
      <c r="G216" s="226"/>
      <c r="H216" s="229">
        <v>2</v>
      </c>
      <c r="I216" s="230"/>
      <c r="J216" s="226"/>
      <c r="K216" s="226"/>
      <c r="L216" s="231"/>
      <c r="M216" s="232"/>
      <c r="N216" s="233"/>
      <c r="O216" s="233"/>
      <c r="P216" s="233"/>
      <c r="Q216" s="233"/>
      <c r="R216" s="233"/>
      <c r="S216" s="233"/>
      <c r="T216" s="234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35" t="s">
        <v>135</v>
      </c>
      <c r="AU216" s="235" t="s">
        <v>83</v>
      </c>
      <c r="AV216" s="13" t="s">
        <v>83</v>
      </c>
      <c r="AW216" s="13" t="s">
        <v>35</v>
      </c>
      <c r="AX216" s="13" t="s">
        <v>81</v>
      </c>
      <c r="AY216" s="235" t="s">
        <v>122</v>
      </c>
    </row>
    <row r="217" s="2" customFormat="1" ht="21.75" customHeight="1">
      <c r="A217" s="39"/>
      <c r="B217" s="40"/>
      <c r="C217" s="248" t="s">
        <v>308</v>
      </c>
      <c r="D217" s="248" t="s">
        <v>177</v>
      </c>
      <c r="E217" s="249" t="s">
        <v>309</v>
      </c>
      <c r="F217" s="250" t="s">
        <v>310</v>
      </c>
      <c r="G217" s="251" t="s">
        <v>293</v>
      </c>
      <c r="H217" s="252">
        <v>2</v>
      </c>
      <c r="I217" s="253"/>
      <c r="J217" s="254">
        <f>ROUND(I217*H217,2)</f>
        <v>0</v>
      </c>
      <c r="K217" s="250" t="s">
        <v>128</v>
      </c>
      <c r="L217" s="255"/>
      <c r="M217" s="256" t="s">
        <v>28</v>
      </c>
      <c r="N217" s="257" t="s">
        <v>44</v>
      </c>
      <c r="O217" s="85"/>
      <c r="P217" s="214">
        <f>O217*H217</f>
        <v>0</v>
      </c>
      <c r="Q217" s="214">
        <v>0.058000000000000003</v>
      </c>
      <c r="R217" s="214">
        <f>Q217*H217</f>
        <v>0.11600000000000001</v>
      </c>
      <c r="S217" s="214">
        <v>0</v>
      </c>
      <c r="T217" s="215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16" t="s">
        <v>180</v>
      </c>
      <c r="AT217" s="216" t="s">
        <v>177</v>
      </c>
      <c r="AU217" s="216" t="s">
        <v>83</v>
      </c>
      <c r="AY217" s="18" t="s">
        <v>122</v>
      </c>
      <c r="BE217" s="217">
        <f>IF(N217="základní",J217,0)</f>
        <v>0</v>
      </c>
      <c r="BF217" s="217">
        <f>IF(N217="snížená",J217,0)</f>
        <v>0</v>
      </c>
      <c r="BG217" s="217">
        <f>IF(N217="zákl. přenesená",J217,0)</f>
        <v>0</v>
      </c>
      <c r="BH217" s="217">
        <f>IF(N217="sníž. přenesená",J217,0)</f>
        <v>0</v>
      </c>
      <c r="BI217" s="217">
        <f>IF(N217="nulová",J217,0)</f>
        <v>0</v>
      </c>
      <c r="BJ217" s="18" t="s">
        <v>81</v>
      </c>
      <c r="BK217" s="217">
        <f>ROUND(I217*H217,2)</f>
        <v>0</v>
      </c>
      <c r="BL217" s="18" t="s">
        <v>129</v>
      </c>
      <c r="BM217" s="216" t="s">
        <v>311</v>
      </c>
    </row>
    <row r="218" s="2" customFormat="1">
      <c r="A218" s="39"/>
      <c r="B218" s="40"/>
      <c r="C218" s="41"/>
      <c r="D218" s="218" t="s">
        <v>131</v>
      </c>
      <c r="E218" s="41"/>
      <c r="F218" s="219" t="s">
        <v>310</v>
      </c>
      <c r="G218" s="41"/>
      <c r="H218" s="41"/>
      <c r="I218" s="220"/>
      <c r="J218" s="41"/>
      <c r="K218" s="41"/>
      <c r="L218" s="45"/>
      <c r="M218" s="221"/>
      <c r="N218" s="222"/>
      <c r="O218" s="85"/>
      <c r="P218" s="85"/>
      <c r="Q218" s="85"/>
      <c r="R218" s="85"/>
      <c r="S218" s="85"/>
      <c r="T218" s="86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T218" s="18" t="s">
        <v>131</v>
      </c>
      <c r="AU218" s="18" t="s">
        <v>83</v>
      </c>
    </row>
    <row r="219" s="13" customFormat="1">
      <c r="A219" s="13"/>
      <c r="B219" s="225"/>
      <c r="C219" s="226"/>
      <c r="D219" s="218" t="s">
        <v>135</v>
      </c>
      <c r="E219" s="227" t="s">
        <v>28</v>
      </c>
      <c r="F219" s="228" t="s">
        <v>83</v>
      </c>
      <c r="G219" s="226"/>
      <c r="H219" s="229">
        <v>2</v>
      </c>
      <c r="I219" s="230"/>
      <c r="J219" s="226"/>
      <c r="K219" s="226"/>
      <c r="L219" s="231"/>
      <c r="M219" s="232"/>
      <c r="N219" s="233"/>
      <c r="O219" s="233"/>
      <c r="P219" s="233"/>
      <c r="Q219" s="233"/>
      <c r="R219" s="233"/>
      <c r="S219" s="233"/>
      <c r="T219" s="23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35" t="s">
        <v>135</v>
      </c>
      <c r="AU219" s="235" t="s">
        <v>83</v>
      </c>
      <c r="AV219" s="13" t="s">
        <v>83</v>
      </c>
      <c r="AW219" s="13" t="s">
        <v>35</v>
      </c>
      <c r="AX219" s="13" t="s">
        <v>81</v>
      </c>
      <c r="AY219" s="235" t="s">
        <v>122</v>
      </c>
    </row>
    <row r="220" s="2" customFormat="1" ht="24.15" customHeight="1">
      <c r="A220" s="39"/>
      <c r="B220" s="40"/>
      <c r="C220" s="205" t="s">
        <v>312</v>
      </c>
      <c r="D220" s="205" t="s">
        <v>124</v>
      </c>
      <c r="E220" s="206" t="s">
        <v>313</v>
      </c>
      <c r="F220" s="207" t="s">
        <v>314</v>
      </c>
      <c r="G220" s="208" t="s">
        <v>293</v>
      </c>
      <c r="H220" s="209">
        <v>2</v>
      </c>
      <c r="I220" s="210"/>
      <c r="J220" s="211">
        <f>ROUND(I220*H220,2)</f>
        <v>0</v>
      </c>
      <c r="K220" s="207" t="s">
        <v>128</v>
      </c>
      <c r="L220" s="45"/>
      <c r="M220" s="212" t="s">
        <v>28</v>
      </c>
      <c r="N220" s="213" t="s">
        <v>44</v>
      </c>
      <c r="O220" s="85"/>
      <c r="P220" s="214">
        <f>O220*H220</f>
        <v>0</v>
      </c>
      <c r="Q220" s="214">
        <v>0.02972</v>
      </c>
      <c r="R220" s="214">
        <f>Q220*H220</f>
        <v>0.05944</v>
      </c>
      <c r="S220" s="214">
        <v>0</v>
      </c>
      <c r="T220" s="215">
        <f>S220*H220</f>
        <v>0</v>
      </c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R220" s="216" t="s">
        <v>129</v>
      </c>
      <c r="AT220" s="216" t="s">
        <v>124</v>
      </c>
      <c r="AU220" s="216" t="s">
        <v>83</v>
      </c>
      <c r="AY220" s="18" t="s">
        <v>122</v>
      </c>
      <c r="BE220" s="217">
        <f>IF(N220="základní",J220,0)</f>
        <v>0</v>
      </c>
      <c r="BF220" s="217">
        <f>IF(N220="snížená",J220,0)</f>
        <v>0</v>
      </c>
      <c r="BG220" s="217">
        <f>IF(N220="zákl. přenesená",J220,0)</f>
        <v>0</v>
      </c>
      <c r="BH220" s="217">
        <f>IF(N220="sníž. přenesená",J220,0)</f>
        <v>0</v>
      </c>
      <c r="BI220" s="217">
        <f>IF(N220="nulová",J220,0)</f>
        <v>0</v>
      </c>
      <c r="BJ220" s="18" t="s">
        <v>81</v>
      </c>
      <c r="BK220" s="217">
        <f>ROUND(I220*H220,2)</f>
        <v>0</v>
      </c>
      <c r="BL220" s="18" t="s">
        <v>129</v>
      </c>
      <c r="BM220" s="216" t="s">
        <v>315</v>
      </c>
    </row>
    <row r="221" s="2" customFormat="1">
      <c r="A221" s="39"/>
      <c r="B221" s="40"/>
      <c r="C221" s="41"/>
      <c r="D221" s="218" t="s">
        <v>131</v>
      </c>
      <c r="E221" s="41"/>
      <c r="F221" s="219" t="s">
        <v>316</v>
      </c>
      <c r="G221" s="41"/>
      <c r="H221" s="41"/>
      <c r="I221" s="220"/>
      <c r="J221" s="41"/>
      <c r="K221" s="41"/>
      <c r="L221" s="45"/>
      <c r="M221" s="221"/>
      <c r="N221" s="222"/>
      <c r="O221" s="85"/>
      <c r="P221" s="85"/>
      <c r="Q221" s="85"/>
      <c r="R221" s="85"/>
      <c r="S221" s="85"/>
      <c r="T221" s="86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T221" s="18" t="s">
        <v>131</v>
      </c>
      <c r="AU221" s="18" t="s">
        <v>83</v>
      </c>
    </row>
    <row r="222" s="2" customFormat="1">
      <c r="A222" s="39"/>
      <c r="B222" s="40"/>
      <c r="C222" s="41"/>
      <c r="D222" s="223" t="s">
        <v>133</v>
      </c>
      <c r="E222" s="41"/>
      <c r="F222" s="224" t="s">
        <v>317</v>
      </c>
      <c r="G222" s="41"/>
      <c r="H222" s="41"/>
      <c r="I222" s="220"/>
      <c r="J222" s="41"/>
      <c r="K222" s="41"/>
      <c r="L222" s="45"/>
      <c r="M222" s="221"/>
      <c r="N222" s="222"/>
      <c r="O222" s="85"/>
      <c r="P222" s="85"/>
      <c r="Q222" s="85"/>
      <c r="R222" s="85"/>
      <c r="S222" s="85"/>
      <c r="T222" s="86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T222" s="18" t="s">
        <v>133</v>
      </c>
      <c r="AU222" s="18" t="s">
        <v>83</v>
      </c>
    </row>
    <row r="223" s="13" customFormat="1">
      <c r="A223" s="13"/>
      <c r="B223" s="225"/>
      <c r="C223" s="226"/>
      <c r="D223" s="218" t="s">
        <v>135</v>
      </c>
      <c r="E223" s="227" t="s">
        <v>28</v>
      </c>
      <c r="F223" s="228" t="s">
        <v>83</v>
      </c>
      <c r="G223" s="226"/>
      <c r="H223" s="229">
        <v>2</v>
      </c>
      <c r="I223" s="230"/>
      <c r="J223" s="226"/>
      <c r="K223" s="226"/>
      <c r="L223" s="231"/>
      <c r="M223" s="232"/>
      <c r="N223" s="233"/>
      <c r="O223" s="233"/>
      <c r="P223" s="233"/>
      <c r="Q223" s="233"/>
      <c r="R223" s="233"/>
      <c r="S223" s="233"/>
      <c r="T223" s="234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35" t="s">
        <v>135</v>
      </c>
      <c r="AU223" s="235" t="s">
        <v>83</v>
      </c>
      <c r="AV223" s="13" t="s">
        <v>83</v>
      </c>
      <c r="AW223" s="13" t="s">
        <v>35</v>
      </c>
      <c r="AX223" s="13" t="s">
        <v>81</v>
      </c>
      <c r="AY223" s="235" t="s">
        <v>122</v>
      </c>
    </row>
    <row r="224" s="2" customFormat="1" ht="24.15" customHeight="1">
      <c r="A224" s="39"/>
      <c r="B224" s="40"/>
      <c r="C224" s="248" t="s">
        <v>318</v>
      </c>
      <c r="D224" s="248" t="s">
        <v>177</v>
      </c>
      <c r="E224" s="249" t="s">
        <v>319</v>
      </c>
      <c r="F224" s="250" t="s">
        <v>320</v>
      </c>
      <c r="G224" s="251" t="s">
        <v>293</v>
      </c>
      <c r="H224" s="252">
        <v>2</v>
      </c>
      <c r="I224" s="253"/>
      <c r="J224" s="254">
        <f>ROUND(I224*H224,2)</f>
        <v>0</v>
      </c>
      <c r="K224" s="250" t="s">
        <v>128</v>
      </c>
      <c r="L224" s="255"/>
      <c r="M224" s="256" t="s">
        <v>28</v>
      </c>
      <c r="N224" s="257" t="s">
        <v>44</v>
      </c>
      <c r="O224" s="85"/>
      <c r="P224" s="214">
        <f>O224*H224</f>
        <v>0</v>
      </c>
      <c r="Q224" s="214">
        <v>0.057000000000000002</v>
      </c>
      <c r="R224" s="214">
        <f>Q224*H224</f>
        <v>0.114</v>
      </c>
      <c r="S224" s="214">
        <v>0</v>
      </c>
      <c r="T224" s="215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16" t="s">
        <v>180</v>
      </c>
      <c r="AT224" s="216" t="s">
        <v>177</v>
      </c>
      <c r="AU224" s="216" t="s">
        <v>83</v>
      </c>
      <c r="AY224" s="18" t="s">
        <v>122</v>
      </c>
      <c r="BE224" s="217">
        <f>IF(N224="základní",J224,0)</f>
        <v>0</v>
      </c>
      <c r="BF224" s="217">
        <f>IF(N224="snížená",J224,0)</f>
        <v>0</v>
      </c>
      <c r="BG224" s="217">
        <f>IF(N224="zákl. přenesená",J224,0)</f>
        <v>0</v>
      </c>
      <c r="BH224" s="217">
        <f>IF(N224="sníž. přenesená",J224,0)</f>
        <v>0</v>
      </c>
      <c r="BI224" s="217">
        <f>IF(N224="nulová",J224,0)</f>
        <v>0</v>
      </c>
      <c r="BJ224" s="18" t="s">
        <v>81</v>
      </c>
      <c r="BK224" s="217">
        <f>ROUND(I224*H224,2)</f>
        <v>0</v>
      </c>
      <c r="BL224" s="18" t="s">
        <v>129</v>
      </c>
      <c r="BM224" s="216" t="s">
        <v>321</v>
      </c>
    </row>
    <row r="225" s="2" customFormat="1">
      <c r="A225" s="39"/>
      <c r="B225" s="40"/>
      <c r="C225" s="41"/>
      <c r="D225" s="218" t="s">
        <v>131</v>
      </c>
      <c r="E225" s="41"/>
      <c r="F225" s="219" t="s">
        <v>320</v>
      </c>
      <c r="G225" s="41"/>
      <c r="H225" s="41"/>
      <c r="I225" s="220"/>
      <c r="J225" s="41"/>
      <c r="K225" s="41"/>
      <c r="L225" s="45"/>
      <c r="M225" s="221"/>
      <c r="N225" s="222"/>
      <c r="O225" s="85"/>
      <c r="P225" s="85"/>
      <c r="Q225" s="85"/>
      <c r="R225" s="85"/>
      <c r="S225" s="85"/>
      <c r="T225" s="86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T225" s="18" t="s">
        <v>131</v>
      </c>
      <c r="AU225" s="18" t="s">
        <v>83</v>
      </c>
    </row>
    <row r="226" s="13" customFormat="1">
      <c r="A226" s="13"/>
      <c r="B226" s="225"/>
      <c r="C226" s="226"/>
      <c r="D226" s="218" t="s">
        <v>135</v>
      </c>
      <c r="E226" s="227" t="s">
        <v>28</v>
      </c>
      <c r="F226" s="228" t="s">
        <v>83</v>
      </c>
      <c r="G226" s="226"/>
      <c r="H226" s="229">
        <v>2</v>
      </c>
      <c r="I226" s="230"/>
      <c r="J226" s="226"/>
      <c r="K226" s="226"/>
      <c r="L226" s="231"/>
      <c r="M226" s="232"/>
      <c r="N226" s="233"/>
      <c r="O226" s="233"/>
      <c r="P226" s="233"/>
      <c r="Q226" s="233"/>
      <c r="R226" s="233"/>
      <c r="S226" s="233"/>
      <c r="T226" s="234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35" t="s">
        <v>135</v>
      </c>
      <c r="AU226" s="235" t="s">
        <v>83</v>
      </c>
      <c r="AV226" s="13" t="s">
        <v>83</v>
      </c>
      <c r="AW226" s="13" t="s">
        <v>35</v>
      </c>
      <c r="AX226" s="13" t="s">
        <v>81</v>
      </c>
      <c r="AY226" s="235" t="s">
        <v>122</v>
      </c>
    </row>
    <row r="227" s="2" customFormat="1" ht="24.15" customHeight="1">
      <c r="A227" s="39"/>
      <c r="B227" s="40"/>
      <c r="C227" s="205" t="s">
        <v>322</v>
      </c>
      <c r="D227" s="205" t="s">
        <v>124</v>
      </c>
      <c r="E227" s="206" t="s">
        <v>323</v>
      </c>
      <c r="F227" s="207" t="s">
        <v>324</v>
      </c>
      <c r="G227" s="208" t="s">
        <v>293</v>
      </c>
      <c r="H227" s="209">
        <v>2</v>
      </c>
      <c r="I227" s="210"/>
      <c r="J227" s="211">
        <f>ROUND(I227*H227,2)</f>
        <v>0</v>
      </c>
      <c r="K227" s="207" t="s">
        <v>128</v>
      </c>
      <c r="L227" s="45"/>
      <c r="M227" s="212" t="s">
        <v>28</v>
      </c>
      <c r="N227" s="213" t="s">
        <v>44</v>
      </c>
      <c r="O227" s="85"/>
      <c r="P227" s="214">
        <f>O227*H227</f>
        <v>0</v>
      </c>
      <c r="Q227" s="214">
        <v>0.21734000000000001</v>
      </c>
      <c r="R227" s="214">
        <f>Q227*H227</f>
        <v>0.43468000000000001</v>
      </c>
      <c r="S227" s="214">
        <v>0</v>
      </c>
      <c r="T227" s="215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16" t="s">
        <v>129</v>
      </c>
      <c r="AT227" s="216" t="s">
        <v>124</v>
      </c>
      <c r="AU227" s="216" t="s">
        <v>83</v>
      </c>
      <c r="AY227" s="18" t="s">
        <v>122</v>
      </c>
      <c r="BE227" s="217">
        <f>IF(N227="základní",J227,0)</f>
        <v>0</v>
      </c>
      <c r="BF227" s="217">
        <f>IF(N227="snížená",J227,0)</f>
        <v>0</v>
      </c>
      <c r="BG227" s="217">
        <f>IF(N227="zákl. přenesená",J227,0)</f>
        <v>0</v>
      </c>
      <c r="BH227" s="217">
        <f>IF(N227="sníž. přenesená",J227,0)</f>
        <v>0</v>
      </c>
      <c r="BI227" s="217">
        <f>IF(N227="nulová",J227,0)</f>
        <v>0</v>
      </c>
      <c r="BJ227" s="18" t="s">
        <v>81</v>
      </c>
      <c r="BK227" s="217">
        <f>ROUND(I227*H227,2)</f>
        <v>0</v>
      </c>
      <c r="BL227" s="18" t="s">
        <v>129</v>
      </c>
      <c r="BM227" s="216" t="s">
        <v>325</v>
      </c>
    </row>
    <row r="228" s="2" customFormat="1">
      <c r="A228" s="39"/>
      <c r="B228" s="40"/>
      <c r="C228" s="41"/>
      <c r="D228" s="218" t="s">
        <v>131</v>
      </c>
      <c r="E228" s="41"/>
      <c r="F228" s="219" t="s">
        <v>324</v>
      </c>
      <c r="G228" s="41"/>
      <c r="H228" s="41"/>
      <c r="I228" s="220"/>
      <c r="J228" s="41"/>
      <c r="K228" s="41"/>
      <c r="L228" s="45"/>
      <c r="M228" s="221"/>
      <c r="N228" s="222"/>
      <c r="O228" s="85"/>
      <c r="P228" s="85"/>
      <c r="Q228" s="85"/>
      <c r="R228" s="85"/>
      <c r="S228" s="85"/>
      <c r="T228" s="86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T228" s="18" t="s">
        <v>131</v>
      </c>
      <c r="AU228" s="18" t="s">
        <v>83</v>
      </c>
    </row>
    <row r="229" s="2" customFormat="1">
      <c r="A229" s="39"/>
      <c r="B229" s="40"/>
      <c r="C229" s="41"/>
      <c r="D229" s="223" t="s">
        <v>133</v>
      </c>
      <c r="E229" s="41"/>
      <c r="F229" s="224" t="s">
        <v>326</v>
      </c>
      <c r="G229" s="41"/>
      <c r="H229" s="41"/>
      <c r="I229" s="220"/>
      <c r="J229" s="41"/>
      <c r="K229" s="41"/>
      <c r="L229" s="45"/>
      <c r="M229" s="221"/>
      <c r="N229" s="222"/>
      <c r="O229" s="85"/>
      <c r="P229" s="85"/>
      <c r="Q229" s="85"/>
      <c r="R229" s="85"/>
      <c r="S229" s="85"/>
      <c r="T229" s="86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T229" s="18" t="s">
        <v>133</v>
      </c>
      <c r="AU229" s="18" t="s">
        <v>83</v>
      </c>
    </row>
    <row r="230" s="13" customFormat="1">
      <c r="A230" s="13"/>
      <c r="B230" s="225"/>
      <c r="C230" s="226"/>
      <c r="D230" s="218" t="s">
        <v>135</v>
      </c>
      <c r="E230" s="227" t="s">
        <v>28</v>
      </c>
      <c r="F230" s="228" t="s">
        <v>83</v>
      </c>
      <c r="G230" s="226"/>
      <c r="H230" s="229">
        <v>2</v>
      </c>
      <c r="I230" s="230"/>
      <c r="J230" s="226"/>
      <c r="K230" s="226"/>
      <c r="L230" s="231"/>
      <c r="M230" s="232"/>
      <c r="N230" s="233"/>
      <c r="O230" s="233"/>
      <c r="P230" s="233"/>
      <c r="Q230" s="233"/>
      <c r="R230" s="233"/>
      <c r="S230" s="233"/>
      <c r="T230" s="234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35" t="s">
        <v>135</v>
      </c>
      <c r="AU230" s="235" t="s">
        <v>83</v>
      </c>
      <c r="AV230" s="13" t="s">
        <v>83</v>
      </c>
      <c r="AW230" s="13" t="s">
        <v>35</v>
      </c>
      <c r="AX230" s="13" t="s">
        <v>81</v>
      </c>
      <c r="AY230" s="235" t="s">
        <v>122</v>
      </c>
    </row>
    <row r="231" s="2" customFormat="1" ht="24.15" customHeight="1">
      <c r="A231" s="39"/>
      <c r="B231" s="40"/>
      <c r="C231" s="248" t="s">
        <v>327</v>
      </c>
      <c r="D231" s="248" t="s">
        <v>177</v>
      </c>
      <c r="E231" s="249" t="s">
        <v>328</v>
      </c>
      <c r="F231" s="250" t="s">
        <v>329</v>
      </c>
      <c r="G231" s="251" t="s">
        <v>293</v>
      </c>
      <c r="H231" s="252">
        <v>2</v>
      </c>
      <c r="I231" s="253"/>
      <c r="J231" s="254">
        <f>ROUND(I231*H231,2)</f>
        <v>0</v>
      </c>
      <c r="K231" s="250" t="s">
        <v>128</v>
      </c>
      <c r="L231" s="255"/>
      <c r="M231" s="256" t="s">
        <v>28</v>
      </c>
      <c r="N231" s="257" t="s">
        <v>44</v>
      </c>
      <c r="O231" s="85"/>
      <c r="P231" s="214">
        <f>O231*H231</f>
        <v>0</v>
      </c>
      <c r="Q231" s="214">
        <v>0.027</v>
      </c>
      <c r="R231" s="214">
        <f>Q231*H231</f>
        <v>0.053999999999999999</v>
      </c>
      <c r="S231" s="214">
        <v>0</v>
      </c>
      <c r="T231" s="215">
        <f>S231*H231</f>
        <v>0</v>
      </c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R231" s="216" t="s">
        <v>180</v>
      </c>
      <c r="AT231" s="216" t="s">
        <v>177</v>
      </c>
      <c r="AU231" s="216" t="s">
        <v>83</v>
      </c>
      <c r="AY231" s="18" t="s">
        <v>122</v>
      </c>
      <c r="BE231" s="217">
        <f>IF(N231="základní",J231,0)</f>
        <v>0</v>
      </c>
      <c r="BF231" s="217">
        <f>IF(N231="snížená",J231,0)</f>
        <v>0</v>
      </c>
      <c r="BG231" s="217">
        <f>IF(N231="zákl. přenesená",J231,0)</f>
        <v>0</v>
      </c>
      <c r="BH231" s="217">
        <f>IF(N231="sníž. přenesená",J231,0)</f>
        <v>0</v>
      </c>
      <c r="BI231" s="217">
        <f>IF(N231="nulová",J231,0)</f>
        <v>0</v>
      </c>
      <c r="BJ231" s="18" t="s">
        <v>81</v>
      </c>
      <c r="BK231" s="217">
        <f>ROUND(I231*H231,2)</f>
        <v>0</v>
      </c>
      <c r="BL231" s="18" t="s">
        <v>129</v>
      </c>
      <c r="BM231" s="216" t="s">
        <v>330</v>
      </c>
    </row>
    <row r="232" s="2" customFormat="1">
      <c r="A232" s="39"/>
      <c r="B232" s="40"/>
      <c r="C232" s="41"/>
      <c r="D232" s="218" t="s">
        <v>131</v>
      </c>
      <c r="E232" s="41"/>
      <c r="F232" s="219" t="s">
        <v>329</v>
      </c>
      <c r="G232" s="41"/>
      <c r="H232" s="41"/>
      <c r="I232" s="220"/>
      <c r="J232" s="41"/>
      <c r="K232" s="41"/>
      <c r="L232" s="45"/>
      <c r="M232" s="221"/>
      <c r="N232" s="222"/>
      <c r="O232" s="85"/>
      <c r="P232" s="85"/>
      <c r="Q232" s="85"/>
      <c r="R232" s="85"/>
      <c r="S232" s="85"/>
      <c r="T232" s="86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T232" s="18" t="s">
        <v>131</v>
      </c>
      <c r="AU232" s="18" t="s">
        <v>83</v>
      </c>
    </row>
    <row r="233" s="13" customFormat="1">
      <c r="A233" s="13"/>
      <c r="B233" s="225"/>
      <c r="C233" s="226"/>
      <c r="D233" s="218" t="s">
        <v>135</v>
      </c>
      <c r="E233" s="227" t="s">
        <v>28</v>
      </c>
      <c r="F233" s="228" t="s">
        <v>83</v>
      </c>
      <c r="G233" s="226"/>
      <c r="H233" s="229">
        <v>2</v>
      </c>
      <c r="I233" s="230"/>
      <c r="J233" s="226"/>
      <c r="K233" s="226"/>
      <c r="L233" s="231"/>
      <c r="M233" s="232"/>
      <c r="N233" s="233"/>
      <c r="O233" s="233"/>
      <c r="P233" s="233"/>
      <c r="Q233" s="233"/>
      <c r="R233" s="233"/>
      <c r="S233" s="233"/>
      <c r="T233" s="234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35" t="s">
        <v>135</v>
      </c>
      <c r="AU233" s="235" t="s">
        <v>83</v>
      </c>
      <c r="AV233" s="13" t="s">
        <v>83</v>
      </c>
      <c r="AW233" s="13" t="s">
        <v>35</v>
      </c>
      <c r="AX233" s="13" t="s">
        <v>81</v>
      </c>
      <c r="AY233" s="235" t="s">
        <v>122</v>
      </c>
    </row>
    <row r="234" s="2" customFormat="1" ht="16.5" customHeight="1">
      <c r="A234" s="39"/>
      <c r="B234" s="40"/>
      <c r="C234" s="248" t="s">
        <v>331</v>
      </c>
      <c r="D234" s="248" t="s">
        <v>177</v>
      </c>
      <c r="E234" s="249" t="s">
        <v>332</v>
      </c>
      <c r="F234" s="250" t="s">
        <v>333</v>
      </c>
      <c r="G234" s="251" t="s">
        <v>293</v>
      </c>
      <c r="H234" s="252">
        <v>2</v>
      </c>
      <c r="I234" s="253"/>
      <c r="J234" s="254">
        <f>ROUND(I234*H234,2)</f>
        <v>0</v>
      </c>
      <c r="K234" s="250" t="s">
        <v>128</v>
      </c>
      <c r="L234" s="255"/>
      <c r="M234" s="256" t="s">
        <v>28</v>
      </c>
      <c r="N234" s="257" t="s">
        <v>44</v>
      </c>
      <c r="O234" s="85"/>
      <c r="P234" s="214">
        <f>O234*H234</f>
        <v>0</v>
      </c>
      <c r="Q234" s="214">
        <v>0.050599999999999999</v>
      </c>
      <c r="R234" s="214">
        <f>Q234*H234</f>
        <v>0.1012</v>
      </c>
      <c r="S234" s="214">
        <v>0</v>
      </c>
      <c r="T234" s="215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16" t="s">
        <v>180</v>
      </c>
      <c r="AT234" s="216" t="s">
        <v>177</v>
      </c>
      <c r="AU234" s="216" t="s">
        <v>83</v>
      </c>
      <c r="AY234" s="18" t="s">
        <v>122</v>
      </c>
      <c r="BE234" s="217">
        <f>IF(N234="základní",J234,0)</f>
        <v>0</v>
      </c>
      <c r="BF234" s="217">
        <f>IF(N234="snížená",J234,0)</f>
        <v>0</v>
      </c>
      <c r="BG234" s="217">
        <f>IF(N234="zákl. přenesená",J234,0)</f>
        <v>0</v>
      </c>
      <c r="BH234" s="217">
        <f>IF(N234="sníž. přenesená",J234,0)</f>
        <v>0</v>
      </c>
      <c r="BI234" s="217">
        <f>IF(N234="nulová",J234,0)</f>
        <v>0</v>
      </c>
      <c r="BJ234" s="18" t="s">
        <v>81</v>
      </c>
      <c r="BK234" s="217">
        <f>ROUND(I234*H234,2)</f>
        <v>0</v>
      </c>
      <c r="BL234" s="18" t="s">
        <v>129</v>
      </c>
      <c r="BM234" s="216" t="s">
        <v>334</v>
      </c>
    </row>
    <row r="235" s="2" customFormat="1">
      <c r="A235" s="39"/>
      <c r="B235" s="40"/>
      <c r="C235" s="41"/>
      <c r="D235" s="218" t="s">
        <v>131</v>
      </c>
      <c r="E235" s="41"/>
      <c r="F235" s="219" t="s">
        <v>333</v>
      </c>
      <c r="G235" s="41"/>
      <c r="H235" s="41"/>
      <c r="I235" s="220"/>
      <c r="J235" s="41"/>
      <c r="K235" s="41"/>
      <c r="L235" s="45"/>
      <c r="M235" s="221"/>
      <c r="N235" s="222"/>
      <c r="O235" s="85"/>
      <c r="P235" s="85"/>
      <c r="Q235" s="85"/>
      <c r="R235" s="85"/>
      <c r="S235" s="85"/>
      <c r="T235" s="86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T235" s="18" t="s">
        <v>131</v>
      </c>
      <c r="AU235" s="18" t="s">
        <v>83</v>
      </c>
    </row>
    <row r="236" s="2" customFormat="1">
      <c r="A236" s="39"/>
      <c r="B236" s="40"/>
      <c r="C236" s="41"/>
      <c r="D236" s="218" t="s">
        <v>156</v>
      </c>
      <c r="E236" s="41"/>
      <c r="F236" s="247" t="s">
        <v>335</v>
      </c>
      <c r="G236" s="41"/>
      <c r="H236" s="41"/>
      <c r="I236" s="220"/>
      <c r="J236" s="41"/>
      <c r="K236" s="41"/>
      <c r="L236" s="45"/>
      <c r="M236" s="221"/>
      <c r="N236" s="222"/>
      <c r="O236" s="85"/>
      <c r="P236" s="85"/>
      <c r="Q236" s="85"/>
      <c r="R236" s="85"/>
      <c r="S236" s="85"/>
      <c r="T236" s="86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T236" s="18" t="s">
        <v>156</v>
      </c>
      <c r="AU236" s="18" t="s">
        <v>83</v>
      </c>
    </row>
    <row r="237" s="13" customFormat="1">
      <c r="A237" s="13"/>
      <c r="B237" s="225"/>
      <c r="C237" s="226"/>
      <c r="D237" s="218" t="s">
        <v>135</v>
      </c>
      <c r="E237" s="227" t="s">
        <v>28</v>
      </c>
      <c r="F237" s="228" t="s">
        <v>83</v>
      </c>
      <c r="G237" s="226"/>
      <c r="H237" s="229">
        <v>2</v>
      </c>
      <c r="I237" s="230"/>
      <c r="J237" s="226"/>
      <c r="K237" s="226"/>
      <c r="L237" s="231"/>
      <c r="M237" s="232"/>
      <c r="N237" s="233"/>
      <c r="O237" s="233"/>
      <c r="P237" s="233"/>
      <c r="Q237" s="233"/>
      <c r="R237" s="233"/>
      <c r="S237" s="233"/>
      <c r="T237" s="234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35" t="s">
        <v>135</v>
      </c>
      <c r="AU237" s="235" t="s">
        <v>83</v>
      </c>
      <c r="AV237" s="13" t="s">
        <v>83</v>
      </c>
      <c r="AW237" s="13" t="s">
        <v>35</v>
      </c>
      <c r="AX237" s="13" t="s">
        <v>81</v>
      </c>
      <c r="AY237" s="235" t="s">
        <v>122</v>
      </c>
    </row>
    <row r="238" s="2" customFormat="1" ht="24.15" customHeight="1">
      <c r="A238" s="39"/>
      <c r="B238" s="40"/>
      <c r="C238" s="248" t="s">
        <v>336</v>
      </c>
      <c r="D238" s="248" t="s">
        <v>177</v>
      </c>
      <c r="E238" s="249" t="s">
        <v>337</v>
      </c>
      <c r="F238" s="250" t="s">
        <v>338</v>
      </c>
      <c r="G238" s="251" t="s">
        <v>293</v>
      </c>
      <c r="H238" s="252">
        <v>2</v>
      </c>
      <c r="I238" s="253"/>
      <c r="J238" s="254">
        <f>ROUND(I238*H238,2)</f>
        <v>0</v>
      </c>
      <c r="K238" s="250" t="s">
        <v>128</v>
      </c>
      <c r="L238" s="255"/>
      <c r="M238" s="256" t="s">
        <v>28</v>
      </c>
      <c r="N238" s="257" t="s">
        <v>44</v>
      </c>
      <c r="O238" s="85"/>
      <c r="P238" s="214">
        <f>O238*H238</f>
        <v>0</v>
      </c>
      <c r="Q238" s="214">
        <v>0.0060000000000000001</v>
      </c>
      <c r="R238" s="214">
        <f>Q238*H238</f>
        <v>0.012</v>
      </c>
      <c r="S238" s="214">
        <v>0</v>
      </c>
      <c r="T238" s="215">
        <f>S238*H238</f>
        <v>0</v>
      </c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R238" s="216" t="s">
        <v>180</v>
      </c>
      <c r="AT238" s="216" t="s">
        <v>177</v>
      </c>
      <c r="AU238" s="216" t="s">
        <v>83</v>
      </c>
      <c r="AY238" s="18" t="s">
        <v>122</v>
      </c>
      <c r="BE238" s="217">
        <f>IF(N238="základní",J238,0)</f>
        <v>0</v>
      </c>
      <c r="BF238" s="217">
        <f>IF(N238="snížená",J238,0)</f>
        <v>0</v>
      </c>
      <c r="BG238" s="217">
        <f>IF(N238="zákl. přenesená",J238,0)</f>
        <v>0</v>
      </c>
      <c r="BH238" s="217">
        <f>IF(N238="sníž. přenesená",J238,0)</f>
        <v>0</v>
      </c>
      <c r="BI238" s="217">
        <f>IF(N238="nulová",J238,0)</f>
        <v>0</v>
      </c>
      <c r="BJ238" s="18" t="s">
        <v>81</v>
      </c>
      <c r="BK238" s="217">
        <f>ROUND(I238*H238,2)</f>
        <v>0</v>
      </c>
      <c r="BL238" s="18" t="s">
        <v>129</v>
      </c>
      <c r="BM238" s="216" t="s">
        <v>339</v>
      </c>
    </row>
    <row r="239" s="2" customFormat="1">
      <c r="A239" s="39"/>
      <c r="B239" s="40"/>
      <c r="C239" s="41"/>
      <c r="D239" s="218" t="s">
        <v>131</v>
      </c>
      <c r="E239" s="41"/>
      <c r="F239" s="219" t="s">
        <v>338</v>
      </c>
      <c r="G239" s="41"/>
      <c r="H239" s="41"/>
      <c r="I239" s="220"/>
      <c r="J239" s="41"/>
      <c r="K239" s="41"/>
      <c r="L239" s="45"/>
      <c r="M239" s="221"/>
      <c r="N239" s="222"/>
      <c r="O239" s="85"/>
      <c r="P239" s="85"/>
      <c r="Q239" s="85"/>
      <c r="R239" s="85"/>
      <c r="S239" s="85"/>
      <c r="T239" s="86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T239" s="18" t="s">
        <v>131</v>
      </c>
      <c r="AU239" s="18" t="s">
        <v>83</v>
      </c>
    </row>
    <row r="240" s="13" customFormat="1">
      <c r="A240" s="13"/>
      <c r="B240" s="225"/>
      <c r="C240" s="226"/>
      <c r="D240" s="218" t="s">
        <v>135</v>
      </c>
      <c r="E240" s="227" t="s">
        <v>28</v>
      </c>
      <c r="F240" s="228" t="s">
        <v>83</v>
      </c>
      <c r="G240" s="226"/>
      <c r="H240" s="229">
        <v>2</v>
      </c>
      <c r="I240" s="230"/>
      <c r="J240" s="226"/>
      <c r="K240" s="226"/>
      <c r="L240" s="231"/>
      <c r="M240" s="232"/>
      <c r="N240" s="233"/>
      <c r="O240" s="233"/>
      <c r="P240" s="233"/>
      <c r="Q240" s="233"/>
      <c r="R240" s="233"/>
      <c r="S240" s="233"/>
      <c r="T240" s="234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35" t="s">
        <v>135</v>
      </c>
      <c r="AU240" s="235" t="s">
        <v>83</v>
      </c>
      <c r="AV240" s="13" t="s">
        <v>83</v>
      </c>
      <c r="AW240" s="13" t="s">
        <v>35</v>
      </c>
      <c r="AX240" s="13" t="s">
        <v>81</v>
      </c>
      <c r="AY240" s="235" t="s">
        <v>122</v>
      </c>
    </row>
    <row r="241" s="2" customFormat="1" ht="24.15" customHeight="1">
      <c r="A241" s="39"/>
      <c r="B241" s="40"/>
      <c r="C241" s="205" t="s">
        <v>340</v>
      </c>
      <c r="D241" s="205" t="s">
        <v>124</v>
      </c>
      <c r="E241" s="206" t="s">
        <v>341</v>
      </c>
      <c r="F241" s="207" t="s">
        <v>342</v>
      </c>
      <c r="G241" s="208" t="s">
        <v>280</v>
      </c>
      <c r="H241" s="209">
        <v>6.5700000000000003</v>
      </c>
      <c r="I241" s="210"/>
      <c r="J241" s="211">
        <f>ROUND(I241*H241,2)</f>
        <v>0</v>
      </c>
      <c r="K241" s="207" t="s">
        <v>128</v>
      </c>
      <c r="L241" s="45"/>
      <c r="M241" s="212" t="s">
        <v>28</v>
      </c>
      <c r="N241" s="213" t="s">
        <v>44</v>
      </c>
      <c r="O241" s="85"/>
      <c r="P241" s="214">
        <f>O241*H241</f>
        <v>0</v>
      </c>
      <c r="Q241" s="214">
        <v>9.0000000000000006E-05</v>
      </c>
      <c r="R241" s="214">
        <f>Q241*H241</f>
        <v>0.00059130000000000012</v>
      </c>
      <c r="S241" s="214">
        <v>0</v>
      </c>
      <c r="T241" s="215">
        <f>S241*H241</f>
        <v>0</v>
      </c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R241" s="216" t="s">
        <v>129</v>
      </c>
      <c r="AT241" s="216" t="s">
        <v>124</v>
      </c>
      <c r="AU241" s="216" t="s">
        <v>83</v>
      </c>
      <c r="AY241" s="18" t="s">
        <v>122</v>
      </c>
      <c r="BE241" s="217">
        <f>IF(N241="základní",J241,0)</f>
        <v>0</v>
      </c>
      <c r="BF241" s="217">
        <f>IF(N241="snížená",J241,0)</f>
        <v>0</v>
      </c>
      <c r="BG241" s="217">
        <f>IF(N241="zákl. přenesená",J241,0)</f>
        <v>0</v>
      </c>
      <c r="BH241" s="217">
        <f>IF(N241="sníž. přenesená",J241,0)</f>
        <v>0</v>
      </c>
      <c r="BI241" s="217">
        <f>IF(N241="nulová",J241,0)</f>
        <v>0</v>
      </c>
      <c r="BJ241" s="18" t="s">
        <v>81</v>
      </c>
      <c r="BK241" s="217">
        <f>ROUND(I241*H241,2)</f>
        <v>0</v>
      </c>
      <c r="BL241" s="18" t="s">
        <v>129</v>
      </c>
      <c r="BM241" s="216" t="s">
        <v>343</v>
      </c>
    </row>
    <row r="242" s="2" customFormat="1">
      <c r="A242" s="39"/>
      <c r="B242" s="40"/>
      <c r="C242" s="41"/>
      <c r="D242" s="218" t="s">
        <v>131</v>
      </c>
      <c r="E242" s="41"/>
      <c r="F242" s="219" t="s">
        <v>344</v>
      </c>
      <c r="G242" s="41"/>
      <c r="H242" s="41"/>
      <c r="I242" s="220"/>
      <c r="J242" s="41"/>
      <c r="K242" s="41"/>
      <c r="L242" s="45"/>
      <c r="M242" s="221"/>
      <c r="N242" s="222"/>
      <c r="O242" s="85"/>
      <c r="P242" s="85"/>
      <c r="Q242" s="85"/>
      <c r="R242" s="85"/>
      <c r="S242" s="85"/>
      <c r="T242" s="86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T242" s="18" t="s">
        <v>131</v>
      </c>
      <c r="AU242" s="18" t="s">
        <v>83</v>
      </c>
    </row>
    <row r="243" s="2" customFormat="1">
      <c r="A243" s="39"/>
      <c r="B243" s="40"/>
      <c r="C243" s="41"/>
      <c r="D243" s="223" t="s">
        <v>133</v>
      </c>
      <c r="E243" s="41"/>
      <c r="F243" s="224" t="s">
        <v>345</v>
      </c>
      <c r="G243" s="41"/>
      <c r="H243" s="41"/>
      <c r="I243" s="220"/>
      <c r="J243" s="41"/>
      <c r="K243" s="41"/>
      <c r="L243" s="45"/>
      <c r="M243" s="221"/>
      <c r="N243" s="222"/>
      <c r="O243" s="85"/>
      <c r="P243" s="85"/>
      <c r="Q243" s="85"/>
      <c r="R243" s="85"/>
      <c r="S243" s="85"/>
      <c r="T243" s="86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T243" s="18" t="s">
        <v>133</v>
      </c>
      <c r="AU243" s="18" t="s">
        <v>83</v>
      </c>
    </row>
    <row r="244" s="13" customFormat="1">
      <c r="A244" s="13"/>
      <c r="B244" s="225"/>
      <c r="C244" s="226"/>
      <c r="D244" s="218" t="s">
        <v>135</v>
      </c>
      <c r="E244" s="227" t="s">
        <v>28</v>
      </c>
      <c r="F244" s="228" t="s">
        <v>284</v>
      </c>
      <c r="G244" s="226"/>
      <c r="H244" s="229">
        <v>6.5700000000000003</v>
      </c>
      <c r="I244" s="230"/>
      <c r="J244" s="226"/>
      <c r="K244" s="226"/>
      <c r="L244" s="231"/>
      <c r="M244" s="232"/>
      <c r="N244" s="233"/>
      <c r="O244" s="233"/>
      <c r="P244" s="233"/>
      <c r="Q244" s="233"/>
      <c r="R244" s="233"/>
      <c r="S244" s="233"/>
      <c r="T244" s="234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35" t="s">
        <v>135</v>
      </c>
      <c r="AU244" s="235" t="s">
        <v>83</v>
      </c>
      <c r="AV244" s="13" t="s">
        <v>83</v>
      </c>
      <c r="AW244" s="13" t="s">
        <v>35</v>
      </c>
      <c r="AX244" s="13" t="s">
        <v>73</v>
      </c>
      <c r="AY244" s="235" t="s">
        <v>122</v>
      </c>
    </row>
    <row r="245" s="14" customFormat="1">
      <c r="A245" s="14"/>
      <c r="B245" s="236"/>
      <c r="C245" s="237"/>
      <c r="D245" s="218" t="s">
        <v>135</v>
      </c>
      <c r="E245" s="238" t="s">
        <v>28</v>
      </c>
      <c r="F245" s="239" t="s">
        <v>143</v>
      </c>
      <c r="G245" s="237"/>
      <c r="H245" s="240">
        <v>6.5700000000000003</v>
      </c>
      <c r="I245" s="241"/>
      <c r="J245" s="237"/>
      <c r="K245" s="237"/>
      <c r="L245" s="242"/>
      <c r="M245" s="243"/>
      <c r="N245" s="244"/>
      <c r="O245" s="244"/>
      <c r="P245" s="244"/>
      <c r="Q245" s="244"/>
      <c r="R245" s="244"/>
      <c r="S245" s="244"/>
      <c r="T245" s="245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T245" s="246" t="s">
        <v>135</v>
      </c>
      <c r="AU245" s="246" t="s">
        <v>83</v>
      </c>
      <c r="AV245" s="14" t="s">
        <v>129</v>
      </c>
      <c r="AW245" s="14" t="s">
        <v>35</v>
      </c>
      <c r="AX245" s="14" t="s">
        <v>81</v>
      </c>
      <c r="AY245" s="246" t="s">
        <v>122</v>
      </c>
    </row>
    <row r="246" s="2" customFormat="1" ht="24.15" customHeight="1">
      <c r="A246" s="39"/>
      <c r="B246" s="40"/>
      <c r="C246" s="205" t="s">
        <v>346</v>
      </c>
      <c r="D246" s="205" t="s">
        <v>124</v>
      </c>
      <c r="E246" s="206" t="s">
        <v>347</v>
      </c>
      <c r="F246" s="207" t="s">
        <v>348</v>
      </c>
      <c r="G246" s="208" t="s">
        <v>293</v>
      </c>
      <c r="H246" s="209">
        <v>2</v>
      </c>
      <c r="I246" s="210"/>
      <c r="J246" s="211">
        <f>ROUND(I246*H246,2)</f>
        <v>0</v>
      </c>
      <c r="K246" s="207" t="s">
        <v>28</v>
      </c>
      <c r="L246" s="45"/>
      <c r="M246" s="212" t="s">
        <v>28</v>
      </c>
      <c r="N246" s="213" t="s">
        <v>44</v>
      </c>
      <c r="O246" s="85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R246" s="216" t="s">
        <v>129</v>
      </c>
      <c r="AT246" s="216" t="s">
        <v>124</v>
      </c>
      <c r="AU246" s="216" t="s">
        <v>83</v>
      </c>
      <c r="AY246" s="18" t="s">
        <v>122</v>
      </c>
      <c r="BE246" s="217">
        <f>IF(N246="základní",J246,0)</f>
        <v>0</v>
      </c>
      <c r="BF246" s="217">
        <f>IF(N246="snížená",J246,0)</f>
        <v>0</v>
      </c>
      <c r="BG246" s="217">
        <f>IF(N246="zákl. přenesená",J246,0)</f>
        <v>0</v>
      </c>
      <c r="BH246" s="217">
        <f>IF(N246="sníž. přenesená",J246,0)</f>
        <v>0</v>
      </c>
      <c r="BI246" s="217">
        <f>IF(N246="nulová",J246,0)</f>
        <v>0</v>
      </c>
      <c r="BJ246" s="18" t="s">
        <v>81</v>
      </c>
      <c r="BK246" s="217">
        <f>ROUND(I246*H246,2)</f>
        <v>0</v>
      </c>
      <c r="BL246" s="18" t="s">
        <v>129</v>
      </c>
      <c r="BM246" s="216" t="s">
        <v>349</v>
      </c>
    </row>
    <row r="247" s="2" customFormat="1">
      <c r="A247" s="39"/>
      <c r="B247" s="40"/>
      <c r="C247" s="41"/>
      <c r="D247" s="218" t="s">
        <v>131</v>
      </c>
      <c r="E247" s="41"/>
      <c r="F247" s="219" t="s">
        <v>348</v>
      </c>
      <c r="G247" s="41"/>
      <c r="H247" s="41"/>
      <c r="I247" s="220"/>
      <c r="J247" s="41"/>
      <c r="K247" s="41"/>
      <c r="L247" s="45"/>
      <c r="M247" s="221"/>
      <c r="N247" s="222"/>
      <c r="O247" s="85"/>
      <c r="P247" s="85"/>
      <c r="Q247" s="85"/>
      <c r="R247" s="85"/>
      <c r="S247" s="85"/>
      <c r="T247" s="86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T247" s="18" t="s">
        <v>131</v>
      </c>
      <c r="AU247" s="18" t="s">
        <v>83</v>
      </c>
    </row>
    <row r="248" s="13" customFormat="1">
      <c r="A248" s="13"/>
      <c r="B248" s="225"/>
      <c r="C248" s="226"/>
      <c r="D248" s="218" t="s">
        <v>135</v>
      </c>
      <c r="E248" s="227" t="s">
        <v>28</v>
      </c>
      <c r="F248" s="228" t="s">
        <v>83</v>
      </c>
      <c r="G248" s="226"/>
      <c r="H248" s="229">
        <v>2</v>
      </c>
      <c r="I248" s="230"/>
      <c r="J248" s="226"/>
      <c r="K248" s="226"/>
      <c r="L248" s="231"/>
      <c r="M248" s="232"/>
      <c r="N248" s="233"/>
      <c r="O248" s="233"/>
      <c r="P248" s="233"/>
      <c r="Q248" s="233"/>
      <c r="R248" s="233"/>
      <c r="S248" s="233"/>
      <c r="T248" s="234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35" t="s">
        <v>135</v>
      </c>
      <c r="AU248" s="235" t="s">
        <v>83</v>
      </c>
      <c r="AV248" s="13" t="s">
        <v>83</v>
      </c>
      <c r="AW248" s="13" t="s">
        <v>35</v>
      </c>
      <c r="AX248" s="13" t="s">
        <v>73</v>
      </c>
      <c r="AY248" s="235" t="s">
        <v>122</v>
      </c>
    </row>
    <row r="249" s="12" customFormat="1" ht="22.8" customHeight="1">
      <c r="A249" s="12"/>
      <c r="B249" s="189"/>
      <c r="C249" s="190"/>
      <c r="D249" s="191" t="s">
        <v>72</v>
      </c>
      <c r="E249" s="203" t="s">
        <v>190</v>
      </c>
      <c r="F249" s="203" t="s">
        <v>350</v>
      </c>
      <c r="G249" s="190"/>
      <c r="H249" s="190"/>
      <c r="I249" s="193"/>
      <c r="J249" s="204">
        <f>BK249</f>
        <v>0</v>
      </c>
      <c r="K249" s="190"/>
      <c r="L249" s="195"/>
      <c r="M249" s="196"/>
      <c r="N249" s="197"/>
      <c r="O249" s="197"/>
      <c r="P249" s="198">
        <f>P250+SUM(P251:P284)</f>
        <v>0</v>
      </c>
      <c r="Q249" s="197"/>
      <c r="R249" s="198">
        <f>R250+SUM(R251:R284)</f>
        <v>8.3216687199999981</v>
      </c>
      <c r="S249" s="197"/>
      <c r="T249" s="199">
        <f>T250+SUM(T251:T284)</f>
        <v>515.76983999999993</v>
      </c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R249" s="200" t="s">
        <v>81</v>
      </c>
      <c r="AT249" s="201" t="s">
        <v>72</v>
      </c>
      <c r="AU249" s="201" t="s">
        <v>81</v>
      </c>
      <c r="AY249" s="200" t="s">
        <v>122</v>
      </c>
      <c r="BK249" s="202">
        <f>BK250+SUM(BK251:BK284)</f>
        <v>0</v>
      </c>
    </row>
    <row r="250" s="2" customFormat="1" ht="33" customHeight="1">
      <c r="A250" s="39"/>
      <c r="B250" s="40"/>
      <c r="C250" s="205" t="s">
        <v>351</v>
      </c>
      <c r="D250" s="205" t="s">
        <v>124</v>
      </c>
      <c r="E250" s="206" t="s">
        <v>352</v>
      </c>
      <c r="F250" s="207" t="s">
        <v>353</v>
      </c>
      <c r="G250" s="208" t="s">
        <v>280</v>
      </c>
      <c r="H250" s="209">
        <v>16.199999999999999</v>
      </c>
      <c r="I250" s="210"/>
      <c r="J250" s="211">
        <f>ROUND(I250*H250,2)</f>
        <v>0</v>
      </c>
      <c r="K250" s="207" t="s">
        <v>128</v>
      </c>
      <c r="L250" s="45"/>
      <c r="M250" s="212" t="s">
        <v>28</v>
      </c>
      <c r="N250" s="213" t="s">
        <v>44</v>
      </c>
      <c r="O250" s="85"/>
      <c r="P250" s="214">
        <f>O250*H250</f>
        <v>0</v>
      </c>
      <c r="Q250" s="214">
        <v>0.16850000000000001</v>
      </c>
      <c r="R250" s="214">
        <f>Q250*H250</f>
        <v>2.7297000000000002</v>
      </c>
      <c r="S250" s="214">
        <v>0</v>
      </c>
      <c r="T250" s="215">
        <f>S250*H250</f>
        <v>0</v>
      </c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R250" s="216" t="s">
        <v>129</v>
      </c>
      <c r="AT250" s="216" t="s">
        <v>124</v>
      </c>
      <c r="AU250" s="216" t="s">
        <v>83</v>
      </c>
      <c r="AY250" s="18" t="s">
        <v>122</v>
      </c>
      <c r="BE250" s="217">
        <f>IF(N250="základní",J250,0)</f>
        <v>0</v>
      </c>
      <c r="BF250" s="217">
        <f>IF(N250="snížená",J250,0)</f>
        <v>0</v>
      </c>
      <c r="BG250" s="217">
        <f>IF(N250="zákl. přenesená",J250,0)</f>
        <v>0</v>
      </c>
      <c r="BH250" s="217">
        <f>IF(N250="sníž. přenesená",J250,0)</f>
        <v>0</v>
      </c>
      <c r="BI250" s="217">
        <f>IF(N250="nulová",J250,0)</f>
        <v>0</v>
      </c>
      <c r="BJ250" s="18" t="s">
        <v>81</v>
      </c>
      <c r="BK250" s="217">
        <f>ROUND(I250*H250,2)</f>
        <v>0</v>
      </c>
      <c r="BL250" s="18" t="s">
        <v>129</v>
      </c>
      <c r="BM250" s="216" t="s">
        <v>354</v>
      </c>
    </row>
    <row r="251" s="2" customFormat="1">
      <c r="A251" s="39"/>
      <c r="B251" s="40"/>
      <c r="C251" s="41"/>
      <c r="D251" s="218" t="s">
        <v>131</v>
      </c>
      <c r="E251" s="41"/>
      <c r="F251" s="219" t="s">
        <v>355</v>
      </c>
      <c r="G251" s="41"/>
      <c r="H251" s="41"/>
      <c r="I251" s="220"/>
      <c r="J251" s="41"/>
      <c r="K251" s="41"/>
      <c r="L251" s="45"/>
      <c r="M251" s="221"/>
      <c r="N251" s="222"/>
      <c r="O251" s="85"/>
      <c r="P251" s="85"/>
      <c r="Q251" s="85"/>
      <c r="R251" s="85"/>
      <c r="S251" s="85"/>
      <c r="T251" s="86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T251" s="18" t="s">
        <v>131</v>
      </c>
      <c r="AU251" s="18" t="s">
        <v>83</v>
      </c>
    </row>
    <row r="252" s="2" customFormat="1">
      <c r="A252" s="39"/>
      <c r="B252" s="40"/>
      <c r="C252" s="41"/>
      <c r="D252" s="223" t="s">
        <v>133</v>
      </c>
      <c r="E252" s="41"/>
      <c r="F252" s="224" t="s">
        <v>356</v>
      </c>
      <c r="G252" s="41"/>
      <c r="H252" s="41"/>
      <c r="I252" s="220"/>
      <c r="J252" s="41"/>
      <c r="K252" s="41"/>
      <c r="L252" s="45"/>
      <c r="M252" s="221"/>
      <c r="N252" s="222"/>
      <c r="O252" s="85"/>
      <c r="P252" s="85"/>
      <c r="Q252" s="85"/>
      <c r="R252" s="85"/>
      <c r="S252" s="85"/>
      <c r="T252" s="86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T252" s="18" t="s">
        <v>133</v>
      </c>
      <c r="AU252" s="18" t="s">
        <v>83</v>
      </c>
    </row>
    <row r="253" s="13" customFormat="1">
      <c r="A253" s="13"/>
      <c r="B253" s="225"/>
      <c r="C253" s="226"/>
      <c r="D253" s="218" t="s">
        <v>135</v>
      </c>
      <c r="E253" s="227" t="s">
        <v>28</v>
      </c>
      <c r="F253" s="228" t="s">
        <v>357</v>
      </c>
      <c r="G253" s="226"/>
      <c r="H253" s="229">
        <v>16.199999999999999</v>
      </c>
      <c r="I253" s="230"/>
      <c r="J253" s="226"/>
      <c r="K253" s="226"/>
      <c r="L253" s="231"/>
      <c r="M253" s="232"/>
      <c r="N253" s="233"/>
      <c r="O253" s="233"/>
      <c r="P253" s="233"/>
      <c r="Q253" s="233"/>
      <c r="R253" s="233"/>
      <c r="S253" s="233"/>
      <c r="T253" s="234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35" t="s">
        <v>135</v>
      </c>
      <c r="AU253" s="235" t="s">
        <v>83</v>
      </c>
      <c r="AV253" s="13" t="s">
        <v>83</v>
      </c>
      <c r="AW253" s="13" t="s">
        <v>35</v>
      </c>
      <c r="AX253" s="13" t="s">
        <v>73</v>
      </c>
      <c r="AY253" s="235" t="s">
        <v>122</v>
      </c>
    </row>
    <row r="254" s="14" customFormat="1">
      <c r="A254" s="14"/>
      <c r="B254" s="236"/>
      <c r="C254" s="237"/>
      <c r="D254" s="218" t="s">
        <v>135</v>
      </c>
      <c r="E254" s="238" t="s">
        <v>28</v>
      </c>
      <c r="F254" s="239" t="s">
        <v>143</v>
      </c>
      <c r="G254" s="237"/>
      <c r="H254" s="240">
        <v>16.199999999999999</v>
      </c>
      <c r="I254" s="241"/>
      <c r="J254" s="237"/>
      <c r="K254" s="237"/>
      <c r="L254" s="242"/>
      <c r="M254" s="243"/>
      <c r="N254" s="244"/>
      <c r="O254" s="244"/>
      <c r="P254" s="244"/>
      <c r="Q254" s="244"/>
      <c r="R254" s="244"/>
      <c r="S254" s="244"/>
      <c r="T254" s="245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46" t="s">
        <v>135</v>
      </c>
      <c r="AU254" s="246" t="s">
        <v>83</v>
      </c>
      <c r="AV254" s="14" t="s">
        <v>129</v>
      </c>
      <c r="AW254" s="14" t="s">
        <v>35</v>
      </c>
      <c r="AX254" s="14" t="s">
        <v>81</v>
      </c>
      <c r="AY254" s="246" t="s">
        <v>122</v>
      </c>
    </row>
    <row r="255" s="2" customFormat="1" ht="24.15" customHeight="1">
      <c r="A255" s="39"/>
      <c r="B255" s="40"/>
      <c r="C255" s="248" t="s">
        <v>358</v>
      </c>
      <c r="D255" s="248" t="s">
        <v>177</v>
      </c>
      <c r="E255" s="249" t="s">
        <v>359</v>
      </c>
      <c r="F255" s="250" t="s">
        <v>360</v>
      </c>
      <c r="G255" s="251" t="s">
        <v>280</v>
      </c>
      <c r="H255" s="252">
        <v>16.524000000000001</v>
      </c>
      <c r="I255" s="253"/>
      <c r="J255" s="254">
        <f>ROUND(I255*H255,2)</f>
        <v>0</v>
      </c>
      <c r="K255" s="250" t="s">
        <v>128</v>
      </c>
      <c r="L255" s="255"/>
      <c r="M255" s="256" t="s">
        <v>28</v>
      </c>
      <c r="N255" s="257" t="s">
        <v>44</v>
      </c>
      <c r="O255" s="85"/>
      <c r="P255" s="214">
        <f>O255*H255</f>
        <v>0</v>
      </c>
      <c r="Q255" s="214">
        <v>0.048300000000000003</v>
      </c>
      <c r="R255" s="214">
        <f>Q255*H255</f>
        <v>0.79810920000000007</v>
      </c>
      <c r="S255" s="214">
        <v>0</v>
      </c>
      <c r="T255" s="215">
        <f>S255*H255</f>
        <v>0</v>
      </c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R255" s="216" t="s">
        <v>180</v>
      </c>
      <c r="AT255" s="216" t="s">
        <v>177</v>
      </c>
      <c r="AU255" s="216" t="s">
        <v>83</v>
      </c>
      <c r="AY255" s="18" t="s">
        <v>122</v>
      </c>
      <c r="BE255" s="217">
        <f>IF(N255="základní",J255,0)</f>
        <v>0</v>
      </c>
      <c r="BF255" s="217">
        <f>IF(N255="snížená",J255,0)</f>
        <v>0</v>
      </c>
      <c r="BG255" s="217">
        <f>IF(N255="zákl. přenesená",J255,0)</f>
        <v>0</v>
      </c>
      <c r="BH255" s="217">
        <f>IF(N255="sníž. přenesená",J255,0)</f>
        <v>0</v>
      </c>
      <c r="BI255" s="217">
        <f>IF(N255="nulová",J255,0)</f>
        <v>0</v>
      </c>
      <c r="BJ255" s="18" t="s">
        <v>81</v>
      </c>
      <c r="BK255" s="217">
        <f>ROUND(I255*H255,2)</f>
        <v>0</v>
      </c>
      <c r="BL255" s="18" t="s">
        <v>129</v>
      </c>
      <c r="BM255" s="216" t="s">
        <v>361</v>
      </c>
    </row>
    <row r="256" s="2" customFormat="1">
      <c r="A256" s="39"/>
      <c r="B256" s="40"/>
      <c r="C256" s="41"/>
      <c r="D256" s="218" t="s">
        <v>131</v>
      </c>
      <c r="E256" s="41"/>
      <c r="F256" s="219" t="s">
        <v>360</v>
      </c>
      <c r="G256" s="41"/>
      <c r="H256" s="41"/>
      <c r="I256" s="220"/>
      <c r="J256" s="41"/>
      <c r="K256" s="41"/>
      <c r="L256" s="45"/>
      <c r="M256" s="221"/>
      <c r="N256" s="222"/>
      <c r="O256" s="85"/>
      <c r="P256" s="85"/>
      <c r="Q256" s="85"/>
      <c r="R256" s="85"/>
      <c r="S256" s="85"/>
      <c r="T256" s="86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T256" s="18" t="s">
        <v>131</v>
      </c>
      <c r="AU256" s="18" t="s">
        <v>83</v>
      </c>
    </row>
    <row r="257" s="13" customFormat="1">
      <c r="A257" s="13"/>
      <c r="B257" s="225"/>
      <c r="C257" s="226"/>
      <c r="D257" s="218" t="s">
        <v>135</v>
      </c>
      <c r="E257" s="227" t="s">
        <v>28</v>
      </c>
      <c r="F257" s="228" t="s">
        <v>357</v>
      </c>
      <c r="G257" s="226"/>
      <c r="H257" s="229">
        <v>16.199999999999999</v>
      </c>
      <c r="I257" s="230"/>
      <c r="J257" s="226"/>
      <c r="K257" s="226"/>
      <c r="L257" s="231"/>
      <c r="M257" s="232"/>
      <c r="N257" s="233"/>
      <c r="O257" s="233"/>
      <c r="P257" s="233"/>
      <c r="Q257" s="233"/>
      <c r="R257" s="233"/>
      <c r="S257" s="233"/>
      <c r="T257" s="234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35" t="s">
        <v>135</v>
      </c>
      <c r="AU257" s="235" t="s">
        <v>83</v>
      </c>
      <c r="AV257" s="13" t="s">
        <v>83</v>
      </c>
      <c r="AW257" s="13" t="s">
        <v>35</v>
      </c>
      <c r="AX257" s="13" t="s">
        <v>73</v>
      </c>
      <c r="AY257" s="235" t="s">
        <v>122</v>
      </c>
    </row>
    <row r="258" s="14" customFormat="1">
      <c r="A258" s="14"/>
      <c r="B258" s="236"/>
      <c r="C258" s="237"/>
      <c r="D258" s="218" t="s">
        <v>135</v>
      </c>
      <c r="E258" s="238" t="s">
        <v>28</v>
      </c>
      <c r="F258" s="239" t="s">
        <v>143</v>
      </c>
      <c r="G258" s="237"/>
      <c r="H258" s="240">
        <v>16.199999999999999</v>
      </c>
      <c r="I258" s="241"/>
      <c r="J258" s="237"/>
      <c r="K258" s="237"/>
      <c r="L258" s="242"/>
      <c r="M258" s="243"/>
      <c r="N258" s="244"/>
      <c r="O258" s="244"/>
      <c r="P258" s="244"/>
      <c r="Q258" s="244"/>
      <c r="R258" s="244"/>
      <c r="S258" s="244"/>
      <c r="T258" s="245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46" t="s">
        <v>135</v>
      </c>
      <c r="AU258" s="246" t="s">
        <v>83</v>
      </c>
      <c r="AV258" s="14" t="s">
        <v>129</v>
      </c>
      <c r="AW258" s="14" t="s">
        <v>35</v>
      </c>
      <c r="AX258" s="14" t="s">
        <v>81</v>
      </c>
      <c r="AY258" s="246" t="s">
        <v>122</v>
      </c>
    </row>
    <row r="259" s="13" customFormat="1">
      <c r="A259" s="13"/>
      <c r="B259" s="225"/>
      <c r="C259" s="226"/>
      <c r="D259" s="218" t="s">
        <v>135</v>
      </c>
      <c r="E259" s="226"/>
      <c r="F259" s="228" t="s">
        <v>362</v>
      </c>
      <c r="G259" s="226"/>
      <c r="H259" s="229">
        <v>16.524000000000001</v>
      </c>
      <c r="I259" s="230"/>
      <c r="J259" s="226"/>
      <c r="K259" s="226"/>
      <c r="L259" s="231"/>
      <c r="M259" s="232"/>
      <c r="N259" s="233"/>
      <c r="O259" s="233"/>
      <c r="P259" s="233"/>
      <c r="Q259" s="233"/>
      <c r="R259" s="233"/>
      <c r="S259" s="233"/>
      <c r="T259" s="234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35" t="s">
        <v>135</v>
      </c>
      <c r="AU259" s="235" t="s">
        <v>83</v>
      </c>
      <c r="AV259" s="13" t="s">
        <v>83</v>
      </c>
      <c r="AW259" s="13" t="s">
        <v>4</v>
      </c>
      <c r="AX259" s="13" t="s">
        <v>81</v>
      </c>
      <c r="AY259" s="235" t="s">
        <v>122</v>
      </c>
    </row>
    <row r="260" s="2" customFormat="1" ht="33" customHeight="1">
      <c r="A260" s="39"/>
      <c r="B260" s="40"/>
      <c r="C260" s="205" t="s">
        <v>363</v>
      </c>
      <c r="D260" s="205" t="s">
        <v>124</v>
      </c>
      <c r="E260" s="206" t="s">
        <v>364</v>
      </c>
      <c r="F260" s="207" t="s">
        <v>365</v>
      </c>
      <c r="G260" s="208" t="s">
        <v>280</v>
      </c>
      <c r="H260" s="209">
        <v>21.559999999999999</v>
      </c>
      <c r="I260" s="210"/>
      <c r="J260" s="211">
        <f>ROUND(I260*H260,2)</f>
        <v>0</v>
      </c>
      <c r="K260" s="207" t="s">
        <v>128</v>
      </c>
      <c r="L260" s="45"/>
      <c r="M260" s="212" t="s">
        <v>28</v>
      </c>
      <c r="N260" s="213" t="s">
        <v>44</v>
      </c>
      <c r="O260" s="85"/>
      <c r="P260" s="214">
        <f>O260*H260</f>
        <v>0</v>
      </c>
      <c r="Q260" s="214">
        <v>0.14041999999999999</v>
      </c>
      <c r="R260" s="214">
        <f>Q260*H260</f>
        <v>3.0274551999999995</v>
      </c>
      <c r="S260" s="214">
        <v>0</v>
      </c>
      <c r="T260" s="215">
        <f>S260*H260</f>
        <v>0</v>
      </c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R260" s="216" t="s">
        <v>129</v>
      </c>
      <c r="AT260" s="216" t="s">
        <v>124</v>
      </c>
      <c r="AU260" s="216" t="s">
        <v>83</v>
      </c>
      <c r="AY260" s="18" t="s">
        <v>122</v>
      </c>
      <c r="BE260" s="217">
        <f>IF(N260="základní",J260,0)</f>
        <v>0</v>
      </c>
      <c r="BF260" s="217">
        <f>IF(N260="snížená",J260,0)</f>
        <v>0</v>
      </c>
      <c r="BG260" s="217">
        <f>IF(N260="zákl. přenesená",J260,0)</f>
        <v>0</v>
      </c>
      <c r="BH260" s="217">
        <f>IF(N260="sníž. přenesená",J260,0)</f>
        <v>0</v>
      </c>
      <c r="BI260" s="217">
        <f>IF(N260="nulová",J260,0)</f>
        <v>0</v>
      </c>
      <c r="BJ260" s="18" t="s">
        <v>81</v>
      </c>
      <c r="BK260" s="217">
        <f>ROUND(I260*H260,2)</f>
        <v>0</v>
      </c>
      <c r="BL260" s="18" t="s">
        <v>129</v>
      </c>
      <c r="BM260" s="216" t="s">
        <v>366</v>
      </c>
    </row>
    <row r="261" s="2" customFormat="1">
      <c r="A261" s="39"/>
      <c r="B261" s="40"/>
      <c r="C261" s="41"/>
      <c r="D261" s="218" t="s">
        <v>131</v>
      </c>
      <c r="E261" s="41"/>
      <c r="F261" s="219" t="s">
        <v>367</v>
      </c>
      <c r="G261" s="41"/>
      <c r="H261" s="41"/>
      <c r="I261" s="220"/>
      <c r="J261" s="41"/>
      <c r="K261" s="41"/>
      <c r="L261" s="45"/>
      <c r="M261" s="221"/>
      <c r="N261" s="222"/>
      <c r="O261" s="85"/>
      <c r="P261" s="85"/>
      <c r="Q261" s="85"/>
      <c r="R261" s="85"/>
      <c r="S261" s="85"/>
      <c r="T261" s="86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T261" s="18" t="s">
        <v>131</v>
      </c>
      <c r="AU261" s="18" t="s">
        <v>83</v>
      </c>
    </row>
    <row r="262" s="2" customFormat="1">
      <c r="A262" s="39"/>
      <c r="B262" s="40"/>
      <c r="C262" s="41"/>
      <c r="D262" s="223" t="s">
        <v>133</v>
      </c>
      <c r="E262" s="41"/>
      <c r="F262" s="224" t="s">
        <v>368</v>
      </c>
      <c r="G262" s="41"/>
      <c r="H262" s="41"/>
      <c r="I262" s="220"/>
      <c r="J262" s="41"/>
      <c r="K262" s="41"/>
      <c r="L262" s="45"/>
      <c r="M262" s="221"/>
      <c r="N262" s="222"/>
      <c r="O262" s="85"/>
      <c r="P262" s="85"/>
      <c r="Q262" s="85"/>
      <c r="R262" s="85"/>
      <c r="S262" s="85"/>
      <c r="T262" s="86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T262" s="18" t="s">
        <v>133</v>
      </c>
      <c r="AU262" s="18" t="s">
        <v>83</v>
      </c>
    </row>
    <row r="263" s="13" customFormat="1">
      <c r="A263" s="13"/>
      <c r="B263" s="225"/>
      <c r="C263" s="226"/>
      <c r="D263" s="218" t="s">
        <v>135</v>
      </c>
      <c r="E263" s="227" t="s">
        <v>28</v>
      </c>
      <c r="F263" s="228" t="s">
        <v>369</v>
      </c>
      <c r="G263" s="226"/>
      <c r="H263" s="229">
        <v>21.559999999999999</v>
      </c>
      <c r="I263" s="230"/>
      <c r="J263" s="226"/>
      <c r="K263" s="226"/>
      <c r="L263" s="231"/>
      <c r="M263" s="232"/>
      <c r="N263" s="233"/>
      <c r="O263" s="233"/>
      <c r="P263" s="233"/>
      <c r="Q263" s="233"/>
      <c r="R263" s="233"/>
      <c r="S263" s="233"/>
      <c r="T263" s="234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35" t="s">
        <v>135</v>
      </c>
      <c r="AU263" s="235" t="s">
        <v>83</v>
      </c>
      <c r="AV263" s="13" t="s">
        <v>83</v>
      </c>
      <c r="AW263" s="13" t="s">
        <v>35</v>
      </c>
      <c r="AX263" s="13" t="s">
        <v>73</v>
      </c>
      <c r="AY263" s="235" t="s">
        <v>122</v>
      </c>
    </row>
    <row r="264" s="14" customFormat="1">
      <c r="A264" s="14"/>
      <c r="B264" s="236"/>
      <c r="C264" s="237"/>
      <c r="D264" s="218" t="s">
        <v>135</v>
      </c>
      <c r="E264" s="238" t="s">
        <v>28</v>
      </c>
      <c r="F264" s="239" t="s">
        <v>143</v>
      </c>
      <c r="G264" s="237"/>
      <c r="H264" s="240">
        <v>21.559999999999999</v>
      </c>
      <c r="I264" s="241"/>
      <c r="J264" s="237"/>
      <c r="K264" s="237"/>
      <c r="L264" s="242"/>
      <c r="M264" s="243"/>
      <c r="N264" s="244"/>
      <c r="O264" s="244"/>
      <c r="P264" s="244"/>
      <c r="Q264" s="244"/>
      <c r="R264" s="244"/>
      <c r="S264" s="244"/>
      <c r="T264" s="245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T264" s="246" t="s">
        <v>135</v>
      </c>
      <c r="AU264" s="246" t="s">
        <v>83</v>
      </c>
      <c r="AV264" s="14" t="s">
        <v>129</v>
      </c>
      <c r="AW264" s="14" t="s">
        <v>35</v>
      </c>
      <c r="AX264" s="14" t="s">
        <v>81</v>
      </c>
      <c r="AY264" s="246" t="s">
        <v>122</v>
      </c>
    </row>
    <row r="265" s="2" customFormat="1" ht="16.5" customHeight="1">
      <c r="A265" s="39"/>
      <c r="B265" s="40"/>
      <c r="C265" s="248" t="s">
        <v>370</v>
      </c>
      <c r="D265" s="248" t="s">
        <v>177</v>
      </c>
      <c r="E265" s="249" t="s">
        <v>371</v>
      </c>
      <c r="F265" s="250" t="s">
        <v>372</v>
      </c>
      <c r="G265" s="251" t="s">
        <v>280</v>
      </c>
      <c r="H265" s="252">
        <v>21.991</v>
      </c>
      <c r="I265" s="253"/>
      <c r="J265" s="254">
        <f>ROUND(I265*H265,2)</f>
        <v>0</v>
      </c>
      <c r="K265" s="250" t="s">
        <v>128</v>
      </c>
      <c r="L265" s="255"/>
      <c r="M265" s="256" t="s">
        <v>28</v>
      </c>
      <c r="N265" s="257" t="s">
        <v>44</v>
      </c>
      <c r="O265" s="85"/>
      <c r="P265" s="214">
        <f>O265*H265</f>
        <v>0</v>
      </c>
      <c r="Q265" s="214">
        <v>0.056120000000000003</v>
      </c>
      <c r="R265" s="214">
        <f>Q265*H265</f>
        <v>1.23413492</v>
      </c>
      <c r="S265" s="214">
        <v>0</v>
      </c>
      <c r="T265" s="215">
        <f>S265*H265</f>
        <v>0</v>
      </c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R265" s="216" t="s">
        <v>180</v>
      </c>
      <c r="AT265" s="216" t="s">
        <v>177</v>
      </c>
      <c r="AU265" s="216" t="s">
        <v>83</v>
      </c>
      <c r="AY265" s="18" t="s">
        <v>122</v>
      </c>
      <c r="BE265" s="217">
        <f>IF(N265="základní",J265,0)</f>
        <v>0</v>
      </c>
      <c r="BF265" s="217">
        <f>IF(N265="snížená",J265,0)</f>
        <v>0</v>
      </c>
      <c r="BG265" s="217">
        <f>IF(N265="zákl. přenesená",J265,0)</f>
        <v>0</v>
      </c>
      <c r="BH265" s="217">
        <f>IF(N265="sníž. přenesená",J265,0)</f>
        <v>0</v>
      </c>
      <c r="BI265" s="217">
        <f>IF(N265="nulová",J265,0)</f>
        <v>0</v>
      </c>
      <c r="BJ265" s="18" t="s">
        <v>81</v>
      </c>
      <c r="BK265" s="217">
        <f>ROUND(I265*H265,2)</f>
        <v>0</v>
      </c>
      <c r="BL265" s="18" t="s">
        <v>129</v>
      </c>
      <c r="BM265" s="216" t="s">
        <v>373</v>
      </c>
    </row>
    <row r="266" s="2" customFormat="1">
      <c r="A266" s="39"/>
      <c r="B266" s="40"/>
      <c r="C266" s="41"/>
      <c r="D266" s="218" t="s">
        <v>131</v>
      </c>
      <c r="E266" s="41"/>
      <c r="F266" s="219" t="s">
        <v>372</v>
      </c>
      <c r="G266" s="41"/>
      <c r="H266" s="41"/>
      <c r="I266" s="220"/>
      <c r="J266" s="41"/>
      <c r="K266" s="41"/>
      <c r="L266" s="45"/>
      <c r="M266" s="221"/>
      <c r="N266" s="222"/>
      <c r="O266" s="85"/>
      <c r="P266" s="85"/>
      <c r="Q266" s="85"/>
      <c r="R266" s="85"/>
      <c r="S266" s="85"/>
      <c r="T266" s="86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T266" s="18" t="s">
        <v>131</v>
      </c>
      <c r="AU266" s="18" t="s">
        <v>83</v>
      </c>
    </row>
    <row r="267" s="13" customFormat="1">
      <c r="A267" s="13"/>
      <c r="B267" s="225"/>
      <c r="C267" s="226"/>
      <c r="D267" s="218" t="s">
        <v>135</v>
      </c>
      <c r="E267" s="227" t="s">
        <v>28</v>
      </c>
      <c r="F267" s="228" t="s">
        <v>369</v>
      </c>
      <c r="G267" s="226"/>
      <c r="H267" s="229">
        <v>21.559999999999999</v>
      </c>
      <c r="I267" s="230"/>
      <c r="J267" s="226"/>
      <c r="K267" s="226"/>
      <c r="L267" s="231"/>
      <c r="M267" s="232"/>
      <c r="N267" s="233"/>
      <c r="O267" s="233"/>
      <c r="P267" s="233"/>
      <c r="Q267" s="233"/>
      <c r="R267" s="233"/>
      <c r="S267" s="233"/>
      <c r="T267" s="234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35" t="s">
        <v>135</v>
      </c>
      <c r="AU267" s="235" t="s">
        <v>83</v>
      </c>
      <c r="AV267" s="13" t="s">
        <v>83</v>
      </c>
      <c r="AW267" s="13" t="s">
        <v>35</v>
      </c>
      <c r="AX267" s="13" t="s">
        <v>73</v>
      </c>
      <c r="AY267" s="235" t="s">
        <v>122</v>
      </c>
    </row>
    <row r="268" s="14" customFormat="1">
      <c r="A268" s="14"/>
      <c r="B268" s="236"/>
      <c r="C268" s="237"/>
      <c r="D268" s="218" t="s">
        <v>135</v>
      </c>
      <c r="E268" s="238" t="s">
        <v>28</v>
      </c>
      <c r="F268" s="239" t="s">
        <v>143</v>
      </c>
      <c r="G268" s="237"/>
      <c r="H268" s="240">
        <v>21.559999999999999</v>
      </c>
      <c r="I268" s="241"/>
      <c r="J268" s="237"/>
      <c r="K268" s="237"/>
      <c r="L268" s="242"/>
      <c r="M268" s="243"/>
      <c r="N268" s="244"/>
      <c r="O268" s="244"/>
      <c r="P268" s="244"/>
      <c r="Q268" s="244"/>
      <c r="R268" s="244"/>
      <c r="S268" s="244"/>
      <c r="T268" s="245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46" t="s">
        <v>135</v>
      </c>
      <c r="AU268" s="246" t="s">
        <v>83</v>
      </c>
      <c r="AV268" s="14" t="s">
        <v>129</v>
      </c>
      <c r="AW268" s="14" t="s">
        <v>35</v>
      </c>
      <c r="AX268" s="14" t="s">
        <v>81</v>
      </c>
      <c r="AY268" s="246" t="s">
        <v>122</v>
      </c>
    </row>
    <row r="269" s="13" customFormat="1">
      <c r="A269" s="13"/>
      <c r="B269" s="225"/>
      <c r="C269" s="226"/>
      <c r="D269" s="218" t="s">
        <v>135</v>
      </c>
      <c r="E269" s="226"/>
      <c r="F269" s="228" t="s">
        <v>374</v>
      </c>
      <c r="G269" s="226"/>
      <c r="H269" s="229">
        <v>21.991</v>
      </c>
      <c r="I269" s="230"/>
      <c r="J269" s="226"/>
      <c r="K269" s="226"/>
      <c r="L269" s="231"/>
      <c r="M269" s="232"/>
      <c r="N269" s="233"/>
      <c r="O269" s="233"/>
      <c r="P269" s="233"/>
      <c r="Q269" s="233"/>
      <c r="R269" s="233"/>
      <c r="S269" s="233"/>
      <c r="T269" s="234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35" t="s">
        <v>135</v>
      </c>
      <c r="AU269" s="235" t="s">
        <v>83</v>
      </c>
      <c r="AV269" s="13" t="s">
        <v>83</v>
      </c>
      <c r="AW269" s="13" t="s">
        <v>4</v>
      </c>
      <c r="AX269" s="13" t="s">
        <v>81</v>
      </c>
      <c r="AY269" s="235" t="s">
        <v>122</v>
      </c>
    </row>
    <row r="270" s="2" customFormat="1" ht="24.15" customHeight="1">
      <c r="A270" s="39"/>
      <c r="B270" s="40"/>
      <c r="C270" s="205" t="s">
        <v>375</v>
      </c>
      <c r="D270" s="205" t="s">
        <v>124</v>
      </c>
      <c r="E270" s="206" t="s">
        <v>376</v>
      </c>
      <c r="F270" s="207" t="s">
        <v>377</v>
      </c>
      <c r="G270" s="208" t="s">
        <v>199</v>
      </c>
      <c r="H270" s="209">
        <v>709.67999999999995</v>
      </c>
      <c r="I270" s="210"/>
      <c r="J270" s="211">
        <f>ROUND(I270*H270,2)</f>
        <v>0</v>
      </c>
      <c r="K270" s="207" t="s">
        <v>128</v>
      </c>
      <c r="L270" s="45"/>
      <c r="M270" s="212" t="s">
        <v>28</v>
      </c>
      <c r="N270" s="213" t="s">
        <v>44</v>
      </c>
      <c r="O270" s="85"/>
      <c r="P270" s="214">
        <f>O270*H270</f>
        <v>0</v>
      </c>
      <c r="Q270" s="214">
        <v>0.00068999999999999997</v>
      </c>
      <c r="R270" s="214">
        <f>Q270*H270</f>
        <v>0.48967919999999993</v>
      </c>
      <c r="S270" s="214">
        <v>0</v>
      </c>
      <c r="T270" s="215">
        <f>S270*H270</f>
        <v>0</v>
      </c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R270" s="216" t="s">
        <v>129</v>
      </c>
      <c r="AT270" s="216" t="s">
        <v>124</v>
      </c>
      <c r="AU270" s="216" t="s">
        <v>83</v>
      </c>
      <c r="AY270" s="18" t="s">
        <v>122</v>
      </c>
      <c r="BE270" s="217">
        <f>IF(N270="základní",J270,0)</f>
        <v>0</v>
      </c>
      <c r="BF270" s="217">
        <f>IF(N270="snížená",J270,0)</f>
        <v>0</v>
      </c>
      <c r="BG270" s="217">
        <f>IF(N270="zákl. přenesená",J270,0)</f>
        <v>0</v>
      </c>
      <c r="BH270" s="217">
        <f>IF(N270="sníž. přenesená",J270,0)</f>
        <v>0</v>
      </c>
      <c r="BI270" s="217">
        <f>IF(N270="nulová",J270,0)</f>
        <v>0</v>
      </c>
      <c r="BJ270" s="18" t="s">
        <v>81</v>
      </c>
      <c r="BK270" s="217">
        <f>ROUND(I270*H270,2)</f>
        <v>0</v>
      </c>
      <c r="BL270" s="18" t="s">
        <v>129</v>
      </c>
      <c r="BM270" s="216" t="s">
        <v>378</v>
      </c>
    </row>
    <row r="271" s="2" customFormat="1">
      <c r="A271" s="39"/>
      <c r="B271" s="40"/>
      <c r="C271" s="41"/>
      <c r="D271" s="218" t="s">
        <v>131</v>
      </c>
      <c r="E271" s="41"/>
      <c r="F271" s="219" t="s">
        <v>379</v>
      </c>
      <c r="G271" s="41"/>
      <c r="H271" s="41"/>
      <c r="I271" s="220"/>
      <c r="J271" s="41"/>
      <c r="K271" s="41"/>
      <c r="L271" s="45"/>
      <c r="M271" s="221"/>
      <c r="N271" s="222"/>
      <c r="O271" s="85"/>
      <c r="P271" s="85"/>
      <c r="Q271" s="85"/>
      <c r="R271" s="85"/>
      <c r="S271" s="85"/>
      <c r="T271" s="86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T271" s="18" t="s">
        <v>131</v>
      </c>
      <c r="AU271" s="18" t="s">
        <v>83</v>
      </c>
    </row>
    <row r="272" s="2" customFormat="1">
      <c r="A272" s="39"/>
      <c r="B272" s="40"/>
      <c r="C272" s="41"/>
      <c r="D272" s="223" t="s">
        <v>133</v>
      </c>
      <c r="E272" s="41"/>
      <c r="F272" s="224" t="s">
        <v>380</v>
      </c>
      <c r="G272" s="41"/>
      <c r="H272" s="41"/>
      <c r="I272" s="220"/>
      <c r="J272" s="41"/>
      <c r="K272" s="41"/>
      <c r="L272" s="45"/>
      <c r="M272" s="221"/>
      <c r="N272" s="222"/>
      <c r="O272" s="85"/>
      <c r="P272" s="85"/>
      <c r="Q272" s="85"/>
      <c r="R272" s="85"/>
      <c r="S272" s="85"/>
      <c r="T272" s="86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T272" s="18" t="s">
        <v>133</v>
      </c>
      <c r="AU272" s="18" t="s">
        <v>83</v>
      </c>
    </row>
    <row r="273" s="2" customFormat="1">
      <c r="A273" s="39"/>
      <c r="B273" s="40"/>
      <c r="C273" s="41"/>
      <c r="D273" s="218" t="s">
        <v>156</v>
      </c>
      <c r="E273" s="41"/>
      <c r="F273" s="247" t="s">
        <v>381</v>
      </c>
      <c r="G273" s="41"/>
      <c r="H273" s="41"/>
      <c r="I273" s="220"/>
      <c r="J273" s="41"/>
      <c r="K273" s="41"/>
      <c r="L273" s="45"/>
      <c r="M273" s="221"/>
      <c r="N273" s="222"/>
      <c r="O273" s="85"/>
      <c r="P273" s="85"/>
      <c r="Q273" s="85"/>
      <c r="R273" s="85"/>
      <c r="S273" s="85"/>
      <c r="T273" s="86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T273" s="18" t="s">
        <v>156</v>
      </c>
      <c r="AU273" s="18" t="s">
        <v>83</v>
      </c>
    </row>
    <row r="274" s="13" customFormat="1">
      <c r="A274" s="13"/>
      <c r="B274" s="225"/>
      <c r="C274" s="226"/>
      <c r="D274" s="218" t="s">
        <v>135</v>
      </c>
      <c r="E274" s="227" t="s">
        <v>28</v>
      </c>
      <c r="F274" s="228" t="s">
        <v>232</v>
      </c>
      <c r="G274" s="226"/>
      <c r="H274" s="229">
        <v>709.67999999999995</v>
      </c>
      <c r="I274" s="230"/>
      <c r="J274" s="226"/>
      <c r="K274" s="226"/>
      <c r="L274" s="231"/>
      <c r="M274" s="232"/>
      <c r="N274" s="233"/>
      <c r="O274" s="233"/>
      <c r="P274" s="233"/>
      <c r="Q274" s="233"/>
      <c r="R274" s="233"/>
      <c r="S274" s="233"/>
      <c r="T274" s="234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35" t="s">
        <v>135</v>
      </c>
      <c r="AU274" s="235" t="s">
        <v>83</v>
      </c>
      <c r="AV274" s="13" t="s">
        <v>83</v>
      </c>
      <c r="AW274" s="13" t="s">
        <v>35</v>
      </c>
      <c r="AX274" s="13" t="s">
        <v>81</v>
      </c>
      <c r="AY274" s="235" t="s">
        <v>122</v>
      </c>
    </row>
    <row r="275" s="2" customFormat="1" ht="33" customHeight="1">
      <c r="A275" s="39"/>
      <c r="B275" s="40"/>
      <c r="C275" s="205" t="s">
        <v>382</v>
      </c>
      <c r="D275" s="205" t="s">
        <v>124</v>
      </c>
      <c r="E275" s="206" t="s">
        <v>383</v>
      </c>
      <c r="F275" s="207" t="s">
        <v>384</v>
      </c>
      <c r="G275" s="208" t="s">
        <v>280</v>
      </c>
      <c r="H275" s="209">
        <v>33.100000000000001</v>
      </c>
      <c r="I275" s="210"/>
      <c r="J275" s="211">
        <f>ROUND(I275*H275,2)</f>
        <v>0</v>
      </c>
      <c r="K275" s="207" t="s">
        <v>128</v>
      </c>
      <c r="L275" s="45"/>
      <c r="M275" s="212" t="s">
        <v>28</v>
      </c>
      <c r="N275" s="213" t="s">
        <v>44</v>
      </c>
      <c r="O275" s="85"/>
      <c r="P275" s="214">
        <f>O275*H275</f>
        <v>0</v>
      </c>
      <c r="Q275" s="214">
        <v>0.00060999999999999997</v>
      </c>
      <c r="R275" s="214">
        <f>Q275*H275</f>
        <v>0.020191000000000001</v>
      </c>
      <c r="S275" s="214">
        <v>0</v>
      </c>
      <c r="T275" s="215">
        <f>S275*H275</f>
        <v>0</v>
      </c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R275" s="216" t="s">
        <v>129</v>
      </c>
      <c r="AT275" s="216" t="s">
        <v>124</v>
      </c>
      <c r="AU275" s="216" t="s">
        <v>83</v>
      </c>
      <c r="AY275" s="18" t="s">
        <v>122</v>
      </c>
      <c r="BE275" s="217">
        <f>IF(N275="základní",J275,0)</f>
        <v>0</v>
      </c>
      <c r="BF275" s="217">
        <f>IF(N275="snížená",J275,0)</f>
        <v>0</v>
      </c>
      <c r="BG275" s="217">
        <f>IF(N275="zákl. přenesená",J275,0)</f>
        <v>0</v>
      </c>
      <c r="BH275" s="217">
        <f>IF(N275="sníž. přenesená",J275,0)</f>
        <v>0</v>
      </c>
      <c r="BI275" s="217">
        <f>IF(N275="nulová",J275,0)</f>
        <v>0</v>
      </c>
      <c r="BJ275" s="18" t="s">
        <v>81</v>
      </c>
      <c r="BK275" s="217">
        <f>ROUND(I275*H275,2)</f>
        <v>0</v>
      </c>
      <c r="BL275" s="18" t="s">
        <v>129</v>
      </c>
      <c r="BM275" s="216" t="s">
        <v>385</v>
      </c>
    </row>
    <row r="276" s="2" customFormat="1">
      <c r="A276" s="39"/>
      <c r="B276" s="40"/>
      <c r="C276" s="41"/>
      <c r="D276" s="218" t="s">
        <v>131</v>
      </c>
      <c r="E276" s="41"/>
      <c r="F276" s="219" t="s">
        <v>386</v>
      </c>
      <c r="G276" s="41"/>
      <c r="H276" s="41"/>
      <c r="I276" s="220"/>
      <c r="J276" s="41"/>
      <c r="K276" s="41"/>
      <c r="L276" s="45"/>
      <c r="M276" s="221"/>
      <c r="N276" s="222"/>
      <c r="O276" s="85"/>
      <c r="P276" s="85"/>
      <c r="Q276" s="85"/>
      <c r="R276" s="85"/>
      <c r="S276" s="85"/>
      <c r="T276" s="86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T276" s="18" t="s">
        <v>131</v>
      </c>
      <c r="AU276" s="18" t="s">
        <v>83</v>
      </c>
    </row>
    <row r="277" s="2" customFormat="1">
      <c r="A277" s="39"/>
      <c r="B277" s="40"/>
      <c r="C277" s="41"/>
      <c r="D277" s="223" t="s">
        <v>133</v>
      </c>
      <c r="E277" s="41"/>
      <c r="F277" s="224" t="s">
        <v>387</v>
      </c>
      <c r="G277" s="41"/>
      <c r="H277" s="41"/>
      <c r="I277" s="220"/>
      <c r="J277" s="41"/>
      <c r="K277" s="41"/>
      <c r="L277" s="45"/>
      <c r="M277" s="221"/>
      <c r="N277" s="222"/>
      <c r="O277" s="85"/>
      <c r="P277" s="85"/>
      <c r="Q277" s="85"/>
      <c r="R277" s="85"/>
      <c r="S277" s="85"/>
      <c r="T277" s="86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T277" s="18" t="s">
        <v>133</v>
      </c>
      <c r="AU277" s="18" t="s">
        <v>83</v>
      </c>
    </row>
    <row r="278" s="13" customFormat="1">
      <c r="A278" s="13"/>
      <c r="B278" s="225"/>
      <c r="C278" s="226"/>
      <c r="D278" s="218" t="s">
        <v>135</v>
      </c>
      <c r="E278" s="227" t="s">
        <v>28</v>
      </c>
      <c r="F278" s="228" t="s">
        <v>388</v>
      </c>
      <c r="G278" s="226"/>
      <c r="H278" s="229">
        <v>33.100000000000001</v>
      </c>
      <c r="I278" s="230"/>
      <c r="J278" s="226"/>
      <c r="K278" s="226"/>
      <c r="L278" s="231"/>
      <c r="M278" s="232"/>
      <c r="N278" s="233"/>
      <c r="O278" s="233"/>
      <c r="P278" s="233"/>
      <c r="Q278" s="233"/>
      <c r="R278" s="233"/>
      <c r="S278" s="233"/>
      <c r="T278" s="234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35" t="s">
        <v>135</v>
      </c>
      <c r="AU278" s="235" t="s">
        <v>83</v>
      </c>
      <c r="AV278" s="13" t="s">
        <v>83</v>
      </c>
      <c r="AW278" s="13" t="s">
        <v>35</v>
      </c>
      <c r="AX278" s="13" t="s">
        <v>73</v>
      </c>
      <c r="AY278" s="235" t="s">
        <v>122</v>
      </c>
    </row>
    <row r="279" s="14" customFormat="1">
      <c r="A279" s="14"/>
      <c r="B279" s="236"/>
      <c r="C279" s="237"/>
      <c r="D279" s="218" t="s">
        <v>135</v>
      </c>
      <c r="E279" s="238" t="s">
        <v>28</v>
      </c>
      <c r="F279" s="239" t="s">
        <v>143</v>
      </c>
      <c r="G279" s="237"/>
      <c r="H279" s="240">
        <v>33.100000000000001</v>
      </c>
      <c r="I279" s="241"/>
      <c r="J279" s="237"/>
      <c r="K279" s="237"/>
      <c r="L279" s="242"/>
      <c r="M279" s="243"/>
      <c r="N279" s="244"/>
      <c r="O279" s="244"/>
      <c r="P279" s="244"/>
      <c r="Q279" s="244"/>
      <c r="R279" s="244"/>
      <c r="S279" s="244"/>
      <c r="T279" s="245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46" t="s">
        <v>135</v>
      </c>
      <c r="AU279" s="246" t="s">
        <v>83</v>
      </c>
      <c r="AV279" s="14" t="s">
        <v>129</v>
      </c>
      <c r="AW279" s="14" t="s">
        <v>35</v>
      </c>
      <c r="AX279" s="14" t="s">
        <v>81</v>
      </c>
      <c r="AY279" s="246" t="s">
        <v>122</v>
      </c>
    </row>
    <row r="280" s="2" customFormat="1" ht="24.15" customHeight="1">
      <c r="A280" s="39"/>
      <c r="B280" s="40"/>
      <c r="C280" s="205" t="s">
        <v>389</v>
      </c>
      <c r="D280" s="205" t="s">
        <v>124</v>
      </c>
      <c r="E280" s="206" t="s">
        <v>390</v>
      </c>
      <c r="F280" s="207" t="s">
        <v>391</v>
      </c>
      <c r="G280" s="208" t="s">
        <v>280</v>
      </c>
      <c r="H280" s="209">
        <v>56.700000000000003</v>
      </c>
      <c r="I280" s="210"/>
      <c r="J280" s="211">
        <f>ROUND(I280*H280,2)</f>
        <v>0</v>
      </c>
      <c r="K280" s="207" t="s">
        <v>128</v>
      </c>
      <c r="L280" s="45"/>
      <c r="M280" s="212" t="s">
        <v>28</v>
      </c>
      <c r="N280" s="213" t="s">
        <v>44</v>
      </c>
      <c r="O280" s="85"/>
      <c r="P280" s="214">
        <f>O280*H280</f>
        <v>0</v>
      </c>
      <c r="Q280" s="214">
        <v>0</v>
      </c>
      <c r="R280" s="214">
        <f>Q280*H280</f>
        <v>0</v>
      </c>
      <c r="S280" s="214">
        <v>0</v>
      </c>
      <c r="T280" s="215">
        <f>S280*H280</f>
        <v>0</v>
      </c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R280" s="216" t="s">
        <v>129</v>
      </c>
      <c r="AT280" s="216" t="s">
        <v>124</v>
      </c>
      <c r="AU280" s="216" t="s">
        <v>83</v>
      </c>
      <c r="AY280" s="18" t="s">
        <v>122</v>
      </c>
      <c r="BE280" s="217">
        <f>IF(N280="základní",J280,0)</f>
        <v>0</v>
      </c>
      <c r="BF280" s="217">
        <f>IF(N280="snížená",J280,0)</f>
        <v>0</v>
      </c>
      <c r="BG280" s="217">
        <f>IF(N280="zákl. přenesená",J280,0)</f>
        <v>0</v>
      </c>
      <c r="BH280" s="217">
        <f>IF(N280="sníž. přenesená",J280,0)</f>
        <v>0</v>
      </c>
      <c r="BI280" s="217">
        <f>IF(N280="nulová",J280,0)</f>
        <v>0</v>
      </c>
      <c r="BJ280" s="18" t="s">
        <v>81</v>
      </c>
      <c r="BK280" s="217">
        <f>ROUND(I280*H280,2)</f>
        <v>0</v>
      </c>
      <c r="BL280" s="18" t="s">
        <v>129</v>
      </c>
      <c r="BM280" s="216" t="s">
        <v>392</v>
      </c>
    </row>
    <row r="281" s="2" customFormat="1">
      <c r="A281" s="39"/>
      <c r="B281" s="40"/>
      <c r="C281" s="41"/>
      <c r="D281" s="218" t="s">
        <v>131</v>
      </c>
      <c r="E281" s="41"/>
      <c r="F281" s="219" t="s">
        <v>393</v>
      </c>
      <c r="G281" s="41"/>
      <c r="H281" s="41"/>
      <c r="I281" s="220"/>
      <c r="J281" s="41"/>
      <c r="K281" s="41"/>
      <c r="L281" s="45"/>
      <c r="M281" s="221"/>
      <c r="N281" s="222"/>
      <c r="O281" s="85"/>
      <c r="P281" s="85"/>
      <c r="Q281" s="85"/>
      <c r="R281" s="85"/>
      <c r="S281" s="85"/>
      <c r="T281" s="86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T281" s="18" t="s">
        <v>131</v>
      </c>
      <c r="AU281" s="18" t="s">
        <v>83</v>
      </c>
    </row>
    <row r="282" s="2" customFormat="1">
      <c r="A282" s="39"/>
      <c r="B282" s="40"/>
      <c r="C282" s="41"/>
      <c r="D282" s="223" t="s">
        <v>133</v>
      </c>
      <c r="E282" s="41"/>
      <c r="F282" s="224" t="s">
        <v>394</v>
      </c>
      <c r="G282" s="41"/>
      <c r="H282" s="41"/>
      <c r="I282" s="220"/>
      <c r="J282" s="41"/>
      <c r="K282" s="41"/>
      <c r="L282" s="45"/>
      <c r="M282" s="221"/>
      <c r="N282" s="222"/>
      <c r="O282" s="85"/>
      <c r="P282" s="85"/>
      <c r="Q282" s="85"/>
      <c r="R282" s="85"/>
      <c r="S282" s="85"/>
      <c r="T282" s="86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T282" s="18" t="s">
        <v>133</v>
      </c>
      <c r="AU282" s="18" t="s">
        <v>83</v>
      </c>
    </row>
    <row r="283" s="13" customFormat="1">
      <c r="A283" s="13"/>
      <c r="B283" s="225"/>
      <c r="C283" s="226"/>
      <c r="D283" s="218" t="s">
        <v>135</v>
      </c>
      <c r="E283" s="227" t="s">
        <v>28</v>
      </c>
      <c r="F283" s="228" t="s">
        <v>395</v>
      </c>
      <c r="G283" s="226"/>
      <c r="H283" s="229">
        <v>56.700000000000003</v>
      </c>
      <c r="I283" s="230"/>
      <c r="J283" s="226"/>
      <c r="K283" s="226"/>
      <c r="L283" s="231"/>
      <c r="M283" s="232"/>
      <c r="N283" s="233"/>
      <c r="O283" s="233"/>
      <c r="P283" s="233"/>
      <c r="Q283" s="233"/>
      <c r="R283" s="233"/>
      <c r="S283" s="233"/>
      <c r="T283" s="234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35" t="s">
        <v>135</v>
      </c>
      <c r="AU283" s="235" t="s">
        <v>83</v>
      </c>
      <c r="AV283" s="13" t="s">
        <v>83</v>
      </c>
      <c r="AW283" s="13" t="s">
        <v>35</v>
      </c>
      <c r="AX283" s="13" t="s">
        <v>81</v>
      </c>
      <c r="AY283" s="235" t="s">
        <v>122</v>
      </c>
    </row>
    <row r="284" s="12" customFormat="1" ht="20.88" customHeight="1">
      <c r="A284" s="12"/>
      <c r="B284" s="189"/>
      <c r="C284" s="190"/>
      <c r="D284" s="191" t="s">
        <v>72</v>
      </c>
      <c r="E284" s="203" t="s">
        <v>396</v>
      </c>
      <c r="F284" s="203" t="s">
        <v>397</v>
      </c>
      <c r="G284" s="190"/>
      <c r="H284" s="190"/>
      <c r="I284" s="193"/>
      <c r="J284" s="204">
        <f>BK284</f>
        <v>0</v>
      </c>
      <c r="K284" s="190"/>
      <c r="L284" s="195"/>
      <c r="M284" s="196"/>
      <c r="N284" s="197"/>
      <c r="O284" s="197"/>
      <c r="P284" s="198">
        <f>SUM(P285:P304)</f>
        <v>0</v>
      </c>
      <c r="Q284" s="197"/>
      <c r="R284" s="198">
        <f>SUM(R285:R304)</f>
        <v>0.022399200000000001</v>
      </c>
      <c r="S284" s="197"/>
      <c r="T284" s="199">
        <f>SUM(T285:T304)</f>
        <v>515.76983999999993</v>
      </c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R284" s="200" t="s">
        <v>81</v>
      </c>
      <c r="AT284" s="201" t="s">
        <v>72</v>
      </c>
      <c r="AU284" s="201" t="s">
        <v>83</v>
      </c>
      <c r="AY284" s="200" t="s">
        <v>122</v>
      </c>
      <c r="BK284" s="202">
        <f>SUM(BK285:BK304)</f>
        <v>0</v>
      </c>
    </row>
    <row r="285" s="2" customFormat="1" ht="24.15" customHeight="1">
      <c r="A285" s="39"/>
      <c r="B285" s="40"/>
      <c r="C285" s="205" t="s">
        <v>398</v>
      </c>
      <c r="D285" s="205" t="s">
        <v>124</v>
      </c>
      <c r="E285" s="206" t="s">
        <v>399</v>
      </c>
      <c r="F285" s="207" t="s">
        <v>400</v>
      </c>
      <c r="G285" s="208" t="s">
        <v>199</v>
      </c>
      <c r="H285" s="209">
        <v>16</v>
      </c>
      <c r="I285" s="210"/>
      <c r="J285" s="211">
        <f>ROUND(I285*H285,2)</f>
        <v>0</v>
      </c>
      <c r="K285" s="207" t="s">
        <v>128</v>
      </c>
      <c r="L285" s="45"/>
      <c r="M285" s="212" t="s">
        <v>28</v>
      </c>
      <c r="N285" s="213" t="s">
        <v>44</v>
      </c>
      <c r="O285" s="85"/>
      <c r="P285" s="214">
        <f>O285*H285</f>
        <v>0</v>
      </c>
      <c r="Q285" s="214">
        <v>0</v>
      </c>
      <c r="R285" s="214">
        <f>Q285*H285</f>
        <v>0</v>
      </c>
      <c r="S285" s="214">
        <v>0.22</v>
      </c>
      <c r="T285" s="215">
        <f>S285*H285</f>
        <v>3.52</v>
      </c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R285" s="216" t="s">
        <v>129</v>
      </c>
      <c r="AT285" s="216" t="s">
        <v>124</v>
      </c>
      <c r="AU285" s="216" t="s">
        <v>144</v>
      </c>
      <c r="AY285" s="18" t="s">
        <v>122</v>
      </c>
      <c r="BE285" s="217">
        <f>IF(N285="základní",J285,0)</f>
        <v>0</v>
      </c>
      <c r="BF285" s="217">
        <f>IF(N285="snížená",J285,0)</f>
        <v>0</v>
      </c>
      <c r="BG285" s="217">
        <f>IF(N285="zákl. přenesená",J285,0)</f>
        <v>0</v>
      </c>
      <c r="BH285" s="217">
        <f>IF(N285="sníž. přenesená",J285,0)</f>
        <v>0</v>
      </c>
      <c r="BI285" s="217">
        <f>IF(N285="nulová",J285,0)</f>
        <v>0</v>
      </c>
      <c r="BJ285" s="18" t="s">
        <v>81</v>
      </c>
      <c r="BK285" s="217">
        <f>ROUND(I285*H285,2)</f>
        <v>0</v>
      </c>
      <c r="BL285" s="18" t="s">
        <v>129</v>
      </c>
      <c r="BM285" s="216" t="s">
        <v>401</v>
      </c>
    </row>
    <row r="286" s="2" customFormat="1">
      <c r="A286" s="39"/>
      <c r="B286" s="40"/>
      <c r="C286" s="41"/>
      <c r="D286" s="218" t="s">
        <v>131</v>
      </c>
      <c r="E286" s="41"/>
      <c r="F286" s="219" t="s">
        <v>402</v>
      </c>
      <c r="G286" s="41"/>
      <c r="H286" s="41"/>
      <c r="I286" s="220"/>
      <c r="J286" s="41"/>
      <c r="K286" s="41"/>
      <c r="L286" s="45"/>
      <c r="M286" s="221"/>
      <c r="N286" s="222"/>
      <c r="O286" s="85"/>
      <c r="P286" s="85"/>
      <c r="Q286" s="85"/>
      <c r="R286" s="85"/>
      <c r="S286" s="85"/>
      <c r="T286" s="86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T286" s="18" t="s">
        <v>131</v>
      </c>
      <c r="AU286" s="18" t="s">
        <v>144</v>
      </c>
    </row>
    <row r="287" s="2" customFormat="1">
      <c r="A287" s="39"/>
      <c r="B287" s="40"/>
      <c r="C287" s="41"/>
      <c r="D287" s="223" t="s">
        <v>133</v>
      </c>
      <c r="E287" s="41"/>
      <c r="F287" s="224" t="s">
        <v>403</v>
      </c>
      <c r="G287" s="41"/>
      <c r="H287" s="41"/>
      <c r="I287" s="220"/>
      <c r="J287" s="41"/>
      <c r="K287" s="41"/>
      <c r="L287" s="45"/>
      <c r="M287" s="221"/>
      <c r="N287" s="222"/>
      <c r="O287" s="85"/>
      <c r="P287" s="85"/>
      <c r="Q287" s="85"/>
      <c r="R287" s="85"/>
      <c r="S287" s="85"/>
      <c r="T287" s="86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T287" s="18" t="s">
        <v>133</v>
      </c>
      <c r="AU287" s="18" t="s">
        <v>144</v>
      </c>
    </row>
    <row r="288" s="13" customFormat="1">
      <c r="A288" s="13"/>
      <c r="B288" s="225"/>
      <c r="C288" s="226"/>
      <c r="D288" s="218" t="s">
        <v>135</v>
      </c>
      <c r="E288" s="227" t="s">
        <v>28</v>
      </c>
      <c r="F288" s="228" t="s">
        <v>404</v>
      </c>
      <c r="G288" s="226"/>
      <c r="H288" s="229">
        <v>16</v>
      </c>
      <c r="I288" s="230"/>
      <c r="J288" s="226"/>
      <c r="K288" s="226"/>
      <c r="L288" s="231"/>
      <c r="M288" s="232"/>
      <c r="N288" s="233"/>
      <c r="O288" s="233"/>
      <c r="P288" s="233"/>
      <c r="Q288" s="233"/>
      <c r="R288" s="233"/>
      <c r="S288" s="233"/>
      <c r="T288" s="234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35" t="s">
        <v>135</v>
      </c>
      <c r="AU288" s="235" t="s">
        <v>144</v>
      </c>
      <c r="AV288" s="13" t="s">
        <v>83</v>
      </c>
      <c r="AW288" s="13" t="s">
        <v>35</v>
      </c>
      <c r="AX288" s="13" t="s">
        <v>81</v>
      </c>
      <c r="AY288" s="235" t="s">
        <v>122</v>
      </c>
    </row>
    <row r="289" s="2" customFormat="1" ht="24.15" customHeight="1">
      <c r="A289" s="39"/>
      <c r="B289" s="40"/>
      <c r="C289" s="205" t="s">
        <v>405</v>
      </c>
      <c r="D289" s="205" t="s">
        <v>124</v>
      </c>
      <c r="E289" s="206" t="s">
        <v>406</v>
      </c>
      <c r="F289" s="207" t="s">
        <v>407</v>
      </c>
      <c r="G289" s="208" t="s">
        <v>199</v>
      </c>
      <c r="H289" s="209">
        <v>709.67999999999995</v>
      </c>
      <c r="I289" s="210"/>
      <c r="J289" s="211">
        <f>ROUND(I289*H289,2)</f>
        <v>0</v>
      </c>
      <c r="K289" s="207" t="s">
        <v>128</v>
      </c>
      <c r="L289" s="45"/>
      <c r="M289" s="212" t="s">
        <v>28</v>
      </c>
      <c r="N289" s="213" t="s">
        <v>44</v>
      </c>
      <c r="O289" s="85"/>
      <c r="P289" s="214">
        <f>O289*H289</f>
        <v>0</v>
      </c>
      <c r="Q289" s="214">
        <v>0</v>
      </c>
      <c r="R289" s="214">
        <f>Q289*H289</f>
        <v>0</v>
      </c>
      <c r="S289" s="214">
        <v>0.44</v>
      </c>
      <c r="T289" s="215">
        <f>S289*H289</f>
        <v>312.25919999999996</v>
      </c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R289" s="216" t="s">
        <v>129</v>
      </c>
      <c r="AT289" s="216" t="s">
        <v>124</v>
      </c>
      <c r="AU289" s="216" t="s">
        <v>144</v>
      </c>
      <c r="AY289" s="18" t="s">
        <v>122</v>
      </c>
      <c r="BE289" s="217">
        <f>IF(N289="základní",J289,0)</f>
        <v>0</v>
      </c>
      <c r="BF289" s="217">
        <f>IF(N289="snížená",J289,0)</f>
        <v>0</v>
      </c>
      <c r="BG289" s="217">
        <f>IF(N289="zákl. přenesená",J289,0)</f>
        <v>0</v>
      </c>
      <c r="BH289" s="217">
        <f>IF(N289="sníž. přenesená",J289,0)</f>
        <v>0</v>
      </c>
      <c r="BI289" s="217">
        <f>IF(N289="nulová",J289,0)</f>
        <v>0</v>
      </c>
      <c r="BJ289" s="18" t="s">
        <v>81</v>
      </c>
      <c r="BK289" s="217">
        <f>ROUND(I289*H289,2)</f>
        <v>0</v>
      </c>
      <c r="BL289" s="18" t="s">
        <v>129</v>
      </c>
      <c r="BM289" s="216" t="s">
        <v>408</v>
      </c>
    </row>
    <row r="290" s="2" customFormat="1">
      <c r="A290" s="39"/>
      <c r="B290" s="40"/>
      <c r="C290" s="41"/>
      <c r="D290" s="218" t="s">
        <v>131</v>
      </c>
      <c r="E290" s="41"/>
      <c r="F290" s="219" t="s">
        <v>409</v>
      </c>
      <c r="G290" s="41"/>
      <c r="H290" s="41"/>
      <c r="I290" s="220"/>
      <c r="J290" s="41"/>
      <c r="K290" s="41"/>
      <c r="L290" s="45"/>
      <c r="M290" s="221"/>
      <c r="N290" s="222"/>
      <c r="O290" s="85"/>
      <c r="P290" s="85"/>
      <c r="Q290" s="85"/>
      <c r="R290" s="85"/>
      <c r="S290" s="85"/>
      <c r="T290" s="86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T290" s="18" t="s">
        <v>131</v>
      </c>
      <c r="AU290" s="18" t="s">
        <v>144</v>
      </c>
    </row>
    <row r="291" s="2" customFormat="1">
      <c r="A291" s="39"/>
      <c r="B291" s="40"/>
      <c r="C291" s="41"/>
      <c r="D291" s="223" t="s">
        <v>133</v>
      </c>
      <c r="E291" s="41"/>
      <c r="F291" s="224" t="s">
        <v>410</v>
      </c>
      <c r="G291" s="41"/>
      <c r="H291" s="41"/>
      <c r="I291" s="220"/>
      <c r="J291" s="41"/>
      <c r="K291" s="41"/>
      <c r="L291" s="45"/>
      <c r="M291" s="221"/>
      <c r="N291" s="222"/>
      <c r="O291" s="85"/>
      <c r="P291" s="85"/>
      <c r="Q291" s="85"/>
      <c r="R291" s="85"/>
      <c r="S291" s="85"/>
      <c r="T291" s="86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T291" s="18" t="s">
        <v>133</v>
      </c>
      <c r="AU291" s="18" t="s">
        <v>144</v>
      </c>
    </row>
    <row r="292" s="13" customFormat="1">
      <c r="A292" s="13"/>
      <c r="B292" s="225"/>
      <c r="C292" s="226"/>
      <c r="D292" s="218" t="s">
        <v>135</v>
      </c>
      <c r="E292" s="227" t="s">
        <v>28</v>
      </c>
      <c r="F292" s="228" t="s">
        <v>232</v>
      </c>
      <c r="G292" s="226"/>
      <c r="H292" s="229">
        <v>709.67999999999995</v>
      </c>
      <c r="I292" s="230"/>
      <c r="J292" s="226"/>
      <c r="K292" s="226"/>
      <c r="L292" s="231"/>
      <c r="M292" s="232"/>
      <c r="N292" s="233"/>
      <c r="O292" s="233"/>
      <c r="P292" s="233"/>
      <c r="Q292" s="233"/>
      <c r="R292" s="233"/>
      <c r="S292" s="233"/>
      <c r="T292" s="234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35" t="s">
        <v>135</v>
      </c>
      <c r="AU292" s="235" t="s">
        <v>144</v>
      </c>
      <c r="AV292" s="13" t="s">
        <v>83</v>
      </c>
      <c r="AW292" s="13" t="s">
        <v>35</v>
      </c>
      <c r="AX292" s="13" t="s">
        <v>81</v>
      </c>
      <c r="AY292" s="235" t="s">
        <v>122</v>
      </c>
    </row>
    <row r="293" s="2" customFormat="1" ht="24.15" customHeight="1">
      <c r="A293" s="39"/>
      <c r="B293" s="40"/>
      <c r="C293" s="205" t="s">
        <v>411</v>
      </c>
      <c r="D293" s="205" t="s">
        <v>124</v>
      </c>
      <c r="E293" s="206" t="s">
        <v>412</v>
      </c>
      <c r="F293" s="207" t="s">
        <v>413</v>
      </c>
      <c r="G293" s="208" t="s">
        <v>199</v>
      </c>
      <c r="H293" s="209">
        <v>48.369999999999997</v>
      </c>
      <c r="I293" s="210"/>
      <c r="J293" s="211">
        <f>ROUND(I293*H293,2)</f>
        <v>0</v>
      </c>
      <c r="K293" s="207" t="s">
        <v>128</v>
      </c>
      <c r="L293" s="45"/>
      <c r="M293" s="212" t="s">
        <v>28</v>
      </c>
      <c r="N293" s="213" t="s">
        <v>44</v>
      </c>
      <c r="O293" s="85"/>
      <c r="P293" s="214">
        <f>O293*H293</f>
        <v>0</v>
      </c>
      <c r="Q293" s="214">
        <v>0</v>
      </c>
      <c r="R293" s="214">
        <f>Q293*H293</f>
        <v>0</v>
      </c>
      <c r="S293" s="214">
        <v>0.57999999999999996</v>
      </c>
      <c r="T293" s="215">
        <f>S293*H293</f>
        <v>28.054599999999997</v>
      </c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R293" s="216" t="s">
        <v>129</v>
      </c>
      <c r="AT293" s="216" t="s">
        <v>124</v>
      </c>
      <c r="AU293" s="216" t="s">
        <v>144</v>
      </c>
      <c r="AY293" s="18" t="s">
        <v>122</v>
      </c>
      <c r="BE293" s="217">
        <f>IF(N293="základní",J293,0)</f>
        <v>0</v>
      </c>
      <c r="BF293" s="217">
        <f>IF(N293="snížená",J293,0)</f>
        <v>0</v>
      </c>
      <c r="BG293" s="217">
        <f>IF(N293="zákl. přenesená",J293,0)</f>
        <v>0</v>
      </c>
      <c r="BH293" s="217">
        <f>IF(N293="sníž. přenesená",J293,0)</f>
        <v>0</v>
      </c>
      <c r="BI293" s="217">
        <f>IF(N293="nulová",J293,0)</f>
        <v>0</v>
      </c>
      <c r="BJ293" s="18" t="s">
        <v>81</v>
      </c>
      <c r="BK293" s="217">
        <f>ROUND(I293*H293,2)</f>
        <v>0</v>
      </c>
      <c r="BL293" s="18" t="s">
        <v>129</v>
      </c>
      <c r="BM293" s="216" t="s">
        <v>414</v>
      </c>
    </row>
    <row r="294" s="2" customFormat="1">
      <c r="A294" s="39"/>
      <c r="B294" s="40"/>
      <c r="C294" s="41"/>
      <c r="D294" s="218" t="s">
        <v>131</v>
      </c>
      <c r="E294" s="41"/>
      <c r="F294" s="219" t="s">
        <v>415</v>
      </c>
      <c r="G294" s="41"/>
      <c r="H294" s="41"/>
      <c r="I294" s="220"/>
      <c r="J294" s="41"/>
      <c r="K294" s="41"/>
      <c r="L294" s="45"/>
      <c r="M294" s="221"/>
      <c r="N294" s="222"/>
      <c r="O294" s="85"/>
      <c r="P294" s="85"/>
      <c r="Q294" s="85"/>
      <c r="R294" s="85"/>
      <c r="S294" s="85"/>
      <c r="T294" s="86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T294" s="18" t="s">
        <v>131</v>
      </c>
      <c r="AU294" s="18" t="s">
        <v>144</v>
      </c>
    </row>
    <row r="295" s="2" customFormat="1">
      <c r="A295" s="39"/>
      <c r="B295" s="40"/>
      <c r="C295" s="41"/>
      <c r="D295" s="223" t="s">
        <v>133</v>
      </c>
      <c r="E295" s="41"/>
      <c r="F295" s="224" t="s">
        <v>416</v>
      </c>
      <c r="G295" s="41"/>
      <c r="H295" s="41"/>
      <c r="I295" s="220"/>
      <c r="J295" s="41"/>
      <c r="K295" s="41"/>
      <c r="L295" s="45"/>
      <c r="M295" s="221"/>
      <c r="N295" s="222"/>
      <c r="O295" s="85"/>
      <c r="P295" s="85"/>
      <c r="Q295" s="85"/>
      <c r="R295" s="85"/>
      <c r="S295" s="85"/>
      <c r="T295" s="86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T295" s="18" t="s">
        <v>133</v>
      </c>
      <c r="AU295" s="18" t="s">
        <v>144</v>
      </c>
    </row>
    <row r="296" s="13" customFormat="1">
      <c r="A296" s="13"/>
      <c r="B296" s="225"/>
      <c r="C296" s="226"/>
      <c r="D296" s="218" t="s">
        <v>135</v>
      </c>
      <c r="E296" s="227" t="s">
        <v>28</v>
      </c>
      <c r="F296" s="228" t="s">
        <v>264</v>
      </c>
      <c r="G296" s="226"/>
      <c r="H296" s="229">
        <v>48.369999999999997</v>
      </c>
      <c r="I296" s="230"/>
      <c r="J296" s="226"/>
      <c r="K296" s="226"/>
      <c r="L296" s="231"/>
      <c r="M296" s="232"/>
      <c r="N296" s="233"/>
      <c r="O296" s="233"/>
      <c r="P296" s="233"/>
      <c r="Q296" s="233"/>
      <c r="R296" s="233"/>
      <c r="S296" s="233"/>
      <c r="T296" s="234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35" t="s">
        <v>135</v>
      </c>
      <c r="AU296" s="235" t="s">
        <v>144</v>
      </c>
      <c r="AV296" s="13" t="s">
        <v>83</v>
      </c>
      <c r="AW296" s="13" t="s">
        <v>35</v>
      </c>
      <c r="AX296" s="13" t="s">
        <v>81</v>
      </c>
      <c r="AY296" s="235" t="s">
        <v>122</v>
      </c>
    </row>
    <row r="297" s="2" customFormat="1" ht="24.15" customHeight="1">
      <c r="A297" s="39"/>
      <c r="B297" s="40"/>
      <c r="C297" s="205" t="s">
        <v>417</v>
      </c>
      <c r="D297" s="205" t="s">
        <v>124</v>
      </c>
      <c r="E297" s="206" t="s">
        <v>418</v>
      </c>
      <c r="F297" s="207" t="s">
        <v>419</v>
      </c>
      <c r="G297" s="208" t="s">
        <v>199</v>
      </c>
      <c r="H297" s="209">
        <v>742.10000000000002</v>
      </c>
      <c r="I297" s="210"/>
      <c r="J297" s="211">
        <f>ROUND(I297*H297,2)</f>
        <v>0</v>
      </c>
      <c r="K297" s="207" t="s">
        <v>128</v>
      </c>
      <c r="L297" s="45"/>
      <c r="M297" s="212" t="s">
        <v>28</v>
      </c>
      <c r="N297" s="213" t="s">
        <v>44</v>
      </c>
      <c r="O297" s="85"/>
      <c r="P297" s="214">
        <f>O297*H297</f>
        <v>0</v>
      </c>
      <c r="Q297" s="214">
        <v>3.0000000000000001E-05</v>
      </c>
      <c r="R297" s="214">
        <f>Q297*H297</f>
        <v>0.022263000000000002</v>
      </c>
      <c r="S297" s="214">
        <v>0.23000000000000001</v>
      </c>
      <c r="T297" s="215">
        <f>S297*H297</f>
        <v>170.68300000000002</v>
      </c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R297" s="216" t="s">
        <v>129</v>
      </c>
      <c r="AT297" s="216" t="s">
        <v>124</v>
      </c>
      <c r="AU297" s="216" t="s">
        <v>144</v>
      </c>
      <c r="AY297" s="18" t="s">
        <v>122</v>
      </c>
      <c r="BE297" s="217">
        <f>IF(N297="základní",J297,0)</f>
        <v>0</v>
      </c>
      <c r="BF297" s="217">
        <f>IF(N297="snížená",J297,0)</f>
        <v>0</v>
      </c>
      <c r="BG297" s="217">
        <f>IF(N297="zákl. přenesená",J297,0)</f>
        <v>0</v>
      </c>
      <c r="BH297" s="217">
        <f>IF(N297="sníž. přenesená",J297,0)</f>
        <v>0</v>
      </c>
      <c r="BI297" s="217">
        <f>IF(N297="nulová",J297,0)</f>
        <v>0</v>
      </c>
      <c r="BJ297" s="18" t="s">
        <v>81</v>
      </c>
      <c r="BK297" s="217">
        <f>ROUND(I297*H297,2)</f>
        <v>0</v>
      </c>
      <c r="BL297" s="18" t="s">
        <v>129</v>
      </c>
      <c r="BM297" s="216" t="s">
        <v>420</v>
      </c>
    </row>
    <row r="298" s="2" customFormat="1">
      <c r="A298" s="39"/>
      <c r="B298" s="40"/>
      <c r="C298" s="41"/>
      <c r="D298" s="218" t="s">
        <v>131</v>
      </c>
      <c r="E298" s="41"/>
      <c r="F298" s="219" t="s">
        <v>421</v>
      </c>
      <c r="G298" s="41"/>
      <c r="H298" s="41"/>
      <c r="I298" s="220"/>
      <c r="J298" s="41"/>
      <c r="K298" s="41"/>
      <c r="L298" s="45"/>
      <c r="M298" s="221"/>
      <c r="N298" s="222"/>
      <c r="O298" s="85"/>
      <c r="P298" s="85"/>
      <c r="Q298" s="85"/>
      <c r="R298" s="85"/>
      <c r="S298" s="85"/>
      <c r="T298" s="86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T298" s="18" t="s">
        <v>131</v>
      </c>
      <c r="AU298" s="18" t="s">
        <v>144</v>
      </c>
    </row>
    <row r="299" s="2" customFormat="1">
      <c r="A299" s="39"/>
      <c r="B299" s="40"/>
      <c r="C299" s="41"/>
      <c r="D299" s="223" t="s">
        <v>133</v>
      </c>
      <c r="E299" s="41"/>
      <c r="F299" s="224" t="s">
        <v>422</v>
      </c>
      <c r="G299" s="41"/>
      <c r="H299" s="41"/>
      <c r="I299" s="220"/>
      <c r="J299" s="41"/>
      <c r="K299" s="41"/>
      <c r="L299" s="45"/>
      <c r="M299" s="221"/>
      <c r="N299" s="222"/>
      <c r="O299" s="85"/>
      <c r="P299" s="85"/>
      <c r="Q299" s="85"/>
      <c r="R299" s="85"/>
      <c r="S299" s="85"/>
      <c r="T299" s="86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T299" s="18" t="s">
        <v>133</v>
      </c>
      <c r="AU299" s="18" t="s">
        <v>144</v>
      </c>
    </row>
    <row r="300" s="13" customFormat="1">
      <c r="A300" s="13"/>
      <c r="B300" s="225"/>
      <c r="C300" s="226"/>
      <c r="D300" s="218" t="s">
        <v>135</v>
      </c>
      <c r="E300" s="227" t="s">
        <v>28</v>
      </c>
      <c r="F300" s="228" t="s">
        <v>423</v>
      </c>
      <c r="G300" s="226"/>
      <c r="H300" s="229">
        <v>742.10000000000002</v>
      </c>
      <c r="I300" s="230"/>
      <c r="J300" s="226"/>
      <c r="K300" s="226"/>
      <c r="L300" s="231"/>
      <c r="M300" s="232"/>
      <c r="N300" s="233"/>
      <c r="O300" s="233"/>
      <c r="P300" s="233"/>
      <c r="Q300" s="233"/>
      <c r="R300" s="233"/>
      <c r="S300" s="233"/>
      <c r="T300" s="234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35" t="s">
        <v>135</v>
      </c>
      <c r="AU300" s="235" t="s">
        <v>144</v>
      </c>
      <c r="AV300" s="13" t="s">
        <v>83</v>
      </c>
      <c r="AW300" s="13" t="s">
        <v>35</v>
      </c>
      <c r="AX300" s="13" t="s">
        <v>81</v>
      </c>
      <c r="AY300" s="235" t="s">
        <v>122</v>
      </c>
    </row>
    <row r="301" s="2" customFormat="1" ht="24.15" customHeight="1">
      <c r="A301" s="39"/>
      <c r="B301" s="40"/>
      <c r="C301" s="205" t="s">
        <v>424</v>
      </c>
      <c r="D301" s="205" t="s">
        <v>124</v>
      </c>
      <c r="E301" s="206" t="s">
        <v>425</v>
      </c>
      <c r="F301" s="207" t="s">
        <v>426</v>
      </c>
      <c r="G301" s="208" t="s">
        <v>199</v>
      </c>
      <c r="H301" s="209">
        <v>13.619999999999999</v>
      </c>
      <c r="I301" s="210"/>
      <c r="J301" s="211">
        <f>ROUND(I301*H301,2)</f>
        <v>0</v>
      </c>
      <c r="K301" s="207" t="s">
        <v>128</v>
      </c>
      <c r="L301" s="45"/>
      <c r="M301" s="212" t="s">
        <v>28</v>
      </c>
      <c r="N301" s="213" t="s">
        <v>44</v>
      </c>
      <c r="O301" s="85"/>
      <c r="P301" s="214">
        <f>O301*H301</f>
        <v>0</v>
      </c>
      <c r="Q301" s="214">
        <v>1.0000000000000001E-05</v>
      </c>
      <c r="R301" s="214">
        <f>Q301*H301</f>
        <v>0.0001362</v>
      </c>
      <c r="S301" s="214">
        <v>0.091999999999999998</v>
      </c>
      <c r="T301" s="215">
        <f>S301*H301</f>
        <v>1.2530399999999999</v>
      </c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R301" s="216" t="s">
        <v>129</v>
      </c>
      <c r="AT301" s="216" t="s">
        <v>124</v>
      </c>
      <c r="AU301" s="216" t="s">
        <v>144</v>
      </c>
      <c r="AY301" s="18" t="s">
        <v>122</v>
      </c>
      <c r="BE301" s="217">
        <f>IF(N301="základní",J301,0)</f>
        <v>0</v>
      </c>
      <c r="BF301" s="217">
        <f>IF(N301="snížená",J301,0)</f>
        <v>0</v>
      </c>
      <c r="BG301" s="217">
        <f>IF(N301="zákl. přenesená",J301,0)</f>
        <v>0</v>
      </c>
      <c r="BH301" s="217">
        <f>IF(N301="sníž. přenesená",J301,0)</f>
        <v>0</v>
      </c>
      <c r="BI301" s="217">
        <f>IF(N301="nulová",J301,0)</f>
        <v>0</v>
      </c>
      <c r="BJ301" s="18" t="s">
        <v>81</v>
      </c>
      <c r="BK301" s="217">
        <f>ROUND(I301*H301,2)</f>
        <v>0</v>
      </c>
      <c r="BL301" s="18" t="s">
        <v>129</v>
      </c>
      <c r="BM301" s="216" t="s">
        <v>427</v>
      </c>
    </row>
    <row r="302" s="2" customFormat="1">
      <c r="A302" s="39"/>
      <c r="B302" s="40"/>
      <c r="C302" s="41"/>
      <c r="D302" s="218" t="s">
        <v>131</v>
      </c>
      <c r="E302" s="41"/>
      <c r="F302" s="219" t="s">
        <v>428</v>
      </c>
      <c r="G302" s="41"/>
      <c r="H302" s="41"/>
      <c r="I302" s="220"/>
      <c r="J302" s="41"/>
      <c r="K302" s="41"/>
      <c r="L302" s="45"/>
      <c r="M302" s="221"/>
      <c r="N302" s="222"/>
      <c r="O302" s="85"/>
      <c r="P302" s="85"/>
      <c r="Q302" s="85"/>
      <c r="R302" s="85"/>
      <c r="S302" s="85"/>
      <c r="T302" s="86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T302" s="18" t="s">
        <v>131</v>
      </c>
      <c r="AU302" s="18" t="s">
        <v>144</v>
      </c>
    </row>
    <row r="303" s="2" customFormat="1">
      <c r="A303" s="39"/>
      <c r="B303" s="40"/>
      <c r="C303" s="41"/>
      <c r="D303" s="223" t="s">
        <v>133</v>
      </c>
      <c r="E303" s="41"/>
      <c r="F303" s="224" t="s">
        <v>429</v>
      </c>
      <c r="G303" s="41"/>
      <c r="H303" s="41"/>
      <c r="I303" s="220"/>
      <c r="J303" s="41"/>
      <c r="K303" s="41"/>
      <c r="L303" s="45"/>
      <c r="M303" s="221"/>
      <c r="N303" s="222"/>
      <c r="O303" s="85"/>
      <c r="P303" s="85"/>
      <c r="Q303" s="85"/>
      <c r="R303" s="85"/>
      <c r="S303" s="85"/>
      <c r="T303" s="86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T303" s="18" t="s">
        <v>133</v>
      </c>
      <c r="AU303" s="18" t="s">
        <v>144</v>
      </c>
    </row>
    <row r="304" s="13" customFormat="1">
      <c r="A304" s="13"/>
      <c r="B304" s="225"/>
      <c r="C304" s="226"/>
      <c r="D304" s="218" t="s">
        <v>135</v>
      </c>
      <c r="E304" s="227" t="s">
        <v>28</v>
      </c>
      <c r="F304" s="228" t="s">
        <v>430</v>
      </c>
      <c r="G304" s="226"/>
      <c r="H304" s="229">
        <v>13.619999999999999</v>
      </c>
      <c r="I304" s="230"/>
      <c r="J304" s="226"/>
      <c r="K304" s="226"/>
      <c r="L304" s="231"/>
      <c r="M304" s="232"/>
      <c r="N304" s="233"/>
      <c r="O304" s="233"/>
      <c r="P304" s="233"/>
      <c r="Q304" s="233"/>
      <c r="R304" s="233"/>
      <c r="S304" s="233"/>
      <c r="T304" s="234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35" t="s">
        <v>135</v>
      </c>
      <c r="AU304" s="235" t="s">
        <v>144</v>
      </c>
      <c r="AV304" s="13" t="s">
        <v>83</v>
      </c>
      <c r="AW304" s="13" t="s">
        <v>35</v>
      </c>
      <c r="AX304" s="13" t="s">
        <v>81</v>
      </c>
      <c r="AY304" s="235" t="s">
        <v>122</v>
      </c>
    </row>
    <row r="305" s="12" customFormat="1" ht="22.8" customHeight="1">
      <c r="A305" s="12"/>
      <c r="B305" s="189"/>
      <c r="C305" s="190"/>
      <c r="D305" s="191" t="s">
        <v>72</v>
      </c>
      <c r="E305" s="203" t="s">
        <v>431</v>
      </c>
      <c r="F305" s="203" t="s">
        <v>432</v>
      </c>
      <c r="G305" s="190"/>
      <c r="H305" s="190"/>
      <c r="I305" s="193"/>
      <c r="J305" s="204">
        <f>BK305</f>
        <v>0</v>
      </c>
      <c r="K305" s="190"/>
      <c r="L305" s="195"/>
      <c r="M305" s="196"/>
      <c r="N305" s="197"/>
      <c r="O305" s="197"/>
      <c r="P305" s="198">
        <f>SUM(P306:P340)</f>
        <v>0</v>
      </c>
      <c r="Q305" s="197"/>
      <c r="R305" s="198">
        <f>SUM(R306:R340)</f>
        <v>0</v>
      </c>
      <c r="S305" s="197"/>
      <c r="T305" s="199">
        <f>SUM(T306:T340)</f>
        <v>0</v>
      </c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R305" s="200" t="s">
        <v>81</v>
      </c>
      <c r="AT305" s="201" t="s">
        <v>72</v>
      </c>
      <c r="AU305" s="201" t="s">
        <v>81</v>
      </c>
      <c r="AY305" s="200" t="s">
        <v>122</v>
      </c>
      <c r="BK305" s="202">
        <f>SUM(BK306:BK340)</f>
        <v>0</v>
      </c>
    </row>
    <row r="306" s="2" customFormat="1" ht="21.75" customHeight="1">
      <c r="A306" s="39"/>
      <c r="B306" s="40"/>
      <c r="C306" s="205" t="s">
        <v>433</v>
      </c>
      <c r="D306" s="205" t="s">
        <v>124</v>
      </c>
      <c r="E306" s="206" t="s">
        <v>434</v>
      </c>
      <c r="F306" s="207" t="s">
        <v>435</v>
      </c>
      <c r="G306" s="208" t="s">
        <v>162</v>
      </c>
      <c r="H306" s="209">
        <v>512.25</v>
      </c>
      <c r="I306" s="210"/>
      <c r="J306" s="211">
        <f>ROUND(I306*H306,2)</f>
        <v>0</v>
      </c>
      <c r="K306" s="207" t="s">
        <v>128</v>
      </c>
      <c r="L306" s="45"/>
      <c r="M306" s="212" t="s">
        <v>28</v>
      </c>
      <c r="N306" s="213" t="s">
        <v>44</v>
      </c>
      <c r="O306" s="85"/>
      <c r="P306" s="214">
        <f>O306*H306</f>
        <v>0</v>
      </c>
      <c r="Q306" s="214">
        <v>0</v>
      </c>
      <c r="R306" s="214">
        <f>Q306*H306</f>
        <v>0</v>
      </c>
      <c r="S306" s="214">
        <v>0</v>
      </c>
      <c r="T306" s="215">
        <f>S306*H306</f>
        <v>0</v>
      </c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R306" s="216" t="s">
        <v>129</v>
      </c>
      <c r="AT306" s="216" t="s">
        <v>124</v>
      </c>
      <c r="AU306" s="216" t="s">
        <v>83</v>
      </c>
      <c r="AY306" s="18" t="s">
        <v>122</v>
      </c>
      <c r="BE306" s="217">
        <f>IF(N306="základní",J306,0)</f>
        <v>0</v>
      </c>
      <c r="BF306" s="217">
        <f>IF(N306="snížená",J306,0)</f>
        <v>0</v>
      </c>
      <c r="BG306" s="217">
        <f>IF(N306="zákl. přenesená",J306,0)</f>
        <v>0</v>
      </c>
      <c r="BH306" s="217">
        <f>IF(N306="sníž. přenesená",J306,0)</f>
        <v>0</v>
      </c>
      <c r="BI306" s="217">
        <f>IF(N306="nulová",J306,0)</f>
        <v>0</v>
      </c>
      <c r="BJ306" s="18" t="s">
        <v>81</v>
      </c>
      <c r="BK306" s="217">
        <f>ROUND(I306*H306,2)</f>
        <v>0</v>
      </c>
      <c r="BL306" s="18" t="s">
        <v>129</v>
      </c>
      <c r="BM306" s="216" t="s">
        <v>436</v>
      </c>
    </row>
    <row r="307" s="2" customFormat="1">
      <c r="A307" s="39"/>
      <c r="B307" s="40"/>
      <c r="C307" s="41"/>
      <c r="D307" s="218" t="s">
        <v>131</v>
      </c>
      <c r="E307" s="41"/>
      <c r="F307" s="219" t="s">
        <v>437</v>
      </c>
      <c r="G307" s="41"/>
      <c r="H307" s="41"/>
      <c r="I307" s="220"/>
      <c r="J307" s="41"/>
      <c r="K307" s="41"/>
      <c r="L307" s="45"/>
      <c r="M307" s="221"/>
      <c r="N307" s="222"/>
      <c r="O307" s="85"/>
      <c r="P307" s="85"/>
      <c r="Q307" s="85"/>
      <c r="R307" s="85"/>
      <c r="S307" s="85"/>
      <c r="T307" s="86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T307" s="18" t="s">
        <v>131</v>
      </c>
      <c r="AU307" s="18" t="s">
        <v>83</v>
      </c>
    </row>
    <row r="308" s="2" customFormat="1">
      <c r="A308" s="39"/>
      <c r="B308" s="40"/>
      <c r="C308" s="41"/>
      <c r="D308" s="223" t="s">
        <v>133</v>
      </c>
      <c r="E308" s="41"/>
      <c r="F308" s="224" t="s">
        <v>438</v>
      </c>
      <c r="G308" s="41"/>
      <c r="H308" s="41"/>
      <c r="I308" s="220"/>
      <c r="J308" s="41"/>
      <c r="K308" s="41"/>
      <c r="L308" s="45"/>
      <c r="M308" s="221"/>
      <c r="N308" s="222"/>
      <c r="O308" s="85"/>
      <c r="P308" s="85"/>
      <c r="Q308" s="85"/>
      <c r="R308" s="85"/>
      <c r="S308" s="85"/>
      <c r="T308" s="86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T308" s="18" t="s">
        <v>133</v>
      </c>
      <c r="AU308" s="18" t="s">
        <v>83</v>
      </c>
    </row>
    <row r="309" s="13" customFormat="1">
      <c r="A309" s="13"/>
      <c r="B309" s="225"/>
      <c r="C309" s="226"/>
      <c r="D309" s="218" t="s">
        <v>135</v>
      </c>
      <c r="E309" s="227" t="s">
        <v>28</v>
      </c>
      <c r="F309" s="228" t="s">
        <v>439</v>
      </c>
      <c r="G309" s="226"/>
      <c r="H309" s="229">
        <v>340.31400000000002</v>
      </c>
      <c r="I309" s="230"/>
      <c r="J309" s="226"/>
      <c r="K309" s="226"/>
      <c r="L309" s="231"/>
      <c r="M309" s="232"/>
      <c r="N309" s="233"/>
      <c r="O309" s="233"/>
      <c r="P309" s="233"/>
      <c r="Q309" s="233"/>
      <c r="R309" s="233"/>
      <c r="S309" s="233"/>
      <c r="T309" s="234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35" t="s">
        <v>135</v>
      </c>
      <c r="AU309" s="235" t="s">
        <v>83</v>
      </c>
      <c r="AV309" s="13" t="s">
        <v>83</v>
      </c>
      <c r="AW309" s="13" t="s">
        <v>35</v>
      </c>
      <c r="AX309" s="13" t="s">
        <v>73</v>
      </c>
      <c r="AY309" s="235" t="s">
        <v>122</v>
      </c>
    </row>
    <row r="310" s="13" customFormat="1">
      <c r="A310" s="13"/>
      <c r="B310" s="225"/>
      <c r="C310" s="226"/>
      <c r="D310" s="218" t="s">
        <v>135</v>
      </c>
      <c r="E310" s="227" t="s">
        <v>28</v>
      </c>
      <c r="F310" s="228" t="s">
        <v>440</v>
      </c>
      <c r="G310" s="226"/>
      <c r="H310" s="229">
        <v>171.93600000000001</v>
      </c>
      <c r="I310" s="230"/>
      <c r="J310" s="226"/>
      <c r="K310" s="226"/>
      <c r="L310" s="231"/>
      <c r="M310" s="232"/>
      <c r="N310" s="233"/>
      <c r="O310" s="233"/>
      <c r="P310" s="233"/>
      <c r="Q310" s="233"/>
      <c r="R310" s="233"/>
      <c r="S310" s="233"/>
      <c r="T310" s="234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35" t="s">
        <v>135</v>
      </c>
      <c r="AU310" s="235" t="s">
        <v>83</v>
      </c>
      <c r="AV310" s="13" t="s">
        <v>83</v>
      </c>
      <c r="AW310" s="13" t="s">
        <v>35</v>
      </c>
      <c r="AX310" s="13" t="s">
        <v>73</v>
      </c>
      <c r="AY310" s="235" t="s">
        <v>122</v>
      </c>
    </row>
    <row r="311" s="14" customFormat="1">
      <c r="A311" s="14"/>
      <c r="B311" s="236"/>
      <c r="C311" s="237"/>
      <c r="D311" s="218" t="s">
        <v>135</v>
      </c>
      <c r="E311" s="238" t="s">
        <v>28</v>
      </c>
      <c r="F311" s="239" t="s">
        <v>143</v>
      </c>
      <c r="G311" s="237"/>
      <c r="H311" s="240">
        <v>512.25</v>
      </c>
      <c r="I311" s="241"/>
      <c r="J311" s="237"/>
      <c r="K311" s="237"/>
      <c r="L311" s="242"/>
      <c r="M311" s="243"/>
      <c r="N311" s="244"/>
      <c r="O311" s="244"/>
      <c r="P311" s="244"/>
      <c r="Q311" s="244"/>
      <c r="R311" s="244"/>
      <c r="S311" s="244"/>
      <c r="T311" s="245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T311" s="246" t="s">
        <v>135</v>
      </c>
      <c r="AU311" s="246" t="s">
        <v>83</v>
      </c>
      <c r="AV311" s="14" t="s">
        <v>129</v>
      </c>
      <c r="AW311" s="14" t="s">
        <v>35</v>
      </c>
      <c r="AX311" s="14" t="s">
        <v>81</v>
      </c>
      <c r="AY311" s="246" t="s">
        <v>122</v>
      </c>
    </row>
    <row r="312" s="2" customFormat="1" ht="24.15" customHeight="1">
      <c r="A312" s="39"/>
      <c r="B312" s="40"/>
      <c r="C312" s="205" t="s">
        <v>441</v>
      </c>
      <c r="D312" s="205" t="s">
        <v>124</v>
      </c>
      <c r="E312" s="206" t="s">
        <v>442</v>
      </c>
      <c r="F312" s="207" t="s">
        <v>443</v>
      </c>
      <c r="G312" s="208" t="s">
        <v>162</v>
      </c>
      <c r="H312" s="209">
        <v>4610.25</v>
      </c>
      <c r="I312" s="210"/>
      <c r="J312" s="211">
        <f>ROUND(I312*H312,2)</f>
        <v>0</v>
      </c>
      <c r="K312" s="207" t="s">
        <v>128</v>
      </c>
      <c r="L312" s="45"/>
      <c r="M312" s="212" t="s">
        <v>28</v>
      </c>
      <c r="N312" s="213" t="s">
        <v>44</v>
      </c>
      <c r="O312" s="85"/>
      <c r="P312" s="214">
        <f>O312*H312</f>
        <v>0</v>
      </c>
      <c r="Q312" s="214">
        <v>0</v>
      </c>
      <c r="R312" s="214">
        <f>Q312*H312</f>
        <v>0</v>
      </c>
      <c r="S312" s="214">
        <v>0</v>
      </c>
      <c r="T312" s="215">
        <f>S312*H312</f>
        <v>0</v>
      </c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R312" s="216" t="s">
        <v>129</v>
      </c>
      <c r="AT312" s="216" t="s">
        <v>124</v>
      </c>
      <c r="AU312" s="216" t="s">
        <v>83</v>
      </c>
      <c r="AY312" s="18" t="s">
        <v>122</v>
      </c>
      <c r="BE312" s="217">
        <f>IF(N312="základní",J312,0)</f>
        <v>0</v>
      </c>
      <c r="BF312" s="217">
        <f>IF(N312="snížená",J312,0)</f>
        <v>0</v>
      </c>
      <c r="BG312" s="217">
        <f>IF(N312="zákl. přenesená",J312,0)</f>
        <v>0</v>
      </c>
      <c r="BH312" s="217">
        <f>IF(N312="sníž. přenesená",J312,0)</f>
        <v>0</v>
      </c>
      <c r="BI312" s="217">
        <f>IF(N312="nulová",J312,0)</f>
        <v>0</v>
      </c>
      <c r="BJ312" s="18" t="s">
        <v>81</v>
      </c>
      <c r="BK312" s="217">
        <f>ROUND(I312*H312,2)</f>
        <v>0</v>
      </c>
      <c r="BL312" s="18" t="s">
        <v>129</v>
      </c>
      <c r="BM312" s="216" t="s">
        <v>444</v>
      </c>
    </row>
    <row r="313" s="2" customFormat="1">
      <c r="A313" s="39"/>
      <c r="B313" s="40"/>
      <c r="C313" s="41"/>
      <c r="D313" s="218" t="s">
        <v>131</v>
      </c>
      <c r="E313" s="41"/>
      <c r="F313" s="219" t="s">
        <v>445</v>
      </c>
      <c r="G313" s="41"/>
      <c r="H313" s="41"/>
      <c r="I313" s="220"/>
      <c r="J313" s="41"/>
      <c r="K313" s="41"/>
      <c r="L313" s="45"/>
      <c r="M313" s="221"/>
      <c r="N313" s="222"/>
      <c r="O313" s="85"/>
      <c r="P313" s="85"/>
      <c r="Q313" s="85"/>
      <c r="R313" s="85"/>
      <c r="S313" s="85"/>
      <c r="T313" s="86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T313" s="18" t="s">
        <v>131</v>
      </c>
      <c r="AU313" s="18" t="s">
        <v>83</v>
      </c>
    </row>
    <row r="314" s="2" customFormat="1">
      <c r="A314" s="39"/>
      <c r="B314" s="40"/>
      <c r="C314" s="41"/>
      <c r="D314" s="223" t="s">
        <v>133</v>
      </c>
      <c r="E314" s="41"/>
      <c r="F314" s="224" t="s">
        <v>446</v>
      </c>
      <c r="G314" s="41"/>
      <c r="H314" s="41"/>
      <c r="I314" s="220"/>
      <c r="J314" s="41"/>
      <c r="K314" s="41"/>
      <c r="L314" s="45"/>
      <c r="M314" s="221"/>
      <c r="N314" s="222"/>
      <c r="O314" s="85"/>
      <c r="P314" s="85"/>
      <c r="Q314" s="85"/>
      <c r="R314" s="85"/>
      <c r="S314" s="85"/>
      <c r="T314" s="86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T314" s="18" t="s">
        <v>133</v>
      </c>
      <c r="AU314" s="18" t="s">
        <v>83</v>
      </c>
    </row>
    <row r="315" s="2" customFormat="1">
      <c r="A315" s="39"/>
      <c r="B315" s="40"/>
      <c r="C315" s="41"/>
      <c r="D315" s="218" t="s">
        <v>156</v>
      </c>
      <c r="E315" s="41"/>
      <c r="F315" s="247" t="s">
        <v>157</v>
      </c>
      <c r="G315" s="41"/>
      <c r="H315" s="41"/>
      <c r="I315" s="220"/>
      <c r="J315" s="41"/>
      <c r="K315" s="41"/>
      <c r="L315" s="45"/>
      <c r="M315" s="221"/>
      <c r="N315" s="222"/>
      <c r="O315" s="85"/>
      <c r="P315" s="85"/>
      <c r="Q315" s="85"/>
      <c r="R315" s="85"/>
      <c r="S315" s="85"/>
      <c r="T315" s="86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T315" s="18" t="s">
        <v>156</v>
      </c>
      <c r="AU315" s="18" t="s">
        <v>83</v>
      </c>
    </row>
    <row r="316" s="13" customFormat="1">
      <c r="A316" s="13"/>
      <c r="B316" s="225"/>
      <c r="C316" s="226"/>
      <c r="D316" s="218" t="s">
        <v>135</v>
      </c>
      <c r="E316" s="227" t="s">
        <v>28</v>
      </c>
      <c r="F316" s="228" t="s">
        <v>447</v>
      </c>
      <c r="G316" s="226"/>
      <c r="H316" s="229">
        <v>3062.826</v>
      </c>
      <c r="I316" s="230"/>
      <c r="J316" s="226"/>
      <c r="K316" s="226"/>
      <c r="L316" s="231"/>
      <c r="M316" s="232"/>
      <c r="N316" s="233"/>
      <c r="O316" s="233"/>
      <c r="P316" s="233"/>
      <c r="Q316" s="233"/>
      <c r="R316" s="233"/>
      <c r="S316" s="233"/>
      <c r="T316" s="234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35" t="s">
        <v>135</v>
      </c>
      <c r="AU316" s="235" t="s">
        <v>83</v>
      </c>
      <c r="AV316" s="13" t="s">
        <v>83</v>
      </c>
      <c r="AW316" s="13" t="s">
        <v>35</v>
      </c>
      <c r="AX316" s="13" t="s">
        <v>73</v>
      </c>
      <c r="AY316" s="235" t="s">
        <v>122</v>
      </c>
    </row>
    <row r="317" s="13" customFormat="1">
      <c r="A317" s="13"/>
      <c r="B317" s="225"/>
      <c r="C317" s="226"/>
      <c r="D317" s="218" t="s">
        <v>135</v>
      </c>
      <c r="E317" s="227" t="s">
        <v>28</v>
      </c>
      <c r="F317" s="228" t="s">
        <v>448</v>
      </c>
      <c r="G317" s="226"/>
      <c r="H317" s="229">
        <v>1547.424</v>
      </c>
      <c r="I317" s="230"/>
      <c r="J317" s="226"/>
      <c r="K317" s="226"/>
      <c r="L317" s="231"/>
      <c r="M317" s="232"/>
      <c r="N317" s="233"/>
      <c r="O317" s="233"/>
      <c r="P317" s="233"/>
      <c r="Q317" s="233"/>
      <c r="R317" s="233"/>
      <c r="S317" s="233"/>
      <c r="T317" s="234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35" t="s">
        <v>135</v>
      </c>
      <c r="AU317" s="235" t="s">
        <v>83</v>
      </c>
      <c r="AV317" s="13" t="s">
        <v>83</v>
      </c>
      <c r="AW317" s="13" t="s">
        <v>35</v>
      </c>
      <c r="AX317" s="13" t="s">
        <v>73</v>
      </c>
      <c r="AY317" s="235" t="s">
        <v>122</v>
      </c>
    </row>
    <row r="318" s="14" customFormat="1">
      <c r="A318" s="14"/>
      <c r="B318" s="236"/>
      <c r="C318" s="237"/>
      <c r="D318" s="218" t="s">
        <v>135</v>
      </c>
      <c r="E318" s="238" t="s">
        <v>28</v>
      </c>
      <c r="F318" s="239" t="s">
        <v>143</v>
      </c>
      <c r="G318" s="237"/>
      <c r="H318" s="240">
        <v>4610.25</v>
      </c>
      <c r="I318" s="241"/>
      <c r="J318" s="237"/>
      <c r="K318" s="237"/>
      <c r="L318" s="242"/>
      <c r="M318" s="243"/>
      <c r="N318" s="244"/>
      <c r="O318" s="244"/>
      <c r="P318" s="244"/>
      <c r="Q318" s="244"/>
      <c r="R318" s="244"/>
      <c r="S318" s="244"/>
      <c r="T318" s="245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T318" s="246" t="s">
        <v>135</v>
      </c>
      <c r="AU318" s="246" t="s">
        <v>83</v>
      </c>
      <c r="AV318" s="14" t="s">
        <v>129</v>
      </c>
      <c r="AW318" s="14" t="s">
        <v>35</v>
      </c>
      <c r="AX318" s="14" t="s">
        <v>81</v>
      </c>
      <c r="AY318" s="246" t="s">
        <v>122</v>
      </c>
    </row>
    <row r="319" s="2" customFormat="1" ht="21.75" customHeight="1">
      <c r="A319" s="39"/>
      <c r="B319" s="40"/>
      <c r="C319" s="205" t="s">
        <v>449</v>
      </c>
      <c r="D319" s="205" t="s">
        <v>124</v>
      </c>
      <c r="E319" s="206" t="s">
        <v>450</v>
      </c>
      <c r="F319" s="207" t="s">
        <v>451</v>
      </c>
      <c r="G319" s="208" t="s">
        <v>162</v>
      </c>
      <c r="H319" s="209">
        <v>3.52</v>
      </c>
      <c r="I319" s="210"/>
      <c r="J319" s="211">
        <f>ROUND(I319*H319,2)</f>
        <v>0</v>
      </c>
      <c r="K319" s="207" t="s">
        <v>128</v>
      </c>
      <c r="L319" s="45"/>
      <c r="M319" s="212" t="s">
        <v>28</v>
      </c>
      <c r="N319" s="213" t="s">
        <v>44</v>
      </c>
      <c r="O319" s="85"/>
      <c r="P319" s="214">
        <f>O319*H319</f>
        <v>0</v>
      </c>
      <c r="Q319" s="214">
        <v>0</v>
      </c>
      <c r="R319" s="214">
        <f>Q319*H319</f>
        <v>0</v>
      </c>
      <c r="S319" s="214">
        <v>0</v>
      </c>
      <c r="T319" s="215">
        <f>S319*H319</f>
        <v>0</v>
      </c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R319" s="216" t="s">
        <v>129</v>
      </c>
      <c r="AT319" s="216" t="s">
        <v>124</v>
      </c>
      <c r="AU319" s="216" t="s">
        <v>83</v>
      </c>
      <c r="AY319" s="18" t="s">
        <v>122</v>
      </c>
      <c r="BE319" s="217">
        <f>IF(N319="základní",J319,0)</f>
        <v>0</v>
      </c>
      <c r="BF319" s="217">
        <f>IF(N319="snížená",J319,0)</f>
        <v>0</v>
      </c>
      <c r="BG319" s="217">
        <f>IF(N319="zákl. přenesená",J319,0)</f>
        <v>0</v>
      </c>
      <c r="BH319" s="217">
        <f>IF(N319="sníž. přenesená",J319,0)</f>
        <v>0</v>
      </c>
      <c r="BI319" s="217">
        <f>IF(N319="nulová",J319,0)</f>
        <v>0</v>
      </c>
      <c r="BJ319" s="18" t="s">
        <v>81</v>
      </c>
      <c r="BK319" s="217">
        <f>ROUND(I319*H319,2)</f>
        <v>0</v>
      </c>
      <c r="BL319" s="18" t="s">
        <v>129</v>
      </c>
      <c r="BM319" s="216" t="s">
        <v>452</v>
      </c>
    </row>
    <row r="320" s="2" customFormat="1">
      <c r="A320" s="39"/>
      <c r="B320" s="40"/>
      <c r="C320" s="41"/>
      <c r="D320" s="218" t="s">
        <v>131</v>
      </c>
      <c r="E320" s="41"/>
      <c r="F320" s="219" t="s">
        <v>453</v>
      </c>
      <c r="G320" s="41"/>
      <c r="H320" s="41"/>
      <c r="I320" s="220"/>
      <c r="J320" s="41"/>
      <c r="K320" s="41"/>
      <c r="L320" s="45"/>
      <c r="M320" s="221"/>
      <c r="N320" s="222"/>
      <c r="O320" s="85"/>
      <c r="P320" s="85"/>
      <c r="Q320" s="85"/>
      <c r="R320" s="85"/>
      <c r="S320" s="85"/>
      <c r="T320" s="86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T320" s="18" t="s">
        <v>131</v>
      </c>
      <c r="AU320" s="18" t="s">
        <v>83</v>
      </c>
    </row>
    <row r="321" s="2" customFormat="1">
      <c r="A321" s="39"/>
      <c r="B321" s="40"/>
      <c r="C321" s="41"/>
      <c r="D321" s="223" t="s">
        <v>133</v>
      </c>
      <c r="E321" s="41"/>
      <c r="F321" s="224" t="s">
        <v>454</v>
      </c>
      <c r="G321" s="41"/>
      <c r="H321" s="41"/>
      <c r="I321" s="220"/>
      <c r="J321" s="41"/>
      <c r="K321" s="41"/>
      <c r="L321" s="45"/>
      <c r="M321" s="221"/>
      <c r="N321" s="222"/>
      <c r="O321" s="85"/>
      <c r="P321" s="85"/>
      <c r="Q321" s="85"/>
      <c r="R321" s="85"/>
      <c r="S321" s="85"/>
      <c r="T321" s="86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T321" s="18" t="s">
        <v>133</v>
      </c>
      <c r="AU321" s="18" t="s">
        <v>83</v>
      </c>
    </row>
    <row r="322" s="13" customFormat="1">
      <c r="A322" s="13"/>
      <c r="B322" s="225"/>
      <c r="C322" s="226"/>
      <c r="D322" s="218" t="s">
        <v>135</v>
      </c>
      <c r="E322" s="227" t="s">
        <v>28</v>
      </c>
      <c r="F322" s="228" t="s">
        <v>455</v>
      </c>
      <c r="G322" s="226"/>
      <c r="H322" s="229">
        <v>3.52</v>
      </c>
      <c r="I322" s="230"/>
      <c r="J322" s="226"/>
      <c r="K322" s="226"/>
      <c r="L322" s="231"/>
      <c r="M322" s="232"/>
      <c r="N322" s="233"/>
      <c r="O322" s="233"/>
      <c r="P322" s="233"/>
      <c r="Q322" s="233"/>
      <c r="R322" s="233"/>
      <c r="S322" s="233"/>
      <c r="T322" s="234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35" t="s">
        <v>135</v>
      </c>
      <c r="AU322" s="235" t="s">
        <v>83</v>
      </c>
      <c r="AV322" s="13" t="s">
        <v>83</v>
      </c>
      <c r="AW322" s="13" t="s">
        <v>35</v>
      </c>
      <c r="AX322" s="13" t="s">
        <v>73</v>
      </c>
      <c r="AY322" s="235" t="s">
        <v>122</v>
      </c>
    </row>
    <row r="323" s="14" customFormat="1">
      <c r="A323" s="14"/>
      <c r="B323" s="236"/>
      <c r="C323" s="237"/>
      <c r="D323" s="218" t="s">
        <v>135</v>
      </c>
      <c r="E323" s="238" t="s">
        <v>28</v>
      </c>
      <c r="F323" s="239" t="s">
        <v>143</v>
      </c>
      <c r="G323" s="237"/>
      <c r="H323" s="240">
        <v>3.52</v>
      </c>
      <c r="I323" s="241"/>
      <c r="J323" s="237"/>
      <c r="K323" s="237"/>
      <c r="L323" s="242"/>
      <c r="M323" s="243"/>
      <c r="N323" s="244"/>
      <c r="O323" s="244"/>
      <c r="P323" s="244"/>
      <c r="Q323" s="244"/>
      <c r="R323" s="244"/>
      <c r="S323" s="244"/>
      <c r="T323" s="245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T323" s="246" t="s">
        <v>135</v>
      </c>
      <c r="AU323" s="246" t="s">
        <v>83</v>
      </c>
      <c r="AV323" s="14" t="s">
        <v>129</v>
      </c>
      <c r="AW323" s="14" t="s">
        <v>35</v>
      </c>
      <c r="AX323" s="14" t="s">
        <v>81</v>
      </c>
      <c r="AY323" s="246" t="s">
        <v>122</v>
      </c>
    </row>
    <row r="324" s="2" customFormat="1" ht="24.15" customHeight="1">
      <c r="A324" s="39"/>
      <c r="B324" s="40"/>
      <c r="C324" s="205" t="s">
        <v>456</v>
      </c>
      <c r="D324" s="205" t="s">
        <v>124</v>
      </c>
      <c r="E324" s="206" t="s">
        <v>457</v>
      </c>
      <c r="F324" s="207" t="s">
        <v>458</v>
      </c>
      <c r="G324" s="208" t="s">
        <v>162</v>
      </c>
      <c r="H324" s="209">
        <v>31.68</v>
      </c>
      <c r="I324" s="210"/>
      <c r="J324" s="211">
        <f>ROUND(I324*H324,2)</f>
        <v>0</v>
      </c>
      <c r="K324" s="207" t="s">
        <v>128</v>
      </c>
      <c r="L324" s="45"/>
      <c r="M324" s="212" t="s">
        <v>28</v>
      </c>
      <c r="N324" s="213" t="s">
        <v>44</v>
      </c>
      <c r="O324" s="85"/>
      <c r="P324" s="214">
        <f>O324*H324</f>
        <v>0</v>
      </c>
      <c r="Q324" s="214">
        <v>0</v>
      </c>
      <c r="R324" s="214">
        <f>Q324*H324</f>
        <v>0</v>
      </c>
      <c r="S324" s="214">
        <v>0</v>
      </c>
      <c r="T324" s="215">
        <f>S324*H324</f>
        <v>0</v>
      </c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R324" s="216" t="s">
        <v>129</v>
      </c>
      <c r="AT324" s="216" t="s">
        <v>124</v>
      </c>
      <c r="AU324" s="216" t="s">
        <v>83</v>
      </c>
      <c r="AY324" s="18" t="s">
        <v>122</v>
      </c>
      <c r="BE324" s="217">
        <f>IF(N324="základní",J324,0)</f>
        <v>0</v>
      </c>
      <c r="BF324" s="217">
        <f>IF(N324="snížená",J324,0)</f>
        <v>0</v>
      </c>
      <c r="BG324" s="217">
        <f>IF(N324="zákl. přenesená",J324,0)</f>
        <v>0</v>
      </c>
      <c r="BH324" s="217">
        <f>IF(N324="sníž. přenesená",J324,0)</f>
        <v>0</v>
      </c>
      <c r="BI324" s="217">
        <f>IF(N324="nulová",J324,0)</f>
        <v>0</v>
      </c>
      <c r="BJ324" s="18" t="s">
        <v>81</v>
      </c>
      <c r="BK324" s="217">
        <f>ROUND(I324*H324,2)</f>
        <v>0</v>
      </c>
      <c r="BL324" s="18" t="s">
        <v>129</v>
      </c>
      <c r="BM324" s="216" t="s">
        <v>459</v>
      </c>
    </row>
    <row r="325" s="2" customFormat="1">
      <c r="A325" s="39"/>
      <c r="B325" s="40"/>
      <c r="C325" s="41"/>
      <c r="D325" s="218" t="s">
        <v>131</v>
      </c>
      <c r="E325" s="41"/>
      <c r="F325" s="219" t="s">
        <v>460</v>
      </c>
      <c r="G325" s="41"/>
      <c r="H325" s="41"/>
      <c r="I325" s="220"/>
      <c r="J325" s="41"/>
      <c r="K325" s="41"/>
      <c r="L325" s="45"/>
      <c r="M325" s="221"/>
      <c r="N325" s="222"/>
      <c r="O325" s="85"/>
      <c r="P325" s="85"/>
      <c r="Q325" s="85"/>
      <c r="R325" s="85"/>
      <c r="S325" s="85"/>
      <c r="T325" s="86"/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T325" s="18" t="s">
        <v>131</v>
      </c>
      <c r="AU325" s="18" t="s">
        <v>83</v>
      </c>
    </row>
    <row r="326" s="2" customFormat="1">
      <c r="A326" s="39"/>
      <c r="B326" s="40"/>
      <c r="C326" s="41"/>
      <c r="D326" s="223" t="s">
        <v>133</v>
      </c>
      <c r="E326" s="41"/>
      <c r="F326" s="224" t="s">
        <v>461</v>
      </c>
      <c r="G326" s="41"/>
      <c r="H326" s="41"/>
      <c r="I326" s="220"/>
      <c r="J326" s="41"/>
      <c r="K326" s="41"/>
      <c r="L326" s="45"/>
      <c r="M326" s="221"/>
      <c r="N326" s="222"/>
      <c r="O326" s="85"/>
      <c r="P326" s="85"/>
      <c r="Q326" s="85"/>
      <c r="R326" s="85"/>
      <c r="S326" s="85"/>
      <c r="T326" s="86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T326" s="18" t="s">
        <v>133</v>
      </c>
      <c r="AU326" s="18" t="s">
        <v>83</v>
      </c>
    </row>
    <row r="327" s="2" customFormat="1">
      <c r="A327" s="39"/>
      <c r="B327" s="40"/>
      <c r="C327" s="41"/>
      <c r="D327" s="218" t="s">
        <v>156</v>
      </c>
      <c r="E327" s="41"/>
      <c r="F327" s="247" t="s">
        <v>157</v>
      </c>
      <c r="G327" s="41"/>
      <c r="H327" s="41"/>
      <c r="I327" s="220"/>
      <c r="J327" s="41"/>
      <c r="K327" s="41"/>
      <c r="L327" s="45"/>
      <c r="M327" s="221"/>
      <c r="N327" s="222"/>
      <c r="O327" s="85"/>
      <c r="P327" s="85"/>
      <c r="Q327" s="85"/>
      <c r="R327" s="85"/>
      <c r="S327" s="85"/>
      <c r="T327" s="86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T327" s="18" t="s">
        <v>156</v>
      </c>
      <c r="AU327" s="18" t="s">
        <v>83</v>
      </c>
    </row>
    <row r="328" s="13" customFormat="1">
      <c r="A328" s="13"/>
      <c r="B328" s="225"/>
      <c r="C328" s="226"/>
      <c r="D328" s="218" t="s">
        <v>135</v>
      </c>
      <c r="E328" s="227" t="s">
        <v>28</v>
      </c>
      <c r="F328" s="228" t="s">
        <v>462</v>
      </c>
      <c r="G328" s="226"/>
      <c r="H328" s="229">
        <v>31.68</v>
      </c>
      <c r="I328" s="230"/>
      <c r="J328" s="226"/>
      <c r="K328" s="226"/>
      <c r="L328" s="231"/>
      <c r="M328" s="232"/>
      <c r="N328" s="233"/>
      <c r="O328" s="233"/>
      <c r="P328" s="233"/>
      <c r="Q328" s="233"/>
      <c r="R328" s="233"/>
      <c r="S328" s="233"/>
      <c r="T328" s="234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35" t="s">
        <v>135</v>
      </c>
      <c r="AU328" s="235" t="s">
        <v>83</v>
      </c>
      <c r="AV328" s="13" t="s">
        <v>83</v>
      </c>
      <c r="AW328" s="13" t="s">
        <v>35</v>
      </c>
      <c r="AX328" s="13" t="s">
        <v>73</v>
      </c>
      <c r="AY328" s="235" t="s">
        <v>122</v>
      </c>
    </row>
    <row r="329" s="14" customFormat="1">
      <c r="A329" s="14"/>
      <c r="B329" s="236"/>
      <c r="C329" s="237"/>
      <c r="D329" s="218" t="s">
        <v>135</v>
      </c>
      <c r="E329" s="238" t="s">
        <v>28</v>
      </c>
      <c r="F329" s="239" t="s">
        <v>143</v>
      </c>
      <c r="G329" s="237"/>
      <c r="H329" s="240">
        <v>31.68</v>
      </c>
      <c r="I329" s="241"/>
      <c r="J329" s="237"/>
      <c r="K329" s="237"/>
      <c r="L329" s="242"/>
      <c r="M329" s="243"/>
      <c r="N329" s="244"/>
      <c r="O329" s="244"/>
      <c r="P329" s="244"/>
      <c r="Q329" s="244"/>
      <c r="R329" s="244"/>
      <c r="S329" s="244"/>
      <c r="T329" s="245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46" t="s">
        <v>135</v>
      </c>
      <c r="AU329" s="246" t="s">
        <v>83</v>
      </c>
      <c r="AV329" s="14" t="s">
        <v>129</v>
      </c>
      <c r="AW329" s="14" t="s">
        <v>35</v>
      </c>
      <c r="AX329" s="14" t="s">
        <v>81</v>
      </c>
      <c r="AY329" s="246" t="s">
        <v>122</v>
      </c>
    </row>
    <row r="330" s="2" customFormat="1" ht="44.25" customHeight="1">
      <c r="A330" s="39"/>
      <c r="B330" s="40"/>
      <c r="C330" s="205" t="s">
        <v>463</v>
      </c>
      <c r="D330" s="205" t="s">
        <v>124</v>
      </c>
      <c r="E330" s="206" t="s">
        <v>464</v>
      </c>
      <c r="F330" s="207" t="s">
        <v>465</v>
      </c>
      <c r="G330" s="208" t="s">
        <v>162</v>
      </c>
      <c r="H330" s="209">
        <v>340.31400000000002</v>
      </c>
      <c r="I330" s="210"/>
      <c r="J330" s="211">
        <f>ROUND(I330*H330,2)</f>
        <v>0</v>
      </c>
      <c r="K330" s="207" t="s">
        <v>128</v>
      </c>
      <c r="L330" s="45"/>
      <c r="M330" s="212" t="s">
        <v>28</v>
      </c>
      <c r="N330" s="213" t="s">
        <v>44</v>
      </c>
      <c r="O330" s="85"/>
      <c r="P330" s="214">
        <f>O330*H330</f>
        <v>0</v>
      </c>
      <c r="Q330" s="214">
        <v>0</v>
      </c>
      <c r="R330" s="214">
        <f>Q330*H330</f>
        <v>0</v>
      </c>
      <c r="S330" s="214">
        <v>0</v>
      </c>
      <c r="T330" s="215">
        <f>S330*H330</f>
        <v>0</v>
      </c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R330" s="216" t="s">
        <v>129</v>
      </c>
      <c r="AT330" s="216" t="s">
        <v>124</v>
      </c>
      <c r="AU330" s="216" t="s">
        <v>83</v>
      </c>
      <c r="AY330" s="18" t="s">
        <v>122</v>
      </c>
      <c r="BE330" s="217">
        <f>IF(N330="základní",J330,0)</f>
        <v>0</v>
      </c>
      <c r="BF330" s="217">
        <f>IF(N330="snížená",J330,0)</f>
        <v>0</v>
      </c>
      <c r="BG330" s="217">
        <f>IF(N330="zákl. přenesená",J330,0)</f>
        <v>0</v>
      </c>
      <c r="BH330" s="217">
        <f>IF(N330="sníž. přenesená",J330,0)</f>
        <v>0</v>
      </c>
      <c r="BI330" s="217">
        <f>IF(N330="nulová",J330,0)</f>
        <v>0</v>
      </c>
      <c r="BJ330" s="18" t="s">
        <v>81</v>
      </c>
      <c r="BK330" s="217">
        <f>ROUND(I330*H330,2)</f>
        <v>0</v>
      </c>
      <c r="BL330" s="18" t="s">
        <v>129</v>
      </c>
      <c r="BM330" s="216" t="s">
        <v>466</v>
      </c>
    </row>
    <row r="331" s="2" customFormat="1">
      <c r="A331" s="39"/>
      <c r="B331" s="40"/>
      <c r="C331" s="41"/>
      <c r="D331" s="218" t="s">
        <v>131</v>
      </c>
      <c r="E331" s="41"/>
      <c r="F331" s="219" t="s">
        <v>164</v>
      </c>
      <c r="G331" s="41"/>
      <c r="H331" s="41"/>
      <c r="I331" s="220"/>
      <c r="J331" s="41"/>
      <c r="K331" s="41"/>
      <c r="L331" s="45"/>
      <c r="M331" s="221"/>
      <c r="N331" s="222"/>
      <c r="O331" s="85"/>
      <c r="P331" s="85"/>
      <c r="Q331" s="85"/>
      <c r="R331" s="85"/>
      <c r="S331" s="85"/>
      <c r="T331" s="86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T331" s="18" t="s">
        <v>131</v>
      </c>
      <c r="AU331" s="18" t="s">
        <v>83</v>
      </c>
    </row>
    <row r="332" s="2" customFormat="1">
      <c r="A332" s="39"/>
      <c r="B332" s="40"/>
      <c r="C332" s="41"/>
      <c r="D332" s="223" t="s">
        <v>133</v>
      </c>
      <c r="E332" s="41"/>
      <c r="F332" s="224" t="s">
        <v>467</v>
      </c>
      <c r="G332" s="41"/>
      <c r="H332" s="41"/>
      <c r="I332" s="220"/>
      <c r="J332" s="41"/>
      <c r="K332" s="41"/>
      <c r="L332" s="45"/>
      <c r="M332" s="221"/>
      <c r="N332" s="222"/>
      <c r="O332" s="85"/>
      <c r="P332" s="85"/>
      <c r="Q332" s="85"/>
      <c r="R332" s="85"/>
      <c r="S332" s="85"/>
      <c r="T332" s="86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T332" s="18" t="s">
        <v>133</v>
      </c>
      <c r="AU332" s="18" t="s">
        <v>83</v>
      </c>
    </row>
    <row r="333" s="13" customFormat="1">
      <c r="A333" s="13"/>
      <c r="B333" s="225"/>
      <c r="C333" s="226"/>
      <c r="D333" s="218" t="s">
        <v>135</v>
      </c>
      <c r="E333" s="227" t="s">
        <v>28</v>
      </c>
      <c r="F333" s="228" t="s">
        <v>468</v>
      </c>
      <c r="G333" s="226"/>
      <c r="H333" s="229">
        <v>340.31400000000002</v>
      </c>
      <c r="I333" s="230"/>
      <c r="J333" s="226"/>
      <c r="K333" s="226"/>
      <c r="L333" s="231"/>
      <c r="M333" s="232"/>
      <c r="N333" s="233"/>
      <c r="O333" s="233"/>
      <c r="P333" s="233"/>
      <c r="Q333" s="233"/>
      <c r="R333" s="233"/>
      <c r="S333" s="233"/>
      <c r="T333" s="234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35" t="s">
        <v>135</v>
      </c>
      <c r="AU333" s="235" t="s">
        <v>83</v>
      </c>
      <c r="AV333" s="13" t="s">
        <v>83</v>
      </c>
      <c r="AW333" s="13" t="s">
        <v>35</v>
      </c>
      <c r="AX333" s="13" t="s">
        <v>73</v>
      </c>
      <c r="AY333" s="235" t="s">
        <v>122</v>
      </c>
    </row>
    <row r="334" s="14" customFormat="1">
      <c r="A334" s="14"/>
      <c r="B334" s="236"/>
      <c r="C334" s="237"/>
      <c r="D334" s="218" t="s">
        <v>135</v>
      </c>
      <c r="E334" s="238" t="s">
        <v>28</v>
      </c>
      <c r="F334" s="239" t="s">
        <v>143</v>
      </c>
      <c r="G334" s="237"/>
      <c r="H334" s="240">
        <v>340.31400000000002</v>
      </c>
      <c r="I334" s="241"/>
      <c r="J334" s="237"/>
      <c r="K334" s="237"/>
      <c r="L334" s="242"/>
      <c r="M334" s="243"/>
      <c r="N334" s="244"/>
      <c r="O334" s="244"/>
      <c r="P334" s="244"/>
      <c r="Q334" s="244"/>
      <c r="R334" s="244"/>
      <c r="S334" s="244"/>
      <c r="T334" s="245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46" t="s">
        <v>135</v>
      </c>
      <c r="AU334" s="246" t="s">
        <v>83</v>
      </c>
      <c r="AV334" s="14" t="s">
        <v>129</v>
      </c>
      <c r="AW334" s="14" t="s">
        <v>35</v>
      </c>
      <c r="AX334" s="14" t="s">
        <v>81</v>
      </c>
      <c r="AY334" s="246" t="s">
        <v>122</v>
      </c>
    </row>
    <row r="335" s="2" customFormat="1" ht="44.25" customHeight="1">
      <c r="A335" s="39"/>
      <c r="B335" s="40"/>
      <c r="C335" s="205" t="s">
        <v>469</v>
      </c>
      <c r="D335" s="205" t="s">
        <v>124</v>
      </c>
      <c r="E335" s="206" t="s">
        <v>470</v>
      </c>
      <c r="F335" s="207" t="s">
        <v>471</v>
      </c>
      <c r="G335" s="208" t="s">
        <v>162</v>
      </c>
      <c r="H335" s="209">
        <v>175.45599999999999</v>
      </c>
      <c r="I335" s="210"/>
      <c r="J335" s="211">
        <f>ROUND(I335*H335,2)</f>
        <v>0</v>
      </c>
      <c r="K335" s="207" t="s">
        <v>128</v>
      </c>
      <c r="L335" s="45"/>
      <c r="M335" s="212" t="s">
        <v>28</v>
      </c>
      <c r="N335" s="213" t="s">
        <v>44</v>
      </c>
      <c r="O335" s="85"/>
      <c r="P335" s="214">
        <f>O335*H335</f>
        <v>0</v>
      </c>
      <c r="Q335" s="214">
        <v>0</v>
      </c>
      <c r="R335" s="214">
        <f>Q335*H335</f>
        <v>0</v>
      </c>
      <c r="S335" s="214">
        <v>0</v>
      </c>
      <c r="T335" s="215">
        <f>S335*H335</f>
        <v>0</v>
      </c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R335" s="216" t="s">
        <v>129</v>
      </c>
      <c r="AT335" s="216" t="s">
        <v>124</v>
      </c>
      <c r="AU335" s="216" t="s">
        <v>83</v>
      </c>
      <c r="AY335" s="18" t="s">
        <v>122</v>
      </c>
      <c r="BE335" s="217">
        <f>IF(N335="základní",J335,0)</f>
        <v>0</v>
      </c>
      <c r="BF335" s="217">
        <f>IF(N335="snížená",J335,0)</f>
        <v>0</v>
      </c>
      <c r="BG335" s="217">
        <f>IF(N335="zákl. přenesená",J335,0)</f>
        <v>0</v>
      </c>
      <c r="BH335" s="217">
        <f>IF(N335="sníž. přenesená",J335,0)</f>
        <v>0</v>
      </c>
      <c r="BI335" s="217">
        <f>IF(N335="nulová",J335,0)</f>
        <v>0</v>
      </c>
      <c r="BJ335" s="18" t="s">
        <v>81</v>
      </c>
      <c r="BK335" s="217">
        <f>ROUND(I335*H335,2)</f>
        <v>0</v>
      </c>
      <c r="BL335" s="18" t="s">
        <v>129</v>
      </c>
      <c r="BM335" s="216" t="s">
        <v>472</v>
      </c>
    </row>
    <row r="336" s="2" customFormat="1">
      <c r="A336" s="39"/>
      <c r="B336" s="40"/>
      <c r="C336" s="41"/>
      <c r="D336" s="218" t="s">
        <v>131</v>
      </c>
      <c r="E336" s="41"/>
      <c r="F336" s="219" t="s">
        <v>473</v>
      </c>
      <c r="G336" s="41"/>
      <c r="H336" s="41"/>
      <c r="I336" s="220"/>
      <c r="J336" s="41"/>
      <c r="K336" s="41"/>
      <c r="L336" s="45"/>
      <c r="M336" s="221"/>
      <c r="N336" s="222"/>
      <c r="O336" s="85"/>
      <c r="P336" s="85"/>
      <c r="Q336" s="85"/>
      <c r="R336" s="85"/>
      <c r="S336" s="85"/>
      <c r="T336" s="86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T336" s="18" t="s">
        <v>131</v>
      </c>
      <c r="AU336" s="18" t="s">
        <v>83</v>
      </c>
    </row>
    <row r="337" s="2" customFormat="1">
      <c r="A337" s="39"/>
      <c r="B337" s="40"/>
      <c r="C337" s="41"/>
      <c r="D337" s="223" t="s">
        <v>133</v>
      </c>
      <c r="E337" s="41"/>
      <c r="F337" s="224" t="s">
        <v>474</v>
      </c>
      <c r="G337" s="41"/>
      <c r="H337" s="41"/>
      <c r="I337" s="220"/>
      <c r="J337" s="41"/>
      <c r="K337" s="41"/>
      <c r="L337" s="45"/>
      <c r="M337" s="221"/>
      <c r="N337" s="222"/>
      <c r="O337" s="85"/>
      <c r="P337" s="85"/>
      <c r="Q337" s="85"/>
      <c r="R337" s="85"/>
      <c r="S337" s="85"/>
      <c r="T337" s="86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T337" s="18" t="s">
        <v>133</v>
      </c>
      <c r="AU337" s="18" t="s">
        <v>83</v>
      </c>
    </row>
    <row r="338" s="13" customFormat="1">
      <c r="A338" s="13"/>
      <c r="B338" s="225"/>
      <c r="C338" s="226"/>
      <c r="D338" s="218" t="s">
        <v>135</v>
      </c>
      <c r="E338" s="227" t="s">
        <v>28</v>
      </c>
      <c r="F338" s="228" t="s">
        <v>475</v>
      </c>
      <c r="G338" s="226"/>
      <c r="H338" s="229">
        <v>171.93600000000001</v>
      </c>
      <c r="I338" s="230"/>
      <c r="J338" s="226"/>
      <c r="K338" s="226"/>
      <c r="L338" s="231"/>
      <c r="M338" s="232"/>
      <c r="N338" s="233"/>
      <c r="O338" s="233"/>
      <c r="P338" s="233"/>
      <c r="Q338" s="233"/>
      <c r="R338" s="233"/>
      <c r="S338" s="233"/>
      <c r="T338" s="234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35" t="s">
        <v>135</v>
      </c>
      <c r="AU338" s="235" t="s">
        <v>83</v>
      </c>
      <c r="AV338" s="13" t="s">
        <v>83</v>
      </c>
      <c r="AW338" s="13" t="s">
        <v>35</v>
      </c>
      <c r="AX338" s="13" t="s">
        <v>73</v>
      </c>
      <c r="AY338" s="235" t="s">
        <v>122</v>
      </c>
    </row>
    <row r="339" s="13" customFormat="1">
      <c r="A339" s="13"/>
      <c r="B339" s="225"/>
      <c r="C339" s="226"/>
      <c r="D339" s="218" t="s">
        <v>135</v>
      </c>
      <c r="E339" s="227" t="s">
        <v>28</v>
      </c>
      <c r="F339" s="228" t="s">
        <v>476</v>
      </c>
      <c r="G339" s="226"/>
      <c r="H339" s="229">
        <v>3.52</v>
      </c>
      <c r="I339" s="230"/>
      <c r="J339" s="226"/>
      <c r="K339" s="226"/>
      <c r="L339" s="231"/>
      <c r="M339" s="232"/>
      <c r="N339" s="233"/>
      <c r="O339" s="233"/>
      <c r="P339" s="233"/>
      <c r="Q339" s="233"/>
      <c r="R339" s="233"/>
      <c r="S339" s="233"/>
      <c r="T339" s="234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35" t="s">
        <v>135</v>
      </c>
      <c r="AU339" s="235" t="s">
        <v>83</v>
      </c>
      <c r="AV339" s="13" t="s">
        <v>83</v>
      </c>
      <c r="AW339" s="13" t="s">
        <v>35</v>
      </c>
      <c r="AX339" s="13" t="s">
        <v>73</v>
      </c>
      <c r="AY339" s="235" t="s">
        <v>122</v>
      </c>
    </row>
    <row r="340" s="14" customFormat="1">
      <c r="A340" s="14"/>
      <c r="B340" s="236"/>
      <c r="C340" s="237"/>
      <c r="D340" s="218" t="s">
        <v>135</v>
      </c>
      <c r="E340" s="238" t="s">
        <v>28</v>
      </c>
      <c r="F340" s="239" t="s">
        <v>143</v>
      </c>
      <c r="G340" s="237"/>
      <c r="H340" s="240">
        <v>175.45600000000002</v>
      </c>
      <c r="I340" s="241"/>
      <c r="J340" s="237"/>
      <c r="K340" s="237"/>
      <c r="L340" s="242"/>
      <c r="M340" s="243"/>
      <c r="N340" s="244"/>
      <c r="O340" s="244"/>
      <c r="P340" s="244"/>
      <c r="Q340" s="244"/>
      <c r="R340" s="244"/>
      <c r="S340" s="244"/>
      <c r="T340" s="245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T340" s="246" t="s">
        <v>135</v>
      </c>
      <c r="AU340" s="246" t="s">
        <v>83</v>
      </c>
      <c r="AV340" s="14" t="s">
        <v>129</v>
      </c>
      <c r="AW340" s="14" t="s">
        <v>35</v>
      </c>
      <c r="AX340" s="14" t="s">
        <v>81</v>
      </c>
      <c r="AY340" s="246" t="s">
        <v>122</v>
      </c>
    </row>
    <row r="341" s="12" customFormat="1" ht="22.8" customHeight="1">
      <c r="A341" s="12"/>
      <c r="B341" s="189"/>
      <c r="C341" s="190"/>
      <c r="D341" s="191" t="s">
        <v>72</v>
      </c>
      <c r="E341" s="203" t="s">
        <v>477</v>
      </c>
      <c r="F341" s="203" t="s">
        <v>478</v>
      </c>
      <c r="G341" s="190"/>
      <c r="H341" s="190"/>
      <c r="I341" s="193"/>
      <c r="J341" s="204">
        <f>BK341</f>
        <v>0</v>
      </c>
      <c r="K341" s="190"/>
      <c r="L341" s="195"/>
      <c r="M341" s="196"/>
      <c r="N341" s="197"/>
      <c r="O341" s="197"/>
      <c r="P341" s="198">
        <f>SUM(P342:P344)</f>
        <v>0</v>
      </c>
      <c r="Q341" s="197"/>
      <c r="R341" s="198">
        <f>SUM(R342:R344)</f>
        <v>0</v>
      </c>
      <c r="S341" s="197"/>
      <c r="T341" s="199">
        <f>SUM(T342:T344)</f>
        <v>0</v>
      </c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R341" s="200" t="s">
        <v>81</v>
      </c>
      <c r="AT341" s="201" t="s">
        <v>72</v>
      </c>
      <c r="AU341" s="201" t="s">
        <v>81</v>
      </c>
      <c r="AY341" s="200" t="s">
        <v>122</v>
      </c>
      <c r="BK341" s="202">
        <f>SUM(BK342:BK344)</f>
        <v>0</v>
      </c>
    </row>
    <row r="342" s="2" customFormat="1" ht="33" customHeight="1">
      <c r="A342" s="39"/>
      <c r="B342" s="40"/>
      <c r="C342" s="205" t="s">
        <v>479</v>
      </c>
      <c r="D342" s="205" t="s">
        <v>124</v>
      </c>
      <c r="E342" s="206" t="s">
        <v>480</v>
      </c>
      <c r="F342" s="207" t="s">
        <v>481</v>
      </c>
      <c r="G342" s="208" t="s">
        <v>162</v>
      </c>
      <c r="H342" s="209">
        <v>38.229999999999997</v>
      </c>
      <c r="I342" s="210"/>
      <c r="J342" s="211">
        <f>ROUND(I342*H342,2)</f>
        <v>0</v>
      </c>
      <c r="K342" s="207" t="s">
        <v>128</v>
      </c>
      <c r="L342" s="45"/>
      <c r="M342" s="212" t="s">
        <v>28</v>
      </c>
      <c r="N342" s="213" t="s">
        <v>44</v>
      </c>
      <c r="O342" s="85"/>
      <c r="P342" s="214">
        <f>O342*H342</f>
        <v>0</v>
      </c>
      <c r="Q342" s="214">
        <v>0</v>
      </c>
      <c r="R342" s="214">
        <f>Q342*H342</f>
        <v>0</v>
      </c>
      <c r="S342" s="214">
        <v>0</v>
      </c>
      <c r="T342" s="215">
        <f>S342*H342</f>
        <v>0</v>
      </c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R342" s="216" t="s">
        <v>129</v>
      </c>
      <c r="AT342" s="216" t="s">
        <v>124</v>
      </c>
      <c r="AU342" s="216" t="s">
        <v>83</v>
      </c>
      <c r="AY342" s="18" t="s">
        <v>122</v>
      </c>
      <c r="BE342" s="217">
        <f>IF(N342="základní",J342,0)</f>
        <v>0</v>
      </c>
      <c r="BF342" s="217">
        <f>IF(N342="snížená",J342,0)</f>
        <v>0</v>
      </c>
      <c r="BG342" s="217">
        <f>IF(N342="zákl. přenesená",J342,0)</f>
        <v>0</v>
      </c>
      <c r="BH342" s="217">
        <f>IF(N342="sníž. přenesená",J342,0)</f>
        <v>0</v>
      </c>
      <c r="BI342" s="217">
        <f>IF(N342="nulová",J342,0)</f>
        <v>0</v>
      </c>
      <c r="BJ342" s="18" t="s">
        <v>81</v>
      </c>
      <c r="BK342" s="217">
        <f>ROUND(I342*H342,2)</f>
        <v>0</v>
      </c>
      <c r="BL342" s="18" t="s">
        <v>129</v>
      </c>
      <c r="BM342" s="216" t="s">
        <v>482</v>
      </c>
    </row>
    <row r="343" s="2" customFormat="1">
      <c r="A343" s="39"/>
      <c r="B343" s="40"/>
      <c r="C343" s="41"/>
      <c r="D343" s="218" t="s">
        <v>131</v>
      </c>
      <c r="E343" s="41"/>
      <c r="F343" s="219" t="s">
        <v>483</v>
      </c>
      <c r="G343" s="41"/>
      <c r="H343" s="41"/>
      <c r="I343" s="220"/>
      <c r="J343" s="41"/>
      <c r="K343" s="41"/>
      <c r="L343" s="45"/>
      <c r="M343" s="221"/>
      <c r="N343" s="222"/>
      <c r="O343" s="85"/>
      <c r="P343" s="85"/>
      <c r="Q343" s="85"/>
      <c r="R343" s="85"/>
      <c r="S343" s="85"/>
      <c r="T343" s="86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T343" s="18" t="s">
        <v>131</v>
      </c>
      <c r="AU343" s="18" t="s">
        <v>83</v>
      </c>
    </row>
    <row r="344" s="2" customFormat="1">
      <c r="A344" s="39"/>
      <c r="B344" s="40"/>
      <c r="C344" s="41"/>
      <c r="D344" s="223" t="s">
        <v>133</v>
      </c>
      <c r="E344" s="41"/>
      <c r="F344" s="224" t="s">
        <v>484</v>
      </c>
      <c r="G344" s="41"/>
      <c r="H344" s="41"/>
      <c r="I344" s="220"/>
      <c r="J344" s="41"/>
      <c r="K344" s="41"/>
      <c r="L344" s="45"/>
      <c r="M344" s="221"/>
      <c r="N344" s="222"/>
      <c r="O344" s="85"/>
      <c r="P344" s="85"/>
      <c r="Q344" s="85"/>
      <c r="R344" s="85"/>
      <c r="S344" s="85"/>
      <c r="T344" s="86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T344" s="18" t="s">
        <v>133</v>
      </c>
      <c r="AU344" s="18" t="s">
        <v>83</v>
      </c>
    </row>
    <row r="345" s="12" customFormat="1" ht="25.92" customHeight="1">
      <c r="A345" s="12"/>
      <c r="B345" s="189"/>
      <c r="C345" s="190"/>
      <c r="D345" s="191" t="s">
        <v>72</v>
      </c>
      <c r="E345" s="192" t="s">
        <v>485</v>
      </c>
      <c r="F345" s="192" t="s">
        <v>486</v>
      </c>
      <c r="G345" s="190"/>
      <c r="H345" s="190"/>
      <c r="I345" s="193"/>
      <c r="J345" s="194">
        <f>BK345</f>
        <v>0</v>
      </c>
      <c r="K345" s="190"/>
      <c r="L345" s="195"/>
      <c r="M345" s="196"/>
      <c r="N345" s="197"/>
      <c r="O345" s="197"/>
      <c r="P345" s="198">
        <f>P346+P362+P371</f>
        <v>0</v>
      </c>
      <c r="Q345" s="197"/>
      <c r="R345" s="198">
        <f>R346+R362+R371</f>
        <v>0</v>
      </c>
      <c r="S345" s="197"/>
      <c r="T345" s="199">
        <f>T346+T362+T371</f>
        <v>0</v>
      </c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R345" s="200" t="s">
        <v>159</v>
      </c>
      <c r="AT345" s="201" t="s">
        <v>72</v>
      </c>
      <c r="AU345" s="201" t="s">
        <v>73</v>
      </c>
      <c r="AY345" s="200" t="s">
        <v>122</v>
      </c>
      <c r="BK345" s="202">
        <f>BK346+BK362+BK371</f>
        <v>0</v>
      </c>
    </row>
    <row r="346" s="12" customFormat="1" ht="22.8" customHeight="1">
      <c r="A346" s="12"/>
      <c r="B346" s="189"/>
      <c r="C346" s="190"/>
      <c r="D346" s="191" t="s">
        <v>72</v>
      </c>
      <c r="E346" s="203" t="s">
        <v>487</v>
      </c>
      <c r="F346" s="203" t="s">
        <v>488</v>
      </c>
      <c r="G346" s="190"/>
      <c r="H346" s="190"/>
      <c r="I346" s="193"/>
      <c r="J346" s="204">
        <f>BK346</f>
        <v>0</v>
      </c>
      <c r="K346" s="190"/>
      <c r="L346" s="195"/>
      <c r="M346" s="196"/>
      <c r="N346" s="197"/>
      <c r="O346" s="197"/>
      <c r="P346" s="198">
        <f>SUM(P347:P361)</f>
        <v>0</v>
      </c>
      <c r="Q346" s="197"/>
      <c r="R346" s="198">
        <f>SUM(R347:R361)</f>
        <v>0</v>
      </c>
      <c r="S346" s="197"/>
      <c r="T346" s="199">
        <f>SUM(T347:T361)</f>
        <v>0</v>
      </c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R346" s="200" t="s">
        <v>159</v>
      </c>
      <c r="AT346" s="201" t="s">
        <v>72</v>
      </c>
      <c r="AU346" s="201" t="s">
        <v>81</v>
      </c>
      <c r="AY346" s="200" t="s">
        <v>122</v>
      </c>
      <c r="BK346" s="202">
        <f>SUM(BK347:BK361)</f>
        <v>0</v>
      </c>
    </row>
    <row r="347" s="2" customFormat="1" ht="16.5" customHeight="1">
      <c r="A347" s="39"/>
      <c r="B347" s="40"/>
      <c r="C347" s="205" t="s">
        <v>489</v>
      </c>
      <c r="D347" s="205" t="s">
        <v>124</v>
      </c>
      <c r="E347" s="206" t="s">
        <v>490</v>
      </c>
      <c r="F347" s="207" t="s">
        <v>491</v>
      </c>
      <c r="G347" s="208" t="s">
        <v>492</v>
      </c>
      <c r="H347" s="209">
        <v>1</v>
      </c>
      <c r="I347" s="210"/>
      <c r="J347" s="211">
        <f>ROUND(I347*H347,2)</f>
        <v>0</v>
      </c>
      <c r="K347" s="207" t="s">
        <v>128</v>
      </c>
      <c r="L347" s="45"/>
      <c r="M347" s="212" t="s">
        <v>28</v>
      </c>
      <c r="N347" s="213" t="s">
        <v>44</v>
      </c>
      <c r="O347" s="85"/>
      <c r="P347" s="214">
        <f>O347*H347</f>
        <v>0</v>
      </c>
      <c r="Q347" s="214">
        <v>0</v>
      </c>
      <c r="R347" s="214">
        <f>Q347*H347</f>
        <v>0</v>
      </c>
      <c r="S347" s="214">
        <v>0</v>
      </c>
      <c r="T347" s="215">
        <f>S347*H347</f>
        <v>0</v>
      </c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R347" s="216" t="s">
        <v>493</v>
      </c>
      <c r="AT347" s="216" t="s">
        <v>124</v>
      </c>
      <c r="AU347" s="216" t="s">
        <v>83</v>
      </c>
      <c r="AY347" s="18" t="s">
        <v>122</v>
      </c>
      <c r="BE347" s="217">
        <f>IF(N347="základní",J347,0)</f>
        <v>0</v>
      </c>
      <c r="BF347" s="217">
        <f>IF(N347="snížená",J347,0)</f>
        <v>0</v>
      </c>
      <c r="BG347" s="217">
        <f>IF(N347="zákl. přenesená",J347,0)</f>
        <v>0</v>
      </c>
      <c r="BH347" s="217">
        <f>IF(N347="sníž. přenesená",J347,0)</f>
        <v>0</v>
      </c>
      <c r="BI347" s="217">
        <f>IF(N347="nulová",J347,0)</f>
        <v>0</v>
      </c>
      <c r="BJ347" s="18" t="s">
        <v>81</v>
      </c>
      <c r="BK347" s="217">
        <f>ROUND(I347*H347,2)</f>
        <v>0</v>
      </c>
      <c r="BL347" s="18" t="s">
        <v>493</v>
      </c>
      <c r="BM347" s="216" t="s">
        <v>494</v>
      </c>
    </row>
    <row r="348" s="2" customFormat="1">
      <c r="A348" s="39"/>
      <c r="B348" s="40"/>
      <c r="C348" s="41"/>
      <c r="D348" s="218" t="s">
        <v>131</v>
      </c>
      <c r="E348" s="41"/>
      <c r="F348" s="219" t="s">
        <v>491</v>
      </c>
      <c r="G348" s="41"/>
      <c r="H348" s="41"/>
      <c r="I348" s="220"/>
      <c r="J348" s="41"/>
      <c r="K348" s="41"/>
      <c r="L348" s="45"/>
      <c r="M348" s="221"/>
      <c r="N348" s="222"/>
      <c r="O348" s="85"/>
      <c r="P348" s="85"/>
      <c r="Q348" s="85"/>
      <c r="R348" s="85"/>
      <c r="S348" s="85"/>
      <c r="T348" s="86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T348" s="18" t="s">
        <v>131</v>
      </c>
      <c r="AU348" s="18" t="s">
        <v>83</v>
      </c>
    </row>
    <row r="349" s="2" customFormat="1">
      <c r="A349" s="39"/>
      <c r="B349" s="40"/>
      <c r="C349" s="41"/>
      <c r="D349" s="223" t="s">
        <v>133</v>
      </c>
      <c r="E349" s="41"/>
      <c r="F349" s="224" t="s">
        <v>495</v>
      </c>
      <c r="G349" s="41"/>
      <c r="H349" s="41"/>
      <c r="I349" s="220"/>
      <c r="J349" s="41"/>
      <c r="K349" s="41"/>
      <c r="L349" s="45"/>
      <c r="M349" s="221"/>
      <c r="N349" s="222"/>
      <c r="O349" s="85"/>
      <c r="P349" s="85"/>
      <c r="Q349" s="85"/>
      <c r="R349" s="85"/>
      <c r="S349" s="85"/>
      <c r="T349" s="86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T349" s="18" t="s">
        <v>133</v>
      </c>
      <c r="AU349" s="18" t="s">
        <v>83</v>
      </c>
    </row>
    <row r="350" s="2" customFormat="1">
      <c r="A350" s="39"/>
      <c r="B350" s="40"/>
      <c r="C350" s="41"/>
      <c r="D350" s="218" t="s">
        <v>156</v>
      </c>
      <c r="E350" s="41"/>
      <c r="F350" s="247" t="s">
        <v>496</v>
      </c>
      <c r="G350" s="41"/>
      <c r="H350" s="41"/>
      <c r="I350" s="220"/>
      <c r="J350" s="41"/>
      <c r="K350" s="41"/>
      <c r="L350" s="45"/>
      <c r="M350" s="221"/>
      <c r="N350" s="222"/>
      <c r="O350" s="85"/>
      <c r="P350" s="85"/>
      <c r="Q350" s="85"/>
      <c r="R350" s="85"/>
      <c r="S350" s="85"/>
      <c r="T350" s="86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T350" s="18" t="s">
        <v>156</v>
      </c>
      <c r="AU350" s="18" t="s">
        <v>83</v>
      </c>
    </row>
    <row r="351" s="2" customFormat="1" ht="16.5" customHeight="1">
      <c r="A351" s="39"/>
      <c r="B351" s="40"/>
      <c r="C351" s="205" t="s">
        <v>497</v>
      </c>
      <c r="D351" s="205" t="s">
        <v>124</v>
      </c>
      <c r="E351" s="206" t="s">
        <v>498</v>
      </c>
      <c r="F351" s="207" t="s">
        <v>499</v>
      </c>
      <c r="G351" s="208" t="s">
        <v>492</v>
      </c>
      <c r="H351" s="209">
        <v>1</v>
      </c>
      <c r="I351" s="210"/>
      <c r="J351" s="211">
        <f>ROUND(I351*H351,2)</f>
        <v>0</v>
      </c>
      <c r="K351" s="207" t="s">
        <v>128</v>
      </c>
      <c r="L351" s="45"/>
      <c r="M351" s="212" t="s">
        <v>28</v>
      </c>
      <c r="N351" s="213" t="s">
        <v>44</v>
      </c>
      <c r="O351" s="85"/>
      <c r="P351" s="214">
        <f>O351*H351</f>
        <v>0</v>
      </c>
      <c r="Q351" s="214">
        <v>0</v>
      </c>
      <c r="R351" s="214">
        <f>Q351*H351</f>
        <v>0</v>
      </c>
      <c r="S351" s="214">
        <v>0</v>
      </c>
      <c r="T351" s="215">
        <f>S351*H351</f>
        <v>0</v>
      </c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R351" s="216" t="s">
        <v>493</v>
      </c>
      <c r="AT351" s="216" t="s">
        <v>124</v>
      </c>
      <c r="AU351" s="216" t="s">
        <v>83</v>
      </c>
      <c r="AY351" s="18" t="s">
        <v>122</v>
      </c>
      <c r="BE351" s="217">
        <f>IF(N351="základní",J351,0)</f>
        <v>0</v>
      </c>
      <c r="BF351" s="217">
        <f>IF(N351="snížená",J351,0)</f>
        <v>0</v>
      </c>
      <c r="BG351" s="217">
        <f>IF(N351="zákl. přenesená",J351,0)</f>
        <v>0</v>
      </c>
      <c r="BH351" s="217">
        <f>IF(N351="sníž. přenesená",J351,0)</f>
        <v>0</v>
      </c>
      <c r="BI351" s="217">
        <f>IF(N351="nulová",J351,0)</f>
        <v>0</v>
      </c>
      <c r="BJ351" s="18" t="s">
        <v>81</v>
      </c>
      <c r="BK351" s="217">
        <f>ROUND(I351*H351,2)</f>
        <v>0</v>
      </c>
      <c r="BL351" s="18" t="s">
        <v>493</v>
      </c>
      <c r="BM351" s="216" t="s">
        <v>500</v>
      </c>
    </row>
    <row r="352" s="2" customFormat="1">
      <c r="A352" s="39"/>
      <c r="B352" s="40"/>
      <c r="C352" s="41"/>
      <c r="D352" s="218" t="s">
        <v>131</v>
      </c>
      <c r="E352" s="41"/>
      <c r="F352" s="219" t="s">
        <v>501</v>
      </c>
      <c r="G352" s="41"/>
      <c r="H352" s="41"/>
      <c r="I352" s="220"/>
      <c r="J352" s="41"/>
      <c r="K352" s="41"/>
      <c r="L352" s="45"/>
      <c r="M352" s="221"/>
      <c r="N352" s="222"/>
      <c r="O352" s="85"/>
      <c r="P352" s="85"/>
      <c r="Q352" s="85"/>
      <c r="R352" s="85"/>
      <c r="S352" s="85"/>
      <c r="T352" s="86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T352" s="18" t="s">
        <v>131</v>
      </c>
      <c r="AU352" s="18" t="s">
        <v>83</v>
      </c>
    </row>
    <row r="353" s="2" customFormat="1">
      <c r="A353" s="39"/>
      <c r="B353" s="40"/>
      <c r="C353" s="41"/>
      <c r="D353" s="223" t="s">
        <v>133</v>
      </c>
      <c r="E353" s="41"/>
      <c r="F353" s="224" t="s">
        <v>502</v>
      </c>
      <c r="G353" s="41"/>
      <c r="H353" s="41"/>
      <c r="I353" s="220"/>
      <c r="J353" s="41"/>
      <c r="K353" s="41"/>
      <c r="L353" s="45"/>
      <c r="M353" s="221"/>
      <c r="N353" s="222"/>
      <c r="O353" s="85"/>
      <c r="P353" s="85"/>
      <c r="Q353" s="85"/>
      <c r="R353" s="85"/>
      <c r="S353" s="85"/>
      <c r="T353" s="86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T353" s="18" t="s">
        <v>133</v>
      </c>
      <c r="AU353" s="18" t="s">
        <v>83</v>
      </c>
    </row>
    <row r="354" s="2" customFormat="1" ht="16.5" customHeight="1">
      <c r="A354" s="39"/>
      <c r="B354" s="40"/>
      <c r="C354" s="205" t="s">
        <v>503</v>
      </c>
      <c r="D354" s="205" t="s">
        <v>124</v>
      </c>
      <c r="E354" s="206" t="s">
        <v>504</v>
      </c>
      <c r="F354" s="207" t="s">
        <v>505</v>
      </c>
      <c r="G354" s="208" t="s">
        <v>492</v>
      </c>
      <c r="H354" s="209">
        <v>1</v>
      </c>
      <c r="I354" s="210"/>
      <c r="J354" s="211">
        <f>ROUND(I354*H354,2)</f>
        <v>0</v>
      </c>
      <c r="K354" s="207" t="s">
        <v>128</v>
      </c>
      <c r="L354" s="45"/>
      <c r="M354" s="212" t="s">
        <v>28</v>
      </c>
      <c r="N354" s="213" t="s">
        <v>44</v>
      </c>
      <c r="O354" s="85"/>
      <c r="P354" s="214">
        <f>O354*H354</f>
        <v>0</v>
      </c>
      <c r="Q354" s="214">
        <v>0</v>
      </c>
      <c r="R354" s="214">
        <f>Q354*H354</f>
        <v>0</v>
      </c>
      <c r="S354" s="214">
        <v>0</v>
      </c>
      <c r="T354" s="215">
        <f>S354*H354</f>
        <v>0</v>
      </c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R354" s="216" t="s">
        <v>493</v>
      </c>
      <c r="AT354" s="216" t="s">
        <v>124</v>
      </c>
      <c r="AU354" s="216" t="s">
        <v>83</v>
      </c>
      <c r="AY354" s="18" t="s">
        <v>122</v>
      </c>
      <c r="BE354" s="217">
        <f>IF(N354="základní",J354,0)</f>
        <v>0</v>
      </c>
      <c r="BF354" s="217">
        <f>IF(N354="snížená",J354,0)</f>
        <v>0</v>
      </c>
      <c r="BG354" s="217">
        <f>IF(N354="zákl. přenesená",J354,0)</f>
        <v>0</v>
      </c>
      <c r="BH354" s="217">
        <f>IF(N354="sníž. přenesená",J354,0)</f>
        <v>0</v>
      </c>
      <c r="BI354" s="217">
        <f>IF(N354="nulová",J354,0)</f>
        <v>0</v>
      </c>
      <c r="BJ354" s="18" t="s">
        <v>81</v>
      </c>
      <c r="BK354" s="217">
        <f>ROUND(I354*H354,2)</f>
        <v>0</v>
      </c>
      <c r="BL354" s="18" t="s">
        <v>493</v>
      </c>
      <c r="BM354" s="216" t="s">
        <v>506</v>
      </c>
    </row>
    <row r="355" s="2" customFormat="1">
      <c r="A355" s="39"/>
      <c r="B355" s="40"/>
      <c r="C355" s="41"/>
      <c r="D355" s="218" t="s">
        <v>131</v>
      </c>
      <c r="E355" s="41"/>
      <c r="F355" s="219" t="s">
        <v>505</v>
      </c>
      <c r="G355" s="41"/>
      <c r="H355" s="41"/>
      <c r="I355" s="220"/>
      <c r="J355" s="41"/>
      <c r="K355" s="41"/>
      <c r="L355" s="45"/>
      <c r="M355" s="221"/>
      <c r="N355" s="222"/>
      <c r="O355" s="85"/>
      <c r="P355" s="85"/>
      <c r="Q355" s="85"/>
      <c r="R355" s="85"/>
      <c r="S355" s="85"/>
      <c r="T355" s="86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T355" s="18" t="s">
        <v>131</v>
      </c>
      <c r="AU355" s="18" t="s">
        <v>83</v>
      </c>
    </row>
    <row r="356" s="2" customFormat="1">
      <c r="A356" s="39"/>
      <c r="B356" s="40"/>
      <c r="C356" s="41"/>
      <c r="D356" s="223" t="s">
        <v>133</v>
      </c>
      <c r="E356" s="41"/>
      <c r="F356" s="224" t="s">
        <v>507</v>
      </c>
      <c r="G356" s="41"/>
      <c r="H356" s="41"/>
      <c r="I356" s="220"/>
      <c r="J356" s="41"/>
      <c r="K356" s="41"/>
      <c r="L356" s="45"/>
      <c r="M356" s="221"/>
      <c r="N356" s="222"/>
      <c r="O356" s="85"/>
      <c r="P356" s="85"/>
      <c r="Q356" s="85"/>
      <c r="R356" s="85"/>
      <c r="S356" s="85"/>
      <c r="T356" s="86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T356" s="18" t="s">
        <v>133</v>
      </c>
      <c r="AU356" s="18" t="s">
        <v>83</v>
      </c>
    </row>
    <row r="357" s="2" customFormat="1">
      <c r="A357" s="39"/>
      <c r="B357" s="40"/>
      <c r="C357" s="41"/>
      <c r="D357" s="218" t="s">
        <v>156</v>
      </c>
      <c r="E357" s="41"/>
      <c r="F357" s="247" t="s">
        <v>508</v>
      </c>
      <c r="G357" s="41"/>
      <c r="H357" s="41"/>
      <c r="I357" s="220"/>
      <c r="J357" s="41"/>
      <c r="K357" s="41"/>
      <c r="L357" s="45"/>
      <c r="M357" s="221"/>
      <c r="N357" s="222"/>
      <c r="O357" s="85"/>
      <c r="P357" s="85"/>
      <c r="Q357" s="85"/>
      <c r="R357" s="85"/>
      <c r="S357" s="85"/>
      <c r="T357" s="86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T357" s="18" t="s">
        <v>156</v>
      </c>
      <c r="AU357" s="18" t="s">
        <v>83</v>
      </c>
    </row>
    <row r="358" s="2" customFormat="1" ht="16.5" customHeight="1">
      <c r="A358" s="39"/>
      <c r="B358" s="40"/>
      <c r="C358" s="205" t="s">
        <v>509</v>
      </c>
      <c r="D358" s="205" t="s">
        <v>124</v>
      </c>
      <c r="E358" s="206" t="s">
        <v>510</v>
      </c>
      <c r="F358" s="207" t="s">
        <v>511</v>
      </c>
      <c r="G358" s="208" t="s">
        <v>492</v>
      </c>
      <c r="H358" s="209">
        <v>1</v>
      </c>
      <c r="I358" s="210"/>
      <c r="J358" s="211">
        <f>ROUND(I358*H358,2)</f>
        <v>0</v>
      </c>
      <c r="K358" s="207" t="s">
        <v>128</v>
      </c>
      <c r="L358" s="45"/>
      <c r="M358" s="212" t="s">
        <v>28</v>
      </c>
      <c r="N358" s="213" t="s">
        <v>44</v>
      </c>
      <c r="O358" s="85"/>
      <c r="P358" s="214">
        <f>O358*H358</f>
        <v>0</v>
      </c>
      <c r="Q358" s="214">
        <v>0</v>
      </c>
      <c r="R358" s="214">
        <f>Q358*H358</f>
        <v>0</v>
      </c>
      <c r="S358" s="214">
        <v>0</v>
      </c>
      <c r="T358" s="215">
        <f>S358*H358</f>
        <v>0</v>
      </c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R358" s="216" t="s">
        <v>493</v>
      </c>
      <c r="AT358" s="216" t="s">
        <v>124</v>
      </c>
      <c r="AU358" s="216" t="s">
        <v>83</v>
      </c>
      <c r="AY358" s="18" t="s">
        <v>122</v>
      </c>
      <c r="BE358" s="217">
        <f>IF(N358="základní",J358,0)</f>
        <v>0</v>
      </c>
      <c r="BF358" s="217">
        <f>IF(N358="snížená",J358,0)</f>
        <v>0</v>
      </c>
      <c r="BG358" s="217">
        <f>IF(N358="zákl. přenesená",J358,0)</f>
        <v>0</v>
      </c>
      <c r="BH358" s="217">
        <f>IF(N358="sníž. přenesená",J358,0)</f>
        <v>0</v>
      </c>
      <c r="BI358" s="217">
        <f>IF(N358="nulová",J358,0)</f>
        <v>0</v>
      </c>
      <c r="BJ358" s="18" t="s">
        <v>81</v>
      </c>
      <c r="BK358" s="217">
        <f>ROUND(I358*H358,2)</f>
        <v>0</v>
      </c>
      <c r="BL358" s="18" t="s">
        <v>493</v>
      </c>
      <c r="BM358" s="216" t="s">
        <v>512</v>
      </c>
    </row>
    <row r="359" s="2" customFormat="1">
      <c r="A359" s="39"/>
      <c r="B359" s="40"/>
      <c r="C359" s="41"/>
      <c r="D359" s="218" t="s">
        <v>131</v>
      </c>
      <c r="E359" s="41"/>
      <c r="F359" s="219" t="s">
        <v>511</v>
      </c>
      <c r="G359" s="41"/>
      <c r="H359" s="41"/>
      <c r="I359" s="220"/>
      <c r="J359" s="41"/>
      <c r="K359" s="41"/>
      <c r="L359" s="45"/>
      <c r="M359" s="221"/>
      <c r="N359" s="222"/>
      <c r="O359" s="85"/>
      <c r="P359" s="85"/>
      <c r="Q359" s="85"/>
      <c r="R359" s="85"/>
      <c r="S359" s="85"/>
      <c r="T359" s="86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T359" s="18" t="s">
        <v>131</v>
      </c>
      <c r="AU359" s="18" t="s">
        <v>83</v>
      </c>
    </row>
    <row r="360" s="2" customFormat="1">
      <c r="A360" s="39"/>
      <c r="B360" s="40"/>
      <c r="C360" s="41"/>
      <c r="D360" s="223" t="s">
        <v>133</v>
      </c>
      <c r="E360" s="41"/>
      <c r="F360" s="224" t="s">
        <v>513</v>
      </c>
      <c r="G360" s="41"/>
      <c r="H360" s="41"/>
      <c r="I360" s="220"/>
      <c r="J360" s="41"/>
      <c r="K360" s="41"/>
      <c r="L360" s="45"/>
      <c r="M360" s="221"/>
      <c r="N360" s="222"/>
      <c r="O360" s="85"/>
      <c r="P360" s="85"/>
      <c r="Q360" s="85"/>
      <c r="R360" s="85"/>
      <c r="S360" s="85"/>
      <c r="T360" s="86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T360" s="18" t="s">
        <v>133</v>
      </c>
      <c r="AU360" s="18" t="s">
        <v>83</v>
      </c>
    </row>
    <row r="361" s="2" customFormat="1">
      <c r="A361" s="39"/>
      <c r="B361" s="40"/>
      <c r="C361" s="41"/>
      <c r="D361" s="218" t="s">
        <v>156</v>
      </c>
      <c r="E361" s="41"/>
      <c r="F361" s="247" t="s">
        <v>514</v>
      </c>
      <c r="G361" s="41"/>
      <c r="H361" s="41"/>
      <c r="I361" s="220"/>
      <c r="J361" s="41"/>
      <c r="K361" s="41"/>
      <c r="L361" s="45"/>
      <c r="M361" s="221"/>
      <c r="N361" s="222"/>
      <c r="O361" s="85"/>
      <c r="P361" s="85"/>
      <c r="Q361" s="85"/>
      <c r="R361" s="85"/>
      <c r="S361" s="85"/>
      <c r="T361" s="86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T361" s="18" t="s">
        <v>156</v>
      </c>
      <c r="AU361" s="18" t="s">
        <v>83</v>
      </c>
    </row>
    <row r="362" s="12" customFormat="1" ht="22.8" customHeight="1">
      <c r="A362" s="12"/>
      <c r="B362" s="189"/>
      <c r="C362" s="190"/>
      <c r="D362" s="191" t="s">
        <v>72</v>
      </c>
      <c r="E362" s="203" t="s">
        <v>515</v>
      </c>
      <c r="F362" s="203" t="s">
        <v>516</v>
      </c>
      <c r="G362" s="190"/>
      <c r="H362" s="190"/>
      <c r="I362" s="193"/>
      <c r="J362" s="204">
        <f>BK362</f>
        <v>0</v>
      </c>
      <c r="K362" s="190"/>
      <c r="L362" s="195"/>
      <c r="M362" s="196"/>
      <c r="N362" s="197"/>
      <c r="O362" s="197"/>
      <c r="P362" s="198">
        <f>SUM(P363:P370)</f>
        <v>0</v>
      </c>
      <c r="Q362" s="197"/>
      <c r="R362" s="198">
        <f>SUM(R363:R370)</f>
        <v>0</v>
      </c>
      <c r="S362" s="197"/>
      <c r="T362" s="199">
        <f>SUM(T363:T370)</f>
        <v>0</v>
      </c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R362" s="200" t="s">
        <v>159</v>
      </c>
      <c r="AT362" s="201" t="s">
        <v>72</v>
      </c>
      <c r="AU362" s="201" t="s">
        <v>81</v>
      </c>
      <c r="AY362" s="200" t="s">
        <v>122</v>
      </c>
      <c r="BK362" s="202">
        <f>SUM(BK363:BK370)</f>
        <v>0</v>
      </c>
    </row>
    <row r="363" s="2" customFormat="1" ht="16.5" customHeight="1">
      <c r="A363" s="39"/>
      <c r="B363" s="40"/>
      <c r="C363" s="205" t="s">
        <v>517</v>
      </c>
      <c r="D363" s="205" t="s">
        <v>124</v>
      </c>
      <c r="E363" s="206" t="s">
        <v>518</v>
      </c>
      <c r="F363" s="207" t="s">
        <v>516</v>
      </c>
      <c r="G363" s="208" t="s">
        <v>492</v>
      </c>
      <c r="H363" s="209">
        <v>1</v>
      </c>
      <c r="I363" s="210"/>
      <c r="J363" s="211">
        <f>ROUND(I363*H363,2)</f>
        <v>0</v>
      </c>
      <c r="K363" s="207" t="s">
        <v>128</v>
      </c>
      <c r="L363" s="45"/>
      <c r="M363" s="212" t="s">
        <v>28</v>
      </c>
      <c r="N363" s="213" t="s">
        <v>44</v>
      </c>
      <c r="O363" s="85"/>
      <c r="P363" s="214">
        <f>O363*H363</f>
        <v>0</v>
      </c>
      <c r="Q363" s="214">
        <v>0</v>
      </c>
      <c r="R363" s="214">
        <f>Q363*H363</f>
        <v>0</v>
      </c>
      <c r="S363" s="214">
        <v>0</v>
      </c>
      <c r="T363" s="215">
        <f>S363*H363</f>
        <v>0</v>
      </c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R363" s="216" t="s">
        <v>493</v>
      </c>
      <c r="AT363" s="216" t="s">
        <v>124</v>
      </c>
      <c r="AU363" s="216" t="s">
        <v>83</v>
      </c>
      <c r="AY363" s="18" t="s">
        <v>122</v>
      </c>
      <c r="BE363" s="217">
        <f>IF(N363="základní",J363,0)</f>
        <v>0</v>
      </c>
      <c r="BF363" s="217">
        <f>IF(N363="snížená",J363,0)</f>
        <v>0</v>
      </c>
      <c r="BG363" s="217">
        <f>IF(N363="zákl. přenesená",J363,0)</f>
        <v>0</v>
      </c>
      <c r="BH363" s="217">
        <f>IF(N363="sníž. přenesená",J363,0)</f>
        <v>0</v>
      </c>
      <c r="BI363" s="217">
        <f>IF(N363="nulová",J363,0)</f>
        <v>0</v>
      </c>
      <c r="BJ363" s="18" t="s">
        <v>81</v>
      </c>
      <c r="BK363" s="217">
        <f>ROUND(I363*H363,2)</f>
        <v>0</v>
      </c>
      <c r="BL363" s="18" t="s">
        <v>493</v>
      </c>
      <c r="BM363" s="216" t="s">
        <v>519</v>
      </c>
    </row>
    <row r="364" s="2" customFormat="1">
      <c r="A364" s="39"/>
      <c r="B364" s="40"/>
      <c r="C364" s="41"/>
      <c r="D364" s="218" t="s">
        <v>131</v>
      </c>
      <c r="E364" s="41"/>
      <c r="F364" s="219" t="s">
        <v>516</v>
      </c>
      <c r="G364" s="41"/>
      <c r="H364" s="41"/>
      <c r="I364" s="220"/>
      <c r="J364" s="41"/>
      <c r="K364" s="41"/>
      <c r="L364" s="45"/>
      <c r="M364" s="221"/>
      <c r="N364" s="222"/>
      <c r="O364" s="85"/>
      <c r="P364" s="85"/>
      <c r="Q364" s="85"/>
      <c r="R364" s="85"/>
      <c r="S364" s="85"/>
      <c r="T364" s="86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T364" s="18" t="s">
        <v>131</v>
      </c>
      <c r="AU364" s="18" t="s">
        <v>83</v>
      </c>
    </row>
    <row r="365" s="2" customFormat="1">
      <c r="A365" s="39"/>
      <c r="B365" s="40"/>
      <c r="C365" s="41"/>
      <c r="D365" s="223" t="s">
        <v>133</v>
      </c>
      <c r="E365" s="41"/>
      <c r="F365" s="224" t="s">
        <v>520</v>
      </c>
      <c r="G365" s="41"/>
      <c r="H365" s="41"/>
      <c r="I365" s="220"/>
      <c r="J365" s="41"/>
      <c r="K365" s="41"/>
      <c r="L365" s="45"/>
      <c r="M365" s="221"/>
      <c r="N365" s="222"/>
      <c r="O365" s="85"/>
      <c r="P365" s="85"/>
      <c r="Q365" s="85"/>
      <c r="R365" s="85"/>
      <c r="S365" s="85"/>
      <c r="T365" s="86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T365" s="18" t="s">
        <v>133</v>
      </c>
      <c r="AU365" s="18" t="s">
        <v>83</v>
      </c>
    </row>
    <row r="366" s="2" customFormat="1">
      <c r="A366" s="39"/>
      <c r="B366" s="40"/>
      <c r="C366" s="41"/>
      <c r="D366" s="218" t="s">
        <v>156</v>
      </c>
      <c r="E366" s="41"/>
      <c r="F366" s="247" t="s">
        <v>521</v>
      </c>
      <c r="G366" s="41"/>
      <c r="H366" s="41"/>
      <c r="I366" s="220"/>
      <c r="J366" s="41"/>
      <c r="K366" s="41"/>
      <c r="L366" s="45"/>
      <c r="M366" s="221"/>
      <c r="N366" s="222"/>
      <c r="O366" s="85"/>
      <c r="P366" s="85"/>
      <c r="Q366" s="85"/>
      <c r="R366" s="85"/>
      <c r="S366" s="85"/>
      <c r="T366" s="86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T366" s="18" t="s">
        <v>156</v>
      </c>
      <c r="AU366" s="18" t="s">
        <v>83</v>
      </c>
    </row>
    <row r="367" s="2" customFormat="1" ht="16.5" customHeight="1">
      <c r="A367" s="39"/>
      <c r="B367" s="40"/>
      <c r="C367" s="205" t="s">
        <v>522</v>
      </c>
      <c r="D367" s="205" t="s">
        <v>124</v>
      </c>
      <c r="E367" s="206" t="s">
        <v>523</v>
      </c>
      <c r="F367" s="207" t="s">
        <v>524</v>
      </c>
      <c r="G367" s="208" t="s">
        <v>492</v>
      </c>
      <c r="H367" s="209">
        <v>1</v>
      </c>
      <c r="I367" s="210"/>
      <c r="J367" s="211">
        <f>ROUND(I367*H367,2)</f>
        <v>0</v>
      </c>
      <c r="K367" s="207" t="s">
        <v>128</v>
      </c>
      <c r="L367" s="45"/>
      <c r="M367" s="212" t="s">
        <v>28</v>
      </c>
      <c r="N367" s="213" t="s">
        <v>44</v>
      </c>
      <c r="O367" s="85"/>
      <c r="P367" s="214">
        <f>O367*H367</f>
        <v>0</v>
      </c>
      <c r="Q367" s="214">
        <v>0</v>
      </c>
      <c r="R367" s="214">
        <f>Q367*H367</f>
        <v>0</v>
      </c>
      <c r="S367" s="214">
        <v>0</v>
      </c>
      <c r="T367" s="215">
        <f>S367*H367</f>
        <v>0</v>
      </c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R367" s="216" t="s">
        <v>493</v>
      </c>
      <c r="AT367" s="216" t="s">
        <v>124</v>
      </c>
      <c r="AU367" s="216" t="s">
        <v>83</v>
      </c>
      <c r="AY367" s="18" t="s">
        <v>122</v>
      </c>
      <c r="BE367" s="217">
        <f>IF(N367="základní",J367,0)</f>
        <v>0</v>
      </c>
      <c r="BF367" s="217">
        <f>IF(N367="snížená",J367,0)</f>
        <v>0</v>
      </c>
      <c r="BG367" s="217">
        <f>IF(N367="zákl. přenesená",J367,0)</f>
        <v>0</v>
      </c>
      <c r="BH367" s="217">
        <f>IF(N367="sníž. přenesená",J367,0)</f>
        <v>0</v>
      </c>
      <c r="BI367" s="217">
        <f>IF(N367="nulová",J367,0)</f>
        <v>0</v>
      </c>
      <c r="BJ367" s="18" t="s">
        <v>81</v>
      </c>
      <c r="BK367" s="217">
        <f>ROUND(I367*H367,2)</f>
        <v>0</v>
      </c>
      <c r="BL367" s="18" t="s">
        <v>493</v>
      </c>
      <c r="BM367" s="216" t="s">
        <v>525</v>
      </c>
    </row>
    <row r="368" s="2" customFormat="1">
      <c r="A368" s="39"/>
      <c r="B368" s="40"/>
      <c r="C368" s="41"/>
      <c r="D368" s="218" t="s">
        <v>131</v>
      </c>
      <c r="E368" s="41"/>
      <c r="F368" s="219" t="s">
        <v>524</v>
      </c>
      <c r="G368" s="41"/>
      <c r="H368" s="41"/>
      <c r="I368" s="220"/>
      <c r="J368" s="41"/>
      <c r="K368" s="41"/>
      <c r="L368" s="45"/>
      <c r="M368" s="221"/>
      <c r="N368" s="222"/>
      <c r="O368" s="85"/>
      <c r="P368" s="85"/>
      <c r="Q368" s="85"/>
      <c r="R368" s="85"/>
      <c r="S368" s="85"/>
      <c r="T368" s="86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T368" s="18" t="s">
        <v>131</v>
      </c>
      <c r="AU368" s="18" t="s">
        <v>83</v>
      </c>
    </row>
    <row r="369" s="2" customFormat="1">
      <c r="A369" s="39"/>
      <c r="B369" s="40"/>
      <c r="C369" s="41"/>
      <c r="D369" s="223" t="s">
        <v>133</v>
      </c>
      <c r="E369" s="41"/>
      <c r="F369" s="224" t="s">
        <v>526</v>
      </c>
      <c r="G369" s="41"/>
      <c r="H369" s="41"/>
      <c r="I369" s="220"/>
      <c r="J369" s="41"/>
      <c r="K369" s="41"/>
      <c r="L369" s="45"/>
      <c r="M369" s="221"/>
      <c r="N369" s="222"/>
      <c r="O369" s="85"/>
      <c r="P369" s="85"/>
      <c r="Q369" s="85"/>
      <c r="R369" s="85"/>
      <c r="S369" s="85"/>
      <c r="T369" s="86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T369" s="18" t="s">
        <v>133</v>
      </c>
      <c r="AU369" s="18" t="s">
        <v>83</v>
      </c>
    </row>
    <row r="370" s="2" customFormat="1">
      <c r="A370" s="39"/>
      <c r="B370" s="40"/>
      <c r="C370" s="41"/>
      <c r="D370" s="218" t="s">
        <v>156</v>
      </c>
      <c r="E370" s="41"/>
      <c r="F370" s="247" t="s">
        <v>527</v>
      </c>
      <c r="G370" s="41"/>
      <c r="H370" s="41"/>
      <c r="I370" s="220"/>
      <c r="J370" s="41"/>
      <c r="K370" s="41"/>
      <c r="L370" s="45"/>
      <c r="M370" s="221"/>
      <c r="N370" s="222"/>
      <c r="O370" s="85"/>
      <c r="P370" s="85"/>
      <c r="Q370" s="85"/>
      <c r="R370" s="85"/>
      <c r="S370" s="85"/>
      <c r="T370" s="86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T370" s="18" t="s">
        <v>156</v>
      </c>
      <c r="AU370" s="18" t="s">
        <v>83</v>
      </c>
    </row>
    <row r="371" s="12" customFormat="1" ht="22.8" customHeight="1">
      <c r="A371" s="12"/>
      <c r="B371" s="189"/>
      <c r="C371" s="190"/>
      <c r="D371" s="191" t="s">
        <v>72</v>
      </c>
      <c r="E371" s="203" t="s">
        <v>528</v>
      </c>
      <c r="F371" s="203" t="s">
        <v>529</v>
      </c>
      <c r="G371" s="190"/>
      <c r="H371" s="190"/>
      <c r="I371" s="193"/>
      <c r="J371" s="204">
        <f>BK371</f>
        <v>0</v>
      </c>
      <c r="K371" s="190"/>
      <c r="L371" s="195"/>
      <c r="M371" s="196"/>
      <c r="N371" s="197"/>
      <c r="O371" s="197"/>
      <c r="P371" s="198">
        <f>SUM(P372:P374)</f>
        <v>0</v>
      </c>
      <c r="Q371" s="197"/>
      <c r="R371" s="198">
        <f>SUM(R372:R374)</f>
        <v>0</v>
      </c>
      <c r="S371" s="197"/>
      <c r="T371" s="199">
        <f>SUM(T372:T374)</f>
        <v>0</v>
      </c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R371" s="200" t="s">
        <v>159</v>
      </c>
      <c r="AT371" s="201" t="s">
        <v>72</v>
      </c>
      <c r="AU371" s="201" t="s">
        <v>81</v>
      </c>
      <c r="AY371" s="200" t="s">
        <v>122</v>
      </c>
      <c r="BK371" s="202">
        <f>SUM(BK372:BK374)</f>
        <v>0</v>
      </c>
    </row>
    <row r="372" s="2" customFormat="1" ht="16.5" customHeight="1">
      <c r="A372" s="39"/>
      <c r="B372" s="40"/>
      <c r="C372" s="205" t="s">
        <v>530</v>
      </c>
      <c r="D372" s="205" t="s">
        <v>124</v>
      </c>
      <c r="E372" s="206" t="s">
        <v>531</v>
      </c>
      <c r="F372" s="207" t="s">
        <v>532</v>
      </c>
      <c r="G372" s="208" t="s">
        <v>492</v>
      </c>
      <c r="H372" s="209">
        <v>1</v>
      </c>
      <c r="I372" s="210"/>
      <c r="J372" s="211">
        <f>ROUND(I372*H372,2)</f>
        <v>0</v>
      </c>
      <c r="K372" s="207" t="s">
        <v>128</v>
      </c>
      <c r="L372" s="45"/>
      <c r="M372" s="212" t="s">
        <v>28</v>
      </c>
      <c r="N372" s="213" t="s">
        <v>44</v>
      </c>
      <c r="O372" s="85"/>
      <c r="P372" s="214">
        <f>O372*H372</f>
        <v>0</v>
      </c>
      <c r="Q372" s="214">
        <v>0</v>
      </c>
      <c r="R372" s="214">
        <f>Q372*H372</f>
        <v>0</v>
      </c>
      <c r="S372" s="214">
        <v>0</v>
      </c>
      <c r="T372" s="215">
        <f>S372*H372</f>
        <v>0</v>
      </c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R372" s="216" t="s">
        <v>493</v>
      </c>
      <c r="AT372" s="216" t="s">
        <v>124</v>
      </c>
      <c r="AU372" s="216" t="s">
        <v>83</v>
      </c>
      <c r="AY372" s="18" t="s">
        <v>122</v>
      </c>
      <c r="BE372" s="217">
        <f>IF(N372="základní",J372,0)</f>
        <v>0</v>
      </c>
      <c r="BF372" s="217">
        <f>IF(N372="snížená",J372,0)</f>
        <v>0</v>
      </c>
      <c r="BG372" s="217">
        <f>IF(N372="zákl. přenesená",J372,0)</f>
        <v>0</v>
      </c>
      <c r="BH372" s="217">
        <f>IF(N372="sníž. přenesená",J372,0)</f>
        <v>0</v>
      </c>
      <c r="BI372" s="217">
        <f>IF(N372="nulová",J372,0)</f>
        <v>0</v>
      </c>
      <c r="BJ372" s="18" t="s">
        <v>81</v>
      </c>
      <c r="BK372" s="217">
        <f>ROUND(I372*H372,2)</f>
        <v>0</v>
      </c>
      <c r="BL372" s="18" t="s">
        <v>493</v>
      </c>
      <c r="BM372" s="216" t="s">
        <v>533</v>
      </c>
    </row>
    <row r="373" s="2" customFormat="1">
      <c r="A373" s="39"/>
      <c r="B373" s="40"/>
      <c r="C373" s="41"/>
      <c r="D373" s="218" t="s">
        <v>131</v>
      </c>
      <c r="E373" s="41"/>
      <c r="F373" s="219" t="s">
        <v>532</v>
      </c>
      <c r="G373" s="41"/>
      <c r="H373" s="41"/>
      <c r="I373" s="220"/>
      <c r="J373" s="41"/>
      <c r="K373" s="41"/>
      <c r="L373" s="45"/>
      <c r="M373" s="221"/>
      <c r="N373" s="222"/>
      <c r="O373" s="85"/>
      <c r="P373" s="85"/>
      <c r="Q373" s="85"/>
      <c r="R373" s="85"/>
      <c r="S373" s="85"/>
      <c r="T373" s="86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T373" s="18" t="s">
        <v>131</v>
      </c>
      <c r="AU373" s="18" t="s">
        <v>83</v>
      </c>
    </row>
    <row r="374" s="2" customFormat="1">
      <c r="A374" s="39"/>
      <c r="B374" s="40"/>
      <c r="C374" s="41"/>
      <c r="D374" s="223" t="s">
        <v>133</v>
      </c>
      <c r="E374" s="41"/>
      <c r="F374" s="224" t="s">
        <v>534</v>
      </c>
      <c r="G374" s="41"/>
      <c r="H374" s="41"/>
      <c r="I374" s="220"/>
      <c r="J374" s="41"/>
      <c r="K374" s="41"/>
      <c r="L374" s="45"/>
      <c r="M374" s="258"/>
      <c r="N374" s="259"/>
      <c r="O374" s="260"/>
      <c r="P374" s="260"/>
      <c r="Q374" s="260"/>
      <c r="R374" s="260"/>
      <c r="S374" s="260"/>
      <c r="T374" s="261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T374" s="18" t="s">
        <v>133</v>
      </c>
      <c r="AU374" s="18" t="s">
        <v>83</v>
      </c>
    </row>
    <row r="375" s="2" customFormat="1" ht="6.96" customHeight="1">
      <c r="A375" s="39"/>
      <c r="B375" s="60"/>
      <c r="C375" s="61"/>
      <c r="D375" s="61"/>
      <c r="E375" s="61"/>
      <c r="F375" s="61"/>
      <c r="G375" s="61"/>
      <c r="H375" s="61"/>
      <c r="I375" s="61"/>
      <c r="J375" s="61"/>
      <c r="K375" s="61"/>
      <c r="L375" s="45"/>
      <c r="M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</row>
  </sheetData>
  <sheetProtection sheet="1" autoFilter="0" formatColumns="0" formatRows="0" objects="1" scenarios="1" spinCount="100000" saltValue="6Wh5XxcZHOxHAzSMd07g+JdM5R+BrDswqiuobU24tV0dAp5gK82IzQZvROmZDZR0q1w8E9a3QhdteORDC/bx7g==" hashValue="GTDrAEQHgMjXLzE4hd9TH8Tz0PZ2aMjtL/mjCkWa2CAqsOUBp+Zxd4DfEDg702NNAdCMNle8kW7bu1uPTKNbeg==" algorithmName="SHA-512" password="CC35"/>
  <autoFilter ref="C91:K374"/>
  <mergeCells count="9">
    <mergeCell ref="E7:H7"/>
    <mergeCell ref="E9:H9"/>
    <mergeCell ref="E18:H18"/>
    <mergeCell ref="E27:H27"/>
    <mergeCell ref="E48:H48"/>
    <mergeCell ref="E50:H50"/>
    <mergeCell ref="E82:H82"/>
    <mergeCell ref="E84:H84"/>
    <mergeCell ref="L2:V2"/>
  </mergeCells>
  <hyperlinks>
    <hyperlink ref="F97" r:id="rId1" display="https://podminky.urs.cz/item/CS_URS_2025_02/122251101"/>
    <hyperlink ref="F101" r:id="rId2" display="https://podminky.urs.cz/item/CS_URS_2025_02/132251101"/>
    <hyperlink ref="F106" r:id="rId3" display="https://podminky.urs.cz/item/CS_URS_2025_02/133251101"/>
    <hyperlink ref="F110" r:id="rId4" display="https://podminky.urs.cz/item/CS_URS_2025_02/162751117"/>
    <hyperlink ref="F116" r:id="rId5" display="https://podminky.urs.cz/item/CS_URS_2025_02/171201231"/>
    <hyperlink ref="F122" r:id="rId6" display="https://podminky.urs.cz/item/CS_URS_2025_02/174151101"/>
    <hyperlink ref="F133" r:id="rId7" display="https://podminky.urs.cz/item/CS_URS_2025_02/175151101"/>
    <hyperlink ref="F143" r:id="rId8" display="https://podminky.urs.cz/item/CS_URS_2025_02/181951112"/>
    <hyperlink ref="F148" r:id="rId9" display="https://podminky.urs.cz/item/CS_URS_2025_02/451573111"/>
    <hyperlink ref="F153" r:id="rId10" display="https://podminky.urs.cz/item/CS_URS_2025_02/452311141"/>
    <hyperlink ref="F159" r:id="rId11" display="https://podminky.urs.cz/item/CS_URS_2025_02/564851012"/>
    <hyperlink ref="F163" r:id="rId12" display="https://podminky.urs.cz/item/CS_URS_2025_02/564851112"/>
    <hyperlink ref="F167" r:id="rId13" display="https://podminky.urs.cz/item/CS_URS_2025_02/565145021"/>
    <hyperlink ref="F171" r:id="rId14" display="https://podminky.urs.cz/item/CS_URS_2025_02/567122114"/>
    <hyperlink ref="F175" r:id="rId15" display="https://podminky.urs.cz/item/CS_URS_2025_02/573211108"/>
    <hyperlink ref="F179" r:id="rId16" display="https://podminky.urs.cz/item/CS_URS_2025_02/577134121"/>
    <hyperlink ref="F183" r:id="rId17" display="https://podminky.urs.cz/item/CS_URS_2025_02/596412112"/>
    <hyperlink ref="F199" r:id="rId18" display="https://podminky.urs.cz/item/CS_URS_2025_02/871313121"/>
    <hyperlink ref="F207" r:id="rId19" display="https://podminky.urs.cz/item/CS_URS_2025_02/895941301"/>
    <hyperlink ref="F215" r:id="rId20" display="https://podminky.urs.cz/item/CS_URS_2025_02/895941313"/>
    <hyperlink ref="F222" r:id="rId21" display="https://podminky.urs.cz/item/CS_URS_2025_02/895941322"/>
    <hyperlink ref="F229" r:id="rId22" display="https://podminky.urs.cz/item/CS_URS_2025_02/899204112"/>
    <hyperlink ref="F243" r:id="rId23" display="https://podminky.urs.cz/item/CS_URS_2025_02/899722113"/>
    <hyperlink ref="F252" r:id="rId24" display="https://podminky.urs.cz/item/CS_URS_2025_02/916131213"/>
    <hyperlink ref="F262" r:id="rId25" display="https://podminky.urs.cz/item/CS_URS_2025_02/916231213"/>
    <hyperlink ref="F272" r:id="rId26" display="https://podminky.urs.cz/item/CS_URS_2025_02/919726123"/>
    <hyperlink ref="F277" r:id="rId27" display="https://podminky.urs.cz/item/CS_URS_2025_02/919732211"/>
    <hyperlink ref="F282" r:id="rId28" display="https://podminky.urs.cz/item/CS_URS_2025_02/919735112"/>
    <hyperlink ref="F287" r:id="rId29" display="https://podminky.urs.cz/item/CS_URS_2025_02/113107142"/>
    <hyperlink ref="F291" r:id="rId30" display="https://podminky.urs.cz/item/CS_URS_2025_02/113107223"/>
    <hyperlink ref="F295" r:id="rId31" display="https://podminky.urs.cz/item/CS_URS_2025_02/113107324"/>
    <hyperlink ref="F299" r:id="rId32" display="https://podminky.urs.cz/item/CS_URS_2025_02/113154538"/>
    <hyperlink ref="F303" r:id="rId33" display="https://podminky.urs.cz/item/CS_URS_2025_02/113154512"/>
    <hyperlink ref="F308" r:id="rId34" display="https://podminky.urs.cz/item/CS_URS_2025_02/997221551"/>
    <hyperlink ref="F314" r:id="rId35" display="https://podminky.urs.cz/item/CS_URS_2025_02/997221559"/>
    <hyperlink ref="F321" r:id="rId36" display="https://podminky.urs.cz/item/CS_URS_2025_02/997221561"/>
    <hyperlink ref="F326" r:id="rId37" display="https://podminky.urs.cz/item/CS_URS_2025_02/997221569"/>
    <hyperlink ref="F332" r:id="rId38" display="https://podminky.urs.cz/item/CS_URS_2025_02/997221873"/>
    <hyperlink ref="F337" r:id="rId39" display="https://podminky.urs.cz/item/CS_URS_2025_02/997221875"/>
    <hyperlink ref="F344" r:id="rId40" display="https://podminky.urs.cz/item/CS_URS_2025_02/998225111"/>
    <hyperlink ref="F349" r:id="rId41" display="https://podminky.urs.cz/item/CS_URS_2025_02/012164000"/>
    <hyperlink ref="F353" r:id="rId42" display="https://podminky.urs.cz/item/CS_URS_2025_02/012303000"/>
    <hyperlink ref="F356" r:id="rId43" display="https://podminky.urs.cz/item/CS_URS_2025_02/012403000"/>
    <hyperlink ref="F360" r:id="rId44" display="https://podminky.urs.cz/item/CS_URS_2025_02/012414000"/>
    <hyperlink ref="F365" r:id="rId45" display="https://podminky.urs.cz/item/CS_URS_2025_02/030001000"/>
    <hyperlink ref="F369" r:id="rId46" display="https://podminky.urs.cz/item/CS_URS_2025_02/034303000"/>
    <hyperlink ref="F374" r:id="rId47" display="https://podminky.urs.cz/item/CS_URS_2025_02/043154000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48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86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83</v>
      </c>
    </row>
    <row r="4" s="1" customFormat="1" ht="24.96" customHeight="1">
      <c r="B4" s="21"/>
      <c r="D4" s="131" t="s">
        <v>87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Obnova povrchů Dobrovského - Roudnice nad Labem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88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535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28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22</v>
      </c>
      <c r="E12" s="39"/>
      <c r="F12" s="137" t="s">
        <v>23</v>
      </c>
      <c r="G12" s="39"/>
      <c r="H12" s="39"/>
      <c r="I12" s="133" t="s">
        <v>24</v>
      </c>
      <c r="J12" s="138" t="str">
        <f>'Rekapitulace stavby'!AN8</f>
        <v>30. 7. 2025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26</v>
      </c>
      <c r="E14" s="39"/>
      <c r="F14" s="39"/>
      <c r="G14" s="39"/>
      <c r="H14" s="39"/>
      <c r="I14" s="133" t="s">
        <v>27</v>
      </c>
      <c r="J14" s="137" t="str">
        <f>IF('Rekapitulace stavby'!AN10="","",'Rekapitulace stavby'!AN10)</f>
        <v/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tr">
        <f>IF('Rekapitulace stavby'!E11="","",'Rekapitulace stavby'!E11)</f>
        <v xml:space="preserve"> </v>
      </c>
      <c r="F15" s="39"/>
      <c r="G15" s="39"/>
      <c r="H15" s="39"/>
      <c r="I15" s="133" t="s">
        <v>30</v>
      </c>
      <c r="J15" s="137" t="str">
        <f>IF('Rekapitulace stavby'!AN11="","",'Rekapitulace stavby'!AN11)</f>
        <v/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31</v>
      </c>
      <c r="E17" s="39"/>
      <c r="F17" s="39"/>
      <c r="G17" s="39"/>
      <c r="H17" s="39"/>
      <c r="I17" s="133" t="s">
        <v>27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30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33</v>
      </c>
      <c r="E20" s="39"/>
      <c r="F20" s="39"/>
      <c r="G20" s="39"/>
      <c r="H20" s="39"/>
      <c r="I20" s="133" t="s">
        <v>27</v>
      </c>
      <c r="J20" s="137" t="s">
        <v>28</v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34</v>
      </c>
      <c r="F21" s="39"/>
      <c r="G21" s="39"/>
      <c r="H21" s="39"/>
      <c r="I21" s="133" t="s">
        <v>30</v>
      </c>
      <c r="J21" s="137" t="s">
        <v>28</v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36</v>
      </c>
      <c r="E23" s="39"/>
      <c r="F23" s="39"/>
      <c r="G23" s="39"/>
      <c r="H23" s="39"/>
      <c r="I23" s="133" t="s">
        <v>27</v>
      </c>
      <c r="J23" s="137" t="str">
        <f>IF('Rekapitulace stavby'!AN19="","",'Rekapitulace stavby'!AN19)</f>
        <v/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tr">
        <f>IF('Rekapitulace stavby'!E20="","",'Rekapitulace stavby'!E20)</f>
        <v xml:space="preserve"> </v>
      </c>
      <c r="F24" s="39"/>
      <c r="G24" s="39"/>
      <c r="H24" s="39"/>
      <c r="I24" s="133" t="s">
        <v>30</v>
      </c>
      <c r="J24" s="137" t="str">
        <f>IF('Rekapitulace stavby'!AN20="","",'Rekapitulace stavby'!AN20)</f>
        <v/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37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39"/>
      <c r="B27" s="140"/>
      <c r="C27" s="139"/>
      <c r="D27" s="139"/>
      <c r="E27" s="141" t="s">
        <v>28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39</v>
      </c>
      <c r="E30" s="39"/>
      <c r="F30" s="39"/>
      <c r="G30" s="39"/>
      <c r="H30" s="39"/>
      <c r="I30" s="39"/>
      <c r="J30" s="145">
        <f>ROUND(J84,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41</v>
      </c>
      <c r="G32" s="39"/>
      <c r="H32" s="39"/>
      <c r="I32" s="146" t="s">
        <v>40</v>
      </c>
      <c r="J32" s="146" t="s">
        <v>42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43</v>
      </c>
      <c r="E33" s="133" t="s">
        <v>44</v>
      </c>
      <c r="F33" s="148">
        <f>ROUND((SUM(BE84:BE121)),  2)</f>
        <v>0</v>
      </c>
      <c r="G33" s="39"/>
      <c r="H33" s="39"/>
      <c r="I33" s="149">
        <v>0.20999999999999999</v>
      </c>
      <c r="J33" s="148">
        <f>ROUND(((SUM(BE84:BE121))*I33),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45</v>
      </c>
      <c r="F34" s="148">
        <f>ROUND((SUM(BF84:BF121)),  2)</f>
        <v>0</v>
      </c>
      <c r="G34" s="39"/>
      <c r="H34" s="39"/>
      <c r="I34" s="149">
        <v>0.12</v>
      </c>
      <c r="J34" s="148">
        <f>ROUND(((SUM(BF84:BF121))*I34),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46</v>
      </c>
      <c r="F35" s="148">
        <f>ROUND((SUM(BG84:BG121)),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47</v>
      </c>
      <c r="F36" s="148">
        <f>ROUND((SUM(BH84:BH121)),  2)</f>
        <v>0</v>
      </c>
      <c r="G36" s="39"/>
      <c r="H36" s="39"/>
      <c r="I36" s="149">
        <v>0.12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48</v>
      </c>
      <c r="F37" s="148">
        <f>ROUND((SUM(BI84:BI121)),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49</v>
      </c>
      <c r="E39" s="152"/>
      <c r="F39" s="152"/>
      <c r="G39" s="153" t="s">
        <v>50</v>
      </c>
      <c r="H39" s="154" t="s">
        <v>51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90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Obnova povrchů Dobrovského - Roudnice nad Labem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88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Investor_B - Severočeská vodárenská, a.s.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22</v>
      </c>
      <c r="D52" s="41"/>
      <c r="E52" s="41"/>
      <c r="F52" s="28" t="str">
        <f>F12</f>
        <v>Roudnice nad Labem</v>
      </c>
      <c r="G52" s="41"/>
      <c r="H52" s="41"/>
      <c r="I52" s="33" t="s">
        <v>24</v>
      </c>
      <c r="J52" s="73" t="str">
        <f>IF(J12="","",J12)</f>
        <v>30. 7. 2025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25.65" customHeight="1">
      <c r="A54" s="39"/>
      <c r="B54" s="40"/>
      <c r="C54" s="33" t="s">
        <v>26</v>
      </c>
      <c r="D54" s="41"/>
      <c r="E54" s="41"/>
      <c r="F54" s="28" t="str">
        <f>E15</f>
        <v xml:space="preserve"> </v>
      </c>
      <c r="G54" s="41"/>
      <c r="H54" s="41"/>
      <c r="I54" s="33" t="s">
        <v>33</v>
      </c>
      <c r="J54" s="37" t="str">
        <f>E21</f>
        <v>Projekce dopravní Filip, s.r.o.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31</v>
      </c>
      <c r="D55" s="41"/>
      <c r="E55" s="41"/>
      <c r="F55" s="28" t="str">
        <f>IF(E18="","",E18)</f>
        <v>Vyplň údaj</v>
      </c>
      <c r="G55" s="41"/>
      <c r="H55" s="41"/>
      <c r="I55" s="33" t="s">
        <v>36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91</v>
      </c>
      <c r="D57" s="163"/>
      <c r="E57" s="163"/>
      <c r="F57" s="163"/>
      <c r="G57" s="163"/>
      <c r="H57" s="163"/>
      <c r="I57" s="163"/>
      <c r="J57" s="164" t="s">
        <v>92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71</v>
      </c>
      <c r="D59" s="41"/>
      <c r="E59" s="41"/>
      <c r="F59" s="41"/>
      <c r="G59" s="41"/>
      <c r="H59" s="41"/>
      <c r="I59" s="41"/>
      <c r="J59" s="103">
        <f>J84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93</v>
      </c>
    </row>
    <row r="60" s="9" customFormat="1" ht="24.96" customHeight="1">
      <c r="A60" s="9"/>
      <c r="B60" s="166"/>
      <c r="C60" s="167"/>
      <c r="D60" s="168" t="s">
        <v>94</v>
      </c>
      <c r="E60" s="169"/>
      <c r="F60" s="169"/>
      <c r="G60" s="169"/>
      <c r="H60" s="169"/>
      <c r="I60" s="169"/>
      <c r="J60" s="170">
        <f>J85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2"/>
      <c r="C61" s="173"/>
      <c r="D61" s="174" t="s">
        <v>95</v>
      </c>
      <c r="E61" s="175"/>
      <c r="F61" s="175"/>
      <c r="G61" s="175"/>
      <c r="H61" s="175"/>
      <c r="I61" s="175"/>
      <c r="J61" s="176">
        <f>J86</f>
        <v>0</v>
      </c>
      <c r="K61" s="173"/>
      <c r="L61" s="177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2"/>
      <c r="C62" s="173"/>
      <c r="D62" s="174" t="s">
        <v>97</v>
      </c>
      <c r="E62" s="175"/>
      <c r="F62" s="175"/>
      <c r="G62" s="175"/>
      <c r="H62" s="175"/>
      <c r="I62" s="175"/>
      <c r="J62" s="176">
        <f>J91</f>
        <v>0</v>
      </c>
      <c r="K62" s="173"/>
      <c r="L62" s="177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2"/>
      <c r="C63" s="173"/>
      <c r="D63" s="174" t="s">
        <v>99</v>
      </c>
      <c r="E63" s="175"/>
      <c r="F63" s="175"/>
      <c r="G63" s="175"/>
      <c r="H63" s="175"/>
      <c r="I63" s="175"/>
      <c r="J63" s="176">
        <f>J112</f>
        <v>0</v>
      </c>
      <c r="K63" s="173"/>
      <c r="L63" s="177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2"/>
      <c r="C64" s="173"/>
      <c r="D64" s="174" t="s">
        <v>102</v>
      </c>
      <c r="E64" s="175"/>
      <c r="F64" s="175"/>
      <c r="G64" s="175"/>
      <c r="H64" s="175"/>
      <c r="I64" s="175"/>
      <c r="J64" s="176">
        <f>J118</f>
        <v>0</v>
      </c>
      <c r="K64" s="173"/>
      <c r="L64" s="177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2" customFormat="1" ht="21.84" customHeight="1">
      <c r="A65" s="39"/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135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6.96" customHeight="1">
      <c r="A66" s="39"/>
      <c r="B66" s="60"/>
      <c r="C66" s="61"/>
      <c r="D66" s="61"/>
      <c r="E66" s="61"/>
      <c r="F66" s="61"/>
      <c r="G66" s="61"/>
      <c r="H66" s="61"/>
      <c r="I66" s="61"/>
      <c r="J66" s="61"/>
      <c r="K66" s="61"/>
      <c r="L66" s="135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70" s="2" customFormat="1" ht="6.96" customHeight="1">
      <c r="A70" s="39"/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135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24.96" customHeight="1">
      <c r="A71" s="39"/>
      <c r="B71" s="40"/>
      <c r="C71" s="24" t="s">
        <v>107</v>
      </c>
      <c r="D71" s="41"/>
      <c r="E71" s="41"/>
      <c r="F71" s="41"/>
      <c r="G71" s="41"/>
      <c r="H71" s="41"/>
      <c r="I71" s="41"/>
      <c r="J71" s="41"/>
      <c r="K71" s="41"/>
      <c r="L71" s="135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40"/>
      <c r="C72" s="41"/>
      <c r="D72" s="41"/>
      <c r="E72" s="41"/>
      <c r="F72" s="41"/>
      <c r="G72" s="41"/>
      <c r="H72" s="41"/>
      <c r="I72" s="41"/>
      <c r="J72" s="41"/>
      <c r="K72" s="41"/>
      <c r="L72" s="135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12" customHeight="1">
      <c r="A73" s="39"/>
      <c r="B73" s="40"/>
      <c r="C73" s="33" t="s">
        <v>16</v>
      </c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16.5" customHeight="1">
      <c r="A74" s="39"/>
      <c r="B74" s="40"/>
      <c r="C74" s="41"/>
      <c r="D74" s="41"/>
      <c r="E74" s="161" t="str">
        <f>E7</f>
        <v>Obnova povrchů Dobrovského - Roudnice nad Labem</v>
      </c>
      <c r="F74" s="33"/>
      <c r="G74" s="33"/>
      <c r="H74" s="33"/>
      <c r="I74" s="41"/>
      <c r="J74" s="41"/>
      <c r="K74" s="4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12" customHeight="1">
      <c r="A75" s="39"/>
      <c r="B75" s="40"/>
      <c r="C75" s="33" t="s">
        <v>88</v>
      </c>
      <c r="D75" s="41"/>
      <c r="E75" s="41"/>
      <c r="F75" s="41"/>
      <c r="G75" s="41"/>
      <c r="H75" s="41"/>
      <c r="I75" s="41"/>
      <c r="J75" s="41"/>
      <c r="K75" s="41"/>
      <c r="L75" s="135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6.5" customHeight="1">
      <c r="A76" s="39"/>
      <c r="B76" s="40"/>
      <c r="C76" s="41"/>
      <c r="D76" s="41"/>
      <c r="E76" s="70" t="str">
        <f>E9</f>
        <v>Investor_B - Severočeská vodárenská, a.s.</v>
      </c>
      <c r="F76" s="41"/>
      <c r="G76" s="41"/>
      <c r="H76" s="41"/>
      <c r="I76" s="41"/>
      <c r="J76" s="41"/>
      <c r="K76" s="41"/>
      <c r="L76" s="135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6.96" customHeight="1">
      <c r="A77" s="39"/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135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2" customHeight="1">
      <c r="A78" s="39"/>
      <c r="B78" s="40"/>
      <c r="C78" s="33" t="s">
        <v>22</v>
      </c>
      <c r="D78" s="41"/>
      <c r="E78" s="41"/>
      <c r="F78" s="28" t="str">
        <f>F12</f>
        <v>Roudnice nad Labem</v>
      </c>
      <c r="G78" s="41"/>
      <c r="H78" s="41"/>
      <c r="I78" s="33" t="s">
        <v>24</v>
      </c>
      <c r="J78" s="73" t="str">
        <f>IF(J12="","",J12)</f>
        <v>30. 7. 2025</v>
      </c>
      <c r="K78" s="41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35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25.65" customHeight="1">
      <c r="A80" s="39"/>
      <c r="B80" s="40"/>
      <c r="C80" s="33" t="s">
        <v>26</v>
      </c>
      <c r="D80" s="41"/>
      <c r="E80" s="41"/>
      <c r="F80" s="28" t="str">
        <f>E15</f>
        <v xml:space="preserve"> </v>
      </c>
      <c r="G80" s="41"/>
      <c r="H80" s="41"/>
      <c r="I80" s="33" t="s">
        <v>33</v>
      </c>
      <c r="J80" s="37" t="str">
        <f>E21</f>
        <v>Projekce dopravní Filip, s.r.o.</v>
      </c>
      <c r="K80" s="41"/>
      <c r="L80" s="135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5.15" customHeight="1">
      <c r="A81" s="39"/>
      <c r="B81" s="40"/>
      <c r="C81" s="33" t="s">
        <v>31</v>
      </c>
      <c r="D81" s="41"/>
      <c r="E81" s="41"/>
      <c r="F81" s="28" t="str">
        <f>IF(E18="","",E18)</f>
        <v>Vyplň údaj</v>
      </c>
      <c r="G81" s="41"/>
      <c r="H81" s="41"/>
      <c r="I81" s="33" t="s">
        <v>36</v>
      </c>
      <c r="J81" s="37" t="str">
        <f>E24</f>
        <v xml:space="preserve"> </v>
      </c>
      <c r="K81" s="41"/>
      <c r="L81" s="135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0.32" customHeight="1">
      <c r="A82" s="39"/>
      <c r="B82" s="40"/>
      <c r="C82" s="41"/>
      <c r="D82" s="41"/>
      <c r="E82" s="41"/>
      <c r="F82" s="41"/>
      <c r="G82" s="41"/>
      <c r="H82" s="41"/>
      <c r="I82" s="41"/>
      <c r="J82" s="41"/>
      <c r="K82" s="41"/>
      <c r="L82" s="135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11" customFormat="1" ht="29.28" customHeight="1">
      <c r="A83" s="178"/>
      <c r="B83" s="179"/>
      <c r="C83" s="180" t="s">
        <v>108</v>
      </c>
      <c r="D83" s="181" t="s">
        <v>58</v>
      </c>
      <c r="E83" s="181" t="s">
        <v>54</v>
      </c>
      <c r="F83" s="181" t="s">
        <v>55</v>
      </c>
      <c r="G83" s="181" t="s">
        <v>109</v>
      </c>
      <c r="H83" s="181" t="s">
        <v>110</v>
      </c>
      <c r="I83" s="181" t="s">
        <v>111</v>
      </c>
      <c r="J83" s="181" t="s">
        <v>92</v>
      </c>
      <c r="K83" s="182" t="s">
        <v>112</v>
      </c>
      <c r="L83" s="183"/>
      <c r="M83" s="93" t="s">
        <v>28</v>
      </c>
      <c r="N83" s="94" t="s">
        <v>43</v>
      </c>
      <c r="O83" s="94" t="s">
        <v>113</v>
      </c>
      <c r="P83" s="94" t="s">
        <v>114</v>
      </c>
      <c r="Q83" s="94" t="s">
        <v>115</v>
      </c>
      <c r="R83" s="94" t="s">
        <v>116</v>
      </c>
      <c r="S83" s="94" t="s">
        <v>117</v>
      </c>
      <c r="T83" s="95" t="s">
        <v>118</v>
      </c>
      <c r="U83" s="178"/>
      <c r="V83" s="178"/>
      <c r="W83" s="178"/>
      <c r="X83" s="178"/>
      <c r="Y83" s="178"/>
      <c r="Z83" s="178"/>
      <c r="AA83" s="178"/>
      <c r="AB83" s="178"/>
      <c r="AC83" s="178"/>
      <c r="AD83" s="178"/>
      <c r="AE83" s="178"/>
    </row>
    <row r="84" s="2" customFormat="1" ht="22.8" customHeight="1">
      <c r="A84" s="39"/>
      <c r="B84" s="40"/>
      <c r="C84" s="100" t="s">
        <v>119</v>
      </c>
      <c r="D84" s="41"/>
      <c r="E84" s="41"/>
      <c r="F84" s="41"/>
      <c r="G84" s="41"/>
      <c r="H84" s="41"/>
      <c r="I84" s="41"/>
      <c r="J84" s="184">
        <f>BK84</f>
        <v>0</v>
      </c>
      <c r="K84" s="41"/>
      <c r="L84" s="45"/>
      <c r="M84" s="96"/>
      <c r="N84" s="185"/>
      <c r="O84" s="97"/>
      <c r="P84" s="186">
        <f>P85</f>
        <v>0</v>
      </c>
      <c r="Q84" s="97"/>
      <c r="R84" s="186">
        <f>R85</f>
        <v>0.38639999999999997</v>
      </c>
      <c r="S84" s="97"/>
      <c r="T84" s="187">
        <f>T85</f>
        <v>0</v>
      </c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T84" s="18" t="s">
        <v>72</v>
      </c>
      <c r="AU84" s="18" t="s">
        <v>93</v>
      </c>
      <c r="BK84" s="188">
        <f>BK85</f>
        <v>0</v>
      </c>
    </row>
    <row r="85" s="12" customFormat="1" ht="25.92" customHeight="1">
      <c r="A85" s="12"/>
      <c r="B85" s="189"/>
      <c r="C85" s="190"/>
      <c r="D85" s="191" t="s">
        <v>72</v>
      </c>
      <c r="E85" s="192" t="s">
        <v>120</v>
      </c>
      <c r="F85" s="192" t="s">
        <v>121</v>
      </c>
      <c r="G85" s="190"/>
      <c r="H85" s="190"/>
      <c r="I85" s="193"/>
      <c r="J85" s="194">
        <f>BK85</f>
        <v>0</v>
      </c>
      <c r="K85" s="190"/>
      <c r="L85" s="195"/>
      <c r="M85" s="196"/>
      <c r="N85" s="197"/>
      <c r="O85" s="197"/>
      <c r="P85" s="198">
        <f>P86+P91+P112+P118</f>
        <v>0</v>
      </c>
      <c r="Q85" s="197"/>
      <c r="R85" s="198">
        <f>R86+R91+R112+R118</f>
        <v>0.38639999999999997</v>
      </c>
      <c r="S85" s="197"/>
      <c r="T85" s="199">
        <f>T86+T91+T112+T118</f>
        <v>0</v>
      </c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R85" s="200" t="s">
        <v>81</v>
      </c>
      <c r="AT85" s="201" t="s">
        <v>72</v>
      </c>
      <c r="AU85" s="201" t="s">
        <v>73</v>
      </c>
      <c r="AY85" s="200" t="s">
        <v>122</v>
      </c>
      <c r="BK85" s="202">
        <f>BK86+BK91+BK112+BK118</f>
        <v>0</v>
      </c>
    </row>
    <row r="86" s="12" customFormat="1" ht="22.8" customHeight="1">
      <c r="A86" s="12"/>
      <c r="B86" s="189"/>
      <c r="C86" s="190"/>
      <c r="D86" s="191" t="s">
        <v>72</v>
      </c>
      <c r="E86" s="203" t="s">
        <v>81</v>
      </c>
      <c r="F86" s="203" t="s">
        <v>123</v>
      </c>
      <c r="G86" s="190"/>
      <c r="H86" s="190"/>
      <c r="I86" s="193"/>
      <c r="J86" s="204">
        <f>BK86</f>
        <v>0</v>
      </c>
      <c r="K86" s="190"/>
      <c r="L86" s="195"/>
      <c r="M86" s="196"/>
      <c r="N86" s="197"/>
      <c r="O86" s="197"/>
      <c r="P86" s="198">
        <f>SUM(P87:P90)</f>
        <v>0</v>
      </c>
      <c r="Q86" s="197"/>
      <c r="R86" s="198">
        <f>SUM(R87:R90)</f>
        <v>0</v>
      </c>
      <c r="S86" s="197"/>
      <c r="T86" s="199">
        <f>SUM(T87:T90)</f>
        <v>0</v>
      </c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R86" s="200" t="s">
        <v>81</v>
      </c>
      <c r="AT86" s="201" t="s">
        <v>72</v>
      </c>
      <c r="AU86" s="201" t="s">
        <v>81</v>
      </c>
      <c r="AY86" s="200" t="s">
        <v>122</v>
      </c>
      <c r="BK86" s="202">
        <f>SUM(BK87:BK90)</f>
        <v>0</v>
      </c>
    </row>
    <row r="87" s="2" customFormat="1" ht="24.15" customHeight="1">
      <c r="A87" s="39"/>
      <c r="B87" s="40"/>
      <c r="C87" s="205" t="s">
        <v>81</v>
      </c>
      <c r="D87" s="205" t="s">
        <v>124</v>
      </c>
      <c r="E87" s="206" t="s">
        <v>197</v>
      </c>
      <c r="F87" s="207" t="s">
        <v>198</v>
      </c>
      <c r="G87" s="208" t="s">
        <v>199</v>
      </c>
      <c r="H87" s="209">
        <v>560</v>
      </c>
      <c r="I87" s="210"/>
      <c r="J87" s="211">
        <f>ROUND(I87*H87,2)</f>
        <v>0</v>
      </c>
      <c r="K87" s="207" t="s">
        <v>128</v>
      </c>
      <c r="L87" s="45"/>
      <c r="M87" s="212" t="s">
        <v>28</v>
      </c>
      <c r="N87" s="213" t="s">
        <v>44</v>
      </c>
      <c r="O87" s="85"/>
      <c r="P87" s="214">
        <f>O87*H87</f>
        <v>0</v>
      </c>
      <c r="Q87" s="214">
        <v>0</v>
      </c>
      <c r="R87" s="214">
        <f>Q87*H87</f>
        <v>0</v>
      </c>
      <c r="S87" s="214">
        <v>0</v>
      </c>
      <c r="T87" s="215">
        <f>S87*H87</f>
        <v>0</v>
      </c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R87" s="216" t="s">
        <v>129</v>
      </c>
      <c r="AT87" s="216" t="s">
        <v>124</v>
      </c>
      <c r="AU87" s="216" t="s">
        <v>83</v>
      </c>
      <c r="AY87" s="18" t="s">
        <v>122</v>
      </c>
      <c r="BE87" s="217">
        <f>IF(N87="základní",J87,0)</f>
        <v>0</v>
      </c>
      <c r="BF87" s="217">
        <f>IF(N87="snížená",J87,0)</f>
        <v>0</v>
      </c>
      <c r="BG87" s="217">
        <f>IF(N87="zákl. přenesená",J87,0)</f>
        <v>0</v>
      </c>
      <c r="BH87" s="217">
        <f>IF(N87="sníž. přenesená",J87,0)</f>
        <v>0</v>
      </c>
      <c r="BI87" s="217">
        <f>IF(N87="nulová",J87,0)</f>
        <v>0</v>
      </c>
      <c r="BJ87" s="18" t="s">
        <v>81</v>
      </c>
      <c r="BK87" s="217">
        <f>ROUND(I87*H87,2)</f>
        <v>0</v>
      </c>
      <c r="BL87" s="18" t="s">
        <v>129</v>
      </c>
      <c r="BM87" s="216" t="s">
        <v>536</v>
      </c>
    </row>
    <row r="88" s="2" customFormat="1">
      <c r="A88" s="39"/>
      <c r="B88" s="40"/>
      <c r="C88" s="41"/>
      <c r="D88" s="218" t="s">
        <v>131</v>
      </c>
      <c r="E88" s="41"/>
      <c r="F88" s="219" t="s">
        <v>201</v>
      </c>
      <c r="G88" s="41"/>
      <c r="H88" s="41"/>
      <c r="I88" s="220"/>
      <c r="J88" s="41"/>
      <c r="K88" s="41"/>
      <c r="L88" s="45"/>
      <c r="M88" s="221"/>
      <c r="N88" s="222"/>
      <c r="O88" s="85"/>
      <c r="P88" s="85"/>
      <c r="Q88" s="85"/>
      <c r="R88" s="85"/>
      <c r="S88" s="85"/>
      <c r="T88" s="86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T88" s="18" t="s">
        <v>131</v>
      </c>
      <c r="AU88" s="18" t="s">
        <v>83</v>
      </c>
    </row>
    <row r="89" s="2" customFormat="1">
      <c r="A89" s="39"/>
      <c r="B89" s="40"/>
      <c r="C89" s="41"/>
      <c r="D89" s="223" t="s">
        <v>133</v>
      </c>
      <c r="E89" s="41"/>
      <c r="F89" s="224" t="s">
        <v>202</v>
      </c>
      <c r="G89" s="41"/>
      <c r="H89" s="41"/>
      <c r="I89" s="220"/>
      <c r="J89" s="41"/>
      <c r="K89" s="41"/>
      <c r="L89" s="45"/>
      <c r="M89" s="221"/>
      <c r="N89" s="222"/>
      <c r="O89" s="85"/>
      <c r="P89" s="85"/>
      <c r="Q89" s="85"/>
      <c r="R89" s="85"/>
      <c r="S89" s="85"/>
      <c r="T89" s="86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T89" s="18" t="s">
        <v>133</v>
      </c>
      <c r="AU89" s="18" t="s">
        <v>83</v>
      </c>
    </row>
    <row r="90" s="13" customFormat="1">
      <c r="A90" s="13"/>
      <c r="B90" s="225"/>
      <c r="C90" s="226"/>
      <c r="D90" s="218" t="s">
        <v>135</v>
      </c>
      <c r="E90" s="227" t="s">
        <v>28</v>
      </c>
      <c r="F90" s="228" t="s">
        <v>537</v>
      </c>
      <c r="G90" s="226"/>
      <c r="H90" s="229">
        <v>560</v>
      </c>
      <c r="I90" s="230"/>
      <c r="J90" s="226"/>
      <c r="K90" s="226"/>
      <c r="L90" s="231"/>
      <c r="M90" s="232"/>
      <c r="N90" s="233"/>
      <c r="O90" s="233"/>
      <c r="P90" s="233"/>
      <c r="Q90" s="233"/>
      <c r="R90" s="233"/>
      <c r="S90" s="233"/>
      <c r="T90" s="234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T90" s="235" t="s">
        <v>135</v>
      </c>
      <c r="AU90" s="235" t="s">
        <v>83</v>
      </c>
      <c r="AV90" s="13" t="s">
        <v>83</v>
      </c>
      <c r="AW90" s="13" t="s">
        <v>35</v>
      </c>
      <c r="AX90" s="13" t="s">
        <v>81</v>
      </c>
      <c r="AY90" s="235" t="s">
        <v>122</v>
      </c>
    </row>
    <row r="91" s="12" customFormat="1" ht="22.8" customHeight="1">
      <c r="A91" s="12"/>
      <c r="B91" s="189"/>
      <c r="C91" s="190"/>
      <c r="D91" s="191" t="s">
        <v>72</v>
      </c>
      <c r="E91" s="203" t="s">
        <v>159</v>
      </c>
      <c r="F91" s="203" t="s">
        <v>218</v>
      </c>
      <c r="G91" s="190"/>
      <c r="H91" s="190"/>
      <c r="I91" s="193"/>
      <c r="J91" s="204">
        <f>BK91</f>
        <v>0</v>
      </c>
      <c r="K91" s="190"/>
      <c r="L91" s="195"/>
      <c r="M91" s="196"/>
      <c r="N91" s="197"/>
      <c r="O91" s="197"/>
      <c r="P91" s="198">
        <f>SUM(P92:P111)</f>
        <v>0</v>
      </c>
      <c r="Q91" s="197"/>
      <c r="R91" s="198">
        <f>SUM(R92:R111)</f>
        <v>0</v>
      </c>
      <c r="S91" s="197"/>
      <c r="T91" s="199">
        <f>SUM(T92:T111)</f>
        <v>0</v>
      </c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R91" s="200" t="s">
        <v>81</v>
      </c>
      <c r="AT91" s="201" t="s">
        <v>72</v>
      </c>
      <c r="AU91" s="201" t="s">
        <v>81</v>
      </c>
      <c r="AY91" s="200" t="s">
        <v>122</v>
      </c>
      <c r="BK91" s="202">
        <f>SUM(BK92:BK111)</f>
        <v>0</v>
      </c>
    </row>
    <row r="92" s="2" customFormat="1" ht="24.15" customHeight="1">
      <c r="A92" s="39"/>
      <c r="B92" s="40"/>
      <c r="C92" s="205" t="s">
        <v>83</v>
      </c>
      <c r="D92" s="205" t="s">
        <v>124</v>
      </c>
      <c r="E92" s="206" t="s">
        <v>227</v>
      </c>
      <c r="F92" s="207" t="s">
        <v>228</v>
      </c>
      <c r="G92" s="208" t="s">
        <v>199</v>
      </c>
      <c r="H92" s="209">
        <v>560</v>
      </c>
      <c r="I92" s="210"/>
      <c r="J92" s="211">
        <f>ROUND(I92*H92,2)</f>
        <v>0</v>
      </c>
      <c r="K92" s="207" t="s">
        <v>128</v>
      </c>
      <c r="L92" s="45"/>
      <c r="M92" s="212" t="s">
        <v>28</v>
      </c>
      <c r="N92" s="213" t="s">
        <v>44</v>
      </c>
      <c r="O92" s="85"/>
      <c r="P92" s="214">
        <f>O92*H92</f>
        <v>0</v>
      </c>
      <c r="Q92" s="214">
        <v>0</v>
      </c>
      <c r="R92" s="214">
        <f>Q92*H92</f>
        <v>0</v>
      </c>
      <c r="S92" s="214">
        <v>0</v>
      </c>
      <c r="T92" s="215">
        <f>S92*H92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R92" s="216" t="s">
        <v>129</v>
      </c>
      <c r="AT92" s="216" t="s">
        <v>124</v>
      </c>
      <c r="AU92" s="216" t="s">
        <v>83</v>
      </c>
      <c r="AY92" s="18" t="s">
        <v>122</v>
      </c>
      <c r="BE92" s="217">
        <f>IF(N92="základní",J92,0)</f>
        <v>0</v>
      </c>
      <c r="BF92" s="217">
        <f>IF(N92="snížená",J92,0)</f>
        <v>0</v>
      </c>
      <c r="BG92" s="217">
        <f>IF(N92="zákl. přenesená",J92,0)</f>
        <v>0</v>
      </c>
      <c r="BH92" s="217">
        <f>IF(N92="sníž. přenesená",J92,0)</f>
        <v>0</v>
      </c>
      <c r="BI92" s="217">
        <f>IF(N92="nulová",J92,0)</f>
        <v>0</v>
      </c>
      <c r="BJ92" s="18" t="s">
        <v>81</v>
      </c>
      <c r="BK92" s="217">
        <f>ROUND(I92*H92,2)</f>
        <v>0</v>
      </c>
      <c r="BL92" s="18" t="s">
        <v>129</v>
      </c>
      <c r="BM92" s="216" t="s">
        <v>538</v>
      </c>
    </row>
    <row r="93" s="2" customFormat="1">
      <c r="A93" s="39"/>
      <c r="B93" s="40"/>
      <c r="C93" s="41"/>
      <c r="D93" s="218" t="s">
        <v>131</v>
      </c>
      <c r="E93" s="41"/>
      <c r="F93" s="219" t="s">
        <v>230</v>
      </c>
      <c r="G93" s="41"/>
      <c r="H93" s="41"/>
      <c r="I93" s="220"/>
      <c r="J93" s="41"/>
      <c r="K93" s="41"/>
      <c r="L93" s="45"/>
      <c r="M93" s="221"/>
      <c r="N93" s="222"/>
      <c r="O93" s="85"/>
      <c r="P93" s="85"/>
      <c r="Q93" s="85"/>
      <c r="R93" s="85"/>
      <c r="S93" s="85"/>
      <c r="T93" s="86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T93" s="18" t="s">
        <v>131</v>
      </c>
      <c r="AU93" s="18" t="s">
        <v>83</v>
      </c>
    </row>
    <row r="94" s="2" customFormat="1">
      <c r="A94" s="39"/>
      <c r="B94" s="40"/>
      <c r="C94" s="41"/>
      <c r="D94" s="223" t="s">
        <v>133</v>
      </c>
      <c r="E94" s="41"/>
      <c r="F94" s="224" t="s">
        <v>231</v>
      </c>
      <c r="G94" s="41"/>
      <c r="H94" s="41"/>
      <c r="I94" s="220"/>
      <c r="J94" s="41"/>
      <c r="K94" s="41"/>
      <c r="L94" s="45"/>
      <c r="M94" s="221"/>
      <c r="N94" s="222"/>
      <c r="O94" s="85"/>
      <c r="P94" s="85"/>
      <c r="Q94" s="85"/>
      <c r="R94" s="85"/>
      <c r="S94" s="85"/>
      <c r="T94" s="86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133</v>
      </c>
      <c r="AU94" s="18" t="s">
        <v>83</v>
      </c>
    </row>
    <row r="95" s="13" customFormat="1">
      <c r="A95" s="13"/>
      <c r="B95" s="225"/>
      <c r="C95" s="226"/>
      <c r="D95" s="218" t="s">
        <v>135</v>
      </c>
      <c r="E95" s="227" t="s">
        <v>28</v>
      </c>
      <c r="F95" s="228" t="s">
        <v>537</v>
      </c>
      <c r="G95" s="226"/>
      <c r="H95" s="229">
        <v>560</v>
      </c>
      <c r="I95" s="230"/>
      <c r="J95" s="226"/>
      <c r="K95" s="226"/>
      <c r="L95" s="231"/>
      <c r="M95" s="232"/>
      <c r="N95" s="233"/>
      <c r="O95" s="233"/>
      <c r="P95" s="233"/>
      <c r="Q95" s="233"/>
      <c r="R95" s="233"/>
      <c r="S95" s="233"/>
      <c r="T95" s="234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T95" s="235" t="s">
        <v>135</v>
      </c>
      <c r="AU95" s="235" t="s">
        <v>83</v>
      </c>
      <c r="AV95" s="13" t="s">
        <v>83</v>
      </c>
      <c r="AW95" s="13" t="s">
        <v>35</v>
      </c>
      <c r="AX95" s="13" t="s">
        <v>81</v>
      </c>
      <c r="AY95" s="235" t="s">
        <v>122</v>
      </c>
    </row>
    <row r="96" s="2" customFormat="1" ht="24.15" customHeight="1">
      <c r="A96" s="39"/>
      <c r="B96" s="40"/>
      <c r="C96" s="205" t="s">
        <v>144</v>
      </c>
      <c r="D96" s="205" t="s">
        <v>124</v>
      </c>
      <c r="E96" s="206" t="s">
        <v>234</v>
      </c>
      <c r="F96" s="207" t="s">
        <v>235</v>
      </c>
      <c r="G96" s="208" t="s">
        <v>199</v>
      </c>
      <c r="H96" s="209">
        <v>560</v>
      </c>
      <c r="I96" s="210"/>
      <c r="J96" s="211">
        <f>ROUND(I96*H96,2)</f>
        <v>0</v>
      </c>
      <c r="K96" s="207" t="s">
        <v>128</v>
      </c>
      <c r="L96" s="45"/>
      <c r="M96" s="212" t="s">
        <v>28</v>
      </c>
      <c r="N96" s="213" t="s">
        <v>44</v>
      </c>
      <c r="O96" s="85"/>
      <c r="P96" s="214">
        <f>O96*H96</f>
        <v>0</v>
      </c>
      <c r="Q96" s="214">
        <v>0</v>
      </c>
      <c r="R96" s="214">
        <f>Q96*H96</f>
        <v>0</v>
      </c>
      <c r="S96" s="214">
        <v>0</v>
      </c>
      <c r="T96" s="215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16" t="s">
        <v>129</v>
      </c>
      <c r="AT96" s="216" t="s">
        <v>124</v>
      </c>
      <c r="AU96" s="216" t="s">
        <v>83</v>
      </c>
      <c r="AY96" s="18" t="s">
        <v>122</v>
      </c>
      <c r="BE96" s="217">
        <f>IF(N96="základní",J96,0)</f>
        <v>0</v>
      </c>
      <c r="BF96" s="217">
        <f>IF(N96="snížená",J96,0)</f>
        <v>0</v>
      </c>
      <c r="BG96" s="217">
        <f>IF(N96="zákl. přenesená",J96,0)</f>
        <v>0</v>
      </c>
      <c r="BH96" s="217">
        <f>IF(N96="sníž. přenesená",J96,0)</f>
        <v>0</v>
      </c>
      <c r="BI96" s="217">
        <f>IF(N96="nulová",J96,0)</f>
        <v>0</v>
      </c>
      <c r="BJ96" s="18" t="s">
        <v>81</v>
      </c>
      <c r="BK96" s="217">
        <f>ROUND(I96*H96,2)</f>
        <v>0</v>
      </c>
      <c r="BL96" s="18" t="s">
        <v>129</v>
      </c>
      <c r="BM96" s="216" t="s">
        <v>539</v>
      </c>
    </row>
    <row r="97" s="2" customFormat="1">
      <c r="A97" s="39"/>
      <c r="B97" s="40"/>
      <c r="C97" s="41"/>
      <c r="D97" s="218" t="s">
        <v>131</v>
      </c>
      <c r="E97" s="41"/>
      <c r="F97" s="219" t="s">
        <v>237</v>
      </c>
      <c r="G97" s="41"/>
      <c r="H97" s="41"/>
      <c r="I97" s="220"/>
      <c r="J97" s="41"/>
      <c r="K97" s="41"/>
      <c r="L97" s="45"/>
      <c r="M97" s="221"/>
      <c r="N97" s="222"/>
      <c r="O97" s="85"/>
      <c r="P97" s="85"/>
      <c r="Q97" s="85"/>
      <c r="R97" s="85"/>
      <c r="S97" s="85"/>
      <c r="T97" s="86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T97" s="18" t="s">
        <v>131</v>
      </c>
      <c r="AU97" s="18" t="s">
        <v>83</v>
      </c>
    </row>
    <row r="98" s="2" customFormat="1">
      <c r="A98" s="39"/>
      <c r="B98" s="40"/>
      <c r="C98" s="41"/>
      <c r="D98" s="223" t="s">
        <v>133</v>
      </c>
      <c r="E98" s="41"/>
      <c r="F98" s="224" t="s">
        <v>238</v>
      </c>
      <c r="G98" s="41"/>
      <c r="H98" s="41"/>
      <c r="I98" s="220"/>
      <c r="J98" s="41"/>
      <c r="K98" s="41"/>
      <c r="L98" s="45"/>
      <c r="M98" s="221"/>
      <c r="N98" s="222"/>
      <c r="O98" s="85"/>
      <c r="P98" s="85"/>
      <c r="Q98" s="85"/>
      <c r="R98" s="85"/>
      <c r="S98" s="85"/>
      <c r="T98" s="86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T98" s="18" t="s">
        <v>133</v>
      </c>
      <c r="AU98" s="18" t="s">
        <v>83</v>
      </c>
    </row>
    <row r="99" s="13" customFormat="1">
      <c r="A99" s="13"/>
      <c r="B99" s="225"/>
      <c r="C99" s="226"/>
      <c r="D99" s="218" t="s">
        <v>135</v>
      </c>
      <c r="E99" s="227" t="s">
        <v>28</v>
      </c>
      <c r="F99" s="228" t="s">
        <v>537</v>
      </c>
      <c r="G99" s="226"/>
      <c r="H99" s="229">
        <v>560</v>
      </c>
      <c r="I99" s="230"/>
      <c r="J99" s="226"/>
      <c r="K99" s="226"/>
      <c r="L99" s="231"/>
      <c r="M99" s="232"/>
      <c r="N99" s="233"/>
      <c r="O99" s="233"/>
      <c r="P99" s="233"/>
      <c r="Q99" s="233"/>
      <c r="R99" s="233"/>
      <c r="S99" s="233"/>
      <c r="T99" s="234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T99" s="235" t="s">
        <v>135</v>
      </c>
      <c r="AU99" s="235" t="s">
        <v>83</v>
      </c>
      <c r="AV99" s="13" t="s">
        <v>83</v>
      </c>
      <c r="AW99" s="13" t="s">
        <v>35</v>
      </c>
      <c r="AX99" s="13" t="s">
        <v>81</v>
      </c>
      <c r="AY99" s="235" t="s">
        <v>122</v>
      </c>
    </row>
    <row r="100" s="2" customFormat="1" ht="24.15" customHeight="1">
      <c r="A100" s="39"/>
      <c r="B100" s="40"/>
      <c r="C100" s="205" t="s">
        <v>129</v>
      </c>
      <c r="D100" s="205" t="s">
        <v>124</v>
      </c>
      <c r="E100" s="206" t="s">
        <v>240</v>
      </c>
      <c r="F100" s="207" t="s">
        <v>241</v>
      </c>
      <c r="G100" s="208" t="s">
        <v>199</v>
      </c>
      <c r="H100" s="209">
        <v>560</v>
      </c>
      <c r="I100" s="210"/>
      <c r="J100" s="211">
        <f>ROUND(I100*H100,2)</f>
        <v>0</v>
      </c>
      <c r="K100" s="207" t="s">
        <v>128</v>
      </c>
      <c r="L100" s="45"/>
      <c r="M100" s="212" t="s">
        <v>28</v>
      </c>
      <c r="N100" s="213" t="s">
        <v>44</v>
      </c>
      <c r="O100" s="85"/>
      <c r="P100" s="214">
        <f>O100*H100</f>
        <v>0</v>
      </c>
      <c r="Q100" s="214">
        <v>0</v>
      </c>
      <c r="R100" s="214">
        <f>Q100*H100</f>
        <v>0</v>
      </c>
      <c r="S100" s="214">
        <v>0</v>
      </c>
      <c r="T100" s="215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16" t="s">
        <v>129</v>
      </c>
      <c r="AT100" s="216" t="s">
        <v>124</v>
      </c>
      <c r="AU100" s="216" t="s">
        <v>83</v>
      </c>
      <c r="AY100" s="18" t="s">
        <v>122</v>
      </c>
      <c r="BE100" s="217">
        <f>IF(N100="základní",J100,0)</f>
        <v>0</v>
      </c>
      <c r="BF100" s="217">
        <f>IF(N100="snížená",J100,0)</f>
        <v>0</v>
      </c>
      <c r="BG100" s="217">
        <f>IF(N100="zákl. přenesená",J100,0)</f>
        <v>0</v>
      </c>
      <c r="BH100" s="217">
        <f>IF(N100="sníž. přenesená",J100,0)</f>
        <v>0</v>
      </c>
      <c r="BI100" s="217">
        <f>IF(N100="nulová",J100,0)</f>
        <v>0</v>
      </c>
      <c r="BJ100" s="18" t="s">
        <v>81</v>
      </c>
      <c r="BK100" s="217">
        <f>ROUND(I100*H100,2)</f>
        <v>0</v>
      </c>
      <c r="BL100" s="18" t="s">
        <v>129</v>
      </c>
      <c r="BM100" s="216" t="s">
        <v>540</v>
      </c>
    </row>
    <row r="101" s="2" customFormat="1">
      <c r="A101" s="39"/>
      <c r="B101" s="40"/>
      <c r="C101" s="41"/>
      <c r="D101" s="218" t="s">
        <v>131</v>
      </c>
      <c r="E101" s="41"/>
      <c r="F101" s="219" t="s">
        <v>243</v>
      </c>
      <c r="G101" s="41"/>
      <c r="H101" s="41"/>
      <c r="I101" s="220"/>
      <c r="J101" s="41"/>
      <c r="K101" s="41"/>
      <c r="L101" s="45"/>
      <c r="M101" s="221"/>
      <c r="N101" s="222"/>
      <c r="O101" s="85"/>
      <c r="P101" s="85"/>
      <c r="Q101" s="85"/>
      <c r="R101" s="85"/>
      <c r="S101" s="85"/>
      <c r="T101" s="86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T101" s="18" t="s">
        <v>131</v>
      </c>
      <c r="AU101" s="18" t="s">
        <v>83</v>
      </c>
    </row>
    <row r="102" s="2" customFormat="1">
      <c r="A102" s="39"/>
      <c r="B102" s="40"/>
      <c r="C102" s="41"/>
      <c r="D102" s="223" t="s">
        <v>133</v>
      </c>
      <c r="E102" s="41"/>
      <c r="F102" s="224" t="s">
        <v>244</v>
      </c>
      <c r="G102" s="41"/>
      <c r="H102" s="41"/>
      <c r="I102" s="220"/>
      <c r="J102" s="41"/>
      <c r="K102" s="41"/>
      <c r="L102" s="45"/>
      <c r="M102" s="221"/>
      <c r="N102" s="222"/>
      <c r="O102" s="85"/>
      <c r="P102" s="85"/>
      <c r="Q102" s="85"/>
      <c r="R102" s="85"/>
      <c r="S102" s="85"/>
      <c r="T102" s="86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T102" s="18" t="s">
        <v>133</v>
      </c>
      <c r="AU102" s="18" t="s">
        <v>83</v>
      </c>
    </row>
    <row r="103" s="13" customFormat="1">
      <c r="A103" s="13"/>
      <c r="B103" s="225"/>
      <c r="C103" s="226"/>
      <c r="D103" s="218" t="s">
        <v>135</v>
      </c>
      <c r="E103" s="227" t="s">
        <v>28</v>
      </c>
      <c r="F103" s="228" t="s">
        <v>537</v>
      </c>
      <c r="G103" s="226"/>
      <c r="H103" s="229">
        <v>560</v>
      </c>
      <c r="I103" s="230"/>
      <c r="J103" s="226"/>
      <c r="K103" s="226"/>
      <c r="L103" s="231"/>
      <c r="M103" s="232"/>
      <c r="N103" s="233"/>
      <c r="O103" s="233"/>
      <c r="P103" s="233"/>
      <c r="Q103" s="233"/>
      <c r="R103" s="233"/>
      <c r="S103" s="233"/>
      <c r="T103" s="234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T103" s="235" t="s">
        <v>135</v>
      </c>
      <c r="AU103" s="235" t="s">
        <v>83</v>
      </c>
      <c r="AV103" s="13" t="s">
        <v>83</v>
      </c>
      <c r="AW103" s="13" t="s">
        <v>35</v>
      </c>
      <c r="AX103" s="13" t="s">
        <v>81</v>
      </c>
      <c r="AY103" s="235" t="s">
        <v>122</v>
      </c>
    </row>
    <row r="104" s="2" customFormat="1" ht="21.75" customHeight="1">
      <c r="A104" s="39"/>
      <c r="B104" s="40"/>
      <c r="C104" s="205" t="s">
        <v>159</v>
      </c>
      <c r="D104" s="205" t="s">
        <v>124</v>
      </c>
      <c r="E104" s="206" t="s">
        <v>246</v>
      </c>
      <c r="F104" s="207" t="s">
        <v>247</v>
      </c>
      <c r="G104" s="208" t="s">
        <v>199</v>
      </c>
      <c r="H104" s="209">
        <v>560</v>
      </c>
      <c r="I104" s="210"/>
      <c r="J104" s="211">
        <f>ROUND(I104*H104,2)</f>
        <v>0</v>
      </c>
      <c r="K104" s="207" t="s">
        <v>128</v>
      </c>
      <c r="L104" s="45"/>
      <c r="M104" s="212" t="s">
        <v>28</v>
      </c>
      <c r="N104" s="213" t="s">
        <v>44</v>
      </c>
      <c r="O104" s="85"/>
      <c r="P104" s="214">
        <f>O104*H104</f>
        <v>0</v>
      </c>
      <c r="Q104" s="214">
        <v>0</v>
      </c>
      <c r="R104" s="214">
        <f>Q104*H104</f>
        <v>0</v>
      </c>
      <c r="S104" s="214">
        <v>0</v>
      </c>
      <c r="T104" s="215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16" t="s">
        <v>129</v>
      </c>
      <c r="AT104" s="216" t="s">
        <v>124</v>
      </c>
      <c r="AU104" s="216" t="s">
        <v>83</v>
      </c>
      <c r="AY104" s="18" t="s">
        <v>122</v>
      </c>
      <c r="BE104" s="217">
        <f>IF(N104="základní",J104,0)</f>
        <v>0</v>
      </c>
      <c r="BF104" s="217">
        <f>IF(N104="snížená",J104,0)</f>
        <v>0</v>
      </c>
      <c r="BG104" s="217">
        <f>IF(N104="zákl. přenesená",J104,0)</f>
        <v>0</v>
      </c>
      <c r="BH104" s="217">
        <f>IF(N104="sníž. přenesená",J104,0)</f>
        <v>0</v>
      </c>
      <c r="BI104" s="217">
        <f>IF(N104="nulová",J104,0)</f>
        <v>0</v>
      </c>
      <c r="BJ104" s="18" t="s">
        <v>81</v>
      </c>
      <c r="BK104" s="217">
        <f>ROUND(I104*H104,2)</f>
        <v>0</v>
      </c>
      <c r="BL104" s="18" t="s">
        <v>129</v>
      </c>
      <c r="BM104" s="216" t="s">
        <v>541</v>
      </c>
    </row>
    <row r="105" s="2" customFormat="1">
      <c r="A105" s="39"/>
      <c r="B105" s="40"/>
      <c r="C105" s="41"/>
      <c r="D105" s="218" t="s">
        <v>131</v>
      </c>
      <c r="E105" s="41"/>
      <c r="F105" s="219" t="s">
        <v>249</v>
      </c>
      <c r="G105" s="41"/>
      <c r="H105" s="41"/>
      <c r="I105" s="220"/>
      <c r="J105" s="41"/>
      <c r="K105" s="41"/>
      <c r="L105" s="45"/>
      <c r="M105" s="221"/>
      <c r="N105" s="222"/>
      <c r="O105" s="85"/>
      <c r="P105" s="85"/>
      <c r="Q105" s="85"/>
      <c r="R105" s="85"/>
      <c r="S105" s="85"/>
      <c r="T105" s="86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T105" s="18" t="s">
        <v>131</v>
      </c>
      <c r="AU105" s="18" t="s">
        <v>83</v>
      </c>
    </row>
    <row r="106" s="2" customFormat="1">
      <c r="A106" s="39"/>
      <c r="B106" s="40"/>
      <c r="C106" s="41"/>
      <c r="D106" s="223" t="s">
        <v>133</v>
      </c>
      <c r="E106" s="41"/>
      <c r="F106" s="224" t="s">
        <v>250</v>
      </c>
      <c r="G106" s="41"/>
      <c r="H106" s="41"/>
      <c r="I106" s="220"/>
      <c r="J106" s="41"/>
      <c r="K106" s="41"/>
      <c r="L106" s="45"/>
      <c r="M106" s="221"/>
      <c r="N106" s="222"/>
      <c r="O106" s="85"/>
      <c r="P106" s="85"/>
      <c r="Q106" s="85"/>
      <c r="R106" s="85"/>
      <c r="S106" s="85"/>
      <c r="T106" s="86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T106" s="18" t="s">
        <v>133</v>
      </c>
      <c r="AU106" s="18" t="s">
        <v>83</v>
      </c>
    </row>
    <row r="107" s="13" customFormat="1">
      <c r="A107" s="13"/>
      <c r="B107" s="225"/>
      <c r="C107" s="226"/>
      <c r="D107" s="218" t="s">
        <v>135</v>
      </c>
      <c r="E107" s="227" t="s">
        <v>28</v>
      </c>
      <c r="F107" s="228" t="s">
        <v>537</v>
      </c>
      <c r="G107" s="226"/>
      <c r="H107" s="229">
        <v>560</v>
      </c>
      <c r="I107" s="230"/>
      <c r="J107" s="226"/>
      <c r="K107" s="226"/>
      <c r="L107" s="231"/>
      <c r="M107" s="232"/>
      <c r="N107" s="233"/>
      <c r="O107" s="233"/>
      <c r="P107" s="233"/>
      <c r="Q107" s="233"/>
      <c r="R107" s="233"/>
      <c r="S107" s="233"/>
      <c r="T107" s="234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35" t="s">
        <v>135</v>
      </c>
      <c r="AU107" s="235" t="s">
        <v>83</v>
      </c>
      <c r="AV107" s="13" t="s">
        <v>83</v>
      </c>
      <c r="AW107" s="13" t="s">
        <v>35</v>
      </c>
      <c r="AX107" s="13" t="s">
        <v>81</v>
      </c>
      <c r="AY107" s="235" t="s">
        <v>122</v>
      </c>
    </row>
    <row r="108" s="2" customFormat="1" ht="24.15" customHeight="1">
      <c r="A108" s="39"/>
      <c r="B108" s="40"/>
      <c r="C108" s="205" t="s">
        <v>168</v>
      </c>
      <c r="D108" s="205" t="s">
        <v>124</v>
      </c>
      <c r="E108" s="206" t="s">
        <v>253</v>
      </c>
      <c r="F108" s="207" t="s">
        <v>254</v>
      </c>
      <c r="G108" s="208" t="s">
        <v>199</v>
      </c>
      <c r="H108" s="209">
        <v>560</v>
      </c>
      <c r="I108" s="210"/>
      <c r="J108" s="211">
        <f>ROUND(I108*H108,2)</f>
        <v>0</v>
      </c>
      <c r="K108" s="207" t="s">
        <v>128</v>
      </c>
      <c r="L108" s="45"/>
      <c r="M108" s="212" t="s">
        <v>28</v>
      </c>
      <c r="N108" s="213" t="s">
        <v>44</v>
      </c>
      <c r="O108" s="85"/>
      <c r="P108" s="214">
        <f>O108*H108</f>
        <v>0</v>
      </c>
      <c r="Q108" s="214">
        <v>0</v>
      </c>
      <c r="R108" s="214">
        <f>Q108*H108</f>
        <v>0</v>
      </c>
      <c r="S108" s="214">
        <v>0</v>
      </c>
      <c r="T108" s="215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16" t="s">
        <v>129</v>
      </c>
      <c r="AT108" s="216" t="s">
        <v>124</v>
      </c>
      <c r="AU108" s="216" t="s">
        <v>83</v>
      </c>
      <c r="AY108" s="18" t="s">
        <v>122</v>
      </c>
      <c r="BE108" s="217">
        <f>IF(N108="základní",J108,0)</f>
        <v>0</v>
      </c>
      <c r="BF108" s="217">
        <f>IF(N108="snížená",J108,0)</f>
        <v>0</v>
      </c>
      <c r="BG108" s="217">
        <f>IF(N108="zákl. přenesená",J108,0)</f>
        <v>0</v>
      </c>
      <c r="BH108" s="217">
        <f>IF(N108="sníž. přenesená",J108,0)</f>
        <v>0</v>
      </c>
      <c r="BI108" s="217">
        <f>IF(N108="nulová",J108,0)</f>
        <v>0</v>
      </c>
      <c r="BJ108" s="18" t="s">
        <v>81</v>
      </c>
      <c r="BK108" s="217">
        <f>ROUND(I108*H108,2)</f>
        <v>0</v>
      </c>
      <c r="BL108" s="18" t="s">
        <v>129</v>
      </c>
      <c r="BM108" s="216" t="s">
        <v>542</v>
      </c>
    </row>
    <row r="109" s="2" customFormat="1">
      <c r="A109" s="39"/>
      <c r="B109" s="40"/>
      <c r="C109" s="41"/>
      <c r="D109" s="218" t="s">
        <v>131</v>
      </c>
      <c r="E109" s="41"/>
      <c r="F109" s="219" t="s">
        <v>256</v>
      </c>
      <c r="G109" s="41"/>
      <c r="H109" s="41"/>
      <c r="I109" s="220"/>
      <c r="J109" s="41"/>
      <c r="K109" s="41"/>
      <c r="L109" s="45"/>
      <c r="M109" s="221"/>
      <c r="N109" s="222"/>
      <c r="O109" s="85"/>
      <c r="P109" s="85"/>
      <c r="Q109" s="85"/>
      <c r="R109" s="85"/>
      <c r="S109" s="85"/>
      <c r="T109" s="86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T109" s="18" t="s">
        <v>131</v>
      </c>
      <c r="AU109" s="18" t="s">
        <v>83</v>
      </c>
    </row>
    <row r="110" s="2" customFormat="1">
      <c r="A110" s="39"/>
      <c r="B110" s="40"/>
      <c r="C110" s="41"/>
      <c r="D110" s="223" t="s">
        <v>133</v>
      </c>
      <c r="E110" s="41"/>
      <c r="F110" s="224" t="s">
        <v>257</v>
      </c>
      <c r="G110" s="41"/>
      <c r="H110" s="41"/>
      <c r="I110" s="220"/>
      <c r="J110" s="41"/>
      <c r="K110" s="41"/>
      <c r="L110" s="45"/>
      <c r="M110" s="221"/>
      <c r="N110" s="222"/>
      <c r="O110" s="85"/>
      <c r="P110" s="85"/>
      <c r="Q110" s="85"/>
      <c r="R110" s="85"/>
      <c r="S110" s="85"/>
      <c r="T110" s="86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T110" s="18" t="s">
        <v>133</v>
      </c>
      <c r="AU110" s="18" t="s">
        <v>83</v>
      </c>
    </row>
    <row r="111" s="13" customFormat="1">
      <c r="A111" s="13"/>
      <c r="B111" s="225"/>
      <c r="C111" s="226"/>
      <c r="D111" s="218" t="s">
        <v>135</v>
      </c>
      <c r="E111" s="227" t="s">
        <v>28</v>
      </c>
      <c r="F111" s="228" t="s">
        <v>537</v>
      </c>
      <c r="G111" s="226"/>
      <c r="H111" s="229">
        <v>560</v>
      </c>
      <c r="I111" s="230"/>
      <c r="J111" s="226"/>
      <c r="K111" s="226"/>
      <c r="L111" s="231"/>
      <c r="M111" s="232"/>
      <c r="N111" s="233"/>
      <c r="O111" s="233"/>
      <c r="P111" s="233"/>
      <c r="Q111" s="233"/>
      <c r="R111" s="233"/>
      <c r="S111" s="233"/>
      <c r="T111" s="234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35" t="s">
        <v>135</v>
      </c>
      <c r="AU111" s="235" t="s">
        <v>83</v>
      </c>
      <c r="AV111" s="13" t="s">
        <v>83</v>
      </c>
      <c r="AW111" s="13" t="s">
        <v>35</v>
      </c>
      <c r="AX111" s="13" t="s">
        <v>81</v>
      </c>
      <c r="AY111" s="235" t="s">
        <v>122</v>
      </c>
    </row>
    <row r="112" s="12" customFormat="1" ht="22.8" customHeight="1">
      <c r="A112" s="12"/>
      <c r="B112" s="189"/>
      <c r="C112" s="190"/>
      <c r="D112" s="191" t="s">
        <v>72</v>
      </c>
      <c r="E112" s="203" t="s">
        <v>190</v>
      </c>
      <c r="F112" s="203" t="s">
        <v>350</v>
      </c>
      <c r="G112" s="190"/>
      <c r="H112" s="190"/>
      <c r="I112" s="193"/>
      <c r="J112" s="204">
        <f>BK112</f>
        <v>0</v>
      </c>
      <c r="K112" s="190"/>
      <c r="L112" s="195"/>
      <c r="M112" s="196"/>
      <c r="N112" s="197"/>
      <c r="O112" s="197"/>
      <c r="P112" s="198">
        <f>SUM(P113:P117)</f>
        <v>0</v>
      </c>
      <c r="Q112" s="197"/>
      <c r="R112" s="198">
        <f>SUM(R113:R117)</f>
        <v>0.38639999999999997</v>
      </c>
      <c r="S112" s="197"/>
      <c r="T112" s="199">
        <f>SUM(T113:T117)</f>
        <v>0</v>
      </c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R112" s="200" t="s">
        <v>81</v>
      </c>
      <c r="AT112" s="201" t="s">
        <v>72</v>
      </c>
      <c r="AU112" s="201" t="s">
        <v>81</v>
      </c>
      <c r="AY112" s="200" t="s">
        <v>122</v>
      </c>
      <c r="BK112" s="202">
        <f>SUM(BK113:BK117)</f>
        <v>0</v>
      </c>
    </row>
    <row r="113" s="2" customFormat="1" ht="24.15" customHeight="1">
      <c r="A113" s="39"/>
      <c r="B113" s="40"/>
      <c r="C113" s="205" t="s">
        <v>176</v>
      </c>
      <c r="D113" s="205" t="s">
        <v>124</v>
      </c>
      <c r="E113" s="206" t="s">
        <v>376</v>
      </c>
      <c r="F113" s="207" t="s">
        <v>377</v>
      </c>
      <c r="G113" s="208" t="s">
        <v>199</v>
      </c>
      <c r="H113" s="209">
        <v>560</v>
      </c>
      <c r="I113" s="210"/>
      <c r="J113" s="211">
        <f>ROUND(I113*H113,2)</f>
        <v>0</v>
      </c>
      <c r="K113" s="207" t="s">
        <v>128</v>
      </c>
      <c r="L113" s="45"/>
      <c r="M113" s="212" t="s">
        <v>28</v>
      </c>
      <c r="N113" s="213" t="s">
        <v>44</v>
      </c>
      <c r="O113" s="85"/>
      <c r="P113" s="214">
        <f>O113*H113</f>
        <v>0</v>
      </c>
      <c r="Q113" s="214">
        <v>0.00068999999999999997</v>
      </c>
      <c r="R113" s="214">
        <f>Q113*H113</f>
        <v>0.38639999999999997</v>
      </c>
      <c r="S113" s="214">
        <v>0</v>
      </c>
      <c r="T113" s="215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16" t="s">
        <v>129</v>
      </c>
      <c r="AT113" s="216" t="s">
        <v>124</v>
      </c>
      <c r="AU113" s="216" t="s">
        <v>83</v>
      </c>
      <c r="AY113" s="18" t="s">
        <v>122</v>
      </c>
      <c r="BE113" s="217">
        <f>IF(N113="základní",J113,0)</f>
        <v>0</v>
      </c>
      <c r="BF113" s="217">
        <f>IF(N113="snížená",J113,0)</f>
        <v>0</v>
      </c>
      <c r="BG113" s="217">
        <f>IF(N113="zákl. přenesená",J113,0)</f>
        <v>0</v>
      </c>
      <c r="BH113" s="217">
        <f>IF(N113="sníž. přenesená",J113,0)</f>
        <v>0</v>
      </c>
      <c r="BI113" s="217">
        <f>IF(N113="nulová",J113,0)</f>
        <v>0</v>
      </c>
      <c r="BJ113" s="18" t="s">
        <v>81</v>
      </c>
      <c r="BK113" s="217">
        <f>ROUND(I113*H113,2)</f>
        <v>0</v>
      </c>
      <c r="BL113" s="18" t="s">
        <v>129</v>
      </c>
      <c r="BM113" s="216" t="s">
        <v>543</v>
      </c>
    </row>
    <row r="114" s="2" customFormat="1">
      <c r="A114" s="39"/>
      <c r="B114" s="40"/>
      <c r="C114" s="41"/>
      <c r="D114" s="218" t="s">
        <v>131</v>
      </c>
      <c r="E114" s="41"/>
      <c r="F114" s="219" t="s">
        <v>379</v>
      </c>
      <c r="G114" s="41"/>
      <c r="H114" s="41"/>
      <c r="I114" s="220"/>
      <c r="J114" s="41"/>
      <c r="K114" s="41"/>
      <c r="L114" s="45"/>
      <c r="M114" s="221"/>
      <c r="N114" s="222"/>
      <c r="O114" s="85"/>
      <c r="P114" s="85"/>
      <c r="Q114" s="85"/>
      <c r="R114" s="85"/>
      <c r="S114" s="85"/>
      <c r="T114" s="86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T114" s="18" t="s">
        <v>131</v>
      </c>
      <c r="AU114" s="18" t="s">
        <v>83</v>
      </c>
    </row>
    <row r="115" s="2" customFormat="1">
      <c r="A115" s="39"/>
      <c r="B115" s="40"/>
      <c r="C115" s="41"/>
      <c r="D115" s="223" t="s">
        <v>133</v>
      </c>
      <c r="E115" s="41"/>
      <c r="F115" s="224" t="s">
        <v>380</v>
      </c>
      <c r="G115" s="41"/>
      <c r="H115" s="41"/>
      <c r="I115" s="220"/>
      <c r="J115" s="41"/>
      <c r="K115" s="41"/>
      <c r="L115" s="45"/>
      <c r="M115" s="221"/>
      <c r="N115" s="222"/>
      <c r="O115" s="85"/>
      <c r="P115" s="85"/>
      <c r="Q115" s="85"/>
      <c r="R115" s="85"/>
      <c r="S115" s="85"/>
      <c r="T115" s="86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T115" s="18" t="s">
        <v>133</v>
      </c>
      <c r="AU115" s="18" t="s">
        <v>83</v>
      </c>
    </row>
    <row r="116" s="2" customFormat="1">
      <c r="A116" s="39"/>
      <c r="B116" s="40"/>
      <c r="C116" s="41"/>
      <c r="D116" s="218" t="s">
        <v>156</v>
      </c>
      <c r="E116" s="41"/>
      <c r="F116" s="247" t="s">
        <v>381</v>
      </c>
      <c r="G116" s="41"/>
      <c r="H116" s="41"/>
      <c r="I116" s="220"/>
      <c r="J116" s="41"/>
      <c r="K116" s="41"/>
      <c r="L116" s="45"/>
      <c r="M116" s="221"/>
      <c r="N116" s="222"/>
      <c r="O116" s="85"/>
      <c r="P116" s="85"/>
      <c r="Q116" s="85"/>
      <c r="R116" s="85"/>
      <c r="S116" s="85"/>
      <c r="T116" s="86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T116" s="18" t="s">
        <v>156</v>
      </c>
      <c r="AU116" s="18" t="s">
        <v>83</v>
      </c>
    </row>
    <row r="117" s="13" customFormat="1">
      <c r="A117" s="13"/>
      <c r="B117" s="225"/>
      <c r="C117" s="226"/>
      <c r="D117" s="218" t="s">
        <v>135</v>
      </c>
      <c r="E117" s="227" t="s">
        <v>28</v>
      </c>
      <c r="F117" s="228" t="s">
        <v>537</v>
      </c>
      <c r="G117" s="226"/>
      <c r="H117" s="229">
        <v>560</v>
      </c>
      <c r="I117" s="230"/>
      <c r="J117" s="226"/>
      <c r="K117" s="226"/>
      <c r="L117" s="231"/>
      <c r="M117" s="232"/>
      <c r="N117" s="233"/>
      <c r="O117" s="233"/>
      <c r="P117" s="233"/>
      <c r="Q117" s="233"/>
      <c r="R117" s="233"/>
      <c r="S117" s="233"/>
      <c r="T117" s="234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35" t="s">
        <v>135</v>
      </c>
      <c r="AU117" s="235" t="s">
        <v>83</v>
      </c>
      <c r="AV117" s="13" t="s">
        <v>83</v>
      </c>
      <c r="AW117" s="13" t="s">
        <v>35</v>
      </c>
      <c r="AX117" s="13" t="s">
        <v>81</v>
      </c>
      <c r="AY117" s="235" t="s">
        <v>122</v>
      </c>
    </row>
    <row r="118" s="12" customFormat="1" ht="22.8" customHeight="1">
      <c r="A118" s="12"/>
      <c r="B118" s="189"/>
      <c r="C118" s="190"/>
      <c r="D118" s="191" t="s">
        <v>72</v>
      </c>
      <c r="E118" s="203" t="s">
        <v>477</v>
      </c>
      <c r="F118" s="203" t="s">
        <v>478</v>
      </c>
      <c r="G118" s="190"/>
      <c r="H118" s="190"/>
      <c r="I118" s="193"/>
      <c r="J118" s="204">
        <f>BK118</f>
        <v>0</v>
      </c>
      <c r="K118" s="190"/>
      <c r="L118" s="195"/>
      <c r="M118" s="196"/>
      <c r="N118" s="197"/>
      <c r="O118" s="197"/>
      <c r="P118" s="198">
        <f>SUM(P119:P121)</f>
        <v>0</v>
      </c>
      <c r="Q118" s="197"/>
      <c r="R118" s="198">
        <f>SUM(R119:R121)</f>
        <v>0</v>
      </c>
      <c r="S118" s="197"/>
      <c r="T118" s="199">
        <f>SUM(T119:T121)</f>
        <v>0</v>
      </c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R118" s="200" t="s">
        <v>81</v>
      </c>
      <c r="AT118" s="201" t="s">
        <v>72</v>
      </c>
      <c r="AU118" s="201" t="s">
        <v>81</v>
      </c>
      <c r="AY118" s="200" t="s">
        <v>122</v>
      </c>
      <c r="BK118" s="202">
        <f>SUM(BK119:BK121)</f>
        <v>0</v>
      </c>
    </row>
    <row r="119" s="2" customFormat="1" ht="33" customHeight="1">
      <c r="A119" s="39"/>
      <c r="B119" s="40"/>
      <c r="C119" s="205" t="s">
        <v>180</v>
      </c>
      <c r="D119" s="205" t="s">
        <v>124</v>
      </c>
      <c r="E119" s="206" t="s">
        <v>480</v>
      </c>
      <c r="F119" s="207" t="s">
        <v>481</v>
      </c>
      <c r="G119" s="208" t="s">
        <v>162</v>
      </c>
      <c r="H119" s="209">
        <v>0.38600000000000001</v>
      </c>
      <c r="I119" s="210"/>
      <c r="J119" s="211">
        <f>ROUND(I119*H119,2)</f>
        <v>0</v>
      </c>
      <c r="K119" s="207" t="s">
        <v>128</v>
      </c>
      <c r="L119" s="45"/>
      <c r="M119" s="212" t="s">
        <v>28</v>
      </c>
      <c r="N119" s="213" t="s">
        <v>44</v>
      </c>
      <c r="O119" s="85"/>
      <c r="P119" s="214">
        <f>O119*H119</f>
        <v>0</v>
      </c>
      <c r="Q119" s="214">
        <v>0</v>
      </c>
      <c r="R119" s="214">
        <f>Q119*H119</f>
        <v>0</v>
      </c>
      <c r="S119" s="214">
        <v>0</v>
      </c>
      <c r="T119" s="215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16" t="s">
        <v>129</v>
      </c>
      <c r="AT119" s="216" t="s">
        <v>124</v>
      </c>
      <c r="AU119" s="216" t="s">
        <v>83</v>
      </c>
      <c r="AY119" s="18" t="s">
        <v>122</v>
      </c>
      <c r="BE119" s="217">
        <f>IF(N119="základní",J119,0)</f>
        <v>0</v>
      </c>
      <c r="BF119" s="217">
        <f>IF(N119="snížená",J119,0)</f>
        <v>0</v>
      </c>
      <c r="BG119" s="217">
        <f>IF(N119="zákl. přenesená",J119,0)</f>
        <v>0</v>
      </c>
      <c r="BH119" s="217">
        <f>IF(N119="sníž. přenesená",J119,0)</f>
        <v>0</v>
      </c>
      <c r="BI119" s="217">
        <f>IF(N119="nulová",J119,0)</f>
        <v>0</v>
      </c>
      <c r="BJ119" s="18" t="s">
        <v>81</v>
      </c>
      <c r="BK119" s="217">
        <f>ROUND(I119*H119,2)</f>
        <v>0</v>
      </c>
      <c r="BL119" s="18" t="s">
        <v>129</v>
      </c>
      <c r="BM119" s="216" t="s">
        <v>544</v>
      </c>
    </row>
    <row r="120" s="2" customFormat="1">
      <c r="A120" s="39"/>
      <c r="B120" s="40"/>
      <c r="C120" s="41"/>
      <c r="D120" s="218" t="s">
        <v>131</v>
      </c>
      <c r="E120" s="41"/>
      <c r="F120" s="219" t="s">
        <v>483</v>
      </c>
      <c r="G120" s="41"/>
      <c r="H120" s="41"/>
      <c r="I120" s="220"/>
      <c r="J120" s="41"/>
      <c r="K120" s="41"/>
      <c r="L120" s="45"/>
      <c r="M120" s="221"/>
      <c r="N120" s="222"/>
      <c r="O120" s="85"/>
      <c r="P120" s="85"/>
      <c r="Q120" s="85"/>
      <c r="R120" s="85"/>
      <c r="S120" s="85"/>
      <c r="T120" s="86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T120" s="18" t="s">
        <v>131</v>
      </c>
      <c r="AU120" s="18" t="s">
        <v>83</v>
      </c>
    </row>
    <row r="121" s="2" customFormat="1">
      <c r="A121" s="39"/>
      <c r="B121" s="40"/>
      <c r="C121" s="41"/>
      <c r="D121" s="223" t="s">
        <v>133</v>
      </c>
      <c r="E121" s="41"/>
      <c r="F121" s="224" t="s">
        <v>484</v>
      </c>
      <c r="G121" s="41"/>
      <c r="H121" s="41"/>
      <c r="I121" s="220"/>
      <c r="J121" s="41"/>
      <c r="K121" s="41"/>
      <c r="L121" s="45"/>
      <c r="M121" s="258"/>
      <c r="N121" s="259"/>
      <c r="O121" s="260"/>
      <c r="P121" s="260"/>
      <c r="Q121" s="260"/>
      <c r="R121" s="260"/>
      <c r="S121" s="260"/>
      <c r="T121" s="261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T121" s="18" t="s">
        <v>133</v>
      </c>
      <c r="AU121" s="18" t="s">
        <v>83</v>
      </c>
    </row>
    <row r="122" s="2" customFormat="1" ht="6.96" customHeight="1">
      <c r="A122" s="39"/>
      <c r="B122" s="60"/>
      <c r="C122" s="61"/>
      <c r="D122" s="61"/>
      <c r="E122" s="61"/>
      <c r="F122" s="61"/>
      <c r="G122" s="61"/>
      <c r="H122" s="61"/>
      <c r="I122" s="61"/>
      <c r="J122" s="61"/>
      <c r="K122" s="61"/>
      <c r="L122" s="45"/>
      <c r="M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</sheetData>
  <sheetProtection sheet="1" autoFilter="0" formatColumns="0" formatRows="0" objects="1" scenarios="1" spinCount="100000" saltValue="g84tiqQjxiqFK/y00BMjo2RUMOYp6+9gdcIIYmcWGSXRe9wQ5KD+WzXraoU/dJXZ1W75FYJ9akJTySWAUfikYA==" hashValue="/eb9kh3mpwq9jdQZ0138jC5JbWJF2mIac9kgMrSejl6+Wbmh2EP4jbJhOdP9FIxs6z6q+qyxhhsJQlvNlalJ0A==" algorithmName="SHA-512" password="CC35"/>
  <autoFilter ref="C83:K121"/>
  <mergeCells count="9">
    <mergeCell ref="E7:H7"/>
    <mergeCell ref="E9:H9"/>
    <mergeCell ref="E18:H18"/>
    <mergeCell ref="E27:H27"/>
    <mergeCell ref="E48:H48"/>
    <mergeCell ref="E50:H50"/>
    <mergeCell ref="E74:H74"/>
    <mergeCell ref="E76:H76"/>
    <mergeCell ref="L2:V2"/>
  </mergeCells>
  <hyperlinks>
    <hyperlink ref="F89" r:id="rId1" display="https://podminky.urs.cz/item/CS_URS_2025_02/181951112"/>
    <hyperlink ref="F94" r:id="rId2" display="https://podminky.urs.cz/item/CS_URS_2025_02/564851112"/>
    <hyperlink ref="F98" r:id="rId3" display="https://podminky.urs.cz/item/CS_URS_2025_02/565145021"/>
    <hyperlink ref="F102" r:id="rId4" display="https://podminky.urs.cz/item/CS_URS_2025_02/567122114"/>
    <hyperlink ref="F106" r:id="rId5" display="https://podminky.urs.cz/item/CS_URS_2025_02/573211108"/>
    <hyperlink ref="F110" r:id="rId6" display="https://podminky.urs.cz/item/CS_URS_2025_02/577134121"/>
    <hyperlink ref="F115" r:id="rId7" display="https://podminky.urs.cz/item/CS_URS_2025_02/919726123"/>
    <hyperlink ref="F121" r:id="rId8" display="https://podminky.urs.cz/item/CS_URS_2025_02/99822511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9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 topLeftCell="A43"/>
  </sheetViews>
  <cols>
    <col min="1" max="1" width="8.332031" style="262" customWidth="1"/>
    <col min="2" max="2" width="1.667969" style="262" customWidth="1"/>
    <col min="3" max="4" width="5" style="262" customWidth="1"/>
    <col min="5" max="5" width="11.66016" style="262" customWidth="1"/>
    <col min="6" max="6" width="9.160156" style="262" customWidth="1"/>
    <col min="7" max="7" width="5" style="262" customWidth="1"/>
    <col min="8" max="8" width="77.83203" style="262" customWidth="1"/>
    <col min="9" max="10" width="20" style="262" customWidth="1"/>
    <col min="11" max="11" width="1.667969" style="262" customWidth="1"/>
  </cols>
  <sheetData>
    <row r="1" s="1" customFormat="1" ht="37.5" customHeight="1"/>
    <row r="2" s="1" customFormat="1" ht="7.5" customHeight="1">
      <c r="B2" s="263"/>
      <c r="C2" s="264"/>
      <c r="D2" s="264"/>
      <c r="E2" s="264"/>
      <c r="F2" s="264"/>
      <c r="G2" s="264"/>
      <c r="H2" s="264"/>
      <c r="I2" s="264"/>
      <c r="J2" s="264"/>
      <c r="K2" s="265"/>
    </row>
    <row r="3" s="15" customFormat="1" ht="45" customHeight="1">
      <c r="B3" s="266"/>
      <c r="C3" s="267" t="s">
        <v>545</v>
      </c>
      <c r="D3" s="267"/>
      <c r="E3" s="267"/>
      <c r="F3" s="267"/>
      <c r="G3" s="267"/>
      <c r="H3" s="267"/>
      <c r="I3" s="267"/>
      <c r="J3" s="267"/>
      <c r="K3" s="268"/>
    </row>
    <row r="4" s="1" customFormat="1" ht="25.5" customHeight="1">
      <c r="B4" s="269"/>
      <c r="C4" s="270" t="s">
        <v>546</v>
      </c>
      <c r="D4" s="270"/>
      <c r="E4" s="270"/>
      <c r="F4" s="270"/>
      <c r="G4" s="270"/>
      <c r="H4" s="270"/>
      <c r="I4" s="270"/>
      <c r="J4" s="270"/>
      <c r="K4" s="271"/>
    </row>
    <row r="5" s="1" customFormat="1" ht="5.25" customHeight="1">
      <c r="B5" s="269"/>
      <c r="C5" s="272"/>
      <c r="D5" s="272"/>
      <c r="E5" s="272"/>
      <c r="F5" s="272"/>
      <c r="G5" s="272"/>
      <c r="H5" s="272"/>
      <c r="I5" s="272"/>
      <c r="J5" s="272"/>
      <c r="K5" s="271"/>
    </row>
    <row r="6" s="1" customFormat="1" ht="15" customHeight="1">
      <c r="B6" s="269"/>
      <c r="C6" s="273" t="s">
        <v>547</v>
      </c>
      <c r="D6" s="273"/>
      <c r="E6" s="273"/>
      <c r="F6" s="273"/>
      <c r="G6" s="273"/>
      <c r="H6" s="273"/>
      <c r="I6" s="273"/>
      <c r="J6" s="273"/>
      <c r="K6" s="271"/>
    </row>
    <row r="7" s="1" customFormat="1" ht="15" customHeight="1">
      <c r="B7" s="274"/>
      <c r="C7" s="273" t="s">
        <v>548</v>
      </c>
      <c r="D7" s="273"/>
      <c r="E7" s="273"/>
      <c r="F7" s="273"/>
      <c r="G7" s="273"/>
      <c r="H7" s="273"/>
      <c r="I7" s="273"/>
      <c r="J7" s="273"/>
      <c r="K7" s="271"/>
    </row>
    <row r="8" s="1" customFormat="1" ht="12.75" customHeight="1">
      <c r="B8" s="274"/>
      <c r="C8" s="273"/>
      <c r="D8" s="273"/>
      <c r="E8" s="273"/>
      <c r="F8" s="273"/>
      <c r="G8" s="273"/>
      <c r="H8" s="273"/>
      <c r="I8" s="273"/>
      <c r="J8" s="273"/>
      <c r="K8" s="271"/>
    </row>
    <row r="9" s="1" customFormat="1" ht="15" customHeight="1">
      <c r="B9" s="274"/>
      <c r="C9" s="273" t="s">
        <v>549</v>
      </c>
      <c r="D9" s="273"/>
      <c r="E9" s="273"/>
      <c r="F9" s="273"/>
      <c r="G9" s="273"/>
      <c r="H9" s="273"/>
      <c r="I9" s="273"/>
      <c r="J9" s="273"/>
      <c r="K9" s="271"/>
    </row>
    <row r="10" s="1" customFormat="1" ht="15" customHeight="1">
      <c r="B10" s="274"/>
      <c r="C10" s="273"/>
      <c r="D10" s="273" t="s">
        <v>550</v>
      </c>
      <c r="E10" s="273"/>
      <c r="F10" s="273"/>
      <c r="G10" s="273"/>
      <c r="H10" s="273"/>
      <c r="I10" s="273"/>
      <c r="J10" s="273"/>
      <c r="K10" s="271"/>
    </row>
    <row r="11" s="1" customFormat="1" ht="15" customHeight="1">
      <c r="B11" s="274"/>
      <c r="C11" s="275"/>
      <c r="D11" s="273" t="s">
        <v>551</v>
      </c>
      <c r="E11" s="273"/>
      <c r="F11" s="273"/>
      <c r="G11" s="273"/>
      <c r="H11" s="273"/>
      <c r="I11" s="273"/>
      <c r="J11" s="273"/>
      <c r="K11" s="271"/>
    </row>
    <row r="12" s="1" customFormat="1" ht="15" customHeight="1">
      <c r="B12" s="274"/>
      <c r="C12" s="275"/>
      <c r="D12" s="273"/>
      <c r="E12" s="273"/>
      <c r="F12" s="273"/>
      <c r="G12" s="273"/>
      <c r="H12" s="273"/>
      <c r="I12" s="273"/>
      <c r="J12" s="273"/>
      <c r="K12" s="271"/>
    </row>
    <row r="13" s="1" customFormat="1" ht="15" customHeight="1">
      <c r="B13" s="274"/>
      <c r="C13" s="275"/>
      <c r="D13" s="276" t="s">
        <v>552</v>
      </c>
      <c r="E13" s="273"/>
      <c r="F13" s="273"/>
      <c r="G13" s="273"/>
      <c r="H13" s="273"/>
      <c r="I13" s="273"/>
      <c r="J13" s="273"/>
      <c r="K13" s="271"/>
    </row>
    <row r="14" s="1" customFormat="1" ht="12.75" customHeight="1">
      <c r="B14" s="274"/>
      <c r="C14" s="275"/>
      <c r="D14" s="275"/>
      <c r="E14" s="275"/>
      <c r="F14" s="275"/>
      <c r="G14" s="275"/>
      <c r="H14" s="275"/>
      <c r="I14" s="275"/>
      <c r="J14" s="275"/>
      <c r="K14" s="271"/>
    </row>
    <row r="15" s="1" customFormat="1" ht="15" customHeight="1">
      <c r="B15" s="274"/>
      <c r="C15" s="275"/>
      <c r="D15" s="273" t="s">
        <v>553</v>
      </c>
      <c r="E15" s="273"/>
      <c r="F15" s="273"/>
      <c r="G15" s="273"/>
      <c r="H15" s="273"/>
      <c r="I15" s="273"/>
      <c r="J15" s="273"/>
      <c r="K15" s="271"/>
    </row>
    <row r="16" s="1" customFormat="1" ht="15" customHeight="1">
      <c r="B16" s="274"/>
      <c r="C16" s="275"/>
      <c r="D16" s="273" t="s">
        <v>554</v>
      </c>
      <c r="E16" s="273"/>
      <c r="F16" s="273"/>
      <c r="G16" s="273"/>
      <c r="H16" s="273"/>
      <c r="I16" s="273"/>
      <c r="J16" s="273"/>
      <c r="K16" s="271"/>
    </row>
    <row r="17" s="1" customFormat="1" ht="15" customHeight="1">
      <c r="B17" s="274"/>
      <c r="C17" s="275"/>
      <c r="D17" s="273" t="s">
        <v>555</v>
      </c>
      <c r="E17" s="273"/>
      <c r="F17" s="273"/>
      <c r="G17" s="273"/>
      <c r="H17" s="273"/>
      <c r="I17" s="273"/>
      <c r="J17" s="273"/>
      <c r="K17" s="271"/>
    </row>
    <row r="18" s="1" customFormat="1" ht="15" customHeight="1">
      <c r="B18" s="274"/>
      <c r="C18" s="275"/>
      <c r="D18" s="275"/>
      <c r="E18" s="277" t="s">
        <v>556</v>
      </c>
      <c r="F18" s="273" t="s">
        <v>557</v>
      </c>
      <c r="G18" s="273"/>
      <c r="H18" s="273"/>
      <c r="I18" s="273"/>
      <c r="J18" s="273"/>
      <c r="K18" s="271"/>
    </row>
    <row r="19" s="1" customFormat="1" ht="15" customHeight="1">
      <c r="B19" s="274"/>
      <c r="C19" s="275"/>
      <c r="D19" s="275"/>
      <c r="E19" s="277" t="s">
        <v>80</v>
      </c>
      <c r="F19" s="273" t="s">
        <v>558</v>
      </c>
      <c r="G19" s="273"/>
      <c r="H19" s="273"/>
      <c r="I19" s="273"/>
      <c r="J19" s="273"/>
      <c r="K19" s="271"/>
    </row>
    <row r="20" s="1" customFormat="1" ht="15" customHeight="1">
      <c r="B20" s="274"/>
      <c r="C20" s="275"/>
      <c r="D20" s="275"/>
      <c r="E20" s="277" t="s">
        <v>559</v>
      </c>
      <c r="F20" s="273" t="s">
        <v>560</v>
      </c>
      <c r="G20" s="273"/>
      <c r="H20" s="273"/>
      <c r="I20" s="273"/>
      <c r="J20" s="273"/>
      <c r="K20" s="271"/>
    </row>
    <row r="21" s="1" customFormat="1" ht="15" customHeight="1">
      <c r="B21" s="274"/>
      <c r="C21" s="275"/>
      <c r="D21" s="275"/>
      <c r="E21" s="277" t="s">
        <v>561</v>
      </c>
      <c r="F21" s="273" t="s">
        <v>562</v>
      </c>
      <c r="G21" s="273"/>
      <c r="H21" s="273"/>
      <c r="I21" s="273"/>
      <c r="J21" s="273"/>
      <c r="K21" s="271"/>
    </row>
    <row r="22" s="1" customFormat="1" ht="15" customHeight="1">
      <c r="B22" s="274"/>
      <c r="C22" s="275"/>
      <c r="D22" s="275"/>
      <c r="E22" s="277" t="s">
        <v>563</v>
      </c>
      <c r="F22" s="273" t="s">
        <v>564</v>
      </c>
      <c r="G22" s="273"/>
      <c r="H22" s="273"/>
      <c r="I22" s="273"/>
      <c r="J22" s="273"/>
      <c r="K22" s="271"/>
    </row>
    <row r="23" s="1" customFormat="1" ht="15" customHeight="1">
      <c r="B23" s="274"/>
      <c r="C23" s="275"/>
      <c r="D23" s="275"/>
      <c r="E23" s="277" t="s">
        <v>565</v>
      </c>
      <c r="F23" s="273" t="s">
        <v>566</v>
      </c>
      <c r="G23" s="273"/>
      <c r="H23" s="273"/>
      <c r="I23" s="273"/>
      <c r="J23" s="273"/>
      <c r="K23" s="271"/>
    </row>
    <row r="24" s="1" customFormat="1" ht="12.75" customHeight="1">
      <c r="B24" s="274"/>
      <c r="C24" s="275"/>
      <c r="D24" s="275"/>
      <c r="E24" s="275"/>
      <c r="F24" s="275"/>
      <c r="G24" s="275"/>
      <c r="H24" s="275"/>
      <c r="I24" s="275"/>
      <c r="J24" s="275"/>
      <c r="K24" s="271"/>
    </row>
    <row r="25" s="1" customFormat="1" ht="15" customHeight="1">
      <c r="B25" s="274"/>
      <c r="C25" s="273" t="s">
        <v>567</v>
      </c>
      <c r="D25" s="273"/>
      <c r="E25" s="273"/>
      <c r="F25" s="273"/>
      <c r="G25" s="273"/>
      <c r="H25" s="273"/>
      <c r="I25" s="273"/>
      <c r="J25" s="273"/>
      <c r="K25" s="271"/>
    </row>
    <row r="26" s="1" customFormat="1" ht="15" customHeight="1">
      <c r="B26" s="274"/>
      <c r="C26" s="273" t="s">
        <v>568</v>
      </c>
      <c r="D26" s="273"/>
      <c r="E26" s="273"/>
      <c r="F26" s="273"/>
      <c r="G26" s="273"/>
      <c r="H26" s="273"/>
      <c r="I26" s="273"/>
      <c r="J26" s="273"/>
      <c r="K26" s="271"/>
    </row>
    <row r="27" s="1" customFormat="1" ht="15" customHeight="1">
      <c r="B27" s="274"/>
      <c r="C27" s="273"/>
      <c r="D27" s="273" t="s">
        <v>569</v>
      </c>
      <c r="E27" s="273"/>
      <c r="F27" s="273"/>
      <c r="G27" s="273"/>
      <c r="H27" s="273"/>
      <c r="I27" s="273"/>
      <c r="J27" s="273"/>
      <c r="K27" s="271"/>
    </row>
    <row r="28" s="1" customFormat="1" ht="15" customHeight="1">
      <c r="B28" s="274"/>
      <c r="C28" s="275"/>
      <c r="D28" s="273" t="s">
        <v>570</v>
      </c>
      <c r="E28" s="273"/>
      <c r="F28" s="273"/>
      <c r="G28" s="273"/>
      <c r="H28" s="273"/>
      <c r="I28" s="273"/>
      <c r="J28" s="273"/>
      <c r="K28" s="271"/>
    </row>
    <row r="29" s="1" customFormat="1" ht="12.75" customHeight="1">
      <c r="B29" s="274"/>
      <c r="C29" s="275"/>
      <c r="D29" s="275"/>
      <c r="E29" s="275"/>
      <c r="F29" s="275"/>
      <c r="G29" s="275"/>
      <c r="H29" s="275"/>
      <c r="I29" s="275"/>
      <c r="J29" s="275"/>
      <c r="K29" s="271"/>
    </row>
    <row r="30" s="1" customFormat="1" ht="15" customHeight="1">
      <c r="B30" s="274"/>
      <c r="C30" s="275"/>
      <c r="D30" s="273" t="s">
        <v>571</v>
      </c>
      <c r="E30" s="273"/>
      <c r="F30" s="273"/>
      <c r="G30" s="273"/>
      <c r="H30" s="273"/>
      <c r="I30" s="273"/>
      <c r="J30" s="273"/>
      <c r="K30" s="271"/>
    </row>
    <row r="31" s="1" customFormat="1" ht="15" customHeight="1">
      <c r="B31" s="274"/>
      <c r="C31" s="275"/>
      <c r="D31" s="273" t="s">
        <v>572</v>
      </c>
      <c r="E31" s="273"/>
      <c r="F31" s="273"/>
      <c r="G31" s="273"/>
      <c r="H31" s="273"/>
      <c r="I31" s="273"/>
      <c r="J31" s="273"/>
      <c r="K31" s="271"/>
    </row>
    <row r="32" s="1" customFormat="1" ht="12.75" customHeight="1">
      <c r="B32" s="274"/>
      <c r="C32" s="275"/>
      <c r="D32" s="275"/>
      <c r="E32" s="275"/>
      <c r="F32" s="275"/>
      <c r="G32" s="275"/>
      <c r="H32" s="275"/>
      <c r="I32" s="275"/>
      <c r="J32" s="275"/>
      <c r="K32" s="271"/>
    </row>
    <row r="33" s="1" customFormat="1" ht="15" customHeight="1">
      <c r="B33" s="274"/>
      <c r="C33" s="275"/>
      <c r="D33" s="273" t="s">
        <v>573</v>
      </c>
      <c r="E33" s="273"/>
      <c r="F33" s="273"/>
      <c r="G33" s="273"/>
      <c r="H33" s="273"/>
      <c r="I33" s="273"/>
      <c r="J33" s="273"/>
      <c r="K33" s="271"/>
    </row>
    <row r="34" s="1" customFormat="1" ht="15" customHeight="1">
      <c r="B34" s="274"/>
      <c r="C34" s="275"/>
      <c r="D34" s="273" t="s">
        <v>574</v>
      </c>
      <c r="E34" s="273"/>
      <c r="F34" s="273"/>
      <c r="G34" s="273"/>
      <c r="H34" s="273"/>
      <c r="I34" s="273"/>
      <c r="J34" s="273"/>
      <c r="K34" s="271"/>
    </row>
    <row r="35" s="1" customFormat="1" ht="15" customHeight="1">
      <c r="B35" s="274"/>
      <c r="C35" s="275"/>
      <c r="D35" s="273" t="s">
        <v>575</v>
      </c>
      <c r="E35" s="273"/>
      <c r="F35" s="273"/>
      <c r="G35" s="273"/>
      <c r="H35" s="273"/>
      <c r="I35" s="273"/>
      <c r="J35" s="273"/>
      <c r="K35" s="271"/>
    </row>
    <row r="36" s="1" customFormat="1" ht="15" customHeight="1">
      <c r="B36" s="274"/>
      <c r="C36" s="275"/>
      <c r="D36" s="273"/>
      <c r="E36" s="276" t="s">
        <v>108</v>
      </c>
      <c r="F36" s="273"/>
      <c r="G36" s="273" t="s">
        <v>576</v>
      </c>
      <c r="H36" s="273"/>
      <c r="I36" s="273"/>
      <c r="J36" s="273"/>
      <c r="K36" s="271"/>
    </row>
    <row r="37" s="1" customFormat="1" ht="30.75" customHeight="1">
      <c r="B37" s="274"/>
      <c r="C37" s="275"/>
      <c r="D37" s="273"/>
      <c r="E37" s="276" t="s">
        <v>577</v>
      </c>
      <c r="F37" s="273"/>
      <c r="G37" s="273" t="s">
        <v>578</v>
      </c>
      <c r="H37" s="273"/>
      <c r="I37" s="273"/>
      <c r="J37" s="273"/>
      <c r="K37" s="271"/>
    </row>
    <row r="38" s="1" customFormat="1" ht="15" customHeight="1">
      <c r="B38" s="274"/>
      <c r="C38" s="275"/>
      <c r="D38" s="273"/>
      <c r="E38" s="276" t="s">
        <v>54</v>
      </c>
      <c r="F38" s="273"/>
      <c r="G38" s="273" t="s">
        <v>579</v>
      </c>
      <c r="H38" s="273"/>
      <c r="I38" s="273"/>
      <c r="J38" s="273"/>
      <c r="K38" s="271"/>
    </row>
    <row r="39" s="1" customFormat="1" ht="15" customHeight="1">
      <c r="B39" s="274"/>
      <c r="C39" s="275"/>
      <c r="D39" s="273"/>
      <c r="E39" s="276" t="s">
        <v>55</v>
      </c>
      <c r="F39" s="273"/>
      <c r="G39" s="273" t="s">
        <v>580</v>
      </c>
      <c r="H39" s="273"/>
      <c r="I39" s="273"/>
      <c r="J39" s="273"/>
      <c r="K39" s="271"/>
    </row>
    <row r="40" s="1" customFormat="1" ht="15" customHeight="1">
      <c r="B40" s="274"/>
      <c r="C40" s="275"/>
      <c r="D40" s="273"/>
      <c r="E40" s="276" t="s">
        <v>109</v>
      </c>
      <c r="F40" s="273"/>
      <c r="G40" s="273" t="s">
        <v>581</v>
      </c>
      <c r="H40" s="273"/>
      <c r="I40" s="273"/>
      <c r="J40" s="273"/>
      <c r="K40" s="271"/>
    </row>
    <row r="41" s="1" customFormat="1" ht="15" customHeight="1">
      <c r="B41" s="274"/>
      <c r="C41" s="275"/>
      <c r="D41" s="273"/>
      <c r="E41" s="276" t="s">
        <v>110</v>
      </c>
      <c r="F41" s="273"/>
      <c r="G41" s="273" t="s">
        <v>582</v>
      </c>
      <c r="H41" s="273"/>
      <c r="I41" s="273"/>
      <c r="J41" s="273"/>
      <c r="K41" s="271"/>
    </row>
    <row r="42" s="1" customFormat="1" ht="15" customHeight="1">
      <c r="B42" s="274"/>
      <c r="C42" s="275"/>
      <c r="D42" s="273"/>
      <c r="E42" s="276" t="s">
        <v>583</v>
      </c>
      <c r="F42" s="273"/>
      <c r="G42" s="273" t="s">
        <v>584</v>
      </c>
      <c r="H42" s="273"/>
      <c r="I42" s="273"/>
      <c r="J42" s="273"/>
      <c r="K42" s="271"/>
    </row>
    <row r="43" s="1" customFormat="1" ht="15" customHeight="1">
      <c r="B43" s="274"/>
      <c r="C43" s="275"/>
      <c r="D43" s="273"/>
      <c r="E43" s="276"/>
      <c r="F43" s="273"/>
      <c r="G43" s="273" t="s">
        <v>585</v>
      </c>
      <c r="H43" s="273"/>
      <c r="I43" s="273"/>
      <c r="J43" s="273"/>
      <c r="K43" s="271"/>
    </row>
    <row r="44" s="1" customFormat="1" ht="15" customHeight="1">
      <c r="B44" s="274"/>
      <c r="C44" s="275"/>
      <c r="D44" s="273"/>
      <c r="E44" s="276" t="s">
        <v>586</v>
      </c>
      <c r="F44" s="273"/>
      <c r="G44" s="273" t="s">
        <v>587</v>
      </c>
      <c r="H44" s="273"/>
      <c r="I44" s="273"/>
      <c r="J44" s="273"/>
      <c r="K44" s="271"/>
    </row>
    <row r="45" s="1" customFormat="1" ht="15" customHeight="1">
      <c r="B45" s="274"/>
      <c r="C45" s="275"/>
      <c r="D45" s="273"/>
      <c r="E45" s="276" t="s">
        <v>112</v>
      </c>
      <c r="F45" s="273"/>
      <c r="G45" s="273" t="s">
        <v>588</v>
      </c>
      <c r="H45" s="273"/>
      <c r="I45" s="273"/>
      <c r="J45" s="273"/>
      <c r="K45" s="271"/>
    </row>
    <row r="46" s="1" customFormat="1" ht="12.75" customHeight="1">
      <c r="B46" s="274"/>
      <c r="C46" s="275"/>
      <c r="D46" s="273"/>
      <c r="E46" s="273"/>
      <c r="F46" s="273"/>
      <c r="G46" s="273"/>
      <c r="H46" s="273"/>
      <c r="I46" s="273"/>
      <c r="J46" s="273"/>
      <c r="K46" s="271"/>
    </row>
    <row r="47" s="1" customFormat="1" ht="15" customHeight="1">
      <c r="B47" s="274"/>
      <c r="C47" s="275"/>
      <c r="D47" s="273" t="s">
        <v>589</v>
      </c>
      <c r="E47" s="273"/>
      <c r="F47" s="273"/>
      <c r="G47" s="273"/>
      <c r="H47" s="273"/>
      <c r="I47" s="273"/>
      <c r="J47" s="273"/>
      <c r="K47" s="271"/>
    </row>
    <row r="48" s="1" customFormat="1" ht="15" customHeight="1">
      <c r="B48" s="274"/>
      <c r="C48" s="275"/>
      <c r="D48" s="275"/>
      <c r="E48" s="273" t="s">
        <v>590</v>
      </c>
      <c r="F48" s="273"/>
      <c r="G48" s="273"/>
      <c r="H48" s="273"/>
      <c r="I48" s="273"/>
      <c r="J48" s="273"/>
      <c r="K48" s="271"/>
    </row>
    <row r="49" s="1" customFormat="1" ht="15" customHeight="1">
      <c r="B49" s="274"/>
      <c r="C49" s="275"/>
      <c r="D49" s="275"/>
      <c r="E49" s="273" t="s">
        <v>591</v>
      </c>
      <c r="F49" s="273"/>
      <c r="G49" s="273"/>
      <c r="H49" s="273"/>
      <c r="I49" s="273"/>
      <c r="J49" s="273"/>
      <c r="K49" s="271"/>
    </row>
    <row r="50" s="1" customFormat="1" ht="15" customHeight="1">
      <c r="B50" s="274"/>
      <c r="C50" s="275"/>
      <c r="D50" s="275"/>
      <c r="E50" s="273" t="s">
        <v>592</v>
      </c>
      <c r="F50" s="273"/>
      <c r="G50" s="273"/>
      <c r="H50" s="273"/>
      <c r="I50" s="273"/>
      <c r="J50" s="273"/>
      <c r="K50" s="271"/>
    </row>
    <row r="51" s="1" customFormat="1" ht="15" customHeight="1">
      <c r="B51" s="274"/>
      <c r="C51" s="275"/>
      <c r="D51" s="273" t="s">
        <v>593</v>
      </c>
      <c r="E51" s="273"/>
      <c r="F51" s="273"/>
      <c r="G51" s="273"/>
      <c r="H51" s="273"/>
      <c r="I51" s="273"/>
      <c r="J51" s="273"/>
      <c r="K51" s="271"/>
    </row>
    <row r="52" s="1" customFormat="1" ht="25.5" customHeight="1">
      <c r="B52" s="269"/>
      <c r="C52" s="270" t="s">
        <v>594</v>
      </c>
      <c r="D52" s="270"/>
      <c r="E52" s="270"/>
      <c r="F52" s="270"/>
      <c r="G52" s="270"/>
      <c r="H52" s="270"/>
      <c r="I52" s="270"/>
      <c r="J52" s="270"/>
      <c r="K52" s="271"/>
    </row>
    <row r="53" s="1" customFormat="1" ht="5.25" customHeight="1">
      <c r="B53" s="269"/>
      <c r="C53" s="272"/>
      <c r="D53" s="272"/>
      <c r="E53" s="272"/>
      <c r="F53" s="272"/>
      <c r="G53" s="272"/>
      <c r="H53" s="272"/>
      <c r="I53" s="272"/>
      <c r="J53" s="272"/>
      <c r="K53" s="271"/>
    </row>
    <row r="54" s="1" customFormat="1" ht="15" customHeight="1">
      <c r="B54" s="269"/>
      <c r="C54" s="273" t="s">
        <v>595</v>
      </c>
      <c r="D54" s="273"/>
      <c r="E54" s="273"/>
      <c r="F54" s="273"/>
      <c r="G54" s="273"/>
      <c r="H54" s="273"/>
      <c r="I54" s="273"/>
      <c r="J54" s="273"/>
      <c r="K54" s="271"/>
    </row>
    <row r="55" s="1" customFormat="1" ht="15" customHeight="1">
      <c r="B55" s="269"/>
      <c r="C55" s="273" t="s">
        <v>596</v>
      </c>
      <c r="D55" s="273"/>
      <c r="E55" s="273"/>
      <c r="F55" s="273"/>
      <c r="G55" s="273"/>
      <c r="H55" s="273"/>
      <c r="I55" s="273"/>
      <c r="J55" s="273"/>
      <c r="K55" s="271"/>
    </row>
    <row r="56" s="1" customFormat="1" ht="12.75" customHeight="1">
      <c r="B56" s="269"/>
      <c r="C56" s="273"/>
      <c r="D56" s="273"/>
      <c r="E56" s="273"/>
      <c r="F56" s="273"/>
      <c r="G56" s="273"/>
      <c r="H56" s="273"/>
      <c r="I56" s="273"/>
      <c r="J56" s="273"/>
      <c r="K56" s="271"/>
    </row>
    <row r="57" s="1" customFormat="1" ht="15" customHeight="1">
      <c r="B57" s="269"/>
      <c r="C57" s="273" t="s">
        <v>597</v>
      </c>
      <c r="D57" s="273"/>
      <c r="E57" s="273"/>
      <c r="F57" s="273"/>
      <c r="G57" s="273"/>
      <c r="H57" s="273"/>
      <c r="I57" s="273"/>
      <c r="J57" s="273"/>
      <c r="K57" s="271"/>
    </row>
    <row r="58" s="1" customFormat="1" ht="15" customHeight="1">
      <c r="B58" s="269"/>
      <c r="C58" s="275"/>
      <c r="D58" s="273" t="s">
        <v>598</v>
      </c>
      <c r="E58" s="273"/>
      <c r="F58" s="273"/>
      <c r="G58" s="273"/>
      <c r="H58" s="273"/>
      <c r="I58" s="273"/>
      <c r="J58" s="273"/>
      <c r="K58" s="271"/>
    </row>
    <row r="59" s="1" customFormat="1" ht="15" customHeight="1">
      <c r="B59" s="269"/>
      <c r="C59" s="275"/>
      <c r="D59" s="273" t="s">
        <v>599</v>
      </c>
      <c r="E59" s="273"/>
      <c r="F59" s="273"/>
      <c r="G59" s="273"/>
      <c r="H59" s="273"/>
      <c r="I59" s="273"/>
      <c r="J59" s="273"/>
      <c r="K59" s="271"/>
    </row>
    <row r="60" s="1" customFormat="1" ht="15" customHeight="1">
      <c r="B60" s="269"/>
      <c r="C60" s="275"/>
      <c r="D60" s="273" t="s">
        <v>600</v>
      </c>
      <c r="E60" s="273"/>
      <c r="F60" s="273"/>
      <c r="G60" s="273"/>
      <c r="H60" s="273"/>
      <c r="I60" s="273"/>
      <c r="J60" s="273"/>
      <c r="K60" s="271"/>
    </row>
    <row r="61" s="1" customFormat="1" ht="15" customHeight="1">
      <c r="B61" s="269"/>
      <c r="C61" s="275"/>
      <c r="D61" s="273" t="s">
        <v>601</v>
      </c>
      <c r="E61" s="273"/>
      <c r="F61" s="273"/>
      <c r="G61" s="273"/>
      <c r="H61" s="273"/>
      <c r="I61" s="273"/>
      <c r="J61" s="273"/>
      <c r="K61" s="271"/>
    </row>
    <row r="62" s="1" customFormat="1" ht="15" customHeight="1">
      <c r="B62" s="269"/>
      <c r="C62" s="275"/>
      <c r="D62" s="278" t="s">
        <v>602</v>
      </c>
      <c r="E62" s="278"/>
      <c r="F62" s="278"/>
      <c r="G62" s="278"/>
      <c r="H62" s="278"/>
      <c r="I62" s="278"/>
      <c r="J62" s="278"/>
      <c r="K62" s="271"/>
    </row>
    <row r="63" s="1" customFormat="1" ht="15" customHeight="1">
      <c r="B63" s="269"/>
      <c r="C63" s="275"/>
      <c r="D63" s="273" t="s">
        <v>603</v>
      </c>
      <c r="E63" s="273"/>
      <c r="F63" s="273"/>
      <c r="G63" s="273"/>
      <c r="H63" s="273"/>
      <c r="I63" s="273"/>
      <c r="J63" s="273"/>
      <c r="K63" s="271"/>
    </row>
    <row r="64" s="1" customFormat="1" ht="12.75" customHeight="1">
      <c r="B64" s="269"/>
      <c r="C64" s="275"/>
      <c r="D64" s="275"/>
      <c r="E64" s="279"/>
      <c r="F64" s="275"/>
      <c r="G64" s="275"/>
      <c r="H64" s="275"/>
      <c r="I64" s="275"/>
      <c r="J64" s="275"/>
      <c r="K64" s="271"/>
    </row>
    <row r="65" s="1" customFormat="1" ht="15" customHeight="1">
      <c r="B65" s="269"/>
      <c r="C65" s="275"/>
      <c r="D65" s="273" t="s">
        <v>604</v>
      </c>
      <c r="E65" s="273"/>
      <c r="F65" s="273"/>
      <c r="G65" s="273"/>
      <c r="H65" s="273"/>
      <c r="I65" s="273"/>
      <c r="J65" s="273"/>
      <c r="K65" s="271"/>
    </row>
    <row r="66" s="1" customFormat="1" ht="15" customHeight="1">
      <c r="B66" s="269"/>
      <c r="C66" s="275"/>
      <c r="D66" s="278" t="s">
        <v>605</v>
      </c>
      <c r="E66" s="278"/>
      <c r="F66" s="278"/>
      <c r="G66" s="278"/>
      <c r="H66" s="278"/>
      <c r="I66" s="278"/>
      <c r="J66" s="278"/>
      <c r="K66" s="271"/>
    </row>
    <row r="67" s="1" customFormat="1" ht="15" customHeight="1">
      <c r="B67" s="269"/>
      <c r="C67" s="275"/>
      <c r="D67" s="273" t="s">
        <v>606</v>
      </c>
      <c r="E67" s="273"/>
      <c r="F67" s="273"/>
      <c r="G67" s="273"/>
      <c r="H67" s="273"/>
      <c r="I67" s="273"/>
      <c r="J67" s="273"/>
      <c r="K67" s="271"/>
    </row>
    <row r="68" s="1" customFormat="1" ht="15" customHeight="1">
      <c r="B68" s="269"/>
      <c r="C68" s="275"/>
      <c r="D68" s="273" t="s">
        <v>607</v>
      </c>
      <c r="E68" s="273"/>
      <c r="F68" s="273"/>
      <c r="G68" s="273"/>
      <c r="H68" s="273"/>
      <c r="I68" s="273"/>
      <c r="J68" s="273"/>
      <c r="K68" s="271"/>
    </row>
    <row r="69" s="1" customFormat="1" ht="15" customHeight="1">
      <c r="B69" s="269"/>
      <c r="C69" s="275"/>
      <c r="D69" s="273" t="s">
        <v>608</v>
      </c>
      <c r="E69" s="273"/>
      <c r="F69" s="273"/>
      <c r="G69" s="273"/>
      <c r="H69" s="273"/>
      <c r="I69" s="273"/>
      <c r="J69" s="273"/>
      <c r="K69" s="271"/>
    </row>
    <row r="70" s="1" customFormat="1" ht="15" customHeight="1">
      <c r="B70" s="269"/>
      <c r="C70" s="275"/>
      <c r="D70" s="273" t="s">
        <v>609</v>
      </c>
      <c r="E70" s="273"/>
      <c r="F70" s="273"/>
      <c r="G70" s="273"/>
      <c r="H70" s="273"/>
      <c r="I70" s="273"/>
      <c r="J70" s="273"/>
      <c r="K70" s="271"/>
    </row>
    <row r="71" s="1" customFormat="1" ht="12.75" customHeight="1">
      <c r="B71" s="280"/>
      <c r="C71" s="281"/>
      <c r="D71" s="281"/>
      <c r="E71" s="281"/>
      <c r="F71" s="281"/>
      <c r="G71" s="281"/>
      <c r="H71" s="281"/>
      <c r="I71" s="281"/>
      <c r="J71" s="281"/>
      <c r="K71" s="282"/>
    </row>
    <row r="72" s="1" customFormat="1" ht="18.75" customHeight="1">
      <c r="B72" s="283"/>
      <c r="C72" s="283"/>
      <c r="D72" s="283"/>
      <c r="E72" s="283"/>
      <c r="F72" s="283"/>
      <c r="G72" s="283"/>
      <c r="H72" s="283"/>
      <c r="I72" s="283"/>
      <c r="J72" s="283"/>
      <c r="K72" s="284"/>
    </row>
    <row r="73" s="1" customFormat="1" ht="18.75" customHeight="1">
      <c r="B73" s="284"/>
      <c r="C73" s="284"/>
      <c r="D73" s="284"/>
      <c r="E73" s="284"/>
      <c r="F73" s="284"/>
      <c r="G73" s="284"/>
      <c r="H73" s="284"/>
      <c r="I73" s="284"/>
      <c r="J73" s="284"/>
      <c r="K73" s="284"/>
    </row>
    <row r="74" s="1" customFormat="1" ht="7.5" customHeight="1">
      <c r="B74" s="285"/>
      <c r="C74" s="286"/>
      <c r="D74" s="286"/>
      <c r="E74" s="286"/>
      <c r="F74" s="286"/>
      <c r="G74" s="286"/>
      <c r="H74" s="286"/>
      <c r="I74" s="286"/>
      <c r="J74" s="286"/>
      <c r="K74" s="287"/>
    </row>
    <row r="75" s="1" customFormat="1" ht="45" customHeight="1">
      <c r="B75" s="288"/>
      <c r="C75" s="289" t="s">
        <v>610</v>
      </c>
      <c r="D75" s="289"/>
      <c r="E75" s="289"/>
      <c r="F75" s="289"/>
      <c r="G75" s="289"/>
      <c r="H75" s="289"/>
      <c r="I75" s="289"/>
      <c r="J75" s="289"/>
      <c r="K75" s="290"/>
    </row>
    <row r="76" s="1" customFormat="1" ht="17.25" customHeight="1">
      <c r="B76" s="288"/>
      <c r="C76" s="291" t="s">
        <v>611</v>
      </c>
      <c r="D76" s="291"/>
      <c r="E76" s="291"/>
      <c r="F76" s="291" t="s">
        <v>612</v>
      </c>
      <c r="G76" s="292"/>
      <c r="H76" s="291" t="s">
        <v>55</v>
      </c>
      <c r="I76" s="291" t="s">
        <v>58</v>
      </c>
      <c r="J76" s="291" t="s">
        <v>613</v>
      </c>
      <c r="K76" s="290"/>
    </row>
    <row r="77" s="1" customFormat="1" ht="17.25" customHeight="1">
      <c r="B77" s="288"/>
      <c r="C77" s="293" t="s">
        <v>614</v>
      </c>
      <c r="D77" s="293"/>
      <c r="E77" s="293"/>
      <c r="F77" s="294" t="s">
        <v>615</v>
      </c>
      <c r="G77" s="295"/>
      <c r="H77" s="293"/>
      <c r="I77" s="293"/>
      <c r="J77" s="293" t="s">
        <v>616</v>
      </c>
      <c r="K77" s="290"/>
    </row>
    <row r="78" s="1" customFormat="1" ht="5.25" customHeight="1">
      <c r="B78" s="288"/>
      <c r="C78" s="296"/>
      <c r="D78" s="296"/>
      <c r="E78" s="296"/>
      <c r="F78" s="296"/>
      <c r="G78" s="297"/>
      <c r="H78" s="296"/>
      <c r="I78" s="296"/>
      <c r="J78" s="296"/>
      <c r="K78" s="290"/>
    </row>
    <row r="79" s="1" customFormat="1" ht="15" customHeight="1">
      <c r="B79" s="288"/>
      <c r="C79" s="276" t="s">
        <v>54</v>
      </c>
      <c r="D79" s="298"/>
      <c r="E79" s="298"/>
      <c r="F79" s="299" t="s">
        <v>617</v>
      </c>
      <c r="G79" s="300"/>
      <c r="H79" s="276" t="s">
        <v>618</v>
      </c>
      <c r="I79" s="276" t="s">
        <v>619</v>
      </c>
      <c r="J79" s="276">
        <v>20</v>
      </c>
      <c r="K79" s="290"/>
    </row>
    <row r="80" s="1" customFormat="1" ht="15" customHeight="1">
      <c r="B80" s="288"/>
      <c r="C80" s="276" t="s">
        <v>620</v>
      </c>
      <c r="D80" s="276"/>
      <c r="E80" s="276"/>
      <c r="F80" s="299" t="s">
        <v>617</v>
      </c>
      <c r="G80" s="300"/>
      <c r="H80" s="276" t="s">
        <v>621</v>
      </c>
      <c r="I80" s="276" t="s">
        <v>619</v>
      </c>
      <c r="J80" s="276">
        <v>120</v>
      </c>
      <c r="K80" s="290"/>
    </row>
    <row r="81" s="1" customFormat="1" ht="15" customHeight="1">
      <c r="B81" s="301"/>
      <c r="C81" s="276" t="s">
        <v>622</v>
      </c>
      <c r="D81" s="276"/>
      <c r="E81" s="276"/>
      <c r="F81" s="299" t="s">
        <v>623</v>
      </c>
      <c r="G81" s="300"/>
      <c r="H81" s="276" t="s">
        <v>624</v>
      </c>
      <c r="I81" s="276" t="s">
        <v>619</v>
      </c>
      <c r="J81" s="276">
        <v>50</v>
      </c>
      <c r="K81" s="290"/>
    </row>
    <row r="82" s="1" customFormat="1" ht="15" customHeight="1">
      <c r="B82" s="301"/>
      <c r="C82" s="276" t="s">
        <v>625</v>
      </c>
      <c r="D82" s="276"/>
      <c r="E82" s="276"/>
      <c r="F82" s="299" t="s">
        <v>617</v>
      </c>
      <c r="G82" s="300"/>
      <c r="H82" s="276" t="s">
        <v>626</v>
      </c>
      <c r="I82" s="276" t="s">
        <v>627</v>
      </c>
      <c r="J82" s="276"/>
      <c r="K82" s="290"/>
    </row>
    <row r="83" s="1" customFormat="1" ht="15" customHeight="1">
      <c r="B83" s="301"/>
      <c r="C83" s="302" t="s">
        <v>628</v>
      </c>
      <c r="D83" s="302"/>
      <c r="E83" s="302"/>
      <c r="F83" s="303" t="s">
        <v>623</v>
      </c>
      <c r="G83" s="302"/>
      <c r="H83" s="302" t="s">
        <v>629</v>
      </c>
      <c r="I83" s="302" t="s">
        <v>619</v>
      </c>
      <c r="J83" s="302">
        <v>15</v>
      </c>
      <c r="K83" s="290"/>
    </row>
    <row r="84" s="1" customFormat="1" ht="15" customHeight="1">
      <c r="B84" s="301"/>
      <c r="C84" s="302" t="s">
        <v>630</v>
      </c>
      <c r="D84" s="302"/>
      <c r="E84" s="302"/>
      <c r="F84" s="303" t="s">
        <v>623</v>
      </c>
      <c r="G84" s="302"/>
      <c r="H84" s="302" t="s">
        <v>631</v>
      </c>
      <c r="I84" s="302" t="s">
        <v>619</v>
      </c>
      <c r="J84" s="302">
        <v>15</v>
      </c>
      <c r="K84" s="290"/>
    </row>
    <row r="85" s="1" customFormat="1" ht="15" customHeight="1">
      <c r="B85" s="301"/>
      <c r="C85" s="302" t="s">
        <v>632</v>
      </c>
      <c r="D85" s="302"/>
      <c r="E85" s="302"/>
      <c r="F85" s="303" t="s">
        <v>623</v>
      </c>
      <c r="G85" s="302"/>
      <c r="H85" s="302" t="s">
        <v>633</v>
      </c>
      <c r="I85" s="302" t="s">
        <v>619</v>
      </c>
      <c r="J85" s="302">
        <v>20</v>
      </c>
      <c r="K85" s="290"/>
    </row>
    <row r="86" s="1" customFormat="1" ht="15" customHeight="1">
      <c r="B86" s="301"/>
      <c r="C86" s="302" t="s">
        <v>634</v>
      </c>
      <c r="D86" s="302"/>
      <c r="E86" s="302"/>
      <c r="F86" s="303" t="s">
        <v>623</v>
      </c>
      <c r="G86" s="302"/>
      <c r="H86" s="302" t="s">
        <v>635</v>
      </c>
      <c r="I86" s="302" t="s">
        <v>619</v>
      </c>
      <c r="J86" s="302">
        <v>20</v>
      </c>
      <c r="K86" s="290"/>
    </row>
    <row r="87" s="1" customFormat="1" ht="15" customHeight="1">
      <c r="B87" s="301"/>
      <c r="C87" s="276" t="s">
        <v>636</v>
      </c>
      <c r="D87" s="276"/>
      <c r="E87" s="276"/>
      <c r="F87" s="299" t="s">
        <v>623</v>
      </c>
      <c r="G87" s="300"/>
      <c r="H87" s="276" t="s">
        <v>637</v>
      </c>
      <c r="I87" s="276" t="s">
        <v>619</v>
      </c>
      <c r="J87" s="276">
        <v>50</v>
      </c>
      <c r="K87" s="290"/>
    </row>
    <row r="88" s="1" customFormat="1" ht="15" customHeight="1">
      <c r="B88" s="301"/>
      <c r="C88" s="276" t="s">
        <v>638</v>
      </c>
      <c r="D88" s="276"/>
      <c r="E88" s="276"/>
      <c r="F88" s="299" t="s">
        <v>623</v>
      </c>
      <c r="G88" s="300"/>
      <c r="H88" s="276" t="s">
        <v>639</v>
      </c>
      <c r="I88" s="276" t="s">
        <v>619</v>
      </c>
      <c r="J88" s="276">
        <v>20</v>
      </c>
      <c r="K88" s="290"/>
    </row>
    <row r="89" s="1" customFormat="1" ht="15" customHeight="1">
      <c r="B89" s="301"/>
      <c r="C89" s="276" t="s">
        <v>640</v>
      </c>
      <c r="D89" s="276"/>
      <c r="E89" s="276"/>
      <c r="F89" s="299" t="s">
        <v>623</v>
      </c>
      <c r="G89" s="300"/>
      <c r="H89" s="276" t="s">
        <v>641</v>
      </c>
      <c r="I89" s="276" t="s">
        <v>619</v>
      </c>
      <c r="J89" s="276">
        <v>20</v>
      </c>
      <c r="K89" s="290"/>
    </row>
    <row r="90" s="1" customFormat="1" ht="15" customHeight="1">
      <c r="B90" s="301"/>
      <c r="C90" s="276" t="s">
        <v>642</v>
      </c>
      <c r="D90" s="276"/>
      <c r="E90" s="276"/>
      <c r="F90" s="299" t="s">
        <v>623</v>
      </c>
      <c r="G90" s="300"/>
      <c r="H90" s="276" t="s">
        <v>643</v>
      </c>
      <c r="I90" s="276" t="s">
        <v>619</v>
      </c>
      <c r="J90" s="276">
        <v>50</v>
      </c>
      <c r="K90" s="290"/>
    </row>
    <row r="91" s="1" customFormat="1" ht="15" customHeight="1">
      <c r="B91" s="301"/>
      <c r="C91" s="276" t="s">
        <v>644</v>
      </c>
      <c r="D91" s="276"/>
      <c r="E91" s="276"/>
      <c r="F91" s="299" t="s">
        <v>623</v>
      </c>
      <c r="G91" s="300"/>
      <c r="H91" s="276" t="s">
        <v>644</v>
      </c>
      <c r="I91" s="276" t="s">
        <v>619</v>
      </c>
      <c r="J91" s="276">
        <v>50</v>
      </c>
      <c r="K91" s="290"/>
    </row>
    <row r="92" s="1" customFormat="1" ht="15" customHeight="1">
      <c r="B92" s="301"/>
      <c r="C92" s="276" t="s">
        <v>645</v>
      </c>
      <c r="D92" s="276"/>
      <c r="E92" s="276"/>
      <c r="F92" s="299" t="s">
        <v>623</v>
      </c>
      <c r="G92" s="300"/>
      <c r="H92" s="276" t="s">
        <v>646</v>
      </c>
      <c r="I92" s="276" t="s">
        <v>619</v>
      </c>
      <c r="J92" s="276">
        <v>255</v>
      </c>
      <c r="K92" s="290"/>
    </row>
    <row r="93" s="1" customFormat="1" ht="15" customHeight="1">
      <c r="B93" s="301"/>
      <c r="C93" s="276" t="s">
        <v>647</v>
      </c>
      <c r="D93" s="276"/>
      <c r="E93" s="276"/>
      <c r="F93" s="299" t="s">
        <v>617</v>
      </c>
      <c r="G93" s="300"/>
      <c r="H93" s="276" t="s">
        <v>648</v>
      </c>
      <c r="I93" s="276" t="s">
        <v>649</v>
      </c>
      <c r="J93" s="276"/>
      <c r="K93" s="290"/>
    </row>
    <row r="94" s="1" customFormat="1" ht="15" customHeight="1">
      <c r="B94" s="301"/>
      <c r="C94" s="276" t="s">
        <v>650</v>
      </c>
      <c r="D94" s="276"/>
      <c r="E94" s="276"/>
      <c r="F94" s="299" t="s">
        <v>617</v>
      </c>
      <c r="G94" s="300"/>
      <c r="H94" s="276" t="s">
        <v>651</v>
      </c>
      <c r="I94" s="276" t="s">
        <v>652</v>
      </c>
      <c r="J94" s="276"/>
      <c r="K94" s="290"/>
    </row>
    <row r="95" s="1" customFormat="1" ht="15" customHeight="1">
      <c r="B95" s="301"/>
      <c r="C95" s="276" t="s">
        <v>653</v>
      </c>
      <c r="D95" s="276"/>
      <c r="E95" s="276"/>
      <c r="F95" s="299" t="s">
        <v>617</v>
      </c>
      <c r="G95" s="300"/>
      <c r="H95" s="276" t="s">
        <v>653</v>
      </c>
      <c r="I95" s="276" t="s">
        <v>652</v>
      </c>
      <c r="J95" s="276"/>
      <c r="K95" s="290"/>
    </row>
    <row r="96" s="1" customFormat="1" ht="15" customHeight="1">
      <c r="B96" s="301"/>
      <c r="C96" s="276" t="s">
        <v>39</v>
      </c>
      <c r="D96" s="276"/>
      <c r="E96" s="276"/>
      <c r="F96" s="299" t="s">
        <v>617</v>
      </c>
      <c r="G96" s="300"/>
      <c r="H96" s="276" t="s">
        <v>654</v>
      </c>
      <c r="I96" s="276" t="s">
        <v>652</v>
      </c>
      <c r="J96" s="276"/>
      <c r="K96" s="290"/>
    </row>
    <row r="97" s="1" customFormat="1" ht="15" customHeight="1">
      <c r="B97" s="301"/>
      <c r="C97" s="276" t="s">
        <v>49</v>
      </c>
      <c r="D97" s="276"/>
      <c r="E97" s="276"/>
      <c r="F97" s="299" t="s">
        <v>617</v>
      </c>
      <c r="G97" s="300"/>
      <c r="H97" s="276" t="s">
        <v>655</v>
      </c>
      <c r="I97" s="276" t="s">
        <v>652</v>
      </c>
      <c r="J97" s="276"/>
      <c r="K97" s="290"/>
    </row>
    <row r="98" s="1" customFormat="1" ht="15" customHeight="1">
      <c r="B98" s="304"/>
      <c r="C98" s="305"/>
      <c r="D98" s="305"/>
      <c r="E98" s="305"/>
      <c r="F98" s="305"/>
      <c r="G98" s="305"/>
      <c r="H98" s="305"/>
      <c r="I98" s="305"/>
      <c r="J98" s="305"/>
      <c r="K98" s="306"/>
    </row>
    <row r="99" s="1" customFormat="1" ht="18.75" customHeight="1">
      <c r="B99" s="307"/>
      <c r="C99" s="308"/>
      <c r="D99" s="308"/>
      <c r="E99" s="308"/>
      <c r="F99" s="308"/>
      <c r="G99" s="308"/>
      <c r="H99" s="308"/>
      <c r="I99" s="308"/>
      <c r="J99" s="308"/>
      <c r="K99" s="307"/>
    </row>
    <row r="100" s="1" customFormat="1" ht="18.75" customHeight="1">
      <c r="B100" s="284"/>
      <c r="C100" s="284"/>
      <c r="D100" s="284"/>
      <c r="E100" s="284"/>
      <c r="F100" s="284"/>
      <c r="G100" s="284"/>
      <c r="H100" s="284"/>
      <c r="I100" s="284"/>
      <c r="J100" s="284"/>
      <c r="K100" s="284"/>
    </row>
    <row r="101" s="1" customFormat="1" ht="7.5" customHeight="1">
      <c r="B101" s="285"/>
      <c r="C101" s="286"/>
      <c r="D101" s="286"/>
      <c r="E101" s="286"/>
      <c r="F101" s="286"/>
      <c r="G101" s="286"/>
      <c r="H101" s="286"/>
      <c r="I101" s="286"/>
      <c r="J101" s="286"/>
      <c r="K101" s="287"/>
    </row>
    <row r="102" s="1" customFormat="1" ht="45" customHeight="1">
      <c r="B102" s="288"/>
      <c r="C102" s="289" t="s">
        <v>656</v>
      </c>
      <c r="D102" s="289"/>
      <c r="E102" s="289"/>
      <c r="F102" s="289"/>
      <c r="G102" s="289"/>
      <c r="H102" s="289"/>
      <c r="I102" s="289"/>
      <c r="J102" s="289"/>
      <c r="K102" s="290"/>
    </row>
    <row r="103" s="1" customFormat="1" ht="17.25" customHeight="1">
      <c r="B103" s="288"/>
      <c r="C103" s="291" t="s">
        <v>611</v>
      </c>
      <c r="D103" s="291"/>
      <c r="E103" s="291"/>
      <c r="F103" s="291" t="s">
        <v>612</v>
      </c>
      <c r="G103" s="292"/>
      <c r="H103" s="291" t="s">
        <v>55</v>
      </c>
      <c r="I103" s="291" t="s">
        <v>58</v>
      </c>
      <c r="J103" s="291" t="s">
        <v>613</v>
      </c>
      <c r="K103" s="290"/>
    </row>
    <row r="104" s="1" customFormat="1" ht="17.25" customHeight="1">
      <c r="B104" s="288"/>
      <c r="C104" s="293" t="s">
        <v>614</v>
      </c>
      <c r="D104" s="293"/>
      <c r="E104" s="293"/>
      <c r="F104" s="294" t="s">
        <v>615</v>
      </c>
      <c r="G104" s="295"/>
      <c r="H104" s="293"/>
      <c r="I104" s="293"/>
      <c r="J104" s="293" t="s">
        <v>616</v>
      </c>
      <c r="K104" s="290"/>
    </row>
    <row r="105" s="1" customFormat="1" ht="5.25" customHeight="1">
      <c r="B105" s="288"/>
      <c r="C105" s="291"/>
      <c r="D105" s="291"/>
      <c r="E105" s="291"/>
      <c r="F105" s="291"/>
      <c r="G105" s="309"/>
      <c r="H105" s="291"/>
      <c r="I105" s="291"/>
      <c r="J105" s="291"/>
      <c r="K105" s="290"/>
    </row>
    <row r="106" s="1" customFormat="1" ht="15" customHeight="1">
      <c r="B106" s="288"/>
      <c r="C106" s="276" t="s">
        <v>54</v>
      </c>
      <c r="D106" s="298"/>
      <c r="E106" s="298"/>
      <c r="F106" s="299" t="s">
        <v>617</v>
      </c>
      <c r="G106" s="276"/>
      <c r="H106" s="276" t="s">
        <v>657</v>
      </c>
      <c r="I106" s="276" t="s">
        <v>619</v>
      </c>
      <c r="J106" s="276">
        <v>20</v>
      </c>
      <c r="K106" s="290"/>
    </row>
    <row r="107" s="1" customFormat="1" ht="15" customHeight="1">
      <c r="B107" s="288"/>
      <c r="C107" s="276" t="s">
        <v>620</v>
      </c>
      <c r="D107" s="276"/>
      <c r="E107" s="276"/>
      <c r="F107" s="299" t="s">
        <v>617</v>
      </c>
      <c r="G107" s="276"/>
      <c r="H107" s="276" t="s">
        <v>657</v>
      </c>
      <c r="I107" s="276" t="s">
        <v>619</v>
      </c>
      <c r="J107" s="276">
        <v>120</v>
      </c>
      <c r="K107" s="290"/>
    </row>
    <row r="108" s="1" customFormat="1" ht="15" customHeight="1">
      <c r="B108" s="301"/>
      <c r="C108" s="276" t="s">
        <v>622</v>
      </c>
      <c r="D108" s="276"/>
      <c r="E108" s="276"/>
      <c r="F108" s="299" t="s">
        <v>623</v>
      </c>
      <c r="G108" s="276"/>
      <c r="H108" s="276" t="s">
        <v>657</v>
      </c>
      <c r="I108" s="276" t="s">
        <v>619</v>
      </c>
      <c r="J108" s="276">
        <v>50</v>
      </c>
      <c r="K108" s="290"/>
    </row>
    <row r="109" s="1" customFormat="1" ht="15" customHeight="1">
      <c r="B109" s="301"/>
      <c r="C109" s="276" t="s">
        <v>625</v>
      </c>
      <c r="D109" s="276"/>
      <c r="E109" s="276"/>
      <c r="F109" s="299" t="s">
        <v>617</v>
      </c>
      <c r="G109" s="276"/>
      <c r="H109" s="276" t="s">
        <v>657</v>
      </c>
      <c r="I109" s="276" t="s">
        <v>627</v>
      </c>
      <c r="J109" s="276"/>
      <c r="K109" s="290"/>
    </row>
    <row r="110" s="1" customFormat="1" ht="15" customHeight="1">
      <c r="B110" s="301"/>
      <c r="C110" s="276" t="s">
        <v>636</v>
      </c>
      <c r="D110" s="276"/>
      <c r="E110" s="276"/>
      <c r="F110" s="299" t="s">
        <v>623</v>
      </c>
      <c r="G110" s="276"/>
      <c r="H110" s="276" t="s">
        <v>657</v>
      </c>
      <c r="I110" s="276" t="s">
        <v>619</v>
      </c>
      <c r="J110" s="276">
        <v>50</v>
      </c>
      <c r="K110" s="290"/>
    </row>
    <row r="111" s="1" customFormat="1" ht="15" customHeight="1">
      <c r="B111" s="301"/>
      <c r="C111" s="276" t="s">
        <v>644</v>
      </c>
      <c r="D111" s="276"/>
      <c r="E111" s="276"/>
      <c r="F111" s="299" t="s">
        <v>623</v>
      </c>
      <c r="G111" s="276"/>
      <c r="H111" s="276" t="s">
        <v>657</v>
      </c>
      <c r="I111" s="276" t="s">
        <v>619</v>
      </c>
      <c r="J111" s="276">
        <v>50</v>
      </c>
      <c r="K111" s="290"/>
    </row>
    <row r="112" s="1" customFormat="1" ht="15" customHeight="1">
      <c r="B112" s="301"/>
      <c r="C112" s="276" t="s">
        <v>642</v>
      </c>
      <c r="D112" s="276"/>
      <c r="E112" s="276"/>
      <c r="F112" s="299" t="s">
        <v>623</v>
      </c>
      <c r="G112" s="276"/>
      <c r="H112" s="276" t="s">
        <v>657</v>
      </c>
      <c r="I112" s="276" t="s">
        <v>619</v>
      </c>
      <c r="J112" s="276">
        <v>50</v>
      </c>
      <c r="K112" s="290"/>
    </row>
    <row r="113" s="1" customFormat="1" ht="15" customHeight="1">
      <c r="B113" s="301"/>
      <c r="C113" s="276" t="s">
        <v>54</v>
      </c>
      <c r="D113" s="276"/>
      <c r="E113" s="276"/>
      <c r="F113" s="299" t="s">
        <v>617</v>
      </c>
      <c r="G113" s="276"/>
      <c r="H113" s="276" t="s">
        <v>658</v>
      </c>
      <c r="I113" s="276" t="s">
        <v>619</v>
      </c>
      <c r="J113" s="276">
        <v>20</v>
      </c>
      <c r="K113" s="290"/>
    </row>
    <row r="114" s="1" customFormat="1" ht="15" customHeight="1">
      <c r="B114" s="301"/>
      <c r="C114" s="276" t="s">
        <v>659</v>
      </c>
      <c r="D114" s="276"/>
      <c r="E114" s="276"/>
      <c r="F114" s="299" t="s">
        <v>617</v>
      </c>
      <c r="G114" s="276"/>
      <c r="H114" s="276" t="s">
        <v>660</v>
      </c>
      <c r="I114" s="276" t="s">
        <v>619</v>
      </c>
      <c r="J114" s="276">
        <v>120</v>
      </c>
      <c r="K114" s="290"/>
    </row>
    <row r="115" s="1" customFormat="1" ht="15" customHeight="1">
      <c r="B115" s="301"/>
      <c r="C115" s="276" t="s">
        <v>39</v>
      </c>
      <c r="D115" s="276"/>
      <c r="E115" s="276"/>
      <c r="F115" s="299" t="s">
        <v>617</v>
      </c>
      <c r="G115" s="276"/>
      <c r="H115" s="276" t="s">
        <v>661</v>
      </c>
      <c r="I115" s="276" t="s">
        <v>652</v>
      </c>
      <c r="J115" s="276"/>
      <c r="K115" s="290"/>
    </row>
    <row r="116" s="1" customFormat="1" ht="15" customHeight="1">
      <c r="B116" s="301"/>
      <c r="C116" s="276" t="s">
        <v>49</v>
      </c>
      <c r="D116" s="276"/>
      <c r="E116" s="276"/>
      <c r="F116" s="299" t="s">
        <v>617</v>
      </c>
      <c r="G116" s="276"/>
      <c r="H116" s="276" t="s">
        <v>662</v>
      </c>
      <c r="I116" s="276" t="s">
        <v>652</v>
      </c>
      <c r="J116" s="276"/>
      <c r="K116" s="290"/>
    </row>
    <row r="117" s="1" customFormat="1" ht="15" customHeight="1">
      <c r="B117" s="301"/>
      <c r="C117" s="276" t="s">
        <v>58</v>
      </c>
      <c r="D117" s="276"/>
      <c r="E117" s="276"/>
      <c r="F117" s="299" t="s">
        <v>617</v>
      </c>
      <c r="G117" s="276"/>
      <c r="H117" s="276" t="s">
        <v>663</v>
      </c>
      <c r="I117" s="276" t="s">
        <v>664</v>
      </c>
      <c r="J117" s="276"/>
      <c r="K117" s="290"/>
    </row>
    <row r="118" s="1" customFormat="1" ht="15" customHeight="1">
      <c r="B118" s="304"/>
      <c r="C118" s="310"/>
      <c r="D118" s="310"/>
      <c r="E118" s="310"/>
      <c r="F118" s="310"/>
      <c r="G118" s="310"/>
      <c r="H118" s="310"/>
      <c r="I118" s="310"/>
      <c r="J118" s="310"/>
      <c r="K118" s="306"/>
    </row>
    <row r="119" s="1" customFormat="1" ht="18.75" customHeight="1">
      <c r="B119" s="311"/>
      <c r="C119" s="312"/>
      <c r="D119" s="312"/>
      <c r="E119" s="312"/>
      <c r="F119" s="313"/>
      <c r="G119" s="312"/>
      <c r="H119" s="312"/>
      <c r="I119" s="312"/>
      <c r="J119" s="312"/>
      <c r="K119" s="311"/>
    </row>
    <row r="120" s="1" customFormat="1" ht="18.75" customHeight="1">
      <c r="B120" s="284"/>
      <c r="C120" s="284"/>
      <c r="D120" s="284"/>
      <c r="E120" s="284"/>
      <c r="F120" s="284"/>
      <c r="G120" s="284"/>
      <c r="H120" s="284"/>
      <c r="I120" s="284"/>
      <c r="J120" s="284"/>
      <c r="K120" s="284"/>
    </row>
    <row r="121" s="1" customFormat="1" ht="7.5" customHeight="1">
      <c r="B121" s="314"/>
      <c r="C121" s="315"/>
      <c r="D121" s="315"/>
      <c r="E121" s="315"/>
      <c r="F121" s="315"/>
      <c r="G121" s="315"/>
      <c r="H121" s="315"/>
      <c r="I121" s="315"/>
      <c r="J121" s="315"/>
      <c r="K121" s="316"/>
    </row>
    <row r="122" s="1" customFormat="1" ht="45" customHeight="1">
      <c r="B122" s="317"/>
      <c r="C122" s="267" t="s">
        <v>665</v>
      </c>
      <c r="D122" s="267"/>
      <c r="E122" s="267"/>
      <c r="F122" s="267"/>
      <c r="G122" s="267"/>
      <c r="H122" s="267"/>
      <c r="I122" s="267"/>
      <c r="J122" s="267"/>
      <c r="K122" s="318"/>
    </row>
    <row r="123" s="1" customFormat="1" ht="17.25" customHeight="1">
      <c r="B123" s="319"/>
      <c r="C123" s="291" t="s">
        <v>611</v>
      </c>
      <c r="D123" s="291"/>
      <c r="E123" s="291"/>
      <c r="F123" s="291" t="s">
        <v>612</v>
      </c>
      <c r="G123" s="292"/>
      <c r="H123" s="291" t="s">
        <v>55</v>
      </c>
      <c r="I123" s="291" t="s">
        <v>58</v>
      </c>
      <c r="J123" s="291" t="s">
        <v>613</v>
      </c>
      <c r="K123" s="320"/>
    </row>
    <row r="124" s="1" customFormat="1" ht="17.25" customHeight="1">
      <c r="B124" s="319"/>
      <c r="C124" s="293" t="s">
        <v>614</v>
      </c>
      <c r="D124" s="293"/>
      <c r="E124" s="293"/>
      <c r="F124" s="294" t="s">
        <v>615</v>
      </c>
      <c r="G124" s="295"/>
      <c r="H124" s="293"/>
      <c r="I124" s="293"/>
      <c r="J124" s="293" t="s">
        <v>616</v>
      </c>
      <c r="K124" s="320"/>
    </row>
    <row r="125" s="1" customFormat="1" ht="5.25" customHeight="1">
      <c r="B125" s="321"/>
      <c r="C125" s="296"/>
      <c r="D125" s="296"/>
      <c r="E125" s="296"/>
      <c r="F125" s="296"/>
      <c r="G125" s="322"/>
      <c r="H125" s="296"/>
      <c r="I125" s="296"/>
      <c r="J125" s="296"/>
      <c r="K125" s="323"/>
    </row>
    <row r="126" s="1" customFormat="1" ht="15" customHeight="1">
      <c r="B126" s="321"/>
      <c r="C126" s="276" t="s">
        <v>620</v>
      </c>
      <c r="D126" s="298"/>
      <c r="E126" s="298"/>
      <c r="F126" s="299" t="s">
        <v>617</v>
      </c>
      <c r="G126" s="276"/>
      <c r="H126" s="276" t="s">
        <v>657</v>
      </c>
      <c r="I126" s="276" t="s">
        <v>619</v>
      </c>
      <c r="J126" s="276">
        <v>120</v>
      </c>
      <c r="K126" s="324"/>
    </row>
    <row r="127" s="1" customFormat="1" ht="15" customHeight="1">
      <c r="B127" s="321"/>
      <c r="C127" s="276" t="s">
        <v>666</v>
      </c>
      <c r="D127" s="276"/>
      <c r="E127" s="276"/>
      <c r="F127" s="299" t="s">
        <v>617</v>
      </c>
      <c r="G127" s="276"/>
      <c r="H127" s="276" t="s">
        <v>667</v>
      </c>
      <c r="I127" s="276" t="s">
        <v>619</v>
      </c>
      <c r="J127" s="276" t="s">
        <v>668</v>
      </c>
      <c r="K127" s="324"/>
    </row>
    <row r="128" s="1" customFormat="1" ht="15" customHeight="1">
      <c r="B128" s="321"/>
      <c r="C128" s="276" t="s">
        <v>565</v>
      </c>
      <c r="D128" s="276"/>
      <c r="E128" s="276"/>
      <c r="F128" s="299" t="s">
        <v>617</v>
      </c>
      <c r="G128" s="276"/>
      <c r="H128" s="276" t="s">
        <v>669</v>
      </c>
      <c r="I128" s="276" t="s">
        <v>619</v>
      </c>
      <c r="J128" s="276" t="s">
        <v>668</v>
      </c>
      <c r="K128" s="324"/>
    </row>
    <row r="129" s="1" customFormat="1" ht="15" customHeight="1">
      <c r="B129" s="321"/>
      <c r="C129" s="276" t="s">
        <v>628</v>
      </c>
      <c r="D129" s="276"/>
      <c r="E129" s="276"/>
      <c r="F129" s="299" t="s">
        <v>623</v>
      </c>
      <c r="G129" s="276"/>
      <c r="H129" s="276" t="s">
        <v>629</v>
      </c>
      <c r="I129" s="276" t="s">
        <v>619</v>
      </c>
      <c r="J129" s="276">
        <v>15</v>
      </c>
      <c r="K129" s="324"/>
    </row>
    <row r="130" s="1" customFormat="1" ht="15" customHeight="1">
      <c r="B130" s="321"/>
      <c r="C130" s="302" t="s">
        <v>630</v>
      </c>
      <c r="D130" s="302"/>
      <c r="E130" s="302"/>
      <c r="F130" s="303" t="s">
        <v>623</v>
      </c>
      <c r="G130" s="302"/>
      <c r="H130" s="302" t="s">
        <v>631</v>
      </c>
      <c r="I130" s="302" t="s">
        <v>619</v>
      </c>
      <c r="J130" s="302">
        <v>15</v>
      </c>
      <c r="K130" s="324"/>
    </row>
    <row r="131" s="1" customFormat="1" ht="15" customHeight="1">
      <c r="B131" s="321"/>
      <c r="C131" s="302" t="s">
        <v>632</v>
      </c>
      <c r="D131" s="302"/>
      <c r="E131" s="302"/>
      <c r="F131" s="303" t="s">
        <v>623</v>
      </c>
      <c r="G131" s="302"/>
      <c r="H131" s="302" t="s">
        <v>633</v>
      </c>
      <c r="I131" s="302" t="s">
        <v>619</v>
      </c>
      <c r="J131" s="302">
        <v>20</v>
      </c>
      <c r="K131" s="324"/>
    </row>
    <row r="132" s="1" customFormat="1" ht="15" customHeight="1">
      <c r="B132" s="321"/>
      <c r="C132" s="302" t="s">
        <v>634</v>
      </c>
      <c r="D132" s="302"/>
      <c r="E132" s="302"/>
      <c r="F132" s="303" t="s">
        <v>623</v>
      </c>
      <c r="G132" s="302"/>
      <c r="H132" s="302" t="s">
        <v>635</v>
      </c>
      <c r="I132" s="302" t="s">
        <v>619</v>
      </c>
      <c r="J132" s="302">
        <v>20</v>
      </c>
      <c r="K132" s="324"/>
    </row>
    <row r="133" s="1" customFormat="1" ht="15" customHeight="1">
      <c r="B133" s="321"/>
      <c r="C133" s="276" t="s">
        <v>622</v>
      </c>
      <c r="D133" s="276"/>
      <c r="E133" s="276"/>
      <c r="F133" s="299" t="s">
        <v>623</v>
      </c>
      <c r="G133" s="276"/>
      <c r="H133" s="276" t="s">
        <v>657</v>
      </c>
      <c r="I133" s="276" t="s">
        <v>619</v>
      </c>
      <c r="J133" s="276">
        <v>50</v>
      </c>
      <c r="K133" s="324"/>
    </row>
    <row r="134" s="1" customFormat="1" ht="15" customHeight="1">
      <c r="B134" s="321"/>
      <c r="C134" s="276" t="s">
        <v>636</v>
      </c>
      <c r="D134" s="276"/>
      <c r="E134" s="276"/>
      <c r="F134" s="299" t="s">
        <v>623</v>
      </c>
      <c r="G134" s="276"/>
      <c r="H134" s="276" t="s">
        <v>657</v>
      </c>
      <c r="I134" s="276" t="s">
        <v>619</v>
      </c>
      <c r="J134" s="276">
        <v>50</v>
      </c>
      <c r="K134" s="324"/>
    </row>
    <row r="135" s="1" customFormat="1" ht="15" customHeight="1">
      <c r="B135" s="321"/>
      <c r="C135" s="276" t="s">
        <v>642</v>
      </c>
      <c r="D135" s="276"/>
      <c r="E135" s="276"/>
      <c r="F135" s="299" t="s">
        <v>623</v>
      </c>
      <c r="G135" s="276"/>
      <c r="H135" s="276" t="s">
        <v>657</v>
      </c>
      <c r="I135" s="276" t="s">
        <v>619</v>
      </c>
      <c r="J135" s="276">
        <v>50</v>
      </c>
      <c r="K135" s="324"/>
    </row>
    <row r="136" s="1" customFormat="1" ht="15" customHeight="1">
      <c r="B136" s="321"/>
      <c r="C136" s="276" t="s">
        <v>644</v>
      </c>
      <c r="D136" s="276"/>
      <c r="E136" s="276"/>
      <c r="F136" s="299" t="s">
        <v>623</v>
      </c>
      <c r="G136" s="276"/>
      <c r="H136" s="276" t="s">
        <v>657</v>
      </c>
      <c r="I136" s="276" t="s">
        <v>619</v>
      </c>
      <c r="J136" s="276">
        <v>50</v>
      </c>
      <c r="K136" s="324"/>
    </row>
    <row r="137" s="1" customFormat="1" ht="15" customHeight="1">
      <c r="B137" s="321"/>
      <c r="C137" s="276" t="s">
        <v>645</v>
      </c>
      <c r="D137" s="276"/>
      <c r="E137" s="276"/>
      <c r="F137" s="299" t="s">
        <v>623</v>
      </c>
      <c r="G137" s="276"/>
      <c r="H137" s="276" t="s">
        <v>670</v>
      </c>
      <c r="I137" s="276" t="s">
        <v>619</v>
      </c>
      <c r="J137" s="276">
        <v>255</v>
      </c>
      <c r="K137" s="324"/>
    </row>
    <row r="138" s="1" customFormat="1" ht="15" customHeight="1">
      <c r="B138" s="321"/>
      <c r="C138" s="276" t="s">
        <v>647</v>
      </c>
      <c r="D138" s="276"/>
      <c r="E138" s="276"/>
      <c r="F138" s="299" t="s">
        <v>617</v>
      </c>
      <c r="G138" s="276"/>
      <c r="H138" s="276" t="s">
        <v>671</v>
      </c>
      <c r="I138" s="276" t="s">
        <v>649</v>
      </c>
      <c r="J138" s="276"/>
      <c r="K138" s="324"/>
    </row>
    <row r="139" s="1" customFormat="1" ht="15" customHeight="1">
      <c r="B139" s="321"/>
      <c r="C139" s="276" t="s">
        <v>650</v>
      </c>
      <c r="D139" s="276"/>
      <c r="E139" s="276"/>
      <c r="F139" s="299" t="s">
        <v>617</v>
      </c>
      <c r="G139" s="276"/>
      <c r="H139" s="276" t="s">
        <v>672</v>
      </c>
      <c r="I139" s="276" t="s">
        <v>652</v>
      </c>
      <c r="J139" s="276"/>
      <c r="K139" s="324"/>
    </row>
    <row r="140" s="1" customFormat="1" ht="15" customHeight="1">
      <c r="B140" s="321"/>
      <c r="C140" s="276" t="s">
        <v>653</v>
      </c>
      <c r="D140" s="276"/>
      <c r="E140" s="276"/>
      <c r="F140" s="299" t="s">
        <v>617</v>
      </c>
      <c r="G140" s="276"/>
      <c r="H140" s="276" t="s">
        <v>653</v>
      </c>
      <c r="I140" s="276" t="s">
        <v>652</v>
      </c>
      <c r="J140" s="276"/>
      <c r="K140" s="324"/>
    </row>
    <row r="141" s="1" customFormat="1" ht="15" customHeight="1">
      <c r="B141" s="321"/>
      <c r="C141" s="276" t="s">
        <v>39</v>
      </c>
      <c r="D141" s="276"/>
      <c r="E141" s="276"/>
      <c r="F141" s="299" t="s">
        <v>617</v>
      </c>
      <c r="G141" s="276"/>
      <c r="H141" s="276" t="s">
        <v>673</v>
      </c>
      <c r="I141" s="276" t="s">
        <v>652</v>
      </c>
      <c r="J141" s="276"/>
      <c r="K141" s="324"/>
    </row>
    <row r="142" s="1" customFormat="1" ht="15" customHeight="1">
      <c r="B142" s="321"/>
      <c r="C142" s="276" t="s">
        <v>674</v>
      </c>
      <c r="D142" s="276"/>
      <c r="E142" s="276"/>
      <c r="F142" s="299" t="s">
        <v>617</v>
      </c>
      <c r="G142" s="276"/>
      <c r="H142" s="276" t="s">
        <v>675</v>
      </c>
      <c r="I142" s="276" t="s">
        <v>652</v>
      </c>
      <c r="J142" s="276"/>
      <c r="K142" s="324"/>
    </row>
    <row r="143" s="1" customFormat="1" ht="15" customHeight="1">
      <c r="B143" s="325"/>
      <c r="C143" s="326"/>
      <c r="D143" s="326"/>
      <c r="E143" s="326"/>
      <c r="F143" s="326"/>
      <c r="G143" s="326"/>
      <c r="H143" s="326"/>
      <c r="I143" s="326"/>
      <c r="J143" s="326"/>
      <c r="K143" s="327"/>
    </row>
    <row r="144" s="1" customFormat="1" ht="18.75" customHeight="1">
      <c r="B144" s="312"/>
      <c r="C144" s="312"/>
      <c r="D144" s="312"/>
      <c r="E144" s="312"/>
      <c r="F144" s="313"/>
      <c r="G144" s="312"/>
      <c r="H144" s="312"/>
      <c r="I144" s="312"/>
      <c r="J144" s="312"/>
      <c r="K144" s="312"/>
    </row>
    <row r="145" s="1" customFormat="1" ht="18.75" customHeight="1"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</row>
    <row r="146" s="1" customFormat="1" ht="7.5" customHeight="1">
      <c r="B146" s="285"/>
      <c r="C146" s="286"/>
      <c r="D146" s="286"/>
      <c r="E146" s="286"/>
      <c r="F146" s="286"/>
      <c r="G146" s="286"/>
      <c r="H146" s="286"/>
      <c r="I146" s="286"/>
      <c r="J146" s="286"/>
      <c r="K146" s="287"/>
    </row>
    <row r="147" s="1" customFormat="1" ht="45" customHeight="1">
      <c r="B147" s="288"/>
      <c r="C147" s="289" t="s">
        <v>676</v>
      </c>
      <c r="D147" s="289"/>
      <c r="E147" s="289"/>
      <c r="F147" s="289"/>
      <c r="G147" s="289"/>
      <c r="H147" s="289"/>
      <c r="I147" s="289"/>
      <c r="J147" s="289"/>
      <c r="K147" s="290"/>
    </row>
    <row r="148" s="1" customFormat="1" ht="17.25" customHeight="1">
      <c r="B148" s="288"/>
      <c r="C148" s="291" t="s">
        <v>611</v>
      </c>
      <c r="D148" s="291"/>
      <c r="E148" s="291"/>
      <c r="F148" s="291" t="s">
        <v>612</v>
      </c>
      <c r="G148" s="292"/>
      <c r="H148" s="291" t="s">
        <v>55</v>
      </c>
      <c r="I148" s="291" t="s">
        <v>58</v>
      </c>
      <c r="J148" s="291" t="s">
        <v>613</v>
      </c>
      <c r="K148" s="290"/>
    </row>
    <row r="149" s="1" customFormat="1" ht="17.25" customHeight="1">
      <c r="B149" s="288"/>
      <c r="C149" s="293" t="s">
        <v>614</v>
      </c>
      <c r="D149" s="293"/>
      <c r="E149" s="293"/>
      <c r="F149" s="294" t="s">
        <v>615</v>
      </c>
      <c r="G149" s="295"/>
      <c r="H149" s="293"/>
      <c r="I149" s="293"/>
      <c r="J149" s="293" t="s">
        <v>616</v>
      </c>
      <c r="K149" s="290"/>
    </row>
    <row r="150" s="1" customFormat="1" ht="5.25" customHeight="1">
      <c r="B150" s="301"/>
      <c r="C150" s="296"/>
      <c r="D150" s="296"/>
      <c r="E150" s="296"/>
      <c r="F150" s="296"/>
      <c r="G150" s="297"/>
      <c r="H150" s="296"/>
      <c r="I150" s="296"/>
      <c r="J150" s="296"/>
      <c r="K150" s="324"/>
    </row>
    <row r="151" s="1" customFormat="1" ht="15" customHeight="1">
      <c r="B151" s="301"/>
      <c r="C151" s="328" t="s">
        <v>620</v>
      </c>
      <c r="D151" s="276"/>
      <c r="E151" s="276"/>
      <c r="F151" s="329" t="s">
        <v>617</v>
      </c>
      <c r="G151" s="276"/>
      <c r="H151" s="328" t="s">
        <v>657</v>
      </c>
      <c r="I151" s="328" t="s">
        <v>619</v>
      </c>
      <c r="J151" s="328">
        <v>120</v>
      </c>
      <c r="K151" s="324"/>
    </row>
    <row r="152" s="1" customFormat="1" ht="15" customHeight="1">
      <c r="B152" s="301"/>
      <c r="C152" s="328" t="s">
        <v>666</v>
      </c>
      <c r="D152" s="276"/>
      <c r="E152" s="276"/>
      <c r="F152" s="329" t="s">
        <v>617</v>
      </c>
      <c r="G152" s="276"/>
      <c r="H152" s="328" t="s">
        <v>677</v>
      </c>
      <c r="I152" s="328" t="s">
        <v>619</v>
      </c>
      <c r="J152" s="328" t="s">
        <v>668</v>
      </c>
      <c r="K152" s="324"/>
    </row>
    <row r="153" s="1" customFormat="1" ht="15" customHeight="1">
      <c r="B153" s="301"/>
      <c r="C153" s="328" t="s">
        <v>565</v>
      </c>
      <c r="D153" s="276"/>
      <c r="E153" s="276"/>
      <c r="F153" s="329" t="s">
        <v>617</v>
      </c>
      <c r="G153" s="276"/>
      <c r="H153" s="328" t="s">
        <v>678</v>
      </c>
      <c r="I153" s="328" t="s">
        <v>619</v>
      </c>
      <c r="J153" s="328" t="s">
        <v>668</v>
      </c>
      <c r="K153" s="324"/>
    </row>
    <row r="154" s="1" customFormat="1" ht="15" customHeight="1">
      <c r="B154" s="301"/>
      <c r="C154" s="328" t="s">
        <v>622</v>
      </c>
      <c r="D154" s="276"/>
      <c r="E154" s="276"/>
      <c r="F154" s="329" t="s">
        <v>623</v>
      </c>
      <c r="G154" s="276"/>
      <c r="H154" s="328" t="s">
        <v>657</v>
      </c>
      <c r="I154" s="328" t="s">
        <v>619</v>
      </c>
      <c r="J154" s="328">
        <v>50</v>
      </c>
      <c r="K154" s="324"/>
    </row>
    <row r="155" s="1" customFormat="1" ht="15" customHeight="1">
      <c r="B155" s="301"/>
      <c r="C155" s="328" t="s">
        <v>625</v>
      </c>
      <c r="D155" s="276"/>
      <c r="E155" s="276"/>
      <c r="F155" s="329" t="s">
        <v>617</v>
      </c>
      <c r="G155" s="276"/>
      <c r="H155" s="328" t="s">
        <v>657</v>
      </c>
      <c r="I155" s="328" t="s">
        <v>627</v>
      </c>
      <c r="J155" s="328"/>
      <c r="K155" s="324"/>
    </row>
    <row r="156" s="1" customFormat="1" ht="15" customHeight="1">
      <c r="B156" s="301"/>
      <c r="C156" s="328" t="s">
        <v>636</v>
      </c>
      <c r="D156" s="276"/>
      <c r="E156" s="276"/>
      <c r="F156" s="329" t="s">
        <v>623</v>
      </c>
      <c r="G156" s="276"/>
      <c r="H156" s="328" t="s">
        <v>657</v>
      </c>
      <c r="I156" s="328" t="s">
        <v>619</v>
      </c>
      <c r="J156" s="328">
        <v>50</v>
      </c>
      <c r="K156" s="324"/>
    </row>
    <row r="157" s="1" customFormat="1" ht="15" customHeight="1">
      <c r="B157" s="301"/>
      <c r="C157" s="328" t="s">
        <v>644</v>
      </c>
      <c r="D157" s="276"/>
      <c r="E157" s="276"/>
      <c r="F157" s="329" t="s">
        <v>623</v>
      </c>
      <c r="G157" s="276"/>
      <c r="H157" s="328" t="s">
        <v>657</v>
      </c>
      <c r="I157" s="328" t="s">
        <v>619</v>
      </c>
      <c r="J157" s="328">
        <v>50</v>
      </c>
      <c r="K157" s="324"/>
    </row>
    <row r="158" s="1" customFormat="1" ht="15" customHeight="1">
      <c r="B158" s="301"/>
      <c r="C158" s="328" t="s">
        <v>642</v>
      </c>
      <c r="D158" s="276"/>
      <c r="E158" s="276"/>
      <c r="F158" s="329" t="s">
        <v>623</v>
      </c>
      <c r="G158" s="276"/>
      <c r="H158" s="328" t="s">
        <v>657</v>
      </c>
      <c r="I158" s="328" t="s">
        <v>619</v>
      </c>
      <c r="J158" s="328">
        <v>50</v>
      </c>
      <c r="K158" s="324"/>
    </row>
    <row r="159" s="1" customFormat="1" ht="15" customHeight="1">
      <c r="B159" s="301"/>
      <c r="C159" s="328" t="s">
        <v>91</v>
      </c>
      <c r="D159" s="276"/>
      <c r="E159" s="276"/>
      <c r="F159" s="329" t="s">
        <v>617</v>
      </c>
      <c r="G159" s="276"/>
      <c r="H159" s="328" t="s">
        <v>679</v>
      </c>
      <c r="I159" s="328" t="s">
        <v>619</v>
      </c>
      <c r="J159" s="328" t="s">
        <v>680</v>
      </c>
      <c r="K159" s="324"/>
    </row>
    <row r="160" s="1" customFormat="1" ht="15" customHeight="1">
      <c r="B160" s="301"/>
      <c r="C160" s="328" t="s">
        <v>681</v>
      </c>
      <c r="D160" s="276"/>
      <c r="E160" s="276"/>
      <c r="F160" s="329" t="s">
        <v>617</v>
      </c>
      <c r="G160" s="276"/>
      <c r="H160" s="328" t="s">
        <v>682</v>
      </c>
      <c r="I160" s="328" t="s">
        <v>652</v>
      </c>
      <c r="J160" s="328"/>
      <c r="K160" s="324"/>
    </row>
    <row r="161" s="1" customFormat="1" ht="15" customHeight="1">
      <c r="B161" s="330"/>
      <c r="C161" s="310"/>
      <c r="D161" s="310"/>
      <c r="E161" s="310"/>
      <c r="F161" s="310"/>
      <c r="G161" s="310"/>
      <c r="H161" s="310"/>
      <c r="I161" s="310"/>
      <c r="J161" s="310"/>
      <c r="K161" s="331"/>
    </row>
    <row r="162" s="1" customFormat="1" ht="18.75" customHeight="1">
      <c r="B162" s="312"/>
      <c r="C162" s="322"/>
      <c r="D162" s="322"/>
      <c r="E162" s="322"/>
      <c r="F162" s="332"/>
      <c r="G162" s="322"/>
      <c r="H162" s="322"/>
      <c r="I162" s="322"/>
      <c r="J162" s="322"/>
      <c r="K162" s="312"/>
    </row>
    <row r="163" s="1" customFormat="1" ht="18.75" customHeight="1">
      <c r="B163" s="284"/>
      <c r="C163" s="284"/>
      <c r="D163" s="284"/>
      <c r="E163" s="284"/>
      <c r="F163" s="284"/>
      <c r="G163" s="284"/>
      <c r="H163" s="284"/>
      <c r="I163" s="284"/>
      <c r="J163" s="284"/>
      <c r="K163" s="284"/>
    </row>
    <row r="164" s="1" customFormat="1" ht="7.5" customHeight="1">
      <c r="B164" s="263"/>
      <c r="C164" s="264"/>
      <c r="D164" s="264"/>
      <c r="E164" s="264"/>
      <c r="F164" s="264"/>
      <c r="G164" s="264"/>
      <c r="H164" s="264"/>
      <c r="I164" s="264"/>
      <c r="J164" s="264"/>
      <c r="K164" s="265"/>
    </row>
    <row r="165" s="1" customFormat="1" ht="45" customHeight="1">
      <c r="B165" s="266"/>
      <c r="C165" s="267" t="s">
        <v>683</v>
      </c>
      <c r="D165" s="267"/>
      <c r="E165" s="267"/>
      <c r="F165" s="267"/>
      <c r="G165" s="267"/>
      <c r="H165" s="267"/>
      <c r="I165" s="267"/>
      <c r="J165" s="267"/>
      <c r="K165" s="268"/>
    </row>
    <row r="166" s="1" customFormat="1" ht="17.25" customHeight="1">
      <c r="B166" s="266"/>
      <c r="C166" s="291" t="s">
        <v>611</v>
      </c>
      <c r="D166" s="291"/>
      <c r="E166" s="291"/>
      <c r="F166" s="291" t="s">
        <v>612</v>
      </c>
      <c r="G166" s="333"/>
      <c r="H166" s="334" t="s">
        <v>55</v>
      </c>
      <c r="I166" s="334" t="s">
        <v>58</v>
      </c>
      <c r="J166" s="291" t="s">
        <v>613</v>
      </c>
      <c r="K166" s="268"/>
    </row>
    <row r="167" s="1" customFormat="1" ht="17.25" customHeight="1">
      <c r="B167" s="269"/>
      <c r="C167" s="293" t="s">
        <v>614</v>
      </c>
      <c r="D167" s="293"/>
      <c r="E167" s="293"/>
      <c r="F167" s="294" t="s">
        <v>615</v>
      </c>
      <c r="G167" s="335"/>
      <c r="H167" s="336"/>
      <c r="I167" s="336"/>
      <c r="J167" s="293" t="s">
        <v>616</v>
      </c>
      <c r="K167" s="271"/>
    </row>
    <row r="168" s="1" customFormat="1" ht="5.25" customHeight="1">
      <c r="B168" s="301"/>
      <c r="C168" s="296"/>
      <c r="D168" s="296"/>
      <c r="E168" s="296"/>
      <c r="F168" s="296"/>
      <c r="G168" s="297"/>
      <c r="H168" s="296"/>
      <c r="I168" s="296"/>
      <c r="J168" s="296"/>
      <c r="K168" s="324"/>
    </row>
    <row r="169" s="1" customFormat="1" ht="15" customHeight="1">
      <c r="B169" s="301"/>
      <c r="C169" s="276" t="s">
        <v>620</v>
      </c>
      <c r="D169" s="276"/>
      <c r="E169" s="276"/>
      <c r="F169" s="299" t="s">
        <v>617</v>
      </c>
      <c r="G169" s="276"/>
      <c r="H169" s="276" t="s">
        <v>657</v>
      </c>
      <c r="I169" s="276" t="s">
        <v>619</v>
      </c>
      <c r="J169" s="276">
        <v>120</v>
      </c>
      <c r="K169" s="324"/>
    </row>
    <row r="170" s="1" customFormat="1" ht="15" customHeight="1">
      <c r="B170" s="301"/>
      <c r="C170" s="276" t="s">
        <v>666</v>
      </c>
      <c r="D170" s="276"/>
      <c r="E170" s="276"/>
      <c r="F170" s="299" t="s">
        <v>617</v>
      </c>
      <c r="G170" s="276"/>
      <c r="H170" s="276" t="s">
        <v>667</v>
      </c>
      <c r="I170" s="276" t="s">
        <v>619</v>
      </c>
      <c r="J170" s="276" t="s">
        <v>668</v>
      </c>
      <c r="K170" s="324"/>
    </row>
    <row r="171" s="1" customFormat="1" ht="15" customHeight="1">
      <c r="B171" s="301"/>
      <c r="C171" s="276" t="s">
        <v>565</v>
      </c>
      <c r="D171" s="276"/>
      <c r="E171" s="276"/>
      <c r="F171" s="299" t="s">
        <v>617</v>
      </c>
      <c r="G171" s="276"/>
      <c r="H171" s="276" t="s">
        <v>684</v>
      </c>
      <c r="I171" s="276" t="s">
        <v>619</v>
      </c>
      <c r="J171" s="276" t="s">
        <v>668</v>
      </c>
      <c r="K171" s="324"/>
    </row>
    <row r="172" s="1" customFormat="1" ht="15" customHeight="1">
      <c r="B172" s="301"/>
      <c r="C172" s="276" t="s">
        <v>622</v>
      </c>
      <c r="D172" s="276"/>
      <c r="E172" s="276"/>
      <c r="F172" s="299" t="s">
        <v>623</v>
      </c>
      <c r="G172" s="276"/>
      <c r="H172" s="276" t="s">
        <v>684</v>
      </c>
      <c r="I172" s="276" t="s">
        <v>619</v>
      </c>
      <c r="J172" s="276">
        <v>50</v>
      </c>
      <c r="K172" s="324"/>
    </row>
    <row r="173" s="1" customFormat="1" ht="15" customHeight="1">
      <c r="B173" s="301"/>
      <c r="C173" s="276" t="s">
        <v>625</v>
      </c>
      <c r="D173" s="276"/>
      <c r="E173" s="276"/>
      <c r="F173" s="299" t="s">
        <v>617</v>
      </c>
      <c r="G173" s="276"/>
      <c r="H173" s="276" t="s">
        <v>684</v>
      </c>
      <c r="I173" s="276" t="s">
        <v>627</v>
      </c>
      <c r="J173" s="276"/>
      <c r="K173" s="324"/>
    </row>
    <row r="174" s="1" customFormat="1" ht="15" customHeight="1">
      <c r="B174" s="301"/>
      <c r="C174" s="276" t="s">
        <v>636</v>
      </c>
      <c r="D174" s="276"/>
      <c r="E174" s="276"/>
      <c r="F174" s="299" t="s">
        <v>623</v>
      </c>
      <c r="G174" s="276"/>
      <c r="H174" s="276" t="s">
        <v>684</v>
      </c>
      <c r="I174" s="276" t="s">
        <v>619</v>
      </c>
      <c r="J174" s="276">
        <v>50</v>
      </c>
      <c r="K174" s="324"/>
    </row>
    <row r="175" s="1" customFormat="1" ht="15" customHeight="1">
      <c r="B175" s="301"/>
      <c r="C175" s="276" t="s">
        <v>644</v>
      </c>
      <c r="D175" s="276"/>
      <c r="E175" s="276"/>
      <c r="F175" s="299" t="s">
        <v>623</v>
      </c>
      <c r="G175" s="276"/>
      <c r="H175" s="276" t="s">
        <v>684</v>
      </c>
      <c r="I175" s="276" t="s">
        <v>619</v>
      </c>
      <c r="J175" s="276">
        <v>50</v>
      </c>
      <c r="K175" s="324"/>
    </row>
    <row r="176" s="1" customFormat="1" ht="15" customHeight="1">
      <c r="B176" s="301"/>
      <c r="C176" s="276" t="s">
        <v>642</v>
      </c>
      <c r="D176" s="276"/>
      <c r="E176" s="276"/>
      <c r="F176" s="299" t="s">
        <v>623</v>
      </c>
      <c r="G176" s="276"/>
      <c r="H176" s="276" t="s">
        <v>684</v>
      </c>
      <c r="I176" s="276" t="s">
        <v>619</v>
      </c>
      <c r="J176" s="276">
        <v>50</v>
      </c>
      <c r="K176" s="324"/>
    </row>
    <row r="177" s="1" customFormat="1" ht="15" customHeight="1">
      <c r="B177" s="301"/>
      <c r="C177" s="276" t="s">
        <v>108</v>
      </c>
      <c r="D177" s="276"/>
      <c r="E177" s="276"/>
      <c r="F177" s="299" t="s">
        <v>617</v>
      </c>
      <c r="G177" s="276"/>
      <c r="H177" s="276" t="s">
        <v>685</v>
      </c>
      <c r="I177" s="276" t="s">
        <v>686</v>
      </c>
      <c r="J177" s="276"/>
      <c r="K177" s="324"/>
    </row>
    <row r="178" s="1" customFormat="1" ht="15" customHeight="1">
      <c r="B178" s="301"/>
      <c r="C178" s="276" t="s">
        <v>58</v>
      </c>
      <c r="D178" s="276"/>
      <c r="E178" s="276"/>
      <c r="F178" s="299" t="s">
        <v>617</v>
      </c>
      <c r="G178" s="276"/>
      <c r="H178" s="276" t="s">
        <v>687</v>
      </c>
      <c r="I178" s="276" t="s">
        <v>688</v>
      </c>
      <c r="J178" s="276">
        <v>1</v>
      </c>
      <c r="K178" s="324"/>
    </row>
    <row r="179" s="1" customFormat="1" ht="15" customHeight="1">
      <c r="B179" s="301"/>
      <c r="C179" s="276" t="s">
        <v>54</v>
      </c>
      <c r="D179" s="276"/>
      <c r="E179" s="276"/>
      <c r="F179" s="299" t="s">
        <v>617</v>
      </c>
      <c r="G179" s="276"/>
      <c r="H179" s="276" t="s">
        <v>689</v>
      </c>
      <c r="I179" s="276" t="s">
        <v>619</v>
      </c>
      <c r="J179" s="276">
        <v>20</v>
      </c>
      <c r="K179" s="324"/>
    </row>
    <row r="180" s="1" customFormat="1" ht="15" customHeight="1">
      <c r="B180" s="301"/>
      <c r="C180" s="276" t="s">
        <v>55</v>
      </c>
      <c r="D180" s="276"/>
      <c r="E180" s="276"/>
      <c r="F180" s="299" t="s">
        <v>617</v>
      </c>
      <c r="G180" s="276"/>
      <c r="H180" s="276" t="s">
        <v>690</v>
      </c>
      <c r="I180" s="276" t="s">
        <v>619</v>
      </c>
      <c r="J180" s="276">
        <v>255</v>
      </c>
      <c r="K180" s="324"/>
    </row>
    <row r="181" s="1" customFormat="1" ht="15" customHeight="1">
      <c r="B181" s="301"/>
      <c r="C181" s="276" t="s">
        <v>109</v>
      </c>
      <c r="D181" s="276"/>
      <c r="E181" s="276"/>
      <c r="F181" s="299" t="s">
        <v>617</v>
      </c>
      <c r="G181" s="276"/>
      <c r="H181" s="276" t="s">
        <v>581</v>
      </c>
      <c r="I181" s="276" t="s">
        <v>619</v>
      </c>
      <c r="J181" s="276">
        <v>10</v>
      </c>
      <c r="K181" s="324"/>
    </row>
    <row r="182" s="1" customFormat="1" ht="15" customHeight="1">
      <c r="B182" s="301"/>
      <c r="C182" s="276" t="s">
        <v>110</v>
      </c>
      <c r="D182" s="276"/>
      <c r="E182" s="276"/>
      <c r="F182" s="299" t="s">
        <v>617</v>
      </c>
      <c r="G182" s="276"/>
      <c r="H182" s="276" t="s">
        <v>691</v>
      </c>
      <c r="I182" s="276" t="s">
        <v>652</v>
      </c>
      <c r="J182" s="276"/>
      <c r="K182" s="324"/>
    </row>
    <row r="183" s="1" customFormat="1" ht="15" customHeight="1">
      <c r="B183" s="301"/>
      <c r="C183" s="276" t="s">
        <v>692</v>
      </c>
      <c r="D183" s="276"/>
      <c r="E183" s="276"/>
      <c r="F183" s="299" t="s">
        <v>617</v>
      </c>
      <c r="G183" s="276"/>
      <c r="H183" s="276" t="s">
        <v>693</v>
      </c>
      <c r="I183" s="276" t="s">
        <v>652</v>
      </c>
      <c r="J183" s="276"/>
      <c r="K183" s="324"/>
    </row>
    <row r="184" s="1" customFormat="1" ht="15" customHeight="1">
      <c r="B184" s="301"/>
      <c r="C184" s="276" t="s">
        <v>681</v>
      </c>
      <c r="D184" s="276"/>
      <c r="E184" s="276"/>
      <c r="F184" s="299" t="s">
        <v>617</v>
      </c>
      <c r="G184" s="276"/>
      <c r="H184" s="276" t="s">
        <v>694</v>
      </c>
      <c r="I184" s="276" t="s">
        <v>652</v>
      </c>
      <c r="J184" s="276"/>
      <c r="K184" s="324"/>
    </row>
    <row r="185" s="1" customFormat="1" ht="15" customHeight="1">
      <c r="B185" s="301"/>
      <c r="C185" s="276" t="s">
        <v>112</v>
      </c>
      <c r="D185" s="276"/>
      <c r="E185" s="276"/>
      <c r="F185" s="299" t="s">
        <v>623</v>
      </c>
      <c r="G185" s="276"/>
      <c r="H185" s="276" t="s">
        <v>695</v>
      </c>
      <c r="I185" s="276" t="s">
        <v>619</v>
      </c>
      <c r="J185" s="276">
        <v>50</v>
      </c>
      <c r="K185" s="324"/>
    </row>
    <row r="186" s="1" customFormat="1" ht="15" customHeight="1">
      <c r="B186" s="301"/>
      <c r="C186" s="276" t="s">
        <v>696</v>
      </c>
      <c r="D186" s="276"/>
      <c r="E186" s="276"/>
      <c r="F186" s="299" t="s">
        <v>623</v>
      </c>
      <c r="G186" s="276"/>
      <c r="H186" s="276" t="s">
        <v>697</v>
      </c>
      <c r="I186" s="276" t="s">
        <v>698</v>
      </c>
      <c r="J186" s="276"/>
      <c r="K186" s="324"/>
    </row>
    <row r="187" s="1" customFormat="1" ht="15" customHeight="1">
      <c r="B187" s="301"/>
      <c r="C187" s="276" t="s">
        <v>699</v>
      </c>
      <c r="D187" s="276"/>
      <c r="E187" s="276"/>
      <c r="F187" s="299" t="s">
        <v>623</v>
      </c>
      <c r="G187" s="276"/>
      <c r="H187" s="276" t="s">
        <v>700</v>
      </c>
      <c r="I187" s="276" t="s">
        <v>698</v>
      </c>
      <c r="J187" s="276"/>
      <c r="K187" s="324"/>
    </row>
    <row r="188" s="1" customFormat="1" ht="15" customHeight="1">
      <c r="B188" s="301"/>
      <c r="C188" s="276" t="s">
        <v>701</v>
      </c>
      <c r="D188" s="276"/>
      <c r="E188" s="276"/>
      <c r="F188" s="299" t="s">
        <v>623</v>
      </c>
      <c r="G188" s="276"/>
      <c r="H188" s="276" t="s">
        <v>702</v>
      </c>
      <c r="I188" s="276" t="s">
        <v>698</v>
      </c>
      <c r="J188" s="276"/>
      <c r="K188" s="324"/>
    </row>
    <row r="189" s="1" customFormat="1" ht="15" customHeight="1">
      <c r="B189" s="301"/>
      <c r="C189" s="337" t="s">
        <v>703</v>
      </c>
      <c r="D189" s="276"/>
      <c r="E189" s="276"/>
      <c r="F189" s="299" t="s">
        <v>623</v>
      </c>
      <c r="G189" s="276"/>
      <c r="H189" s="276" t="s">
        <v>704</v>
      </c>
      <c r="I189" s="276" t="s">
        <v>705</v>
      </c>
      <c r="J189" s="338" t="s">
        <v>706</v>
      </c>
      <c r="K189" s="324"/>
    </row>
    <row r="190" s="16" customFormat="1" ht="15" customHeight="1">
      <c r="B190" s="339"/>
      <c r="C190" s="340" t="s">
        <v>707</v>
      </c>
      <c r="D190" s="341"/>
      <c r="E190" s="341"/>
      <c r="F190" s="342" t="s">
        <v>623</v>
      </c>
      <c r="G190" s="341"/>
      <c r="H190" s="341" t="s">
        <v>708</v>
      </c>
      <c r="I190" s="341" t="s">
        <v>705</v>
      </c>
      <c r="J190" s="343" t="s">
        <v>706</v>
      </c>
      <c r="K190" s="344"/>
    </row>
    <row r="191" s="1" customFormat="1" ht="15" customHeight="1">
      <c r="B191" s="301"/>
      <c r="C191" s="337" t="s">
        <v>43</v>
      </c>
      <c r="D191" s="276"/>
      <c r="E191" s="276"/>
      <c r="F191" s="299" t="s">
        <v>617</v>
      </c>
      <c r="G191" s="276"/>
      <c r="H191" s="273" t="s">
        <v>709</v>
      </c>
      <c r="I191" s="276" t="s">
        <v>710</v>
      </c>
      <c r="J191" s="276"/>
      <c r="K191" s="324"/>
    </row>
    <row r="192" s="1" customFormat="1" ht="15" customHeight="1">
      <c r="B192" s="301"/>
      <c r="C192" s="337" t="s">
        <v>711</v>
      </c>
      <c r="D192" s="276"/>
      <c r="E192" s="276"/>
      <c r="F192" s="299" t="s">
        <v>617</v>
      </c>
      <c r="G192" s="276"/>
      <c r="H192" s="276" t="s">
        <v>712</v>
      </c>
      <c r="I192" s="276" t="s">
        <v>652</v>
      </c>
      <c r="J192" s="276"/>
      <c r="K192" s="324"/>
    </row>
    <row r="193" s="1" customFormat="1" ht="15" customHeight="1">
      <c r="B193" s="301"/>
      <c r="C193" s="337" t="s">
        <v>713</v>
      </c>
      <c r="D193" s="276"/>
      <c r="E193" s="276"/>
      <c r="F193" s="299" t="s">
        <v>617</v>
      </c>
      <c r="G193" s="276"/>
      <c r="H193" s="276" t="s">
        <v>714</v>
      </c>
      <c r="I193" s="276" t="s">
        <v>652</v>
      </c>
      <c r="J193" s="276"/>
      <c r="K193" s="324"/>
    </row>
    <row r="194" s="1" customFormat="1" ht="15" customHeight="1">
      <c r="B194" s="301"/>
      <c r="C194" s="337" t="s">
        <v>715</v>
      </c>
      <c r="D194" s="276"/>
      <c r="E194" s="276"/>
      <c r="F194" s="299" t="s">
        <v>623</v>
      </c>
      <c r="G194" s="276"/>
      <c r="H194" s="276" t="s">
        <v>716</v>
      </c>
      <c r="I194" s="276" t="s">
        <v>652</v>
      </c>
      <c r="J194" s="276"/>
      <c r="K194" s="324"/>
    </row>
    <row r="195" s="1" customFormat="1" ht="15" customHeight="1">
      <c r="B195" s="330"/>
      <c r="C195" s="345"/>
      <c r="D195" s="310"/>
      <c r="E195" s="310"/>
      <c r="F195" s="310"/>
      <c r="G195" s="310"/>
      <c r="H195" s="310"/>
      <c r="I195" s="310"/>
      <c r="J195" s="310"/>
      <c r="K195" s="331"/>
    </row>
    <row r="196" s="1" customFormat="1" ht="18.75" customHeight="1">
      <c r="B196" s="312"/>
      <c r="C196" s="322"/>
      <c r="D196" s="322"/>
      <c r="E196" s="322"/>
      <c r="F196" s="332"/>
      <c r="G196" s="322"/>
      <c r="H196" s="322"/>
      <c r="I196" s="322"/>
      <c r="J196" s="322"/>
      <c r="K196" s="312"/>
    </row>
    <row r="197" s="1" customFormat="1" ht="18.75" customHeight="1">
      <c r="B197" s="312"/>
      <c r="C197" s="322"/>
      <c r="D197" s="322"/>
      <c r="E197" s="322"/>
      <c r="F197" s="332"/>
      <c r="G197" s="322"/>
      <c r="H197" s="322"/>
      <c r="I197" s="322"/>
      <c r="J197" s="322"/>
      <c r="K197" s="312"/>
    </row>
    <row r="198" s="1" customFormat="1" ht="18.75" customHeight="1">
      <c r="B198" s="284"/>
      <c r="C198" s="284"/>
      <c r="D198" s="284"/>
      <c r="E198" s="284"/>
      <c r="F198" s="284"/>
      <c r="G198" s="284"/>
      <c r="H198" s="284"/>
      <c r="I198" s="284"/>
      <c r="J198" s="284"/>
      <c r="K198" s="284"/>
    </row>
    <row r="199" s="1" customFormat="1" ht="13.5">
      <c r="B199" s="263"/>
      <c r="C199" s="264"/>
      <c r="D199" s="264"/>
      <c r="E199" s="264"/>
      <c r="F199" s="264"/>
      <c r="G199" s="264"/>
      <c r="H199" s="264"/>
      <c r="I199" s="264"/>
      <c r="J199" s="264"/>
      <c r="K199" s="265"/>
    </row>
    <row r="200" s="1" customFormat="1" ht="21">
      <c r="B200" s="266"/>
      <c r="C200" s="267" t="s">
        <v>717</v>
      </c>
      <c r="D200" s="267"/>
      <c r="E200" s="267"/>
      <c r="F200" s="267"/>
      <c r="G200" s="267"/>
      <c r="H200" s="267"/>
      <c r="I200" s="267"/>
      <c r="J200" s="267"/>
      <c r="K200" s="268"/>
    </row>
    <row r="201" s="1" customFormat="1" ht="25.5" customHeight="1">
      <c r="B201" s="266"/>
      <c r="C201" s="346" t="s">
        <v>718</v>
      </c>
      <c r="D201" s="346"/>
      <c r="E201" s="346"/>
      <c r="F201" s="346" t="s">
        <v>719</v>
      </c>
      <c r="G201" s="347"/>
      <c r="H201" s="346" t="s">
        <v>720</v>
      </c>
      <c r="I201" s="346"/>
      <c r="J201" s="346"/>
      <c r="K201" s="268"/>
    </row>
    <row r="202" s="1" customFormat="1" ht="5.25" customHeight="1">
      <c r="B202" s="301"/>
      <c r="C202" s="296"/>
      <c r="D202" s="296"/>
      <c r="E202" s="296"/>
      <c r="F202" s="296"/>
      <c r="G202" s="322"/>
      <c r="H202" s="296"/>
      <c r="I202" s="296"/>
      <c r="J202" s="296"/>
      <c r="K202" s="324"/>
    </row>
    <row r="203" s="1" customFormat="1" ht="15" customHeight="1">
      <c r="B203" s="301"/>
      <c r="C203" s="276" t="s">
        <v>710</v>
      </c>
      <c r="D203" s="276"/>
      <c r="E203" s="276"/>
      <c r="F203" s="299" t="s">
        <v>44</v>
      </c>
      <c r="G203" s="276"/>
      <c r="H203" s="276" t="s">
        <v>721</v>
      </c>
      <c r="I203" s="276"/>
      <c r="J203" s="276"/>
      <c r="K203" s="324"/>
    </row>
    <row r="204" s="1" customFormat="1" ht="15" customHeight="1">
      <c r="B204" s="301"/>
      <c r="C204" s="276"/>
      <c r="D204" s="276"/>
      <c r="E204" s="276"/>
      <c r="F204" s="299" t="s">
        <v>45</v>
      </c>
      <c r="G204" s="276"/>
      <c r="H204" s="276" t="s">
        <v>722</v>
      </c>
      <c r="I204" s="276"/>
      <c r="J204" s="276"/>
      <c r="K204" s="324"/>
    </row>
    <row r="205" s="1" customFormat="1" ht="15" customHeight="1">
      <c r="B205" s="301"/>
      <c r="C205" s="276"/>
      <c r="D205" s="276"/>
      <c r="E205" s="276"/>
      <c r="F205" s="299" t="s">
        <v>48</v>
      </c>
      <c r="G205" s="276"/>
      <c r="H205" s="276" t="s">
        <v>723</v>
      </c>
      <c r="I205" s="276"/>
      <c r="J205" s="276"/>
      <c r="K205" s="324"/>
    </row>
    <row r="206" s="1" customFormat="1" ht="15" customHeight="1">
      <c r="B206" s="301"/>
      <c r="C206" s="276"/>
      <c r="D206" s="276"/>
      <c r="E206" s="276"/>
      <c r="F206" s="299" t="s">
        <v>46</v>
      </c>
      <c r="G206" s="276"/>
      <c r="H206" s="276" t="s">
        <v>724</v>
      </c>
      <c r="I206" s="276"/>
      <c r="J206" s="276"/>
      <c r="K206" s="324"/>
    </row>
    <row r="207" s="1" customFormat="1" ht="15" customHeight="1">
      <c r="B207" s="301"/>
      <c r="C207" s="276"/>
      <c r="D207" s="276"/>
      <c r="E207" s="276"/>
      <c r="F207" s="299" t="s">
        <v>47</v>
      </c>
      <c r="G207" s="276"/>
      <c r="H207" s="276" t="s">
        <v>725</v>
      </c>
      <c r="I207" s="276"/>
      <c r="J207" s="276"/>
      <c r="K207" s="324"/>
    </row>
    <row r="208" s="1" customFormat="1" ht="15" customHeight="1">
      <c r="B208" s="301"/>
      <c r="C208" s="276"/>
      <c r="D208" s="276"/>
      <c r="E208" s="276"/>
      <c r="F208" s="299"/>
      <c r="G208" s="276"/>
      <c r="H208" s="276"/>
      <c r="I208" s="276"/>
      <c r="J208" s="276"/>
      <c r="K208" s="324"/>
    </row>
    <row r="209" s="1" customFormat="1" ht="15" customHeight="1">
      <c r="B209" s="301"/>
      <c r="C209" s="276" t="s">
        <v>664</v>
      </c>
      <c r="D209" s="276"/>
      <c r="E209" s="276"/>
      <c r="F209" s="299" t="s">
        <v>556</v>
      </c>
      <c r="G209" s="276"/>
      <c r="H209" s="276" t="s">
        <v>726</v>
      </c>
      <c r="I209" s="276"/>
      <c r="J209" s="276"/>
      <c r="K209" s="324"/>
    </row>
    <row r="210" s="1" customFormat="1" ht="15" customHeight="1">
      <c r="B210" s="301"/>
      <c r="C210" s="276"/>
      <c r="D210" s="276"/>
      <c r="E210" s="276"/>
      <c r="F210" s="299" t="s">
        <v>559</v>
      </c>
      <c r="G210" s="276"/>
      <c r="H210" s="276" t="s">
        <v>560</v>
      </c>
      <c r="I210" s="276"/>
      <c r="J210" s="276"/>
      <c r="K210" s="324"/>
    </row>
    <row r="211" s="1" customFormat="1" ht="15" customHeight="1">
      <c r="B211" s="301"/>
      <c r="C211" s="276"/>
      <c r="D211" s="276"/>
      <c r="E211" s="276"/>
      <c r="F211" s="299" t="s">
        <v>80</v>
      </c>
      <c r="G211" s="276"/>
      <c r="H211" s="276" t="s">
        <v>727</v>
      </c>
      <c r="I211" s="276"/>
      <c r="J211" s="276"/>
      <c r="K211" s="324"/>
    </row>
    <row r="212" s="1" customFormat="1" ht="15" customHeight="1">
      <c r="B212" s="348"/>
      <c r="C212" s="276"/>
      <c r="D212" s="276"/>
      <c r="E212" s="276"/>
      <c r="F212" s="299" t="s">
        <v>561</v>
      </c>
      <c r="G212" s="337"/>
      <c r="H212" s="328" t="s">
        <v>562</v>
      </c>
      <c r="I212" s="328"/>
      <c r="J212" s="328"/>
      <c r="K212" s="349"/>
    </row>
    <row r="213" s="1" customFormat="1" ht="15" customHeight="1">
      <c r="B213" s="348"/>
      <c r="C213" s="276"/>
      <c r="D213" s="276"/>
      <c r="E213" s="276"/>
      <c r="F213" s="299" t="s">
        <v>563</v>
      </c>
      <c r="G213" s="337"/>
      <c r="H213" s="328" t="s">
        <v>728</v>
      </c>
      <c r="I213" s="328"/>
      <c r="J213" s="328"/>
      <c r="K213" s="349"/>
    </row>
    <row r="214" s="1" customFormat="1" ht="15" customHeight="1">
      <c r="B214" s="348"/>
      <c r="C214" s="276"/>
      <c r="D214" s="276"/>
      <c r="E214" s="276"/>
      <c r="F214" s="299"/>
      <c r="G214" s="337"/>
      <c r="H214" s="328"/>
      <c r="I214" s="328"/>
      <c r="J214" s="328"/>
      <c r="K214" s="349"/>
    </row>
    <row r="215" s="1" customFormat="1" ht="15" customHeight="1">
      <c r="B215" s="348"/>
      <c r="C215" s="276" t="s">
        <v>688</v>
      </c>
      <c r="D215" s="276"/>
      <c r="E215" s="276"/>
      <c r="F215" s="299">
        <v>1</v>
      </c>
      <c r="G215" s="337"/>
      <c r="H215" s="328" t="s">
        <v>729</v>
      </c>
      <c r="I215" s="328"/>
      <c r="J215" s="328"/>
      <c r="K215" s="349"/>
    </row>
    <row r="216" s="1" customFormat="1" ht="15" customHeight="1">
      <c r="B216" s="348"/>
      <c r="C216" s="276"/>
      <c r="D216" s="276"/>
      <c r="E216" s="276"/>
      <c r="F216" s="299">
        <v>2</v>
      </c>
      <c r="G216" s="337"/>
      <c r="H216" s="328" t="s">
        <v>730</v>
      </c>
      <c r="I216" s="328"/>
      <c r="J216" s="328"/>
      <c r="K216" s="349"/>
    </row>
    <row r="217" s="1" customFormat="1" ht="15" customHeight="1">
      <c r="B217" s="348"/>
      <c r="C217" s="276"/>
      <c r="D217" s="276"/>
      <c r="E217" s="276"/>
      <c r="F217" s="299">
        <v>3</v>
      </c>
      <c r="G217" s="337"/>
      <c r="H217" s="328" t="s">
        <v>731</v>
      </c>
      <c r="I217" s="328"/>
      <c r="J217" s="328"/>
      <c r="K217" s="349"/>
    </row>
    <row r="218" s="1" customFormat="1" ht="15" customHeight="1">
      <c r="B218" s="348"/>
      <c r="C218" s="276"/>
      <c r="D218" s="276"/>
      <c r="E218" s="276"/>
      <c r="F218" s="299">
        <v>4</v>
      </c>
      <c r="G218" s="337"/>
      <c r="H218" s="328" t="s">
        <v>732</v>
      </c>
      <c r="I218" s="328"/>
      <c r="J218" s="328"/>
      <c r="K218" s="349"/>
    </row>
    <row r="219" s="1" customFormat="1" ht="12.75" customHeight="1">
      <c r="B219" s="350"/>
      <c r="C219" s="351"/>
      <c r="D219" s="351"/>
      <c r="E219" s="351"/>
      <c r="F219" s="351"/>
      <c r="G219" s="351"/>
      <c r="H219" s="351"/>
      <c r="I219" s="351"/>
      <c r="J219" s="351"/>
      <c r="K219" s="352"/>
    </row>
  </sheetData>
  <sheetProtection autoFilter="0" deleteColumns="0" deleteRows="0" formatCells="0" formatColumns="0" formatRows="0" insertColumns="0" insertHyperlinks="0" insertRows="0" pivotTables="0" sort="0"/>
  <mergeCells count="77"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D47:J47"/>
    <mergeCell ref="E48:J48"/>
    <mergeCell ref="E49:J49"/>
    <mergeCell ref="E50:J50"/>
    <mergeCell ref="D51:J51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102:J102"/>
    <mergeCell ref="C122:J122"/>
    <mergeCell ref="C147:J147"/>
    <mergeCell ref="C165:J165"/>
    <mergeCell ref="C200:J200"/>
    <mergeCell ref="H201:J201"/>
    <mergeCell ref="H203:J203"/>
    <mergeCell ref="H204:J204"/>
    <mergeCell ref="H205:J205"/>
    <mergeCell ref="H206:J206"/>
    <mergeCell ref="H207:J207"/>
    <mergeCell ref="H209:J209"/>
    <mergeCell ref="H211:J211"/>
    <mergeCell ref="H215:J215"/>
    <mergeCell ref="H217:J217"/>
    <mergeCell ref="H218:J218"/>
    <mergeCell ref="H216:J216"/>
    <mergeCell ref="H213:J213"/>
    <mergeCell ref="H212:J212"/>
    <mergeCell ref="H210:J210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Jan SK</dc:creator>
  <cp:lastModifiedBy>Jan SK</cp:lastModifiedBy>
  <dcterms:created xsi:type="dcterms:W3CDTF">2025-10-08T14:42:39Z</dcterms:created>
  <dcterms:modified xsi:type="dcterms:W3CDTF">2025-10-08T14:42:42Z</dcterms:modified>
</cp:coreProperties>
</file>