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Data\Export\"/>
    </mc:Choice>
  </mc:AlternateContent>
  <bookViews>
    <workbookView xWindow="0" yWindow="0" windowWidth="0" windowHeight="0"/>
  </bookViews>
  <sheets>
    <sheet name="Rekapitulace stavby" sheetId="1" r:id="rId1"/>
    <sheet name="001 - Následná péče 1.-5.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'001 - Následná péče 1.-5....'!$C$148:$K$998</definedName>
    <definedName name="_xlnm.Print_Area" localSheetId="1">'001 - Následná péče 1.-5....'!$C$4:$J$76,'001 - Následná péče 1.-5....'!$C$82:$J$130,'001 - Následná péče 1.-5....'!$C$136:$J$998</definedName>
    <definedName name="_xlnm.Print_Titles" localSheetId="1">'001 - Následná péče 1.-5....'!$148:$148</definedName>
  </definedNames>
  <calcPr/>
</workbook>
</file>

<file path=xl/calcChain.xml><?xml version="1.0" encoding="utf-8"?>
<calcChain xmlns="http://schemas.openxmlformats.org/spreadsheetml/2006/main">
  <c i="2" l="1" r="J998"/>
  <c r="T997"/>
  <c r="R997"/>
  <c r="P997"/>
  <c r="BK997"/>
  <c r="J997"/>
  <c r="J128"/>
  <c r="J37"/>
  <c r="J36"/>
  <c i="1" r="AY95"/>
  <c i="2" r="J35"/>
  <c i="1" r="AX95"/>
  <c i="2" r="J129"/>
  <c r="BI992"/>
  <c r="BH992"/>
  <c r="BG992"/>
  <c r="BF992"/>
  <c r="T992"/>
  <c r="T991"/>
  <c r="R992"/>
  <c r="R991"/>
  <c r="P992"/>
  <c r="P991"/>
  <c r="BI986"/>
  <c r="BH986"/>
  <c r="BG986"/>
  <c r="BF986"/>
  <c r="T986"/>
  <c r="R986"/>
  <c r="P986"/>
  <c r="BI981"/>
  <c r="BH981"/>
  <c r="BG981"/>
  <c r="BF981"/>
  <c r="T981"/>
  <c r="R981"/>
  <c r="P981"/>
  <c r="BI975"/>
  <c r="BH975"/>
  <c r="BG975"/>
  <c r="BF975"/>
  <c r="T975"/>
  <c r="R975"/>
  <c r="P975"/>
  <c r="BI970"/>
  <c r="BH970"/>
  <c r="BG970"/>
  <c r="BF970"/>
  <c r="T970"/>
  <c r="R970"/>
  <c r="P970"/>
  <c r="BI963"/>
  <c r="BH963"/>
  <c r="BG963"/>
  <c r="BF963"/>
  <c r="T963"/>
  <c r="R963"/>
  <c r="P963"/>
  <c r="BI956"/>
  <c r="BH956"/>
  <c r="BG956"/>
  <c r="BF956"/>
  <c r="T956"/>
  <c r="R956"/>
  <c r="P956"/>
  <c r="BI950"/>
  <c r="BH950"/>
  <c r="BG950"/>
  <c r="BF950"/>
  <c r="T950"/>
  <c r="R950"/>
  <c r="P950"/>
  <c r="BI944"/>
  <c r="BH944"/>
  <c r="BG944"/>
  <c r="BF944"/>
  <c r="T944"/>
  <c r="R944"/>
  <c r="P944"/>
  <c r="BI939"/>
  <c r="BH939"/>
  <c r="BG939"/>
  <c r="BF939"/>
  <c r="T939"/>
  <c r="R939"/>
  <c r="P939"/>
  <c r="BI933"/>
  <c r="BH933"/>
  <c r="BG933"/>
  <c r="BF933"/>
  <c r="T933"/>
  <c r="R933"/>
  <c r="P933"/>
  <c r="BI928"/>
  <c r="BH928"/>
  <c r="BG928"/>
  <c r="BF928"/>
  <c r="T928"/>
  <c r="R928"/>
  <c r="P928"/>
  <c r="BI924"/>
  <c r="BH924"/>
  <c r="BG924"/>
  <c r="BF924"/>
  <c r="T924"/>
  <c r="R924"/>
  <c r="P924"/>
  <c r="BI921"/>
  <c r="BH921"/>
  <c r="BG921"/>
  <c r="BF921"/>
  <c r="T921"/>
  <c r="R921"/>
  <c r="P921"/>
  <c r="BI916"/>
  <c r="BH916"/>
  <c r="BG916"/>
  <c r="BF916"/>
  <c r="T916"/>
  <c r="R916"/>
  <c r="P916"/>
  <c r="BI911"/>
  <c r="BH911"/>
  <c r="BG911"/>
  <c r="BF911"/>
  <c r="T911"/>
  <c r="R911"/>
  <c r="P911"/>
  <c r="BI905"/>
  <c r="BH905"/>
  <c r="BG905"/>
  <c r="BF905"/>
  <c r="T905"/>
  <c r="R905"/>
  <c r="P905"/>
  <c r="BI900"/>
  <c r="BH900"/>
  <c r="BG900"/>
  <c r="BF900"/>
  <c r="T900"/>
  <c r="R900"/>
  <c r="P900"/>
  <c r="BI894"/>
  <c r="BH894"/>
  <c r="BG894"/>
  <c r="BF894"/>
  <c r="T894"/>
  <c r="R894"/>
  <c r="P894"/>
  <c r="BI890"/>
  <c r="BH890"/>
  <c r="BG890"/>
  <c r="BF890"/>
  <c r="T890"/>
  <c r="R890"/>
  <c r="P890"/>
  <c r="BI883"/>
  <c r="BH883"/>
  <c r="BG883"/>
  <c r="BF883"/>
  <c r="T883"/>
  <c r="R883"/>
  <c r="P883"/>
  <c r="BI878"/>
  <c r="BH878"/>
  <c r="BG878"/>
  <c r="BF878"/>
  <c r="T878"/>
  <c r="R878"/>
  <c r="P878"/>
  <c r="BI869"/>
  <c r="BH869"/>
  <c r="BG869"/>
  <c r="BF869"/>
  <c r="T869"/>
  <c r="R869"/>
  <c r="P869"/>
  <c r="BI861"/>
  <c r="BH861"/>
  <c r="BG861"/>
  <c r="BF861"/>
  <c r="T861"/>
  <c r="R861"/>
  <c r="P861"/>
  <c r="BI856"/>
  <c r="BH856"/>
  <c r="BG856"/>
  <c r="BF856"/>
  <c r="T856"/>
  <c r="R856"/>
  <c r="P856"/>
  <c r="BI849"/>
  <c r="BH849"/>
  <c r="BG849"/>
  <c r="BF849"/>
  <c r="T849"/>
  <c r="T848"/>
  <c r="R849"/>
  <c r="R848"/>
  <c r="P849"/>
  <c r="P848"/>
  <c r="BI843"/>
  <c r="BH843"/>
  <c r="BG843"/>
  <c r="BF843"/>
  <c r="T843"/>
  <c r="R843"/>
  <c r="P843"/>
  <c r="BI838"/>
  <c r="BH838"/>
  <c r="BG838"/>
  <c r="BF838"/>
  <c r="T838"/>
  <c r="R838"/>
  <c r="P838"/>
  <c r="BI832"/>
  <c r="BH832"/>
  <c r="BG832"/>
  <c r="BF832"/>
  <c r="T832"/>
  <c r="R832"/>
  <c r="P832"/>
  <c r="BI827"/>
  <c r="BH827"/>
  <c r="BG827"/>
  <c r="BF827"/>
  <c r="T827"/>
  <c r="R827"/>
  <c r="P827"/>
  <c r="BI820"/>
  <c r="BH820"/>
  <c r="BG820"/>
  <c r="BF820"/>
  <c r="T820"/>
  <c r="R820"/>
  <c r="P820"/>
  <c r="BI813"/>
  <c r="BH813"/>
  <c r="BG813"/>
  <c r="BF813"/>
  <c r="T813"/>
  <c r="R813"/>
  <c r="P813"/>
  <c r="BI807"/>
  <c r="BH807"/>
  <c r="BG807"/>
  <c r="BF807"/>
  <c r="T807"/>
  <c r="R807"/>
  <c r="P807"/>
  <c r="BI801"/>
  <c r="BH801"/>
  <c r="BG801"/>
  <c r="BF801"/>
  <c r="T801"/>
  <c r="R801"/>
  <c r="P801"/>
  <c r="BI796"/>
  <c r="BH796"/>
  <c r="BG796"/>
  <c r="BF796"/>
  <c r="T796"/>
  <c r="R796"/>
  <c r="P796"/>
  <c r="BI790"/>
  <c r="BH790"/>
  <c r="BG790"/>
  <c r="BF790"/>
  <c r="T790"/>
  <c r="R790"/>
  <c r="P790"/>
  <c r="BI785"/>
  <c r="BH785"/>
  <c r="BG785"/>
  <c r="BF785"/>
  <c r="T785"/>
  <c r="R785"/>
  <c r="P785"/>
  <c r="BI779"/>
  <c r="BH779"/>
  <c r="BG779"/>
  <c r="BF779"/>
  <c r="T779"/>
  <c r="R779"/>
  <c r="P779"/>
  <c r="BI774"/>
  <c r="BH774"/>
  <c r="BG774"/>
  <c r="BF774"/>
  <c r="T774"/>
  <c r="R774"/>
  <c r="P774"/>
  <c r="BI768"/>
  <c r="BH768"/>
  <c r="BG768"/>
  <c r="BF768"/>
  <c r="T768"/>
  <c r="R768"/>
  <c r="P768"/>
  <c r="BI763"/>
  <c r="BH763"/>
  <c r="BG763"/>
  <c r="BF763"/>
  <c r="T763"/>
  <c r="R763"/>
  <c r="P763"/>
  <c r="BI758"/>
  <c r="BH758"/>
  <c r="BG758"/>
  <c r="BF758"/>
  <c r="T758"/>
  <c r="R758"/>
  <c r="P758"/>
  <c r="BI751"/>
  <c r="BH751"/>
  <c r="BG751"/>
  <c r="BF751"/>
  <c r="T751"/>
  <c r="R751"/>
  <c r="P751"/>
  <c r="BI746"/>
  <c r="BH746"/>
  <c r="BG746"/>
  <c r="BF746"/>
  <c r="T746"/>
  <c r="R746"/>
  <c r="P746"/>
  <c r="BI737"/>
  <c r="BH737"/>
  <c r="BG737"/>
  <c r="BF737"/>
  <c r="T737"/>
  <c r="R737"/>
  <c r="P737"/>
  <c r="BI729"/>
  <c r="BH729"/>
  <c r="BG729"/>
  <c r="BF729"/>
  <c r="T729"/>
  <c r="R729"/>
  <c r="P729"/>
  <c r="BI722"/>
  <c r="BH722"/>
  <c r="BG722"/>
  <c r="BF722"/>
  <c r="T722"/>
  <c r="T721"/>
  <c r="R722"/>
  <c r="R721"/>
  <c r="P722"/>
  <c r="P721"/>
  <c r="BI716"/>
  <c r="BH716"/>
  <c r="BG716"/>
  <c r="BF716"/>
  <c r="T716"/>
  <c r="R716"/>
  <c r="P716"/>
  <c r="BI711"/>
  <c r="BH711"/>
  <c r="BG711"/>
  <c r="BF711"/>
  <c r="T711"/>
  <c r="R711"/>
  <c r="P711"/>
  <c r="BI705"/>
  <c r="BH705"/>
  <c r="BG705"/>
  <c r="BF705"/>
  <c r="T705"/>
  <c r="R705"/>
  <c r="P705"/>
  <c r="BI700"/>
  <c r="BH700"/>
  <c r="BG700"/>
  <c r="BF700"/>
  <c r="T700"/>
  <c r="R700"/>
  <c r="P700"/>
  <c r="BI695"/>
  <c r="BH695"/>
  <c r="BG695"/>
  <c r="BF695"/>
  <c r="T695"/>
  <c r="R695"/>
  <c r="P695"/>
  <c r="BI689"/>
  <c r="BH689"/>
  <c r="BG689"/>
  <c r="BF689"/>
  <c r="T689"/>
  <c r="R689"/>
  <c r="P689"/>
  <c r="BI684"/>
  <c r="BH684"/>
  <c r="BG684"/>
  <c r="BF684"/>
  <c r="T684"/>
  <c r="R684"/>
  <c r="P684"/>
  <c r="BI679"/>
  <c r="BH679"/>
  <c r="BG679"/>
  <c r="BF679"/>
  <c r="T679"/>
  <c r="R679"/>
  <c r="P679"/>
  <c r="BI672"/>
  <c r="BH672"/>
  <c r="BG672"/>
  <c r="BF672"/>
  <c r="T672"/>
  <c r="R672"/>
  <c r="P672"/>
  <c r="BI663"/>
  <c r="BH663"/>
  <c r="BG663"/>
  <c r="BF663"/>
  <c r="T663"/>
  <c r="R663"/>
  <c r="P663"/>
  <c r="BI655"/>
  <c r="BH655"/>
  <c r="BG655"/>
  <c r="BF655"/>
  <c r="T655"/>
  <c r="R655"/>
  <c r="P655"/>
  <c r="BI650"/>
  <c r="BH650"/>
  <c r="BG650"/>
  <c r="BF650"/>
  <c r="T650"/>
  <c r="R650"/>
  <c r="P650"/>
  <c r="BI645"/>
  <c r="BH645"/>
  <c r="BG645"/>
  <c r="BF645"/>
  <c r="T645"/>
  <c r="R645"/>
  <c r="P645"/>
  <c r="BI640"/>
  <c r="BH640"/>
  <c r="BG640"/>
  <c r="BF640"/>
  <c r="T640"/>
  <c r="R640"/>
  <c r="P640"/>
  <c r="BI635"/>
  <c r="BH635"/>
  <c r="BG635"/>
  <c r="BF635"/>
  <c r="T635"/>
  <c r="R635"/>
  <c r="P635"/>
  <c r="BI630"/>
  <c r="BH630"/>
  <c r="BG630"/>
  <c r="BF630"/>
  <c r="T630"/>
  <c r="R630"/>
  <c r="P630"/>
  <c r="BI625"/>
  <c r="BH625"/>
  <c r="BG625"/>
  <c r="BF625"/>
  <c r="T625"/>
  <c r="R625"/>
  <c r="P625"/>
  <c r="BI619"/>
  <c r="BH619"/>
  <c r="BG619"/>
  <c r="BF619"/>
  <c r="T619"/>
  <c r="R619"/>
  <c r="P619"/>
  <c r="BI614"/>
  <c r="BH614"/>
  <c r="BG614"/>
  <c r="BF614"/>
  <c r="T614"/>
  <c r="R614"/>
  <c r="P614"/>
  <c r="BI608"/>
  <c r="BH608"/>
  <c r="BG608"/>
  <c r="BF608"/>
  <c r="T608"/>
  <c r="R608"/>
  <c r="P608"/>
  <c r="BI603"/>
  <c r="BH603"/>
  <c r="BG603"/>
  <c r="BF603"/>
  <c r="T603"/>
  <c r="R603"/>
  <c r="P603"/>
  <c r="BI598"/>
  <c r="BH598"/>
  <c r="BG598"/>
  <c r="BF598"/>
  <c r="T598"/>
  <c r="R598"/>
  <c r="P598"/>
  <c r="BI593"/>
  <c r="BH593"/>
  <c r="BG593"/>
  <c r="BF593"/>
  <c r="T593"/>
  <c r="R593"/>
  <c r="P593"/>
  <c r="BI589"/>
  <c r="BH589"/>
  <c r="BG589"/>
  <c r="BF589"/>
  <c r="T589"/>
  <c r="R589"/>
  <c r="P589"/>
  <c r="BI585"/>
  <c r="BH585"/>
  <c r="BG585"/>
  <c r="BF585"/>
  <c r="T585"/>
  <c r="R585"/>
  <c r="P585"/>
  <c r="BI579"/>
  <c r="BH579"/>
  <c r="BG579"/>
  <c r="BF579"/>
  <c r="T579"/>
  <c r="R579"/>
  <c r="P579"/>
  <c r="BI574"/>
  <c r="BH574"/>
  <c r="BG574"/>
  <c r="BF574"/>
  <c r="T574"/>
  <c r="R574"/>
  <c r="P574"/>
  <c r="BI565"/>
  <c r="BH565"/>
  <c r="BG565"/>
  <c r="BF565"/>
  <c r="T565"/>
  <c r="R565"/>
  <c r="P565"/>
  <c r="BI561"/>
  <c r="BH561"/>
  <c r="BG561"/>
  <c r="BF561"/>
  <c r="T561"/>
  <c r="R561"/>
  <c r="P561"/>
  <c r="BI557"/>
  <c r="BH557"/>
  <c r="BG557"/>
  <c r="BF557"/>
  <c r="T557"/>
  <c r="R557"/>
  <c r="P557"/>
  <c r="BI553"/>
  <c r="BH553"/>
  <c r="BG553"/>
  <c r="BF553"/>
  <c r="T553"/>
  <c r="R553"/>
  <c r="P553"/>
  <c r="BI548"/>
  <c r="BH548"/>
  <c r="BG548"/>
  <c r="BF548"/>
  <c r="T548"/>
  <c r="R548"/>
  <c r="P548"/>
  <c r="BI543"/>
  <c r="BH543"/>
  <c r="BG543"/>
  <c r="BF543"/>
  <c r="T543"/>
  <c r="R543"/>
  <c r="P543"/>
  <c r="BI536"/>
  <c r="BH536"/>
  <c r="BG536"/>
  <c r="BF536"/>
  <c r="T536"/>
  <c r="R536"/>
  <c r="P536"/>
  <c r="BI531"/>
  <c r="BH531"/>
  <c r="BG531"/>
  <c r="BF531"/>
  <c r="T531"/>
  <c r="R531"/>
  <c r="P531"/>
  <c r="BI522"/>
  <c r="BH522"/>
  <c r="BG522"/>
  <c r="BF522"/>
  <c r="T522"/>
  <c r="R522"/>
  <c r="P522"/>
  <c r="BI514"/>
  <c r="BH514"/>
  <c r="BG514"/>
  <c r="BF514"/>
  <c r="T514"/>
  <c r="R514"/>
  <c r="P514"/>
  <c r="BI507"/>
  <c r="BH507"/>
  <c r="BG507"/>
  <c r="BF507"/>
  <c r="T507"/>
  <c r="T506"/>
  <c r="R507"/>
  <c r="R506"/>
  <c r="P507"/>
  <c r="P506"/>
  <c r="BI501"/>
  <c r="BH501"/>
  <c r="BG501"/>
  <c r="BF501"/>
  <c r="T501"/>
  <c r="R501"/>
  <c r="P501"/>
  <c r="BI496"/>
  <c r="BH496"/>
  <c r="BG496"/>
  <c r="BF496"/>
  <c r="T496"/>
  <c r="R496"/>
  <c r="P496"/>
  <c r="BI490"/>
  <c r="BH490"/>
  <c r="BG490"/>
  <c r="BF490"/>
  <c r="T490"/>
  <c r="R490"/>
  <c r="P490"/>
  <c r="BI485"/>
  <c r="BH485"/>
  <c r="BG485"/>
  <c r="BF485"/>
  <c r="T485"/>
  <c r="R485"/>
  <c r="P485"/>
  <c r="BI478"/>
  <c r="BH478"/>
  <c r="BG478"/>
  <c r="BF478"/>
  <c r="T478"/>
  <c r="R478"/>
  <c r="P478"/>
  <c r="BI471"/>
  <c r="BH471"/>
  <c r="BG471"/>
  <c r="BF471"/>
  <c r="T471"/>
  <c r="R471"/>
  <c r="P471"/>
  <c r="BI465"/>
  <c r="BH465"/>
  <c r="BG465"/>
  <c r="BF465"/>
  <c r="T465"/>
  <c r="R465"/>
  <c r="P465"/>
  <c r="BI459"/>
  <c r="BH459"/>
  <c r="BG459"/>
  <c r="BF459"/>
  <c r="T459"/>
  <c r="R459"/>
  <c r="P459"/>
  <c r="BI454"/>
  <c r="BH454"/>
  <c r="BG454"/>
  <c r="BF454"/>
  <c r="T454"/>
  <c r="R454"/>
  <c r="P454"/>
  <c r="BI449"/>
  <c r="BH449"/>
  <c r="BG449"/>
  <c r="BF449"/>
  <c r="T449"/>
  <c r="R449"/>
  <c r="P449"/>
  <c r="BI443"/>
  <c r="BH443"/>
  <c r="BG443"/>
  <c r="BF443"/>
  <c r="T443"/>
  <c r="R443"/>
  <c r="P443"/>
  <c r="BI438"/>
  <c r="BH438"/>
  <c r="BG438"/>
  <c r="BF438"/>
  <c r="T438"/>
  <c r="R438"/>
  <c r="P438"/>
  <c r="BI432"/>
  <c r="BH432"/>
  <c r="BG432"/>
  <c r="BF432"/>
  <c r="T432"/>
  <c r="R432"/>
  <c r="P432"/>
  <c r="BI427"/>
  <c r="BH427"/>
  <c r="BG427"/>
  <c r="BF427"/>
  <c r="T427"/>
  <c r="R427"/>
  <c r="P427"/>
  <c r="BI421"/>
  <c r="BH421"/>
  <c r="BG421"/>
  <c r="BF421"/>
  <c r="T421"/>
  <c r="R421"/>
  <c r="P421"/>
  <c r="BI416"/>
  <c r="BH416"/>
  <c r="BG416"/>
  <c r="BF416"/>
  <c r="T416"/>
  <c r="R416"/>
  <c r="P416"/>
  <c r="BI411"/>
  <c r="BH411"/>
  <c r="BG411"/>
  <c r="BF411"/>
  <c r="T411"/>
  <c r="R411"/>
  <c r="P411"/>
  <c r="BI406"/>
  <c r="BH406"/>
  <c r="BG406"/>
  <c r="BF406"/>
  <c r="T406"/>
  <c r="R406"/>
  <c r="P406"/>
  <c r="BI399"/>
  <c r="BH399"/>
  <c r="BG399"/>
  <c r="BF399"/>
  <c r="T399"/>
  <c r="R399"/>
  <c r="P399"/>
  <c r="BI394"/>
  <c r="BH394"/>
  <c r="BG394"/>
  <c r="BF394"/>
  <c r="T394"/>
  <c r="R394"/>
  <c r="P394"/>
  <c r="BI385"/>
  <c r="BH385"/>
  <c r="BG385"/>
  <c r="BF385"/>
  <c r="T385"/>
  <c r="R385"/>
  <c r="P385"/>
  <c r="BI377"/>
  <c r="BH377"/>
  <c r="BG377"/>
  <c r="BF377"/>
  <c r="T377"/>
  <c r="R377"/>
  <c r="P377"/>
  <c r="BI372"/>
  <c r="BH372"/>
  <c r="BG372"/>
  <c r="BF372"/>
  <c r="T372"/>
  <c r="R372"/>
  <c r="P372"/>
  <c r="BI367"/>
  <c r="BH367"/>
  <c r="BG367"/>
  <c r="BF367"/>
  <c r="T367"/>
  <c r="R367"/>
  <c r="P367"/>
  <c r="BI362"/>
  <c r="BH362"/>
  <c r="BG362"/>
  <c r="BF362"/>
  <c r="T362"/>
  <c r="R362"/>
  <c r="P362"/>
  <c r="BI356"/>
  <c r="BH356"/>
  <c r="BG356"/>
  <c r="BF356"/>
  <c r="T356"/>
  <c r="R356"/>
  <c r="P356"/>
  <c r="BI351"/>
  <c r="BH351"/>
  <c r="BG351"/>
  <c r="BF351"/>
  <c r="T351"/>
  <c r="R351"/>
  <c r="P351"/>
  <c r="BI345"/>
  <c r="BH345"/>
  <c r="BG345"/>
  <c r="BF345"/>
  <c r="T345"/>
  <c r="R345"/>
  <c r="P345"/>
  <c r="BI340"/>
  <c r="BH340"/>
  <c r="BG340"/>
  <c r="BF340"/>
  <c r="T340"/>
  <c r="R340"/>
  <c r="P340"/>
  <c r="BI335"/>
  <c r="BH335"/>
  <c r="BG335"/>
  <c r="BF335"/>
  <c r="T335"/>
  <c r="R335"/>
  <c r="P335"/>
  <c r="BI329"/>
  <c r="BH329"/>
  <c r="BG329"/>
  <c r="BF329"/>
  <c r="T329"/>
  <c r="R329"/>
  <c r="P329"/>
  <c r="BI324"/>
  <c r="BH324"/>
  <c r="BG324"/>
  <c r="BF324"/>
  <c r="T324"/>
  <c r="R324"/>
  <c r="P324"/>
  <c r="BI319"/>
  <c r="BH319"/>
  <c r="BG319"/>
  <c r="BF319"/>
  <c r="T319"/>
  <c r="R319"/>
  <c r="P319"/>
  <c r="BI312"/>
  <c r="BH312"/>
  <c r="BG312"/>
  <c r="BF312"/>
  <c r="T312"/>
  <c r="R312"/>
  <c r="P312"/>
  <c r="BI301"/>
  <c r="BH301"/>
  <c r="BG301"/>
  <c r="BF301"/>
  <c r="T301"/>
  <c r="R301"/>
  <c r="P301"/>
  <c r="BI291"/>
  <c r="BH291"/>
  <c r="BG291"/>
  <c r="BF291"/>
  <c r="T291"/>
  <c r="R291"/>
  <c r="P291"/>
  <c r="BI286"/>
  <c r="BH286"/>
  <c r="BG286"/>
  <c r="BF286"/>
  <c r="T286"/>
  <c r="R286"/>
  <c r="P286"/>
  <c r="BI281"/>
  <c r="BH281"/>
  <c r="BG281"/>
  <c r="BF281"/>
  <c r="T281"/>
  <c r="R281"/>
  <c r="P281"/>
  <c r="BI276"/>
  <c r="BH276"/>
  <c r="BG276"/>
  <c r="BF276"/>
  <c r="T276"/>
  <c r="R276"/>
  <c r="P276"/>
  <c r="BI271"/>
  <c r="BH271"/>
  <c r="BG271"/>
  <c r="BF271"/>
  <c r="T271"/>
  <c r="R271"/>
  <c r="P271"/>
  <c r="BI266"/>
  <c r="BH266"/>
  <c r="BG266"/>
  <c r="BF266"/>
  <c r="T266"/>
  <c r="R266"/>
  <c r="P266"/>
  <c r="BI261"/>
  <c r="BH261"/>
  <c r="BG261"/>
  <c r="BF261"/>
  <c r="T261"/>
  <c r="R261"/>
  <c r="P261"/>
  <c r="BI255"/>
  <c r="BH255"/>
  <c r="BG255"/>
  <c r="BF255"/>
  <c r="T255"/>
  <c r="R255"/>
  <c r="P255"/>
  <c r="BI250"/>
  <c r="BH250"/>
  <c r="BG250"/>
  <c r="BF250"/>
  <c r="T250"/>
  <c r="R250"/>
  <c r="P250"/>
  <c r="BI244"/>
  <c r="BH244"/>
  <c r="BG244"/>
  <c r="BF244"/>
  <c r="T244"/>
  <c r="R244"/>
  <c r="P244"/>
  <c r="BI239"/>
  <c r="BH239"/>
  <c r="BG239"/>
  <c r="BF239"/>
  <c r="T239"/>
  <c r="R239"/>
  <c r="P239"/>
  <c r="BI234"/>
  <c r="BH234"/>
  <c r="BG234"/>
  <c r="BF234"/>
  <c r="T234"/>
  <c r="R234"/>
  <c r="P234"/>
  <c r="BI229"/>
  <c r="BH229"/>
  <c r="BG229"/>
  <c r="BF229"/>
  <c r="T229"/>
  <c r="R229"/>
  <c r="P229"/>
  <c r="BI225"/>
  <c r="BH225"/>
  <c r="BG225"/>
  <c r="BF225"/>
  <c r="T225"/>
  <c r="R225"/>
  <c r="P225"/>
  <c r="BI221"/>
  <c r="BH221"/>
  <c r="BG221"/>
  <c r="BF221"/>
  <c r="T221"/>
  <c r="R221"/>
  <c r="P221"/>
  <c r="BI215"/>
  <c r="BH215"/>
  <c r="BG215"/>
  <c r="BF215"/>
  <c r="T215"/>
  <c r="R215"/>
  <c r="P215"/>
  <c r="BI210"/>
  <c r="BH210"/>
  <c r="BG210"/>
  <c r="BF210"/>
  <c r="T210"/>
  <c r="R210"/>
  <c r="P210"/>
  <c r="BI205"/>
  <c r="BH205"/>
  <c r="BG205"/>
  <c r="BF205"/>
  <c r="T205"/>
  <c r="R205"/>
  <c r="P205"/>
  <c r="BI201"/>
  <c r="BH201"/>
  <c r="BG201"/>
  <c r="BF201"/>
  <c r="T201"/>
  <c r="R201"/>
  <c r="P201"/>
  <c r="BI196"/>
  <c r="BH196"/>
  <c r="BG196"/>
  <c r="BF196"/>
  <c r="T196"/>
  <c r="R196"/>
  <c r="P196"/>
  <c r="BI191"/>
  <c r="BH191"/>
  <c r="BG191"/>
  <c r="BF191"/>
  <c r="T191"/>
  <c r="R191"/>
  <c r="P191"/>
  <c r="BI187"/>
  <c r="BH187"/>
  <c r="BG187"/>
  <c r="BF187"/>
  <c r="T187"/>
  <c r="R187"/>
  <c r="P187"/>
  <c r="BI182"/>
  <c r="BH182"/>
  <c r="BG182"/>
  <c r="BF182"/>
  <c r="T182"/>
  <c r="R182"/>
  <c r="P182"/>
  <c r="BI175"/>
  <c r="BH175"/>
  <c r="BG175"/>
  <c r="BF175"/>
  <c r="T175"/>
  <c r="R175"/>
  <c r="P175"/>
  <c r="BI170"/>
  <c r="BH170"/>
  <c r="BG170"/>
  <c r="BF170"/>
  <c r="T170"/>
  <c r="R170"/>
  <c r="P170"/>
  <c r="BI161"/>
  <c r="BH161"/>
  <c r="BG161"/>
  <c r="BF161"/>
  <c r="T161"/>
  <c r="R161"/>
  <c r="P161"/>
  <c r="BI153"/>
  <c r="BH153"/>
  <c r="BG153"/>
  <c r="BF153"/>
  <c r="T153"/>
  <c r="R153"/>
  <c r="P153"/>
  <c r="F143"/>
  <c r="E141"/>
  <c r="F89"/>
  <c r="E87"/>
  <c r="J24"/>
  <c r="E24"/>
  <c r="J92"/>
  <c r="J23"/>
  <c r="J21"/>
  <c r="E21"/>
  <c r="J145"/>
  <c r="J20"/>
  <c r="J18"/>
  <c r="E18"/>
  <c r="F92"/>
  <c r="J17"/>
  <c r="J15"/>
  <c r="E15"/>
  <c r="F91"/>
  <c r="J14"/>
  <c r="J12"/>
  <c r="J143"/>
  <c r="E7"/>
  <c r="E139"/>
  <c i="1" r="L90"/>
  <c r="AM90"/>
  <c r="AM89"/>
  <c r="L89"/>
  <c r="AM87"/>
  <c r="L87"/>
  <c r="L85"/>
  <c r="L84"/>
  <c i="2" r="BK501"/>
  <c r="BK589"/>
  <c r="J454"/>
  <c r="J250"/>
  <c r="J406"/>
  <c r="BK291"/>
  <c r="J465"/>
  <c r="J449"/>
  <c r="BK970"/>
  <c r="BK894"/>
  <c r="J785"/>
  <c r="BK722"/>
  <c r="BK514"/>
  <c r="BK335"/>
  <c r="J905"/>
  <c r="J796"/>
  <c r="BK729"/>
  <c r="BK650"/>
  <c r="BK548"/>
  <c r="J324"/>
  <c r="J312"/>
  <c r="J986"/>
  <c r="J924"/>
  <c r="BK820"/>
  <c r="BK672"/>
  <c r="J849"/>
  <c r="J565"/>
  <c r="J579"/>
  <c r="J345"/>
  <c r="J603"/>
  <c r="J367"/>
  <c r="BK449"/>
  <c r="J335"/>
  <c r="J501"/>
  <c r="J281"/>
  <c r="J210"/>
  <c r="BK557"/>
  <c r="BK981"/>
  <c r="BK924"/>
  <c r="BK832"/>
  <c r="J758"/>
  <c r="J625"/>
  <c r="J427"/>
  <c r="J221"/>
  <c r="J843"/>
  <c r="BK790"/>
  <c r="J722"/>
  <c r="BK655"/>
  <c r="BK565"/>
  <c r="BK356"/>
  <c r="J490"/>
  <c r="J182"/>
  <c r="J944"/>
  <c r="BK905"/>
  <c r="BK763"/>
  <c r="J655"/>
  <c r="BK838"/>
  <c r="J471"/>
  <c r="BK225"/>
  <c r="J34"/>
  <c r="J377"/>
  <c r="J574"/>
  <c r="J329"/>
  <c r="BK239"/>
  <c r="BK432"/>
  <c r="BK351"/>
  <c r="BK182"/>
  <c r="J351"/>
  <c r="BK191"/>
  <c r="J411"/>
  <c r="BK585"/>
  <c r="BK986"/>
  <c r="BK890"/>
  <c r="J763"/>
  <c r="J630"/>
  <c r="BK438"/>
  <c r="BK201"/>
  <c r="J856"/>
  <c r="J751"/>
  <c r="BK684"/>
  <c r="J589"/>
  <c r="BK329"/>
  <c r="BK324"/>
  <c r="J187"/>
  <c r="J970"/>
  <c r="BK878"/>
  <c r="BK705"/>
  <c r="J645"/>
  <c r="J536"/>
  <c r="J319"/>
  <c r="BK608"/>
  <c r="BK161"/>
  <c r="J531"/>
  <c r="J522"/>
  <c r="BK372"/>
  <c r="J175"/>
  <c r="BK286"/>
  <c r="J514"/>
  <c r="BK574"/>
  <c r="J975"/>
  <c r="BK900"/>
  <c r="BK827"/>
  <c r="J729"/>
  <c r="J496"/>
  <c r="J225"/>
  <c r="BK911"/>
  <c r="BK807"/>
  <c r="J737"/>
  <c r="BK663"/>
  <c r="J478"/>
  <c r="BK271"/>
  <c r="J291"/>
  <c r="BK975"/>
  <c r="J911"/>
  <c r="BK758"/>
  <c r="J650"/>
  <c r="BK779"/>
  <c r="J416"/>
  <c r="J255"/>
  <c r="J614"/>
  <c r="J356"/>
  <c r="BK553"/>
  <c r="J421"/>
  <c r="J196"/>
  <c r="J394"/>
  <c r="BK196"/>
  <c r="BK301"/>
  <c r="BK593"/>
  <c r="BK992"/>
  <c r="BK963"/>
  <c r="BK849"/>
  <c r="BK751"/>
  <c r="J695"/>
  <c r="BK421"/>
  <c r="J933"/>
  <c r="J838"/>
  <c r="BK785"/>
  <c r="BK689"/>
  <c r="BK640"/>
  <c r="BK459"/>
  <c r="J286"/>
  <c r="BK261"/>
  <c r="BK175"/>
  <c r="BK916"/>
  <c r="BK801"/>
  <c r="J916"/>
  <c r="BK716"/>
  <c r="J362"/>
  <c r="BK507"/>
  <c r="J239"/>
  <c r="J557"/>
  <c r="BK377"/>
  <c r="BK210"/>
  <c r="BK399"/>
  <c r="BK465"/>
  <c r="BK522"/>
  <c r="J161"/>
  <c r="BK416"/>
  <c r="J950"/>
  <c r="J861"/>
  <c r="J774"/>
  <c r="BK711"/>
  <c r="J593"/>
  <c r="BK255"/>
  <c r="J820"/>
  <c r="BK746"/>
  <c r="J679"/>
  <c r="BK635"/>
  <c r="J399"/>
  <c r="J266"/>
  <c r="J244"/>
  <c r="BK170"/>
  <c r="J869"/>
  <c r="J684"/>
  <c r="BK856"/>
  <c r="BK614"/>
  <c r="J261"/>
  <c r="J548"/>
  <c r="J229"/>
  <c r="J543"/>
  <c r="J276"/>
  <c r="BK427"/>
  <c r="BK215"/>
  <c r="J443"/>
  <c r="BK543"/>
  <c i="1" r="AS94"/>
  <c i="2" r="J992"/>
  <c r="BK928"/>
  <c r="J878"/>
  <c r="J790"/>
  <c r="J705"/>
  <c r="J507"/>
  <c r="BK950"/>
  <c r="J832"/>
  <c r="BK768"/>
  <c r="J672"/>
  <c r="J619"/>
  <c r="BK394"/>
  <c r="J191"/>
  <c r="BK229"/>
  <c r="J939"/>
  <c r="BK813"/>
  <c r="J894"/>
  <c r="J807"/>
  <c r="BK478"/>
  <c r="BK250"/>
  <c r="J553"/>
  <c r="BK340"/>
  <c r="BK598"/>
  <c r="J438"/>
  <c r="J598"/>
  <c r="J385"/>
  <c r="J201"/>
  <c r="BK319"/>
  <c r="BK561"/>
  <c r="BK266"/>
  <c r="J372"/>
  <c r="BK939"/>
  <c r="J883"/>
  <c r="BK796"/>
  <c r="BK737"/>
  <c r="BK603"/>
  <c r="J340"/>
  <c r="BK944"/>
  <c r="BK861"/>
  <c r="J779"/>
  <c r="BK695"/>
  <c r="BK645"/>
  <c r="J432"/>
  <c r="BK276"/>
  <c r="J301"/>
  <c r="J981"/>
  <c r="J928"/>
  <c r="J827"/>
  <c r="BK625"/>
  <c r="BK619"/>
  <c r="BK345"/>
  <c r="J170"/>
  <c r="BK496"/>
  <c r="J153"/>
  <c r="BK490"/>
  <c r="J271"/>
  <c r="J459"/>
  <c r="BK205"/>
  <c r="J485"/>
  <c r="BK579"/>
  <c r="J234"/>
  <c r="BK536"/>
  <c r="BK933"/>
  <c r="BK843"/>
  <c r="J746"/>
  <c r="J689"/>
  <c r="BK443"/>
  <c r="J963"/>
  <c r="J890"/>
  <c r="J801"/>
  <c r="J700"/>
  <c r="BK630"/>
  <c r="BK454"/>
  <c r="BK244"/>
  <c r="J215"/>
  <c r="BK153"/>
  <c r="J921"/>
  <c r="BK774"/>
  <c r="J663"/>
  <c r="BK679"/>
  <c r="BK411"/>
  <c r="J585"/>
  <c r="BK312"/>
  <c r="BK485"/>
  <c r="BK281"/>
  <c r="BK471"/>
  <c r="BK221"/>
  <c r="J561"/>
  <c r="BK234"/>
  <c r="BK406"/>
  <c r="BK531"/>
  <c r="BK921"/>
  <c r="J768"/>
  <c r="J635"/>
  <c r="BK367"/>
  <c r="BK956"/>
  <c r="J900"/>
  <c r="J813"/>
  <c r="J711"/>
  <c r="J608"/>
  <c r="BK362"/>
  <c r="BK700"/>
  <c r="J205"/>
  <c r="J956"/>
  <c r="BK883"/>
  <c r="J716"/>
  <c r="BK869"/>
  <c r="J640"/>
  <c r="BK385"/>
  <c r="BK187"/>
  <c l="1" r="T290"/>
  <c r="P415"/>
  <c r="R437"/>
  <c r="BK573"/>
  <c r="J573"/>
  <c r="J112"/>
  <c r="R613"/>
  <c r="P806"/>
  <c r="R899"/>
  <c r="BK290"/>
  <c r="J290"/>
  <c r="J102"/>
  <c r="BK415"/>
  <c r="J415"/>
  <c r="J106"/>
  <c r="T464"/>
  <c r="P573"/>
  <c r="T613"/>
  <c r="BK784"/>
  <c r="J784"/>
  <c r="J119"/>
  <c r="R855"/>
  <c r="T927"/>
  <c r="T152"/>
  <c r="BK249"/>
  <c r="J249"/>
  <c r="J101"/>
  <c r="P371"/>
  <c r="R464"/>
  <c r="P654"/>
  <c r="P784"/>
  <c r="P855"/>
  <c r="P854"/>
  <c r="BK949"/>
  <c r="J949"/>
  <c r="J126"/>
  <c r="P209"/>
  <c r="R249"/>
  <c r="BK361"/>
  <c r="J361"/>
  <c r="J103"/>
  <c r="R415"/>
  <c r="BK513"/>
  <c r="J513"/>
  <c r="J111"/>
  <c r="R654"/>
  <c r="BK762"/>
  <c r="J762"/>
  <c r="J118"/>
  <c r="R784"/>
  <c r="T949"/>
  <c r="R290"/>
  <c r="T361"/>
  <c r="BK437"/>
  <c r="J437"/>
  <c r="J107"/>
  <c r="R513"/>
  <c r="BK613"/>
  <c r="J613"/>
  <c r="J113"/>
  <c r="R728"/>
  <c r="BK806"/>
  <c r="J806"/>
  <c r="J120"/>
  <c r="T899"/>
  <c r="BK152"/>
  <c r="J152"/>
  <c r="J99"/>
  <c r="T209"/>
  <c r="BK371"/>
  <c r="J371"/>
  <c r="J105"/>
  <c r="P437"/>
  <c r="T513"/>
  <c r="P613"/>
  <c r="BK728"/>
  <c r="J728"/>
  <c r="J117"/>
  <c r="T762"/>
  <c r="BK855"/>
  <c r="J855"/>
  <c r="J123"/>
  <c r="R949"/>
  <c r="BK209"/>
  <c r="J209"/>
  <c r="J100"/>
  <c r="T249"/>
  <c r="P361"/>
  <c r="P464"/>
  <c r="T654"/>
  <c r="P762"/>
  <c r="T784"/>
  <c r="P927"/>
  <c r="P152"/>
  <c r="R209"/>
  <c r="R371"/>
  <c r="R370"/>
  <c r="BK464"/>
  <c r="J464"/>
  <c r="J108"/>
  <c r="BK654"/>
  <c r="J654"/>
  <c r="J114"/>
  <c r="R762"/>
  <c r="T855"/>
  <c r="T854"/>
  <c r="BK927"/>
  <c r="J927"/>
  <c r="J125"/>
  <c r="R152"/>
  <c r="P249"/>
  <c r="T371"/>
  <c r="T437"/>
  <c r="R573"/>
  <c r="P728"/>
  <c r="P727"/>
  <c r="R806"/>
  <c r="BK899"/>
  <c r="J899"/>
  <c r="J124"/>
  <c r="P949"/>
  <c r="P290"/>
  <c r="R361"/>
  <c r="T415"/>
  <c r="P513"/>
  <c r="T573"/>
  <c r="T728"/>
  <c r="T727"/>
  <c r="T806"/>
  <c r="P899"/>
  <c r="R927"/>
  <c r="J146"/>
  <c r="BK721"/>
  <c r="J721"/>
  <c r="J115"/>
  <c r="BK848"/>
  <c r="J848"/>
  <c r="J121"/>
  <c r="BK991"/>
  <c r="J991"/>
  <c r="J127"/>
  <c r="BK506"/>
  <c r="J506"/>
  <c r="J109"/>
  <c r="BE201"/>
  <c r="BE205"/>
  <c r="BE210"/>
  <c r="BE239"/>
  <c r="BE271"/>
  <c r="BE335"/>
  <c r="BE351"/>
  <c r="BE399"/>
  <c r="BE432"/>
  <c r="BE443"/>
  <c r="BE459"/>
  <c r="BE490"/>
  <c r="BE593"/>
  <c r="BE603"/>
  <c r="BE625"/>
  <c r="BE630"/>
  <c r="BE645"/>
  <c r="BE655"/>
  <c r="BE663"/>
  <c r="BE672"/>
  <c r="BE711"/>
  <c r="BE729"/>
  <c r="BE763"/>
  <c r="BE774"/>
  <c r="BE796"/>
  <c r="BE813"/>
  <c r="BE832"/>
  <c r="BE843"/>
  <c r="BE905"/>
  <c r="BE992"/>
  <c r="BE548"/>
  <c r="BE557"/>
  <c r="BE585"/>
  <c r="BE614"/>
  <c r="BE640"/>
  <c r="BE679"/>
  <c r="BE722"/>
  <c r="BE751"/>
  <c r="BE768"/>
  <c r="BE790"/>
  <c r="BE838"/>
  <c r="BE856"/>
  <c r="BE883"/>
  <c r="BE890"/>
  <c r="BE894"/>
  <c r="BE921"/>
  <c r="BE933"/>
  <c r="BE950"/>
  <c r="BE963"/>
  <c r="BE170"/>
  <c r="BE196"/>
  <c r="BE329"/>
  <c r="BE340"/>
  <c r="BE684"/>
  <c r="BE689"/>
  <c r="BE695"/>
  <c r="BE705"/>
  <c r="BE161"/>
  <c r="BE225"/>
  <c r="BE255"/>
  <c r="BE367"/>
  <c r="BE416"/>
  <c r="BE438"/>
  <c r="BE536"/>
  <c r="BE574"/>
  <c r="BE700"/>
  <c r="BE737"/>
  <c r="BE779"/>
  <c r="BE807"/>
  <c r="BE820"/>
  <c r="BE827"/>
  <c r="BE849"/>
  <c r="BE869"/>
  <c r="BE878"/>
  <c r="BE900"/>
  <c r="BE916"/>
  <c r="BE928"/>
  <c r="BE244"/>
  <c r="BE312"/>
  <c r="BE372"/>
  <c r="BE385"/>
  <c r="BE394"/>
  <c r="BE449"/>
  <c r="BE619"/>
  <c r="BE635"/>
  <c r="BE650"/>
  <c r="BE716"/>
  <c r="BE746"/>
  <c r="BE758"/>
  <c r="BE785"/>
  <c r="BE801"/>
  <c r="BE861"/>
  <c r="BE911"/>
  <c r="BE924"/>
  <c r="BE939"/>
  <c r="BE944"/>
  <c r="BE956"/>
  <c r="BE970"/>
  <c r="BE975"/>
  <c r="BE981"/>
  <c r="BE986"/>
  <c r="BE356"/>
  <c r="BE406"/>
  <c r="BE421"/>
  <c r="BE465"/>
  <c r="BE501"/>
  <c r="BE507"/>
  <c r="BE561"/>
  <c r="J91"/>
  <c r="BE153"/>
  <c r="BE191"/>
  <c r="BE281"/>
  <c r="BE301"/>
  <c r="BE319"/>
  <c r="BE377"/>
  <c r="BE454"/>
  <c r="BE478"/>
  <c r="BE598"/>
  <c r="BE182"/>
  <c r="BE221"/>
  <c r="BE324"/>
  <c r="BE471"/>
  <c r="BE522"/>
  <c r="BE531"/>
  <c r="BE543"/>
  <c r="BE553"/>
  <c r="E85"/>
  <c r="J89"/>
  <c r="F145"/>
  <c r="F146"/>
  <c r="BE229"/>
  <c r="BE234"/>
  <c r="BE250"/>
  <c r="BE266"/>
  <c r="BE291"/>
  <c r="BE362"/>
  <c r="BE496"/>
  <c r="BE579"/>
  <c r="BE215"/>
  <c r="BE345"/>
  <c r="BE514"/>
  <c r="BE589"/>
  <c r="BE608"/>
  <c r="BE175"/>
  <c r="BE187"/>
  <c r="BE261"/>
  <c r="BE276"/>
  <c r="BE286"/>
  <c r="BE411"/>
  <c r="BE427"/>
  <c r="BE485"/>
  <c r="BE565"/>
  <c i="1" r="AW95"/>
  <c i="2" r="F34"/>
  <c i="1" r="BA95"/>
  <c r="BA94"/>
  <c r="AW94"/>
  <c r="AK30"/>
  <c i="2" r="F35"/>
  <c i="1" r="BB95"/>
  <c r="BB94"/>
  <c r="W31"/>
  <c i="2" r="F37"/>
  <c i="1" r="BD95"/>
  <c r="BD94"/>
  <c r="W33"/>
  <c i="2" r="F36"/>
  <c i="1" r="BC95"/>
  <c r="BC94"/>
  <c r="AY94"/>
  <c i="2" l="1" r="R727"/>
  <c r="P151"/>
  <c r="T512"/>
  <c r="R854"/>
  <c r="P512"/>
  <c r="R151"/>
  <c r="T151"/>
  <c r="T150"/>
  <c r="T149"/>
  <c r="T370"/>
  <c r="R512"/>
  <c r="P370"/>
  <c r="BK151"/>
  <c r="J151"/>
  <c r="J98"/>
  <c r="BK854"/>
  <c r="J854"/>
  <c r="J122"/>
  <c r="BK727"/>
  <c r="J727"/>
  <c r="J116"/>
  <c r="BK370"/>
  <c r="J370"/>
  <c r="J104"/>
  <c r="BK512"/>
  <c r="J512"/>
  <c r="J110"/>
  <c i="1" r="AX94"/>
  <c i="2" r="F33"/>
  <c i="1" r="AZ95"/>
  <c r="AZ94"/>
  <c r="AV94"/>
  <c r="AK29"/>
  <c i="2" r="J33"/>
  <c i="1" r="AV95"/>
  <c r="AT95"/>
  <c r="W30"/>
  <c r="W32"/>
  <c i="2" l="1" r="R150"/>
  <c r="R149"/>
  <c r="P150"/>
  <c r="P149"/>
  <c i="1" r="AU95"/>
  <c i="2" r="BK150"/>
  <c r="BK149"/>
  <c r="J149"/>
  <c r="J96"/>
  <c i="1" r="AU94"/>
  <c r="W29"/>
  <c r="AT94"/>
  <c i="2" l="1" r="J150"/>
  <c r="J97"/>
  <c r="J30"/>
  <c i="1" r="AG95"/>
  <c r="AG94"/>
  <c r="AK26"/>
  <c r="AK35"/>
  <c l="1" r="AN94"/>
  <c i="2" r="J39"/>
  <c i="1" r="AN9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<sst xmlns="http://schemas.openxmlformats.org/spreadsheetml/2006/main">
  <si>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</si>
  <si>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</si>
  <si>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</si>
  <si>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</si>
  <si>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</si>
  <si>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{aca8627f-01b9-4050-8a14-eeaad393ce68}</t>
  </si>
  <si>
    <t>0,01</t>
  </si>
  <si>
    <t>21</t>
  </si>
  <si>
    <t>12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</si>
  <si>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</si>
  <si>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</si>
  <si>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</si>
  <si>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</si>
  <si>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</si>
  <si>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143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</si>
  <si>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</si>
  <si>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</si>
  <si>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LESOPARK NA KOLEČKU ROUDNICE NAD LABEM - NÁSLEDNÁ PÉČE</t>
  </si>
  <si>
    <t>KSO:</t>
  </si>
  <si>
    <t>CC-CZ:</t>
  </si>
  <si>
    <t>Místo:</t>
  </si>
  <si>
    <t xml:space="preserve"> </t>
  </si>
  <si>
    <t>Datum:</t>
  </si>
  <si>
    <t>18. 9. 2024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</si>
  <si>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</si>
  <si>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</si>
  <si>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</si>
  <si>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</si>
  <si>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</si>
  <si>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</si>
  <si>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</si>
  <si>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</si>
  <si>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</si>
  <si>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</si>
  <si>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</si>
  <si>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</si>
  <si>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</si>
  <si>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</si>
  <si>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</si>
  <si>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</si>
  <si>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</si>
  <si>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</si>
  <si>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</si>
  <si>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</si>
  <si>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</si>
  <si>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</si>
  <si>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</si>
  <si>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</si>
  <si>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</si>
  <si>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</si>
  <si>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</si>
  <si>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</si>
  <si>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</si>
  <si>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</si>
  <si>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</si>
  <si>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</si>
  <si>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</si>
  <si>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</si>
  <si>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</si>
  <si>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</si>
  <si>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</si>
  <si>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</si>
  <si>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</si>
  <si>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</si>
  <si>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</si>
  <si>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</si>
  <si>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</si>
  <si>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</si>
  <si>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</si>
  <si>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</si>
  <si>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</si>
  <si>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</si>
  <si>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</si>
  <si>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</si>
  <si>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</si>
  <si>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</si>
  <si>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</si>
  <si>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</si>
  <si>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001</t>
  </si>
  <si>
    <t>Následná péče 1.-5. rok</t>
  </si>
  <si>
    <t>STA</t>
  </si>
  <si>
    <t>1</t>
  </si>
  <si>
    <t>{6757dd01-a643-4536-a4f8-58e3db5c2a61}</t>
  </si>
  <si>
    <t>2</t>
  </si>
  <si>
    <t>KRYCÍ LIST SOUPISU PRACÍ</t>
  </si>
  <si>
    <t>Objekt:</t>
  </si>
  <si>
    <t>001 - Následná péče 1.-5. rok</t>
  </si>
  <si>
    <t>REKAPITULACE ČLENĚNÍ SOUPISU PRACÍ</t>
  </si>
  <si>
    <t>Kód dílu - Popis</t>
  </si>
  <si>
    <t>Cena celkem [CZK]</t>
  </si>
  <si>
    <t>Náklady ze soupisu prací</t>
  </si>
  <si>
    <t>-1</t>
  </si>
  <si>
    <t>01 - Následná péče</t>
  </si>
  <si>
    <t xml:space="preserve">    001 - 1.Rok</t>
  </si>
  <si>
    <t xml:space="preserve">      001.A - Stromy</t>
  </si>
  <si>
    <t xml:space="preserve">      001.B - Keře</t>
  </si>
  <si>
    <t xml:space="preserve">      001.C - Popínavé rostliny</t>
  </si>
  <si>
    <t xml:space="preserve">      001.D - Trávník</t>
  </si>
  <si>
    <t xml:space="preserve">      001.E - Ostatní</t>
  </si>
  <si>
    <t xml:space="preserve">    002 - 2.Rok</t>
  </si>
  <si>
    <t xml:space="preserve">      002.A - Stromy</t>
  </si>
  <si>
    <t xml:space="preserve">      002.B - Keře</t>
  </si>
  <si>
    <t xml:space="preserve">      002.C - Popínavé rostliny</t>
  </si>
  <si>
    <t xml:space="preserve">      002.D - Trávník</t>
  </si>
  <si>
    <t xml:space="preserve">      002.E - Ostatní</t>
  </si>
  <si>
    <t xml:space="preserve">    003 - 3.Rok</t>
  </si>
  <si>
    <t xml:space="preserve">      003.A - Stromy</t>
  </si>
  <si>
    <t xml:space="preserve">      003.B - Keře</t>
  </si>
  <si>
    <t xml:space="preserve">      003.C - Popínavé rostliny</t>
  </si>
  <si>
    <t xml:space="preserve">      003.D - Trávník</t>
  </si>
  <si>
    <t xml:space="preserve">      003.E - Ostatní</t>
  </si>
  <si>
    <t xml:space="preserve">    004 - 4.Rok</t>
  </si>
  <si>
    <t xml:space="preserve">      004.A - Stromy</t>
  </si>
  <si>
    <t xml:space="preserve">      004.B - Keře</t>
  </si>
  <si>
    <t xml:space="preserve">      004.C - Popínavé rostliny</t>
  </si>
  <si>
    <t xml:space="preserve">      004.D - Trávník</t>
  </si>
  <si>
    <t xml:space="preserve">      004.E - Ostatní</t>
  </si>
  <si>
    <t xml:space="preserve">    005 - 5.Rok</t>
  </si>
  <si>
    <t xml:space="preserve">      005.A - Stromy</t>
  </si>
  <si>
    <t xml:space="preserve">      005.B - Keře</t>
  </si>
  <si>
    <t xml:space="preserve">      005.C - Popínavé rostliny</t>
  </si>
  <si>
    <t xml:space="preserve">      005.D - Trávník</t>
  </si>
  <si>
    <t xml:space="preserve">      005.E - Ostatní</t>
  </si>
  <si>
    <t>HSV - Práce a dodávky HSV</t>
  </si>
  <si>
    <t xml:space="preserve">    1 - Zemní práce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</si>
  <si>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</si>
  <si>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</si>
  <si>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</si>
  <si>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</si>
  <si>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</si>
  <si>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</si>
  <si>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</si>
  <si>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</si>
  <si>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</si>
  <si>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</si>
  <si>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</si>
  <si>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</si>
  <si>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</si>
  <si>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01</t>
  </si>
  <si>
    <t>Následná péče</t>
  </si>
  <si>
    <t>ROZPOCET</t>
  </si>
  <si>
    <t>1.Rok</t>
  </si>
  <si>
    <t>001.A</t>
  </si>
  <si>
    <t>Stromy</t>
  </si>
  <si>
    <t>K</t>
  </si>
  <si>
    <t>1858052.R</t>
  </si>
  <si>
    <t>Zalití vysazených stromů množstvím vody pro jeden strom</t>
  </si>
  <si>
    <t>m3</t>
  </si>
  <si>
    <t>4</t>
  </si>
  <si>
    <t>3</t>
  </si>
  <si>
    <t>1413554184</t>
  </si>
  <si>
    <t>VV</t>
  </si>
  <si>
    <t>338 kusů stromů</t>
  </si>
  <si>
    <t>100l/strom do závlahové mísy - 18x</t>
  </si>
  <si>
    <t>338*18*100/1000</t>
  </si>
  <si>
    <t>63 kusů dočasných stromů</t>
  </si>
  <si>
    <t>50l/strom do závlahové mísy - 18x</t>
  </si>
  <si>
    <t>63*18*50/1000</t>
  </si>
  <si>
    <t>Součet</t>
  </si>
  <si>
    <t>185851121</t>
  </si>
  <si>
    <t>Dovoz vody pro zálivku rostlin za vzdálenost do 1000 m</t>
  </si>
  <si>
    <t>406806200</t>
  </si>
  <si>
    <t>Online PSC</t>
  </si>
  <si>
    <t>https://podminky.urs.cz/item/CS_URS_2024_01/185851121</t>
  </si>
  <si>
    <t>184911111</t>
  </si>
  <si>
    <t>Znovuuvázání dřeviny ke kůlům</t>
  </si>
  <si>
    <t>kus</t>
  </si>
  <si>
    <t>-902230201</t>
  </si>
  <si>
    <t>https://podminky.urs.cz/item/CS_URS_2024_02/184911111</t>
  </si>
  <si>
    <t>kontrola úvazku, převázání, nové úvazky (60% stromů) - 1x</t>
  </si>
  <si>
    <t>240</t>
  </si>
  <si>
    <t>184801121</t>
  </si>
  <si>
    <t>Ošetřování vysazených dřevin solitérních v rovině a svahu do 1:5</t>
  </si>
  <si>
    <t>1387602986</t>
  </si>
  <si>
    <t>https://podminky.urs.cz/item/CS_URS_2024_02/184801121</t>
  </si>
  <si>
    <t xml:space="preserve">opravný řez vůči mechanickému poškození (20%)  (skládkovné) - 1x</t>
  </si>
  <si>
    <t>80</t>
  </si>
  <si>
    <t>ošetření proti chorobám a škůdcům (20%) - 1x</t>
  </si>
  <si>
    <t>5</t>
  </si>
  <si>
    <t>184215113</t>
  </si>
  <si>
    <t>Ukotvení kmene dřevin v rovině nebo na svahu do 1:5 jedním kůlem D do 0,1 m dl přes 2 do 3 m</t>
  </si>
  <si>
    <t>-292595208</t>
  </si>
  <si>
    <t>https://podminky.urs.cz/item/CS_URS_2024_02/184215113</t>
  </si>
  <si>
    <t xml:space="preserve">obnova dřevěných kůlů  (30%)  (skládkovné) - 1x</t>
  </si>
  <si>
    <t>283</t>
  </si>
  <si>
    <t>6</t>
  </si>
  <si>
    <t>M</t>
  </si>
  <si>
    <t>60591257</t>
  </si>
  <si>
    <t>kůl vyvazovací dřevěný impregnovaný D 8cm dl 3m</t>
  </si>
  <si>
    <t>8</t>
  </si>
  <si>
    <t>1849007520</t>
  </si>
  <si>
    <t>7</t>
  </si>
  <si>
    <t>184911421</t>
  </si>
  <si>
    <t>Mulčování rostlin kůrou tl do 0,1 m v rovině a svahu do 1:5</t>
  </si>
  <si>
    <t>m2</t>
  </si>
  <si>
    <t>-871668049</t>
  </si>
  <si>
    <t>https://podminky.urs.cz/item/CS_URS_2024_01/184911421</t>
  </si>
  <si>
    <t>doplnění mulčovací kůry do závlahových mís (50%)</t>
  </si>
  <si>
    <t>94,514</t>
  </si>
  <si>
    <t>10391100</t>
  </si>
  <si>
    <t>kůra mulčovací VL</t>
  </si>
  <si>
    <t>-1342681875</t>
  </si>
  <si>
    <t>120,4*0,5</t>
  </si>
  <si>
    <t>60,2*0,103 'Přepočtené koeficientem množství</t>
  </si>
  <si>
    <t>9</t>
  </si>
  <si>
    <t>184100000R.01</t>
  </si>
  <si>
    <t>Výměna uhynulého jedince včetně výsadby i zalití</t>
  </si>
  <si>
    <t>1877042236</t>
  </si>
  <si>
    <t>Výměna uhynulého jedince včetně výsadby i zalití (20%)</t>
  </si>
  <si>
    <t>82</t>
  </si>
  <si>
    <t>10</t>
  </si>
  <si>
    <t>02650300R.01</t>
  </si>
  <si>
    <t>materiál na výsadbu - strom</t>
  </si>
  <si>
    <t>-380725859</t>
  </si>
  <si>
    <t>001.B</t>
  </si>
  <si>
    <t>Keře</t>
  </si>
  <si>
    <t>11</t>
  </si>
  <si>
    <t>1858050.R</t>
  </si>
  <si>
    <t>Zalití vysazených keřů množstvím 20 litrů vody pro jeden keř</t>
  </si>
  <si>
    <t>1340389495</t>
  </si>
  <si>
    <t>523 kusů keřů</t>
  </si>
  <si>
    <t>20l/keř - 18x</t>
  </si>
  <si>
    <t>523*18*20/1000</t>
  </si>
  <si>
    <t>1455877204</t>
  </si>
  <si>
    <t>13</t>
  </si>
  <si>
    <t>184102200R.01</t>
  </si>
  <si>
    <t xml:space="preserve">Výměna uhynulého jedince včetně výsadby i zalití </t>
  </si>
  <si>
    <t>588445018</t>
  </si>
  <si>
    <t xml:space="preserve">Výměna uhynulého jedince včetně výsadby i zalití  (20%)</t>
  </si>
  <si>
    <t>52</t>
  </si>
  <si>
    <t>14</t>
  </si>
  <si>
    <t>02650530R.01</t>
  </si>
  <si>
    <t xml:space="preserve">materiál na výsadbu - keř </t>
  </si>
  <si>
    <t>-1686185723</t>
  </si>
  <si>
    <t>15</t>
  </si>
  <si>
    <t>-629456812</t>
  </si>
  <si>
    <t>doplnění mulčovací kůry (50%)</t>
  </si>
  <si>
    <t>16</t>
  </si>
  <si>
    <t>1570518084</t>
  </si>
  <si>
    <t>10,5</t>
  </si>
  <si>
    <t>10,5*0,103 'Přepočtené koeficientem množství</t>
  </si>
  <si>
    <t>17</t>
  </si>
  <si>
    <t>18480113R</t>
  </si>
  <si>
    <t>Povýsadbové ošetření vysazených keřů v rovině a svahu do 1:5</t>
  </si>
  <si>
    <t>1374350599</t>
  </si>
  <si>
    <t>https://podminky.urs.cz/item/CS_URS_2024_02/18480113R</t>
  </si>
  <si>
    <t>105</t>
  </si>
  <si>
    <t>18</t>
  </si>
  <si>
    <t>185804213</t>
  </si>
  <si>
    <t>Vypletí záhonu dřevin soliterních s naložením a odvozem odpadu do 20 km v rovině a svahu do 1:5</t>
  </si>
  <si>
    <t>-1139444666</t>
  </si>
  <si>
    <t>https://podminky.urs.cz/item/CS_URS_2024_01/185804213</t>
  </si>
  <si>
    <t>pletí mulčovaných ploch v oplocenkách - 3x</t>
  </si>
  <si>
    <t>3*223,8</t>
  </si>
  <si>
    <t>001.C</t>
  </si>
  <si>
    <t>Popínavé rostliny</t>
  </si>
  <si>
    <t>19</t>
  </si>
  <si>
    <t>1858050.R1</t>
  </si>
  <si>
    <t>Zalití vysazených popínavých rostlin množstvím 20 litrů vody pro jednu rostlinu</t>
  </si>
  <si>
    <t>-1797375678</t>
  </si>
  <si>
    <t>10 kusů popínavých rostlin</t>
  </si>
  <si>
    <t>20l/rostlina - 18x</t>
  </si>
  <si>
    <t>10*18*20/1000</t>
  </si>
  <si>
    <t>20</t>
  </si>
  <si>
    <t>-1256439469</t>
  </si>
  <si>
    <t>184911151.R</t>
  </si>
  <si>
    <t>Mulčování popínavých rostlin kačírkem nebo drceným kamenivem tloušťky mulče přes 20 do 50 mm v rovině nebo na svahu do 1:5</t>
  </si>
  <si>
    <t>-276539513</t>
  </si>
  <si>
    <t>https://podminky.urs.cz/item/CS_URS_2024_02/184911151.R</t>
  </si>
  <si>
    <t xml:space="preserve"> doplnění štěrkového mulče do závlahových mís (50%), mocnost 50 mm</t>
  </si>
  <si>
    <t>2,826*0,5</t>
  </si>
  <si>
    <t>22</t>
  </si>
  <si>
    <t>58343872</t>
  </si>
  <si>
    <t>kamenivo drcené hrubé frakce 8/16</t>
  </si>
  <si>
    <t>t</t>
  </si>
  <si>
    <t>1227978393</t>
  </si>
  <si>
    <t>2,826*0,05*0,5</t>
  </si>
  <si>
    <t>0,071*2 'Přepočtené koeficientem množství</t>
  </si>
  <si>
    <t>23</t>
  </si>
  <si>
    <t>184214154</t>
  </si>
  <si>
    <t>Vyvázání pnoucích dřevin páskou nebo sponou délky rostliny přes 1 do 1,5 m</t>
  </si>
  <si>
    <t>1381658561</t>
  </si>
  <si>
    <t>https://podminky.urs.cz/item/CS_URS_2024_02/184214154</t>
  </si>
  <si>
    <t>vyvázání rostliny na vodící konstrukci včetně materiálu - 2x</t>
  </si>
  <si>
    <t>10*2</t>
  </si>
  <si>
    <t>24</t>
  </si>
  <si>
    <t>184851511.R</t>
  </si>
  <si>
    <t>Řez dřevin po výsadbě výchovný</t>
  </si>
  <si>
    <t>-1629198757</t>
  </si>
  <si>
    <t>https://podminky.urs.cz/item/CS_URS_2024_02/184851511.R</t>
  </si>
  <si>
    <t xml:space="preserve"> řez lián - 1x</t>
  </si>
  <si>
    <t>25</t>
  </si>
  <si>
    <t>18321131R</t>
  </si>
  <si>
    <t>Výsadba popínavých rostlin na konstrukci se stavební připravenosti</t>
  </si>
  <si>
    <t>-1644175870</t>
  </si>
  <si>
    <t>https://podminky.urs.cz/item/CS_URS_2024_02/18321131R</t>
  </si>
  <si>
    <t xml:space="preserve">Výměna uhynulého jedince včetně výsadby i zalití -  10%</t>
  </si>
  <si>
    <t>10*0,1</t>
  </si>
  <si>
    <t>26</t>
  </si>
  <si>
    <t>02652030.R</t>
  </si>
  <si>
    <t>Wisteria sinensis - vistarie čínská K5l 100-150</t>
  </si>
  <si>
    <t>-1810598680</t>
  </si>
  <si>
    <t>001.D</t>
  </si>
  <si>
    <t>Trávník</t>
  </si>
  <si>
    <t>27</t>
  </si>
  <si>
    <t>1858043.R</t>
  </si>
  <si>
    <t>Zalití trávníku vodou plochy přes 20 m2</t>
  </si>
  <si>
    <t>1247031418</t>
  </si>
  <si>
    <t>TRÁVNÍK - zálivka po hnojení - 3l/m2 - 2x</t>
  </si>
  <si>
    <t>23864*3/1000*2</t>
  </si>
  <si>
    <t>TRÁVNÍK - zálivka dosetých ploch 10l/m² , vč. vody - 1x</t>
  </si>
  <si>
    <t>1621,8*10/1000*1</t>
  </si>
  <si>
    <t>TRÁVNÍK - zálivka trávníků zatěžovaných - 10l/m2 - 6x</t>
  </si>
  <si>
    <t>6426*10/1000*6</t>
  </si>
  <si>
    <t>TRÁVNÍK - zálivka ostatních ploch vyjma květnaté louky - 10l/m2 - 3x</t>
  </si>
  <si>
    <t>17438*10/1000*3</t>
  </si>
  <si>
    <t>28</t>
  </si>
  <si>
    <t>-1067721456</t>
  </si>
  <si>
    <t>29</t>
  </si>
  <si>
    <t>111151321</t>
  </si>
  <si>
    <t>Pokosení trávníku parkového pl přes 10000 m2 s odvozem do 20 km v rovině a svahu do 1:5</t>
  </si>
  <si>
    <t>1922030294</t>
  </si>
  <si>
    <t>https://podminky.urs.cz/item/CS_URS_2024_02/111151321</t>
  </si>
  <si>
    <t xml:space="preserve">TRÁVNÍK seč - 5x (zatěžované části) </t>
  </si>
  <si>
    <t>6426*5</t>
  </si>
  <si>
    <t xml:space="preserve">TRÁVNÍK seč - 3x (méně zatěžované části a průlehy) </t>
  </si>
  <si>
    <t>17438*3</t>
  </si>
  <si>
    <t>30</t>
  </si>
  <si>
    <t>111151331</t>
  </si>
  <si>
    <t>Pokosení trávníku lučního pl přes 10000 m2 s odvozem do 20 km v rovině a svahu do 1:5</t>
  </si>
  <si>
    <t>-2085512901</t>
  </si>
  <si>
    <t>https://podminky.urs.cz/item/CS_URS_2024_02/111151331</t>
  </si>
  <si>
    <t xml:space="preserve">KVĚTNATÁ LOUKA  - seč - 2x </t>
  </si>
  <si>
    <t>5900*2</t>
  </si>
  <si>
    <t>31</t>
  </si>
  <si>
    <t>181451131</t>
  </si>
  <si>
    <t>Založení parkového trávníku výsevem pl přes 1000 m2 v rovině a ve svahu do 1:5</t>
  </si>
  <si>
    <t>-1602173724</t>
  </si>
  <si>
    <t>https://podminky.urs.cz/item/CS_URS_2024_02/181451131</t>
  </si>
  <si>
    <t>TRÁVNÍK - dosev v zatěžované ploše - 1x - 20% plochy</t>
  </si>
  <si>
    <t>1285,2</t>
  </si>
  <si>
    <t>32</t>
  </si>
  <si>
    <t>00572472.R</t>
  </si>
  <si>
    <t>osivo směs travní RSM 2.4 "Bylinný trávník"</t>
  </si>
  <si>
    <t>kg</t>
  </si>
  <si>
    <t>506336822</t>
  </si>
  <si>
    <t>osivo RSM 2.4 Bylinný trávník (ref. Agrostis)</t>
  </si>
  <si>
    <t>1285,2*0,015 'Přepočtené koeficientem množství</t>
  </si>
  <si>
    <t>33</t>
  </si>
  <si>
    <t>181411131</t>
  </si>
  <si>
    <t>Založení parkového trávníku výsevem pl do 1000 m2 v rovině a ve svahu do 1:5</t>
  </si>
  <si>
    <t>1734727275</t>
  </si>
  <si>
    <t>https://podminky.urs.cz/item/CS_URS_2024_02/181411131</t>
  </si>
  <si>
    <t>TRÁVNÍK ŠTĚRKOVÝ - dosev 1x - 20% plochy</t>
  </si>
  <si>
    <t>336,8</t>
  </si>
  <si>
    <t>34</t>
  </si>
  <si>
    <t>00572471.R</t>
  </si>
  <si>
    <t>osivo směs RSM 5.1 štěrkový trávník s řebříčkem</t>
  </si>
  <si>
    <t>64387226</t>
  </si>
  <si>
    <t>336,8*0,0625 'Přepočtené koeficientem množství</t>
  </si>
  <si>
    <t>35</t>
  </si>
  <si>
    <t>185802113</t>
  </si>
  <si>
    <t>Hnojení půdy umělým hnojivem na široko v rovině a svahu do 1:5</t>
  </si>
  <si>
    <t>-516283317</t>
  </si>
  <si>
    <t>https://podminky.urs.cz/item/CS_URS_2024_02/185802113</t>
  </si>
  <si>
    <t>TRÁVNÍK a ŠTĚRKOVÝ TRÁVNÍK - hnojení 2x</t>
  </si>
  <si>
    <t>25g/m2</t>
  </si>
  <si>
    <t>23864*2*25/1000/1000</t>
  </si>
  <si>
    <t>36</t>
  </si>
  <si>
    <t>25191155.R</t>
  </si>
  <si>
    <t>hnojivo průmyslové NovaTec Classic</t>
  </si>
  <si>
    <t>49155153</t>
  </si>
  <si>
    <t>23864*2*25/1000</t>
  </si>
  <si>
    <t>37</t>
  </si>
  <si>
    <t>185811111</t>
  </si>
  <si>
    <t>Shrabání listí bez pokryvných rostlin vrstvy do 50 mm pl do 1000 m2 v rovině a svahu do 1:5</t>
  </si>
  <si>
    <t>-1121959551</t>
  </si>
  <si>
    <t>https://podminky.urs.cz/item/CS_URS_2024_02/185811111</t>
  </si>
  <si>
    <t>TRÁVNÍK - shrabání listí ze zatěžovaných částí - 1x</t>
  </si>
  <si>
    <t>6426</t>
  </si>
  <si>
    <t>001.E</t>
  </si>
  <si>
    <t>Ostatní</t>
  </si>
  <si>
    <t>38</t>
  </si>
  <si>
    <t>041103000</t>
  </si>
  <si>
    <t>Autorský dozor projektanta</t>
  </si>
  <si>
    <t>kpl</t>
  </si>
  <si>
    <t>1024</t>
  </si>
  <si>
    <t>-64194818</t>
  </si>
  <si>
    <t>https://podminky.urs.cz/item/CS_URS_2024_02/041103000</t>
  </si>
  <si>
    <t>Autorský dozor - 2x (včetně nákladů na cestu)</t>
  </si>
  <si>
    <t>1*2</t>
  </si>
  <si>
    <t>39</t>
  </si>
  <si>
    <t>041103000R.01</t>
  </si>
  <si>
    <t>D+M Berličky pro sedání dravců</t>
  </si>
  <si>
    <t>-2065998082</t>
  </si>
  <si>
    <t>002</t>
  </si>
  <si>
    <t>2.Rok</t>
  </si>
  <si>
    <t>002.A</t>
  </si>
  <si>
    <t>40</t>
  </si>
  <si>
    <t>184852321</t>
  </si>
  <si>
    <t>Řez stromu výchovný špičáků a keřových stromů v do 4 m</t>
  </si>
  <si>
    <t>-945331419</t>
  </si>
  <si>
    <t>výchovný řez provádíme jenom na cílových stromech listnatých (158 ks) a 2 stromech v palubě u kavárny a u osikových hájků (111 ks)</t>
  </si>
  <si>
    <t>a ovocných stromů (22 ks)</t>
  </si>
  <si>
    <t>22+111+158+2</t>
  </si>
  <si>
    <t>41</t>
  </si>
  <si>
    <t>-914510841</t>
  </si>
  <si>
    <t>100l/strom do závlahové mísy - 14x</t>
  </si>
  <si>
    <t>338*14*100/1000</t>
  </si>
  <si>
    <t>50l/strom do závlahové mísy - 14x</t>
  </si>
  <si>
    <t>63*14*50/1000</t>
  </si>
  <si>
    <t>42</t>
  </si>
  <si>
    <t>1872153577</t>
  </si>
  <si>
    <t>43</t>
  </si>
  <si>
    <t>1005422164</t>
  </si>
  <si>
    <t>44</t>
  </si>
  <si>
    <t>-1785844513</t>
  </si>
  <si>
    <t>45</t>
  </si>
  <si>
    <t>-855118217</t>
  </si>
  <si>
    <t>46</t>
  </si>
  <si>
    <t>-1530278978</t>
  </si>
  <si>
    <t>002.B</t>
  </si>
  <si>
    <t>47</t>
  </si>
  <si>
    <t>262747988</t>
  </si>
  <si>
    <t>20l/keř - 14x</t>
  </si>
  <si>
    <t>523*14*20/1000</t>
  </si>
  <si>
    <t>48</t>
  </si>
  <si>
    <t>-1281767003</t>
  </si>
  <si>
    <t>49</t>
  </si>
  <si>
    <t>-1491952032</t>
  </si>
  <si>
    <t>50</t>
  </si>
  <si>
    <t>1725415502</t>
  </si>
  <si>
    <t>002.C</t>
  </si>
  <si>
    <t>51</t>
  </si>
  <si>
    <t>1663586115</t>
  </si>
  <si>
    <t>20l/rostlina - 14x</t>
  </si>
  <si>
    <t>10*14*20/1000</t>
  </si>
  <si>
    <t>1494356905</t>
  </si>
  <si>
    <t>53</t>
  </si>
  <si>
    <t>-1170546962</t>
  </si>
  <si>
    <t>54</t>
  </si>
  <si>
    <t>1329299220</t>
  </si>
  <si>
    <t>55</t>
  </si>
  <si>
    <t>184102100R.01</t>
  </si>
  <si>
    <t xml:space="preserve">Odstranění bambusové tyče </t>
  </si>
  <si>
    <t>-524174938</t>
  </si>
  <si>
    <t>https://podminky.urs.cz/item/CS_URS_2024_02/184102100R.01</t>
  </si>
  <si>
    <t>odstranění bambusové tyče (skládkovné) - 1x</t>
  </si>
  <si>
    <t>002.D</t>
  </si>
  <si>
    <t>56</t>
  </si>
  <si>
    <t>-749826525</t>
  </si>
  <si>
    <t>TRÁVNÍK - zálivka trávníků zatěžovaných - 10l/m2 - 4x</t>
  </si>
  <si>
    <t>6426*10/1000*4</t>
  </si>
  <si>
    <t>57</t>
  </si>
  <si>
    <t>-226288181</t>
  </si>
  <si>
    <t>58</t>
  </si>
  <si>
    <t>-516958125</t>
  </si>
  <si>
    <t>59</t>
  </si>
  <si>
    <t>-622929958</t>
  </si>
  <si>
    <t>60</t>
  </si>
  <si>
    <t>-906826919</t>
  </si>
  <si>
    <t>61</t>
  </si>
  <si>
    <t>-1162593556</t>
  </si>
  <si>
    <t>62</t>
  </si>
  <si>
    <t>-1088258544</t>
  </si>
  <si>
    <t>002.E</t>
  </si>
  <si>
    <t>63</t>
  </si>
  <si>
    <t>1712345085</t>
  </si>
  <si>
    <t>003</t>
  </si>
  <si>
    <t>3.Rok</t>
  </si>
  <si>
    <t>003.A</t>
  </si>
  <si>
    <t>64</t>
  </si>
  <si>
    <t>1112721216</t>
  </si>
  <si>
    <t>100l/strom do závlahové mísy - 10x</t>
  </si>
  <si>
    <t>338*10*100/1000</t>
  </si>
  <si>
    <t>50l/strom do závlahové mísy - 10x</t>
  </si>
  <si>
    <t>63*10*50/1000</t>
  </si>
  <si>
    <t>65</t>
  </si>
  <si>
    <t>1249231058</t>
  </si>
  <si>
    <t>66</t>
  </si>
  <si>
    <t>991825086</t>
  </si>
  <si>
    <t>kontrola úvazku, převázání, nové úvazky (30% stromů) - 1x</t>
  </si>
  <si>
    <t>120</t>
  </si>
  <si>
    <t>67</t>
  </si>
  <si>
    <t>-579285519</t>
  </si>
  <si>
    <t>68</t>
  </si>
  <si>
    <t>1181425276</t>
  </si>
  <si>
    <t>69</t>
  </si>
  <si>
    <t>-271476</t>
  </si>
  <si>
    <t>70</t>
  </si>
  <si>
    <t>-511492099</t>
  </si>
  <si>
    <t>71</t>
  </si>
  <si>
    <t>-1207834782</t>
  </si>
  <si>
    <t>72</t>
  </si>
  <si>
    <t>184215153</t>
  </si>
  <si>
    <t>Odstranění ukotvení kmene dřevin jedním kůlem D do 0,1 m dl přes 2 do 3 m</t>
  </si>
  <si>
    <t>-2113287761</t>
  </si>
  <si>
    <t xml:space="preserve">odstranění dřevěných kůlů  (40%)  (skládkovné) - 1x</t>
  </si>
  <si>
    <t>73</t>
  </si>
  <si>
    <t>-437546921</t>
  </si>
  <si>
    <t xml:space="preserve">výchovný řez stromů špičáků (20%) - 1x </t>
  </si>
  <si>
    <t xml:space="preserve">řez špičáků - vytvoření podchozího profilu (20%) - 1x </t>
  </si>
  <si>
    <t xml:space="preserve">výchovný řez stromů špičáků - 1x </t>
  </si>
  <si>
    <t>003.B</t>
  </si>
  <si>
    <t>74</t>
  </si>
  <si>
    <t>1671705506</t>
  </si>
  <si>
    <t>20l/keř - 10x</t>
  </si>
  <si>
    <t>523*10*20/1000</t>
  </si>
  <si>
    <t>75</t>
  </si>
  <si>
    <t>1448712922</t>
  </si>
  <si>
    <t>76</t>
  </si>
  <si>
    <t>-932013990</t>
  </si>
  <si>
    <t>77</t>
  </si>
  <si>
    <t>-1373302426</t>
  </si>
  <si>
    <t>78</t>
  </si>
  <si>
    <t>2054092172</t>
  </si>
  <si>
    <t>79</t>
  </si>
  <si>
    <t>842626944</t>
  </si>
  <si>
    <t>-972502979</t>
  </si>
  <si>
    <t>81</t>
  </si>
  <si>
    <t>1951809150</t>
  </si>
  <si>
    <t>003.C</t>
  </si>
  <si>
    <t>-185214364</t>
  </si>
  <si>
    <t>20l/rostlina - 10x</t>
  </si>
  <si>
    <t>10*10*20/1000</t>
  </si>
  <si>
    <t>83</t>
  </si>
  <si>
    <t>1423458929</t>
  </si>
  <si>
    <t>84</t>
  </si>
  <si>
    <t>-1271203913</t>
  </si>
  <si>
    <t>85</t>
  </si>
  <si>
    <t>-1248921125</t>
  </si>
  <si>
    <t>86</t>
  </si>
  <si>
    <t>1582568003</t>
  </si>
  <si>
    <t>87</t>
  </si>
  <si>
    <t>1527155616</t>
  </si>
  <si>
    <t>88</t>
  </si>
  <si>
    <t>-881111467</t>
  </si>
  <si>
    <t>89</t>
  </si>
  <si>
    <t>-33587714</t>
  </si>
  <si>
    <t>003.D</t>
  </si>
  <si>
    <t>90</t>
  </si>
  <si>
    <t>145715951</t>
  </si>
  <si>
    <t>91</t>
  </si>
  <si>
    <t>-157633622</t>
  </si>
  <si>
    <t>92</t>
  </si>
  <si>
    <t>-1061525625</t>
  </si>
  <si>
    <t>93</t>
  </si>
  <si>
    <t>221436683</t>
  </si>
  <si>
    <t>94</t>
  </si>
  <si>
    <t>-765547000</t>
  </si>
  <si>
    <t>95</t>
  </si>
  <si>
    <t>1510872953</t>
  </si>
  <si>
    <t>96</t>
  </si>
  <si>
    <t>-475644570</t>
  </si>
  <si>
    <t>97</t>
  </si>
  <si>
    <t>1428091578</t>
  </si>
  <si>
    <t>98</t>
  </si>
  <si>
    <t>1386839907</t>
  </si>
  <si>
    <t>99</t>
  </si>
  <si>
    <t>1965173913</t>
  </si>
  <si>
    <t>100</t>
  </si>
  <si>
    <t>-1500657720</t>
  </si>
  <si>
    <t>003.E</t>
  </si>
  <si>
    <t>101</t>
  </si>
  <si>
    <t>1799834764</t>
  </si>
  <si>
    <t>004</t>
  </si>
  <si>
    <t>4.Rok</t>
  </si>
  <si>
    <t>004.A</t>
  </si>
  <si>
    <t>102</t>
  </si>
  <si>
    <t>1891960602</t>
  </si>
  <si>
    <t>100l/strom do závlahové mísy - 8x</t>
  </si>
  <si>
    <t>338*8*100/1000</t>
  </si>
  <si>
    <t>50l/strom do závlahové mísy - 8x</t>
  </si>
  <si>
    <t>63*8*50/1000</t>
  </si>
  <si>
    <t>103</t>
  </si>
  <si>
    <t>605604816</t>
  </si>
  <si>
    <t>104</t>
  </si>
  <si>
    <t>816010665</t>
  </si>
  <si>
    <t>kontrola úvazku, převázání, nové úvazky (40% stromů) - 1x</t>
  </si>
  <si>
    <t>160</t>
  </si>
  <si>
    <t>1188965493</t>
  </si>
  <si>
    <t>106</t>
  </si>
  <si>
    <t>-300781046</t>
  </si>
  <si>
    <t>377</t>
  </si>
  <si>
    <t>004.B</t>
  </si>
  <si>
    <t>107</t>
  </si>
  <si>
    <t>807533743</t>
  </si>
  <si>
    <t>20l/keř - 8x</t>
  </si>
  <si>
    <t>523*8*20/1000</t>
  </si>
  <si>
    <t>108</t>
  </si>
  <si>
    <t>-2112049526</t>
  </si>
  <si>
    <t>109</t>
  </si>
  <si>
    <t>743038262</t>
  </si>
  <si>
    <t>110</t>
  </si>
  <si>
    <t>1166408895</t>
  </si>
  <si>
    <t>004.C</t>
  </si>
  <si>
    <t>111</t>
  </si>
  <si>
    <t>-601353927</t>
  </si>
  <si>
    <t>20l/rostlina - 8x</t>
  </si>
  <si>
    <t>10*8*20/1000</t>
  </si>
  <si>
    <t>112</t>
  </si>
  <si>
    <t>1448826159</t>
  </si>
  <si>
    <t>113</t>
  </si>
  <si>
    <t>1694944271</t>
  </si>
  <si>
    <t>114</t>
  </si>
  <si>
    <t>-2020250386</t>
  </si>
  <si>
    <t>004.D</t>
  </si>
  <si>
    <t>115</t>
  </si>
  <si>
    <t>1727933010</t>
  </si>
  <si>
    <t>116</t>
  </si>
  <si>
    <t>7918406</t>
  </si>
  <si>
    <t>117</t>
  </si>
  <si>
    <t>1561499232</t>
  </si>
  <si>
    <t>118</t>
  </si>
  <si>
    <t>-1539049946</t>
  </si>
  <si>
    <t>119</t>
  </si>
  <si>
    <t>2067915251</t>
  </si>
  <si>
    <t>-1842519513</t>
  </si>
  <si>
    <t>121</t>
  </si>
  <si>
    <t>1846621173</t>
  </si>
  <si>
    <t>004.E</t>
  </si>
  <si>
    <t>122</t>
  </si>
  <si>
    <t>-638107570</t>
  </si>
  <si>
    <t>005</t>
  </si>
  <si>
    <t>5.Rok</t>
  </si>
  <si>
    <t>005.A</t>
  </si>
  <si>
    <t>123</t>
  </si>
  <si>
    <t>514973592</t>
  </si>
  <si>
    <t>124</t>
  </si>
  <si>
    <t>511186008</t>
  </si>
  <si>
    <t>125</t>
  </si>
  <si>
    <t>-1879461664</t>
  </si>
  <si>
    <t>126</t>
  </si>
  <si>
    <t>-321569068</t>
  </si>
  <si>
    <t>127</t>
  </si>
  <si>
    <t>-1955753556</t>
  </si>
  <si>
    <t>128</t>
  </si>
  <si>
    <t>-275208486</t>
  </si>
  <si>
    <t>129</t>
  </si>
  <si>
    <t>460030113</t>
  </si>
  <si>
    <t>Kácení stromů listnatých průměru kmene do 30 cm při elektromontážích</t>
  </si>
  <si>
    <t>1979216833</t>
  </si>
  <si>
    <t>https://podminky.urs.cz/item/CS_URS_2024_02/460030113</t>
  </si>
  <si>
    <t xml:space="preserve"> probírka osikových hájků (po kontrole) - 30%</t>
  </si>
  <si>
    <t>005.B</t>
  </si>
  <si>
    <t>130</t>
  </si>
  <si>
    <t>1848726234</t>
  </si>
  <si>
    <t>131</t>
  </si>
  <si>
    <t>-1195467008</t>
  </si>
  <si>
    <t>132</t>
  </si>
  <si>
    <t>1277304524</t>
  </si>
  <si>
    <t>133</t>
  </si>
  <si>
    <t>1953255143</t>
  </si>
  <si>
    <t>134</t>
  </si>
  <si>
    <t>184806000R.01</t>
  </si>
  <si>
    <t>Výchovný řez keřů</t>
  </si>
  <si>
    <t>769745795</t>
  </si>
  <si>
    <t>523</t>
  </si>
  <si>
    <t>135</t>
  </si>
  <si>
    <t>338951113R.01</t>
  </si>
  <si>
    <t xml:space="preserve">Odstranění lesnických oplocenek (celá konstrukce, včetně branek, kotvení, pletiva) </t>
  </si>
  <si>
    <t>-779600297</t>
  </si>
  <si>
    <t>005.C</t>
  </si>
  <si>
    <t>136</t>
  </si>
  <si>
    <t>1351401703</t>
  </si>
  <si>
    <t>137</t>
  </si>
  <si>
    <t>18170845</t>
  </si>
  <si>
    <t>138</t>
  </si>
  <si>
    <t>-1652528776</t>
  </si>
  <si>
    <t>139</t>
  </si>
  <si>
    <t>1715605829</t>
  </si>
  <si>
    <t>005.D</t>
  </si>
  <si>
    <t>140</t>
  </si>
  <si>
    <t>967976122</t>
  </si>
  <si>
    <t>TRÁVNÍK - zálivka trávníků zatěžovaných - 10l/m2 - 3x</t>
  </si>
  <si>
    <t>6426*10/1000*3</t>
  </si>
  <si>
    <t>141</t>
  </si>
  <si>
    <t>637920908</t>
  </si>
  <si>
    <t>142</t>
  </si>
  <si>
    <t>481671014</t>
  </si>
  <si>
    <t>-238270580</t>
  </si>
  <si>
    <t>144</t>
  </si>
  <si>
    <t>1914630479</t>
  </si>
  <si>
    <t>145</t>
  </si>
  <si>
    <t>1858447774</t>
  </si>
  <si>
    <t>146</t>
  </si>
  <si>
    <t>-182118279</t>
  </si>
  <si>
    <t>005.E</t>
  </si>
  <si>
    <t>147</t>
  </si>
  <si>
    <t>2026122714</t>
  </si>
  <si>
    <t>HSV</t>
  </si>
  <si>
    <t>Práce a dodávky HSV</t>
  </si>
  <si>
    <t>Zemní práce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</si>
</sst>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0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9" fillId="0" borderId="0" applyNumberFormat="0" applyFill="0" applyBorder="0" applyAlignment="0" applyProtection="0"/>
  </cellStyleXfs>
  <cellXfs count="282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8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9" fillId="0" borderId="19" xfId="0" applyNumberFormat="1" applyFont="1" applyBorder="1" applyAlignment="1" applyProtection="1">
      <alignment vertical="center"/>
    </xf>
    <xf numFmtId="4" fontId="29" fillId="0" borderId="20" xfId="0" applyNumberFormat="1" applyFont="1" applyBorder="1" applyAlignment="1" applyProtection="1">
      <alignment vertical="center"/>
    </xf>
    <xf numFmtId="166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13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2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4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5" fillId="0" borderId="0" xfId="0" applyFont="1" applyAlignment="1" applyProtection="1">
      <alignment horizontal="left" vertical="center"/>
    </xf>
    <xf numFmtId="0" fontId="36" fillId="0" borderId="0" xfId="1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7" fillId="0" borderId="22" xfId="0" applyFont="1" applyBorder="1" applyAlignment="1" applyProtection="1">
      <alignment horizontal="center" vertical="center"/>
    </xf>
    <xf numFmtId="49" fontId="37" fillId="0" borderId="22" xfId="0" applyNumberFormat="1" applyFont="1" applyBorder="1" applyAlignment="1" applyProtection="1">
      <alignment horizontal="left" vertical="center" wrapText="1"/>
    </xf>
    <xf numFmtId="0" fontId="37" fillId="0" borderId="22" xfId="0" applyFont="1" applyBorder="1" applyAlignment="1" applyProtection="1">
      <alignment horizontal="left" vertical="center" wrapText="1"/>
    </xf>
    <xf numFmtId="0" fontId="37" fillId="0" borderId="22" xfId="0" applyFont="1" applyBorder="1" applyAlignment="1" applyProtection="1">
      <alignment horizontal="center" vertical="center" wrapText="1"/>
    </xf>
    <xf numFmtId="167" fontId="37" fillId="0" borderId="22" xfId="0" applyNumberFormat="1" applyFont="1" applyBorder="1" applyAlignment="1" applyProtection="1">
      <alignment vertical="center"/>
    </xf>
    <xf numFmtId="4" fontId="37" fillId="2" borderId="22" xfId="0" applyNumberFormat="1" applyFont="1" applyFill="1" applyBorder="1" applyAlignment="1" applyProtection="1">
      <alignment vertical="center"/>
      <protection locked="0"/>
    </xf>
    <xf numFmtId="4" fontId="37" fillId="0" borderId="22" xfId="0" applyNumberFormat="1" applyFont="1" applyBorder="1" applyAlignment="1" applyProtection="1">
      <alignment vertical="center"/>
    </xf>
    <xf numFmtId="0" fontId="38" fillId="0" borderId="22" xfId="0" applyFont="1" applyBorder="1" applyAlignment="1" applyProtection="1">
      <alignment vertical="center"/>
    </xf>
    <xf numFmtId="0" fontId="38" fillId="0" borderId="3" xfId="0" applyFont="1" applyBorder="1" applyAlignment="1">
      <alignment vertical="center"/>
    </xf>
    <xf numFmtId="0" fontId="37" fillId="2" borderId="14" xfId="0" applyFont="1" applyFill="1" applyBorder="1" applyAlignment="1" applyProtection="1">
      <alignment horizontal="left" vertical="center"/>
      <protection locked="0"/>
    </xf>
    <xf numFmtId="0" fontId="37" fillId="0" borderId="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/>
    <xf numFmtId="0" fontId="8" fillId="0" borderId="20" xfId="0" applyFont="1" applyBorder="1" applyAlignment="1" applyProtection="1"/>
    <xf numFmtId="166" fontId="8" fillId="0" borderId="20" xfId="0" applyNumberFormat="1" applyFont="1" applyBorder="1" applyAlignment="1" applyProtection="1"/>
    <xf numFmtId="166" fontId="8" fillId="0" borderId="21" xfId="0" applyNumberFormat="1" applyFont="1" applyBorder="1" applyAlignment="1" applyProtection="1"/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4_01/185851121" TargetMode="External" /><Relationship Id="rId2" Type="http://schemas.openxmlformats.org/officeDocument/2006/relationships/hyperlink" Target="https://podminky.urs.cz/item/CS_URS_2024_02/184911111" TargetMode="External" /><Relationship Id="rId3" Type="http://schemas.openxmlformats.org/officeDocument/2006/relationships/hyperlink" Target="https://podminky.urs.cz/item/CS_URS_2024_02/184801121" TargetMode="External" /><Relationship Id="rId4" Type="http://schemas.openxmlformats.org/officeDocument/2006/relationships/hyperlink" Target="https://podminky.urs.cz/item/CS_URS_2024_02/184215113" TargetMode="External" /><Relationship Id="rId5" Type="http://schemas.openxmlformats.org/officeDocument/2006/relationships/hyperlink" Target="https://podminky.urs.cz/item/CS_URS_2024_01/184911421" TargetMode="External" /><Relationship Id="rId6" Type="http://schemas.openxmlformats.org/officeDocument/2006/relationships/hyperlink" Target="https://podminky.urs.cz/item/CS_URS_2024_01/185851121" TargetMode="External" /><Relationship Id="rId7" Type="http://schemas.openxmlformats.org/officeDocument/2006/relationships/hyperlink" Target="https://podminky.urs.cz/item/CS_URS_2024_01/184911421" TargetMode="External" /><Relationship Id="rId8" Type="http://schemas.openxmlformats.org/officeDocument/2006/relationships/hyperlink" Target="https://podminky.urs.cz/item/CS_URS_2024_02/18480113R" TargetMode="External" /><Relationship Id="rId9" Type="http://schemas.openxmlformats.org/officeDocument/2006/relationships/hyperlink" Target="https://podminky.urs.cz/item/CS_URS_2024_01/185804213" TargetMode="External" /><Relationship Id="rId10" Type="http://schemas.openxmlformats.org/officeDocument/2006/relationships/hyperlink" Target="https://podminky.urs.cz/item/CS_URS_2024_01/185851121" TargetMode="External" /><Relationship Id="rId11" Type="http://schemas.openxmlformats.org/officeDocument/2006/relationships/hyperlink" Target="https://podminky.urs.cz/item/CS_URS_2024_02/184911151.R" TargetMode="External" /><Relationship Id="rId12" Type="http://schemas.openxmlformats.org/officeDocument/2006/relationships/hyperlink" Target="https://podminky.urs.cz/item/CS_URS_2024_02/184214154" TargetMode="External" /><Relationship Id="rId13" Type="http://schemas.openxmlformats.org/officeDocument/2006/relationships/hyperlink" Target="https://podminky.urs.cz/item/CS_URS_2024_02/184851511.R" TargetMode="External" /><Relationship Id="rId14" Type="http://schemas.openxmlformats.org/officeDocument/2006/relationships/hyperlink" Target="https://podminky.urs.cz/item/CS_URS_2024_02/18321131R" TargetMode="External" /><Relationship Id="rId15" Type="http://schemas.openxmlformats.org/officeDocument/2006/relationships/hyperlink" Target="https://podminky.urs.cz/item/CS_URS_2024_01/185851121" TargetMode="External" /><Relationship Id="rId16" Type="http://schemas.openxmlformats.org/officeDocument/2006/relationships/hyperlink" Target="https://podminky.urs.cz/item/CS_URS_2024_02/111151321" TargetMode="External" /><Relationship Id="rId17" Type="http://schemas.openxmlformats.org/officeDocument/2006/relationships/hyperlink" Target="https://podminky.urs.cz/item/CS_URS_2024_02/111151331" TargetMode="External" /><Relationship Id="rId18" Type="http://schemas.openxmlformats.org/officeDocument/2006/relationships/hyperlink" Target="https://podminky.urs.cz/item/CS_URS_2024_02/181451131" TargetMode="External" /><Relationship Id="rId19" Type="http://schemas.openxmlformats.org/officeDocument/2006/relationships/hyperlink" Target="https://podminky.urs.cz/item/CS_URS_2024_02/181411131" TargetMode="External" /><Relationship Id="rId20" Type="http://schemas.openxmlformats.org/officeDocument/2006/relationships/hyperlink" Target="https://podminky.urs.cz/item/CS_URS_2024_02/185802113" TargetMode="External" /><Relationship Id="rId21" Type="http://schemas.openxmlformats.org/officeDocument/2006/relationships/hyperlink" Target="https://podminky.urs.cz/item/CS_URS_2024_02/185811111" TargetMode="External" /><Relationship Id="rId22" Type="http://schemas.openxmlformats.org/officeDocument/2006/relationships/hyperlink" Target="https://podminky.urs.cz/item/CS_URS_2024_02/041103000" TargetMode="External" /><Relationship Id="rId23" Type="http://schemas.openxmlformats.org/officeDocument/2006/relationships/hyperlink" Target="https://podminky.urs.cz/item/CS_URS_2024_01/185851121" TargetMode="External" /><Relationship Id="rId24" Type="http://schemas.openxmlformats.org/officeDocument/2006/relationships/hyperlink" Target="https://podminky.urs.cz/item/CS_URS_2024_02/184911111" TargetMode="External" /><Relationship Id="rId25" Type="http://schemas.openxmlformats.org/officeDocument/2006/relationships/hyperlink" Target="https://podminky.urs.cz/item/CS_URS_2024_02/184801121" TargetMode="External" /><Relationship Id="rId26" Type="http://schemas.openxmlformats.org/officeDocument/2006/relationships/hyperlink" Target="https://podminky.urs.cz/item/CS_URS_2024_02/184215113" TargetMode="External" /><Relationship Id="rId27" Type="http://schemas.openxmlformats.org/officeDocument/2006/relationships/hyperlink" Target="https://podminky.urs.cz/item/CS_URS_2024_01/185851121" TargetMode="External" /><Relationship Id="rId28" Type="http://schemas.openxmlformats.org/officeDocument/2006/relationships/hyperlink" Target="https://podminky.urs.cz/item/CS_URS_2024_02/18480113R" TargetMode="External" /><Relationship Id="rId29" Type="http://schemas.openxmlformats.org/officeDocument/2006/relationships/hyperlink" Target="https://podminky.urs.cz/item/CS_URS_2024_01/185804213" TargetMode="External" /><Relationship Id="rId30" Type="http://schemas.openxmlformats.org/officeDocument/2006/relationships/hyperlink" Target="https://podminky.urs.cz/item/CS_URS_2024_01/185851121" TargetMode="External" /><Relationship Id="rId31" Type="http://schemas.openxmlformats.org/officeDocument/2006/relationships/hyperlink" Target="https://podminky.urs.cz/item/CS_URS_2024_02/184214154" TargetMode="External" /><Relationship Id="rId32" Type="http://schemas.openxmlformats.org/officeDocument/2006/relationships/hyperlink" Target="https://podminky.urs.cz/item/CS_URS_2024_02/184851511.R" TargetMode="External" /><Relationship Id="rId33" Type="http://schemas.openxmlformats.org/officeDocument/2006/relationships/hyperlink" Target="https://podminky.urs.cz/item/CS_URS_2024_02/184102100R.01" TargetMode="External" /><Relationship Id="rId34" Type="http://schemas.openxmlformats.org/officeDocument/2006/relationships/hyperlink" Target="https://podminky.urs.cz/item/CS_URS_2024_01/185851121" TargetMode="External" /><Relationship Id="rId35" Type="http://schemas.openxmlformats.org/officeDocument/2006/relationships/hyperlink" Target="https://podminky.urs.cz/item/CS_URS_2024_02/111151321" TargetMode="External" /><Relationship Id="rId36" Type="http://schemas.openxmlformats.org/officeDocument/2006/relationships/hyperlink" Target="https://podminky.urs.cz/item/CS_URS_2024_02/111151331" TargetMode="External" /><Relationship Id="rId37" Type="http://schemas.openxmlformats.org/officeDocument/2006/relationships/hyperlink" Target="https://podminky.urs.cz/item/CS_URS_2024_02/185802113" TargetMode="External" /><Relationship Id="rId38" Type="http://schemas.openxmlformats.org/officeDocument/2006/relationships/hyperlink" Target="https://podminky.urs.cz/item/CS_URS_2024_02/185811111" TargetMode="External" /><Relationship Id="rId39" Type="http://schemas.openxmlformats.org/officeDocument/2006/relationships/hyperlink" Target="https://podminky.urs.cz/item/CS_URS_2024_02/041103000" TargetMode="External" /><Relationship Id="rId40" Type="http://schemas.openxmlformats.org/officeDocument/2006/relationships/hyperlink" Target="https://podminky.urs.cz/item/CS_URS_2024_01/185851121" TargetMode="External" /><Relationship Id="rId41" Type="http://schemas.openxmlformats.org/officeDocument/2006/relationships/hyperlink" Target="https://podminky.urs.cz/item/CS_URS_2024_02/184911111" TargetMode="External" /><Relationship Id="rId42" Type="http://schemas.openxmlformats.org/officeDocument/2006/relationships/hyperlink" Target="https://podminky.urs.cz/item/CS_URS_2024_02/184801121" TargetMode="External" /><Relationship Id="rId43" Type="http://schemas.openxmlformats.org/officeDocument/2006/relationships/hyperlink" Target="https://podminky.urs.cz/item/CS_URS_2024_01/184911421" TargetMode="External" /><Relationship Id="rId44" Type="http://schemas.openxmlformats.org/officeDocument/2006/relationships/hyperlink" Target="https://podminky.urs.cz/item/CS_URS_2024_01/185851121" TargetMode="External" /><Relationship Id="rId45" Type="http://schemas.openxmlformats.org/officeDocument/2006/relationships/hyperlink" Target="https://podminky.urs.cz/item/CS_URS_2024_01/184911421" TargetMode="External" /><Relationship Id="rId46" Type="http://schemas.openxmlformats.org/officeDocument/2006/relationships/hyperlink" Target="https://podminky.urs.cz/item/CS_URS_2024_02/18480113R" TargetMode="External" /><Relationship Id="rId47" Type="http://schemas.openxmlformats.org/officeDocument/2006/relationships/hyperlink" Target="https://podminky.urs.cz/item/CS_URS_2024_01/185804213" TargetMode="External" /><Relationship Id="rId48" Type="http://schemas.openxmlformats.org/officeDocument/2006/relationships/hyperlink" Target="https://podminky.urs.cz/item/CS_URS_2024_01/185851121" TargetMode="External" /><Relationship Id="rId49" Type="http://schemas.openxmlformats.org/officeDocument/2006/relationships/hyperlink" Target="https://podminky.urs.cz/item/CS_URS_2024_02/184911151.R" TargetMode="External" /><Relationship Id="rId50" Type="http://schemas.openxmlformats.org/officeDocument/2006/relationships/hyperlink" Target="https://podminky.urs.cz/item/CS_URS_2024_02/184214154" TargetMode="External" /><Relationship Id="rId51" Type="http://schemas.openxmlformats.org/officeDocument/2006/relationships/hyperlink" Target="https://podminky.urs.cz/item/CS_URS_2024_02/184851511.R" TargetMode="External" /><Relationship Id="rId52" Type="http://schemas.openxmlformats.org/officeDocument/2006/relationships/hyperlink" Target="https://podminky.urs.cz/item/CS_URS_2024_02/18321131R" TargetMode="External" /><Relationship Id="rId53" Type="http://schemas.openxmlformats.org/officeDocument/2006/relationships/hyperlink" Target="https://podminky.urs.cz/item/CS_URS_2024_01/185851121" TargetMode="External" /><Relationship Id="rId54" Type="http://schemas.openxmlformats.org/officeDocument/2006/relationships/hyperlink" Target="https://podminky.urs.cz/item/CS_URS_2024_02/111151321" TargetMode="External" /><Relationship Id="rId55" Type="http://schemas.openxmlformats.org/officeDocument/2006/relationships/hyperlink" Target="https://podminky.urs.cz/item/CS_URS_2024_02/111151331" TargetMode="External" /><Relationship Id="rId56" Type="http://schemas.openxmlformats.org/officeDocument/2006/relationships/hyperlink" Target="https://podminky.urs.cz/item/CS_URS_2024_02/181451131" TargetMode="External" /><Relationship Id="rId57" Type="http://schemas.openxmlformats.org/officeDocument/2006/relationships/hyperlink" Target="https://podminky.urs.cz/item/CS_URS_2024_02/181411131" TargetMode="External" /><Relationship Id="rId58" Type="http://schemas.openxmlformats.org/officeDocument/2006/relationships/hyperlink" Target="https://podminky.urs.cz/item/CS_URS_2024_02/185802113" TargetMode="External" /><Relationship Id="rId59" Type="http://schemas.openxmlformats.org/officeDocument/2006/relationships/hyperlink" Target="https://podminky.urs.cz/item/CS_URS_2024_02/185811111" TargetMode="External" /><Relationship Id="rId60" Type="http://schemas.openxmlformats.org/officeDocument/2006/relationships/hyperlink" Target="https://podminky.urs.cz/item/CS_URS_2024_02/041103000" TargetMode="External" /><Relationship Id="rId61" Type="http://schemas.openxmlformats.org/officeDocument/2006/relationships/hyperlink" Target="https://podminky.urs.cz/item/CS_URS_2024_01/185851121" TargetMode="External" /><Relationship Id="rId62" Type="http://schemas.openxmlformats.org/officeDocument/2006/relationships/hyperlink" Target="https://podminky.urs.cz/item/CS_URS_2024_02/184911111" TargetMode="External" /><Relationship Id="rId63" Type="http://schemas.openxmlformats.org/officeDocument/2006/relationships/hyperlink" Target="https://podminky.urs.cz/item/CS_URS_2024_02/184801121" TargetMode="External" /><Relationship Id="rId64" Type="http://schemas.openxmlformats.org/officeDocument/2006/relationships/hyperlink" Target="https://podminky.urs.cz/item/CS_URS_2024_01/185851121" TargetMode="External" /><Relationship Id="rId65" Type="http://schemas.openxmlformats.org/officeDocument/2006/relationships/hyperlink" Target="https://podminky.urs.cz/item/CS_URS_2024_02/18480113R" TargetMode="External" /><Relationship Id="rId66" Type="http://schemas.openxmlformats.org/officeDocument/2006/relationships/hyperlink" Target="https://podminky.urs.cz/item/CS_URS_2024_01/185804213" TargetMode="External" /><Relationship Id="rId67" Type="http://schemas.openxmlformats.org/officeDocument/2006/relationships/hyperlink" Target="https://podminky.urs.cz/item/CS_URS_2024_01/185851121" TargetMode="External" /><Relationship Id="rId68" Type="http://schemas.openxmlformats.org/officeDocument/2006/relationships/hyperlink" Target="https://podminky.urs.cz/item/CS_URS_2024_02/184214154" TargetMode="External" /><Relationship Id="rId69" Type="http://schemas.openxmlformats.org/officeDocument/2006/relationships/hyperlink" Target="https://podminky.urs.cz/item/CS_URS_2024_02/184851511.R" TargetMode="External" /><Relationship Id="rId70" Type="http://schemas.openxmlformats.org/officeDocument/2006/relationships/hyperlink" Target="https://podminky.urs.cz/item/CS_URS_2024_01/185851121" TargetMode="External" /><Relationship Id="rId71" Type="http://schemas.openxmlformats.org/officeDocument/2006/relationships/hyperlink" Target="https://podminky.urs.cz/item/CS_URS_2024_02/111151321" TargetMode="External" /><Relationship Id="rId72" Type="http://schemas.openxmlformats.org/officeDocument/2006/relationships/hyperlink" Target="https://podminky.urs.cz/item/CS_URS_2024_02/111151331" TargetMode="External" /><Relationship Id="rId73" Type="http://schemas.openxmlformats.org/officeDocument/2006/relationships/hyperlink" Target="https://podminky.urs.cz/item/CS_URS_2024_02/185802113" TargetMode="External" /><Relationship Id="rId74" Type="http://schemas.openxmlformats.org/officeDocument/2006/relationships/hyperlink" Target="https://podminky.urs.cz/item/CS_URS_2024_02/185811111" TargetMode="External" /><Relationship Id="rId75" Type="http://schemas.openxmlformats.org/officeDocument/2006/relationships/hyperlink" Target="https://podminky.urs.cz/item/CS_URS_2024_02/041103000" TargetMode="External" /><Relationship Id="rId76" Type="http://schemas.openxmlformats.org/officeDocument/2006/relationships/hyperlink" Target="https://podminky.urs.cz/item/CS_URS_2024_01/185851121" TargetMode="External" /><Relationship Id="rId77" Type="http://schemas.openxmlformats.org/officeDocument/2006/relationships/hyperlink" Target="https://podminky.urs.cz/item/CS_URS_2024_02/184911111" TargetMode="External" /><Relationship Id="rId78" Type="http://schemas.openxmlformats.org/officeDocument/2006/relationships/hyperlink" Target="https://podminky.urs.cz/item/CS_URS_2024_02/184801121" TargetMode="External" /><Relationship Id="rId79" Type="http://schemas.openxmlformats.org/officeDocument/2006/relationships/hyperlink" Target="https://podminky.urs.cz/item/CS_URS_2024_02/460030113" TargetMode="External" /><Relationship Id="rId80" Type="http://schemas.openxmlformats.org/officeDocument/2006/relationships/hyperlink" Target="https://podminky.urs.cz/item/CS_URS_2024_01/185851121" TargetMode="External" /><Relationship Id="rId81" Type="http://schemas.openxmlformats.org/officeDocument/2006/relationships/hyperlink" Target="https://podminky.urs.cz/item/CS_URS_2024_02/18480113R" TargetMode="External" /><Relationship Id="rId82" Type="http://schemas.openxmlformats.org/officeDocument/2006/relationships/hyperlink" Target="https://podminky.urs.cz/item/CS_URS_2024_01/185804213" TargetMode="External" /><Relationship Id="rId83" Type="http://schemas.openxmlformats.org/officeDocument/2006/relationships/hyperlink" Target="https://podminky.urs.cz/item/CS_URS_2024_01/185851121" TargetMode="External" /><Relationship Id="rId84" Type="http://schemas.openxmlformats.org/officeDocument/2006/relationships/hyperlink" Target="https://podminky.urs.cz/item/CS_URS_2024_02/184214154" TargetMode="External" /><Relationship Id="rId85" Type="http://schemas.openxmlformats.org/officeDocument/2006/relationships/hyperlink" Target="https://podminky.urs.cz/item/CS_URS_2024_02/184851511.R" TargetMode="External" /><Relationship Id="rId86" Type="http://schemas.openxmlformats.org/officeDocument/2006/relationships/hyperlink" Target="https://podminky.urs.cz/item/CS_URS_2024_01/185851121" TargetMode="External" /><Relationship Id="rId87" Type="http://schemas.openxmlformats.org/officeDocument/2006/relationships/hyperlink" Target="https://podminky.urs.cz/item/CS_URS_2024_02/111151321" TargetMode="External" /><Relationship Id="rId88" Type="http://schemas.openxmlformats.org/officeDocument/2006/relationships/hyperlink" Target="https://podminky.urs.cz/item/CS_URS_2024_02/111151331" TargetMode="External" /><Relationship Id="rId89" Type="http://schemas.openxmlformats.org/officeDocument/2006/relationships/hyperlink" Target="https://podminky.urs.cz/item/CS_URS_2024_02/185802113" TargetMode="External" /><Relationship Id="rId90" Type="http://schemas.openxmlformats.org/officeDocument/2006/relationships/hyperlink" Target="https://podminky.urs.cz/item/CS_URS_2024_02/185811111" TargetMode="External" /><Relationship Id="rId91" Type="http://schemas.openxmlformats.org/officeDocument/2006/relationships/hyperlink" Target="https://podminky.urs.cz/item/CS_URS_2024_02/041103000" TargetMode="External" /><Relationship Id="rId92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7" t="s">
        <v>6</v>
      </c>
      <c r="BT2" s="17" t="s">
        <v>7</v>
      </c>
    </row>
    <row r="3" s="1" customFormat="1" ht="6.96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="1" customFormat="1" ht="24.96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7" t="s">
        <v>14</v>
      </c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0"/>
      <c r="BE5" s="28" t="s">
        <v>15</v>
      </c>
      <c r="BS5" s="17" t="s">
        <v>6</v>
      </c>
    </row>
    <row r="6" s="1" customFormat="1" ht="36.96" customHeight="1">
      <c r="B6" s="21"/>
      <c r="C6" s="22"/>
      <c r="D6" s="29" t="s">
        <v>16</v>
      </c>
      <c r="E6" s="22"/>
      <c r="F6" s="22"/>
      <c r="G6" s="22"/>
      <c r="H6" s="22"/>
      <c r="I6" s="22"/>
      <c r="J6" s="22"/>
      <c r="K6" s="30" t="s">
        <v>17</v>
      </c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0"/>
      <c r="BE6" s="31"/>
      <c r="BS6" s="17" t="s">
        <v>6</v>
      </c>
    </row>
    <row r="7" s="1" customFormat="1" ht="12" customHeight="1">
      <c r="B7" s="21"/>
      <c r="C7" s="22"/>
      <c r="D7" s="32" t="s">
        <v>18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32" t="s">
        <v>19</v>
      </c>
      <c r="AL7" s="22"/>
      <c r="AM7" s="22"/>
      <c r="AN7" s="27" t="s">
        <v>1</v>
      </c>
      <c r="AO7" s="22"/>
      <c r="AP7" s="22"/>
      <c r="AQ7" s="22"/>
      <c r="AR7" s="20"/>
      <c r="BE7" s="31"/>
      <c r="BS7" s="17" t="s">
        <v>6</v>
      </c>
    </row>
    <row r="8" s="1" customFormat="1" ht="12" customHeight="1">
      <c r="B8" s="21"/>
      <c r="C8" s="22"/>
      <c r="D8" s="32" t="s">
        <v>20</v>
      </c>
      <c r="E8" s="22"/>
      <c r="F8" s="22"/>
      <c r="G8" s="22"/>
      <c r="H8" s="22"/>
      <c r="I8" s="22"/>
      <c r="J8" s="22"/>
      <c r="K8" s="27" t="s">
        <v>21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32" t="s">
        <v>22</v>
      </c>
      <c r="AL8" s="22"/>
      <c r="AM8" s="22"/>
      <c r="AN8" s="33" t="s">
        <v>23</v>
      </c>
      <c r="AO8" s="22"/>
      <c r="AP8" s="22"/>
      <c r="AQ8" s="22"/>
      <c r="AR8" s="20"/>
      <c r="BE8" s="31"/>
      <c r="BS8" s="17" t="s">
        <v>6</v>
      </c>
    </row>
    <row r="9" s="1" customFormat="1" ht="14.4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31"/>
      <c r="BS9" s="17" t="s">
        <v>6</v>
      </c>
    </row>
    <row r="10" s="1" customFormat="1" ht="12" customHeight="1">
      <c r="B10" s="21"/>
      <c r="C10" s="22"/>
      <c r="D10" s="32" t="s">
        <v>24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32" t="s">
        <v>25</v>
      </c>
      <c r="AL10" s="22"/>
      <c r="AM10" s="22"/>
      <c r="AN10" s="27" t="s">
        <v>1</v>
      </c>
      <c r="AO10" s="22"/>
      <c r="AP10" s="22"/>
      <c r="AQ10" s="22"/>
      <c r="AR10" s="20"/>
      <c r="BE10" s="31"/>
      <c r="BS10" s="17" t="s">
        <v>6</v>
      </c>
    </row>
    <row r="11" s="1" customFormat="1" ht="18.48" customHeight="1">
      <c r="B11" s="21"/>
      <c r="C11" s="22"/>
      <c r="D11" s="22"/>
      <c r="E11" s="27" t="s">
        <v>21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32" t="s">
        <v>26</v>
      </c>
      <c r="AL11" s="22"/>
      <c r="AM11" s="22"/>
      <c r="AN11" s="27" t="s">
        <v>1</v>
      </c>
      <c r="AO11" s="22"/>
      <c r="AP11" s="22"/>
      <c r="AQ11" s="22"/>
      <c r="AR11" s="20"/>
      <c r="BE11" s="31"/>
      <c r="BS11" s="17" t="s">
        <v>6</v>
      </c>
    </row>
    <row r="12" s="1" customFormat="1" ht="6.96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31"/>
      <c r="BS12" s="17" t="s">
        <v>6</v>
      </c>
    </row>
    <row r="13" s="1" customFormat="1" ht="12" customHeight="1">
      <c r="B13" s="21"/>
      <c r="C13" s="22"/>
      <c r="D13" s="32" t="s">
        <v>27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32" t="s">
        <v>25</v>
      </c>
      <c r="AL13" s="22"/>
      <c r="AM13" s="22"/>
      <c r="AN13" s="34" t="s">
        <v>28</v>
      </c>
      <c r="AO13" s="22"/>
      <c r="AP13" s="22"/>
      <c r="AQ13" s="22"/>
      <c r="AR13" s="20"/>
      <c r="BE13" s="31"/>
      <c r="BS13" s="17" t="s">
        <v>6</v>
      </c>
    </row>
    <row r="14">
      <c r="B14" s="21"/>
      <c r="C14" s="22"/>
      <c r="D14" s="22"/>
      <c r="E14" s="34" t="s">
        <v>28</v>
      </c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2" t="s">
        <v>26</v>
      </c>
      <c r="AL14" s="22"/>
      <c r="AM14" s="22"/>
      <c r="AN14" s="34" t="s">
        <v>28</v>
      </c>
      <c r="AO14" s="22"/>
      <c r="AP14" s="22"/>
      <c r="AQ14" s="22"/>
      <c r="AR14" s="20"/>
      <c r="BE14" s="31"/>
      <c r="BS14" s="17" t="s">
        <v>6</v>
      </c>
    </row>
    <row r="15" s="1" customFormat="1" ht="6.96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31"/>
      <c r="BS15" s="17" t="s">
        <v>4</v>
      </c>
    </row>
    <row r="16" s="1" customFormat="1" ht="12" customHeight="1">
      <c r="B16" s="21"/>
      <c r="C16" s="22"/>
      <c r="D16" s="32" t="s">
        <v>29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32" t="s">
        <v>25</v>
      </c>
      <c r="AL16" s="22"/>
      <c r="AM16" s="22"/>
      <c r="AN16" s="27" t="s">
        <v>1</v>
      </c>
      <c r="AO16" s="22"/>
      <c r="AP16" s="22"/>
      <c r="AQ16" s="22"/>
      <c r="AR16" s="20"/>
      <c r="BE16" s="31"/>
      <c r="BS16" s="17" t="s">
        <v>4</v>
      </c>
    </row>
    <row r="17" s="1" customFormat="1" ht="18.48" customHeight="1">
      <c r="B17" s="21"/>
      <c r="C17" s="22"/>
      <c r="D17" s="22"/>
      <c r="E17" s="27" t="s">
        <v>21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32" t="s">
        <v>26</v>
      </c>
      <c r="AL17" s="22"/>
      <c r="AM17" s="22"/>
      <c r="AN17" s="27" t="s">
        <v>1</v>
      </c>
      <c r="AO17" s="22"/>
      <c r="AP17" s="22"/>
      <c r="AQ17" s="22"/>
      <c r="AR17" s="20"/>
      <c r="BE17" s="31"/>
      <c r="BS17" s="17" t="s">
        <v>30</v>
      </c>
    </row>
    <row r="18" s="1" customFormat="1" ht="6.96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31"/>
      <c r="BS18" s="17" t="s">
        <v>6</v>
      </c>
    </row>
    <row r="19" s="1" customFormat="1" ht="12" customHeight="1">
      <c r="B19" s="21"/>
      <c r="C19" s="22"/>
      <c r="D19" s="32" t="s">
        <v>31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32" t="s">
        <v>25</v>
      </c>
      <c r="AL19" s="22"/>
      <c r="AM19" s="22"/>
      <c r="AN19" s="27" t="s">
        <v>1</v>
      </c>
      <c r="AO19" s="22"/>
      <c r="AP19" s="22"/>
      <c r="AQ19" s="22"/>
      <c r="AR19" s="20"/>
      <c r="BE19" s="31"/>
      <c r="BS19" s="17" t="s">
        <v>6</v>
      </c>
    </row>
    <row r="20" s="1" customFormat="1" ht="18.48" customHeight="1">
      <c r="B20" s="21"/>
      <c r="C20" s="22"/>
      <c r="D20" s="22"/>
      <c r="E20" s="27" t="s">
        <v>21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32" t="s">
        <v>26</v>
      </c>
      <c r="AL20" s="22"/>
      <c r="AM20" s="22"/>
      <c r="AN20" s="27" t="s">
        <v>1</v>
      </c>
      <c r="AO20" s="22"/>
      <c r="AP20" s="22"/>
      <c r="AQ20" s="22"/>
      <c r="AR20" s="20"/>
      <c r="BE20" s="31"/>
      <c r="BS20" s="17" t="s">
        <v>30</v>
      </c>
    </row>
    <row r="21" s="1" customFormat="1" ht="6.96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31"/>
    </row>
    <row r="22" s="1" customFormat="1" ht="12" customHeight="1">
      <c r="B22" s="21"/>
      <c r="C22" s="22"/>
      <c r="D22" s="32" t="s">
        <v>32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31"/>
    </row>
    <row r="23" s="1" customFormat="1" ht="16.5" customHeight="1">
      <c r="B23" s="21"/>
      <c r="C23" s="22"/>
      <c r="D23" s="22"/>
      <c r="E23" s="36" t="s">
        <v>1</v>
      </c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22"/>
      <c r="AP23" s="22"/>
      <c r="AQ23" s="22"/>
      <c r="AR23" s="20"/>
      <c r="BE23" s="31"/>
    </row>
    <row r="24" s="1" customFormat="1" ht="6.96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31"/>
    </row>
    <row r="25" s="1" customFormat="1" ht="6.96" customHeight="1">
      <c r="B25" s="21"/>
      <c r="C25" s="22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22"/>
      <c r="AQ25" s="22"/>
      <c r="AR25" s="20"/>
      <c r="BE25" s="31"/>
    </row>
    <row r="26" s="2" customFormat="1" ht="25.92" customHeight="1">
      <c r="A26" s="38"/>
      <c r="B26" s="39"/>
      <c r="C26" s="40"/>
      <c r="D26" s="41" t="s">
        <v>33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3">
        <f>ROUND(AG94,2)</f>
        <v>0</v>
      </c>
      <c r="AL26" s="42"/>
      <c r="AM26" s="42"/>
      <c r="AN26" s="42"/>
      <c r="AO26" s="42"/>
      <c r="AP26" s="40"/>
      <c r="AQ26" s="40"/>
      <c r="AR26" s="44"/>
      <c r="BE26" s="31"/>
    </row>
    <row r="27" s="2" customFormat="1" ht="6.96" customHeight="1">
      <c r="A27" s="38"/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4"/>
      <c r="BE27" s="31"/>
    </row>
    <row r="28" s="2" customFormat="1">
      <c r="A28" s="38"/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5" t="s">
        <v>34</v>
      </c>
      <c r="M28" s="45"/>
      <c r="N28" s="45"/>
      <c r="O28" s="45"/>
      <c r="P28" s="45"/>
      <c r="Q28" s="40"/>
      <c r="R28" s="40"/>
      <c r="S28" s="40"/>
      <c r="T28" s="40"/>
      <c r="U28" s="40"/>
      <c r="V28" s="40"/>
      <c r="W28" s="45" t="s">
        <v>35</v>
      </c>
      <c r="X28" s="45"/>
      <c r="Y28" s="45"/>
      <c r="Z28" s="45"/>
      <c r="AA28" s="45"/>
      <c r="AB28" s="45"/>
      <c r="AC28" s="45"/>
      <c r="AD28" s="45"/>
      <c r="AE28" s="45"/>
      <c r="AF28" s="40"/>
      <c r="AG28" s="40"/>
      <c r="AH28" s="40"/>
      <c r="AI28" s="40"/>
      <c r="AJ28" s="40"/>
      <c r="AK28" s="45" t="s">
        <v>36</v>
      </c>
      <c r="AL28" s="45"/>
      <c r="AM28" s="45"/>
      <c r="AN28" s="45"/>
      <c r="AO28" s="45"/>
      <c r="AP28" s="40"/>
      <c r="AQ28" s="40"/>
      <c r="AR28" s="44"/>
      <c r="BE28" s="31"/>
    </row>
    <row r="29" s="3" customFormat="1" ht="14.4" customHeight="1">
      <c r="A29" s="3"/>
      <c r="B29" s="46"/>
      <c r="C29" s="47"/>
      <c r="D29" s="32" t="s">
        <v>37</v>
      </c>
      <c r="E29" s="47"/>
      <c r="F29" s="32" t="s">
        <v>38</v>
      </c>
      <c r="G29" s="47"/>
      <c r="H29" s="47"/>
      <c r="I29" s="47"/>
      <c r="J29" s="47"/>
      <c r="K29" s="47"/>
      <c r="L29" s="48">
        <v>0.20999999999999999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9">
        <f>ROUND(AZ94, 2)</f>
        <v>0</v>
      </c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9">
        <f>ROUND(AV94, 2)</f>
        <v>0</v>
      </c>
      <c r="AL29" s="47"/>
      <c r="AM29" s="47"/>
      <c r="AN29" s="47"/>
      <c r="AO29" s="47"/>
      <c r="AP29" s="47"/>
      <c r="AQ29" s="47"/>
      <c r="AR29" s="50"/>
      <c r="BE29" s="51"/>
    </row>
    <row r="30" s="3" customFormat="1" ht="14.4" customHeight="1">
      <c r="A30" s="3"/>
      <c r="B30" s="46"/>
      <c r="C30" s="47"/>
      <c r="D30" s="47"/>
      <c r="E30" s="47"/>
      <c r="F30" s="32" t="s">
        <v>39</v>
      </c>
      <c r="G30" s="47"/>
      <c r="H30" s="47"/>
      <c r="I30" s="47"/>
      <c r="J30" s="47"/>
      <c r="K30" s="47"/>
      <c r="L30" s="48">
        <v>0.12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9">
        <f>ROUND(BA94, 2)</f>
        <v>0</v>
      </c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9">
        <f>ROUND(AW94, 2)</f>
        <v>0</v>
      </c>
      <c r="AL30" s="47"/>
      <c r="AM30" s="47"/>
      <c r="AN30" s="47"/>
      <c r="AO30" s="47"/>
      <c r="AP30" s="47"/>
      <c r="AQ30" s="47"/>
      <c r="AR30" s="50"/>
      <c r="BE30" s="51"/>
    </row>
    <row r="31" hidden="1" s="3" customFormat="1" ht="14.4" customHeight="1">
      <c r="A31" s="3"/>
      <c r="B31" s="46"/>
      <c r="C31" s="47"/>
      <c r="D31" s="47"/>
      <c r="E31" s="47"/>
      <c r="F31" s="32" t="s">
        <v>40</v>
      </c>
      <c r="G31" s="47"/>
      <c r="H31" s="47"/>
      <c r="I31" s="47"/>
      <c r="J31" s="47"/>
      <c r="K31" s="47"/>
      <c r="L31" s="48">
        <v>0.20999999999999999</v>
      </c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9">
        <f>ROUND(BB94, 2)</f>
        <v>0</v>
      </c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9">
        <v>0</v>
      </c>
      <c r="AL31" s="47"/>
      <c r="AM31" s="47"/>
      <c r="AN31" s="47"/>
      <c r="AO31" s="47"/>
      <c r="AP31" s="47"/>
      <c r="AQ31" s="47"/>
      <c r="AR31" s="50"/>
      <c r="BE31" s="51"/>
    </row>
    <row r="32" hidden="1" s="3" customFormat="1" ht="14.4" customHeight="1">
      <c r="A32" s="3"/>
      <c r="B32" s="46"/>
      <c r="C32" s="47"/>
      <c r="D32" s="47"/>
      <c r="E32" s="47"/>
      <c r="F32" s="32" t="s">
        <v>41</v>
      </c>
      <c r="G32" s="47"/>
      <c r="H32" s="47"/>
      <c r="I32" s="47"/>
      <c r="J32" s="47"/>
      <c r="K32" s="47"/>
      <c r="L32" s="48">
        <v>0.12</v>
      </c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9">
        <f>ROUND(BC94, 2)</f>
        <v>0</v>
      </c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9">
        <v>0</v>
      </c>
      <c r="AL32" s="47"/>
      <c r="AM32" s="47"/>
      <c r="AN32" s="47"/>
      <c r="AO32" s="47"/>
      <c r="AP32" s="47"/>
      <c r="AQ32" s="47"/>
      <c r="AR32" s="50"/>
      <c r="BE32" s="51"/>
    </row>
    <row r="33" hidden="1" s="3" customFormat="1" ht="14.4" customHeight="1">
      <c r="A33" s="3"/>
      <c r="B33" s="46"/>
      <c r="C33" s="47"/>
      <c r="D33" s="47"/>
      <c r="E33" s="47"/>
      <c r="F33" s="32" t="s">
        <v>42</v>
      </c>
      <c r="G33" s="47"/>
      <c r="H33" s="47"/>
      <c r="I33" s="47"/>
      <c r="J33" s="47"/>
      <c r="K33" s="47"/>
      <c r="L33" s="48">
        <v>0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9">
        <f>ROUND(BD94, 2)</f>
        <v>0</v>
      </c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9">
        <v>0</v>
      </c>
      <c r="AL33" s="47"/>
      <c r="AM33" s="47"/>
      <c r="AN33" s="47"/>
      <c r="AO33" s="47"/>
      <c r="AP33" s="47"/>
      <c r="AQ33" s="47"/>
      <c r="AR33" s="50"/>
      <c r="BE33" s="51"/>
    </row>
    <row r="34" s="2" customFormat="1" ht="6.96" customHeight="1">
      <c r="A34" s="38"/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4"/>
      <c r="BE34" s="31"/>
    </row>
    <row r="35" s="2" customFormat="1" ht="25.92" customHeight="1">
      <c r="A35" s="38"/>
      <c r="B35" s="39"/>
      <c r="C35" s="52"/>
      <c r="D35" s="53" t="s">
        <v>43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44</v>
      </c>
      <c r="U35" s="54"/>
      <c r="V35" s="54"/>
      <c r="W35" s="54"/>
      <c r="X35" s="56" t="s">
        <v>45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44"/>
      <c r="BE35" s="38"/>
    </row>
    <row r="36" s="2" customFormat="1" ht="6.96" customHeight="1">
      <c r="A36" s="38"/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4"/>
      <c r="BE36" s="38"/>
    </row>
    <row r="37" s="2" customFormat="1" ht="14.4" customHeight="1">
      <c r="A37" s="38"/>
      <c r="B37" s="39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4"/>
      <c r="BE37" s="38"/>
    </row>
    <row r="38" s="1" customFormat="1" ht="14.4" customHeight="1"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0"/>
    </row>
    <row r="39" s="1" customFormat="1" ht="14.4" customHeight="1"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0"/>
    </row>
    <row r="40" s="1" customFormat="1" ht="14.4" customHeight="1"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0"/>
    </row>
    <row r="41" s="1" customFormat="1" ht="14.4" customHeight="1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0"/>
    </row>
    <row r="42" s="1" customFormat="1" ht="14.4" customHeight="1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0"/>
    </row>
    <row r="43" s="1" customFormat="1" ht="14.4" customHeight="1"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0"/>
    </row>
    <row r="44" s="1" customFormat="1" ht="14.4" customHeight="1"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0"/>
    </row>
    <row r="45" s="1" customFormat="1" ht="14.4" customHeight="1"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0"/>
    </row>
    <row r="46" s="1" customFormat="1" ht="14.4" customHeight="1"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0"/>
    </row>
    <row r="47" s="1" customFormat="1" ht="14.4" customHeight="1"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0"/>
    </row>
    <row r="48" s="1" customFormat="1" ht="14.4" customHeight="1"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0"/>
    </row>
    <row r="49" s="2" customFormat="1" ht="14.4" customHeight="1">
      <c r="B49" s="59"/>
      <c r="C49" s="60"/>
      <c r="D49" s="61" t="s">
        <v>46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1" t="s">
        <v>47</v>
      </c>
      <c r="AI49" s="62"/>
      <c r="AJ49" s="62"/>
      <c r="AK49" s="62"/>
      <c r="AL49" s="62"/>
      <c r="AM49" s="62"/>
      <c r="AN49" s="62"/>
      <c r="AO49" s="62"/>
      <c r="AP49" s="60"/>
      <c r="AQ49" s="60"/>
      <c r="AR49" s="63"/>
    </row>
    <row r="50"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0"/>
    </row>
    <row r="51"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0"/>
    </row>
    <row r="52"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0"/>
    </row>
    <row r="53"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0"/>
    </row>
    <row r="54"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0"/>
    </row>
    <row r="5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0"/>
    </row>
    <row r="56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0"/>
    </row>
    <row r="57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0"/>
    </row>
    <row r="58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0"/>
    </row>
    <row r="59"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0"/>
    </row>
    <row r="60" s="2" customFormat="1">
      <c r="A60" s="38"/>
      <c r="B60" s="39"/>
      <c r="C60" s="40"/>
      <c r="D60" s="64" t="s">
        <v>48</v>
      </c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64" t="s">
        <v>49</v>
      </c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64" t="s">
        <v>48</v>
      </c>
      <c r="AI60" s="42"/>
      <c r="AJ60" s="42"/>
      <c r="AK60" s="42"/>
      <c r="AL60" s="42"/>
      <c r="AM60" s="64" t="s">
        <v>49</v>
      </c>
      <c r="AN60" s="42"/>
      <c r="AO60" s="42"/>
      <c r="AP60" s="40"/>
      <c r="AQ60" s="40"/>
      <c r="AR60" s="44"/>
      <c r="BE60" s="38"/>
    </row>
    <row r="61"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0"/>
    </row>
    <row r="62"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0"/>
    </row>
    <row r="63"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0"/>
    </row>
    <row r="64" s="2" customFormat="1">
      <c r="A64" s="38"/>
      <c r="B64" s="39"/>
      <c r="C64" s="40"/>
      <c r="D64" s="61" t="s">
        <v>50</v>
      </c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1" t="s">
        <v>51</v>
      </c>
      <c r="AI64" s="65"/>
      <c r="AJ64" s="65"/>
      <c r="AK64" s="65"/>
      <c r="AL64" s="65"/>
      <c r="AM64" s="65"/>
      <c r="AN64" s="65"/>
      <c r="AO64" s="65"/>
      <c r="AP64" s="40"/>
      <c r="AQ64" s="40"/>
      <c r="AR64" s="44"/>
      <c r="BE64" s="38"/>
    </row>
    <row r="65">
      <c r="B65" s="21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0"/>
    </row>
    <row r="66"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0"/>
    </row>
    <row r="67"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0"/>
    </row>
    <row r="68"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0"/>
    </row>
    <row r="69"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0"/>
    </row>
    <row r="70"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0"/>
    </row>
    <row r="71">
      <c r="B71" s="21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0"/>
    </row>
    <row r="72"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0"/>
    </row>
    <row r="73">
      <c r="B73" s="21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0"/>
    </row>
    <row r="74">
      <c r="B74" s="2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0"/>
    </row>
    <row r="75" s="2" customFormat="1">
      <c r="A75" s="38"/>
      <c r="B75" s="39"/>
      <c r="C75" s="40"/>
      <c r="D75" s="64" t="s">
        <v>48</v>
      </c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64" t="s">
        <v>49</v>
      </c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64" t="s">
        <v>48</v>
      </c>
      <c r="AI75" s="42"/>
      <c r="AJ75" s="42"/>
      <c r="AK75" s="42"/>
      <c r="AL75" s="42"/>
      <c r="AM75" s="64" t="s">
        <v>49</v>
      </c>
      <c r="AN75" s="42"/>
      <c r="AO75" s="42"/>
      <c r="AP75" s="40"/>
      <c r="AQ75" s="40"/>
      <c r="AR75" s="44"/>
      <c r="BE75" s="38"/>
    </row>
    <row r="76" s="2" customFormat="1">
      <c r="A76" s="38"/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4"/>
      <c r="BE76" s="38"/>
    </row>
    <row r="77" s="2" customFormat="1" ht="6.96" customHeight="1">
      <c r="A77" s="38"/>
      <c r="B77" s="66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44"/>
      <c r="BE77" s="38"/>
    </row>
    <row r="81" s="2" customFormat="1" ht="6.96" customHeight="1">
      <c r="A81" s="38"/>
      <c r="B81" s="68"/>
      <c r="C81" s="69"/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9"/>
      <c r="P81" s="69"/>
      <c r="Q81" s="69"/>
      <c r="R81" s="69"/>
      <c r="S81" s="69"/>
      <c r="T81" s="69"/>
      <c r="U81" s="69"/>
      <c r="V81" s="69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69"/>
      <c r="AO81" s="69"/>
      <c r="AP81" s="69"/>
      <c r="AQ81" s="69"/>
      <c r="AR81" s="44"/>
      <c r="BE81" s="38"/>
    </row>
    <row r="82" s="2" customFormat="1" ht="24.96" customHeight="1">
      <c r="A82" s="38"/>
      <c r="B82" s="39"/>
      <c r="C82" s="23" t="s">
        <v>52</v>
      </c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4"/>
      <c r="B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4"/>
      <c r="BE83" s="38"/>
    </row>
    <row r="84" s="4" customFormat="1" ht="12" customHeight="1">
      <c r="A84" s="4"/>
      <c r="B84" s="70"/>
      <c r="C84" s="32" t="s">
        <v>13</v>
      </c>
      <c r="D84" s="71"/>
      <c r="E84" s="71"/>
      <c r="F84" s="71"/>
      <c r="G84" s="71"/>
      <c r="H84" s="71"/>
      <c r="I84" s="71"/>
      <c r="J84" s="71"/>
      <c r="K84" s="71"/>
      <c r="L84" s="71" t="str">
        <f>K5</f>
        <v>143</v>
      </c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2"/>
      <c r="BE84" s="4"/>
    </row>
    <row r="85" s="5" customFormat="1" ht="36.96" customHeight="1">
      <c r="A85" s="5"/>
      <c r="B85" s="73"/>
      <c r="C85" s="74" t="s">
        <v>16</v>
      </c>
      <c r="D85" s="75"/>
      <c r="E85" s="75"/>
      <c r="F85" s="75"/>
      <c r="G85" s="75"/>
      <c r="H85" s="75"/>
      <c r="I85" s="75"/>
      <c r="J85" s="75"/>
      <c r="K85" s="75"/>
      <c r="L85" s="76" t="str">
        <f>K6</f>
        <v>LESOPARK NA KOLEČKU ROUDNICE NAD LABEM - NÁSLEDNÁ PÉČE</v>
      </c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7"/>
      <c r="BE85" s="5"/>
    </row>
    <row r="86" s="2" customFormat="1" ht="6.96" customHeight="1">
      <c r="A86" s="38"/>
      <c r="B86" s="39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4"/>
      <c r="BE86" s="38"/>
    </row>
    <row r="87" s="2" customFormat="1" ht="12" customHeight="1">
      <c r="A87" s="38"/>
      <c r="B87" s="39"/>
      <c r="C87" s="32" t="s">
        <v>20</v>
      </c>
      <c r="D87" s="40"/>
      <c r="E87" s="40"/>
      <c r="F87" s="40"/>
      <c r="G87" s="40"/>
      <c r="H87" s="40"/>
      <c r="I87" s="40"/>
      <c r="J87" s="40"/>
      <c r="K87" s="40"/>
      <c r="L87" s="78" t="str">
        <f>IF(K8="","",K8)</f>
        <v xml:space="preserve"> </v>
      </c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32" t="s">
        <v>22</v>
      </c>
      <c r="AJ87" s="40"/>
      <c r="AK87" s="40"/>
      <c r="AL87" s="40"/>
      <c r="AM87" s="79" t="str">
        <f>IF(AN8= "","",AN8)</f>
        <v>18. 9. 2024</v>
      </c>
      <c r="AN87" s="79"/>
      <c r="AO87" s="40"/>
      <c r="AP87" s="40"/>
      <c r="AQ87" s="40"/>
      <c r="AR87" s="44"/>
      <c r="B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4"/>
      <c r="BE88" s="38"/>
    </row>
    <row r="89" s="2" customFormat="1" ht="15.15" customHeight="1">
      <c r="A89" s="38"/>
      <c r="B89" s="39"/>
      <c r="C89" s="32" t="s">
        <v>24</v>
      </c>
      <c r="D89" s="40"/>
      <c r="E89" s="40"/>
      <c r="F89" s="40"/>
      <c r="G89" s="40"/>
      <c r="H89" s="40"/>
      <c r="I89" s="40"/>
      <c r="J89" s="40"/>
      <c r="K89" s="40"/>
      <c r="L89" s="71" t="str">
        <f>IF(E11= "","",E11)</f>
        <v xml:space="preserve"> </v>
      </c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32" t="s">
        <v>29</v>
      </c>
      <c r="AJ89" s="40"/>
      <c r="AK89" s="40"/>
      <c r="AL89" s="40"/>
      <c r="AM89" s="80" t="str">
        <f>IF(E17="","",E17)</f>
        <v xml:space="preserve"> </v>
      </c>
      <c r="AN89" s="71"/>
      <c r="AO89" s="71"/>
      <c r="AP89" s="71"/>
      <c r="AQ89" s="40"/>
      <c r="AR89" s="44"/>
      <c r="AS89" s="81" t="s">
        <v>53</v>
      </c>
      <c r="AT89" s="82"/>
      <c r="AU89" s="83"/>
      <c r="AV89" s="83"/>
      <c r="AW89" s="83"/>
      <c r="AX89" s="83"/>
      <c r="AY89" s="83"/>
      <c r="AZ89" s="83"/>
      <c r="BA89" s="83"/>
      <c r="BB89" s="83"/>
      <c r="BC89" s="83"/>
      <c r="BD89" s="84"/>
      <c r="BE89" s="38"/>
    </row>
    <row r="90" s="2" customFormat="1" ht="15.15" customHeight="1">
      <c r="A90" s="38"/>
      <c r="B90" s="39"/>
      <c r="C90" s="32" t="s">
        <v>27</v>
      </c>
      <c r="D90" s="40"/>
      <c r="E90" s="40"/>
      <c r="F90" s="40"/>
      <c r="G90" s="40"/>
      <c r="H90" s="40"/>
      <c r="I90" s="40"/>
      <c r="J90" s="40"/>
      <c r="K90" s="40"/>
      <c r="L90" s="71" t="str">
        <f>IF(E14= "Vyplň údaj","",E14)</f>
        <v/>
      </c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32" t="s">
        <v>31</v>
      </c>
      <c r="AJ90" s="40"/>
      <c r="AK90" s="40"/>
      <c r="AL90" s="40"/>
      <c r="AM90" s="80" t="str">
        <f>IF(E20="","",E20)</f>
        <v xml:space="preserve"> </v>
      </c>
      <c r="AN90" s="71"/>
      <c r="AO90" s="71"/>
      <c r="AP90" s="71"/>
      <c r="AQ90" s="40"/>
      <c r="AR90" s="44"/>
      <c r="AS90" s="85"/>
      <c r="AT90" s="86"/>
      <c r="AU90" s="87"/>
      <c r="AV90" s="87"/>
      <c r="AW90" s="87"/>
      <c r="AX90" s="87"/>
      <c r="AY90" s="87"/>
      <c r="AZ90" s="87"/>
      <c r="BA90" s="87"/>
      <c r="BB90" s="87"/>
      <c r="BC90" s="87"/>
      <c r="BD90" s="88"/>
      <c r="BE90" s="38"/>
    </row>
    <row r="91" s="2" customFormat="1" ht="10.8" customHeight="1">
      <c r="A91" s="38"/>
      <c r="B91" s="39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4"/>
      <c r="AS91" s="89"/>
      <c r="AT91" s="90"/>
      <c r="AU91" s="91"/>
      <c r="AV91" s="91"/>
      <c r="AW91" s="91"/>
      <c r="AX91" s="91"/>
      <c r="AY91" s="91"/>
      <c r="AZ91" s="91"/>
      <c r="BA91" s="91"/>
      <c r="BB91" s="91"/>
      <c r="BC91" s="91"/>
      <c r="BD91" s="92"/>
      <c r="BE91" s="38"/>
    </row>
    <row r="92" s="2" customFormat="1" ht="29.28" customHeight="1">
      <c r="A92" s="38"/>
      <c r="B92" s="39"/>
      <c r="C92" s="93" t="s">
        <v>54</v>
      </c>
      <c r="D92" s="94"/>
      <c r="E92" s="94"/>
      <c r="F92" s="94"/>
      <c r="G92" s="94"/>
      <c r="H92" s="95"/>
      <c r="I92" s="96" t="s">
        <v>55</v>
      </c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97" t="s">
        <v>56</v>
      </c>
      <c r="AH92" s="94"/>
      <c r="AI92" s="94"/>
      <c r="AJ92" s="94"/>
      <c r="AK92" s="94"/>
      <c r="AL92" s="94"/>
      <c r="AM92" s="94"/>
      <c r="AN92" s="96" t="s">
        <v>57</v>
      </c>
      <c r="AO92" s="94"/>
      <c r="AP92" s="98"/>
      <c r="AQ92" s="99" t="s">
        <v>58</v>
      </c>
      <c r="AR92" s="44"/>
      <c r="AS92" s="100" t="s">
        <v>59</v>
      </c>
      <c r="AT92" s="101" t="s">
        <v>60</v>
      </c>
      <c r="AU92" s="101" t="s">
        <v>61</v>
      </c>
      <c r="AV92" s="101" t="s">
        <v>62</v>
      </c>
      <c r="AW92" s="101" t="s">
        <v>63</v>
      </c>
      <c r="AX92" s="101" t="s">
        <v>64</v>
      </c>
      <c r="AY92" s="101" t="s">
        <v>65</v>
      </c>
      <c r="AZ92" s="101" t="s">
        <v>66</v>
      </c>
      <c r="BA92" s="101" t="s">
        <v>67</v>
      </c>
      <c r="BB92" s="101" t="s">
        <v>68</v>
      </c>
      <c r="BC92" s="101" t="s">
        <v>69</v>
      </c>
      <c r="BD92" s="102" t="s">
        <v>70</v>
      </c>
      <c r="BE92" s="38"/>
    </row>
    <row r="93" s="2" customFormat="1" ht="10.8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4"/>
      <c r="AS93" s="103"/>
      <c r="AT93" s="104"/>
      <c r="AU93" s="104"/>
      <c r="AV93" s="104"/>
      <c r="AW93" s="104"/>
      <c r="AX93" s="104"/>
      <c r="AY93" s="104"/>
      <c r="AZ93" s="104"/>
      <c r="BA93" s="104"/>
      <c r="BB93" s="104"/>
      <c r="BC93" s="104"/>
      <c r="BD93" s="105"/>
      <c r="BE93" s="38"/>
    </row>
    <row r="94" s="6" customFormat="1" ht="32.4" customHeight="1">
      <c r="A94" s="6"/>
      <c r="B94" s="106"/>
      <c r="C94" s="107" t="s">
        <v>71</v>
      </c>
      <c r="D94" s="108"/>
      <c r="E94" s="108"/>
      <c r="F94" s="108"/>
      <c r="G94" s="108"/>
      <c r="H94" s="108"/>
      <c r="I94" s="108"/>
      <c r="J94" s="108"/>
      <c r="K94" s="108"/>
      <c r="L94" s="108"/>
      <c r="M94" s="108"/>
      <c r="N94" s="108"/>
      <c r="O94" s="108"/>
      <c r="P94" s="108"/>
      <c r="Q94" s="108"/>
      <c r="R94" s="108"/>
      <c r="S94" s="108"/>
      <c r="T94" s="108"/>
      <c r="U94" s="108"/>
      <c r="V94" s="108"/>
      <c r="W94" s="108"/>
      <c r="X94" s="108"/>
      <c r="Y94" s="108"/>
      <c r="Z94" s="108"/>
      <c r="AA94" s="108"/>
      <c r="AB94" s="108"/>
      <c r="AC94" s="108"/>
      <c r="AD94" s="108"/>
      <c r="AE94" s="108"/>
      <c r="AF94" s="108"/>
      <c r="AG94" s="109">
        <f>ROUND(AG95,2)</f>
        <v>0</v>
      </c>
      <c r="AH94" s="109"/>
      <c r="AI94" s="109"/>
      <c r="AJ94" s="109"/>
      <c r="AK94" s="109"/>
      <c r="AL94" s="109"/>
      <c r="AM94" s="109"/>
      <c r="AN94" s="110">
        <f>SUM(AG94,AT94)</f>
        <v>0</v>
      </c>
      <c r="AO94" s="110"/>
      <c r="AP94" s="110"/>
      <c r="AQ94" s="111" t="s">
        <v>1</v>
      </c>
      <c r="AR94" s="112"/>
      <c r="AS94" s="113">
        <f>ROUND(AS95,2)</f>
        <v>0</v>
      </c>
      <c r="AT94" s="114">
        <f>ROUND(SUM(AV94:AW94),2)</f>
        <v>0</v>
      </c>
      <c r="AU94" s="115">
        <f>ROUND(AU95,5)</f>
        <v>0</v>
      </c>
      <c r="AV94" s="114">
        <f>ROUND(AZ94*L29,2)</f>
        <v>0</v>
      </c>
      <c r="AW94" s="114">
        <f>ROUND(BA94*L30,2)</f>
        <v>0</v>
      </c>
      <c r="AX94" s="114">
        <f>ROUND(BB94*L29,2)</f>
        <v>0</v>
      </c>
      <c r="AY94" s="114">
        <f>ROUND(BC94*L30,2)</f>
        <v>0</v>
      </c>
      <c r="AZ94" s="114">
        <f>ROUND(AZ95,2)</f>
        <v>0</v>
      </c>
      <c r="BA94" s="114">
        <f>ROUND(BA95,2)</f>
        <v>0</v>
      </c>
      <c r="BB94" s="114">
        <f>ROUND(BB95,2)</f>
        <v>0</v>
      </c>
      <c r="BC94" s="114">
        <f>ROUND(BC95,2)</f>
        <v>0</v>
      </c>
      <c r="BD94" s="116">
        <f>ROUND(BD95,2)</f>
        <v>0</v>
      </c>
      <c r="BE94" s="6"/>
      <c r="BS94" s="117" t="s">
        <v>72</v>
      </c>
      <c r="BT94" s="117" t="s">
        <v>73</v>
      </c>
      <c r="BU94" s="118" t="s">
        <v>74</v>
      </c>
      <c r="BV94" s="117" t="s">
        <v>75</v>
      </c>
      <c r="BW94" s="117" t="s">
        <v>5</v>
      </c>
      <c r="BX94" s="117" t="s">
        <v>76</v>
      </c>
      <c r="CL94" s="117" t="s">
        <v>1</v>
      </c>
    </row>
    <row r="95" s="7" customFormat="1" ht="16.5" customHeight="1">
      <c r="A95" s="119" t="s">
        <v>77</v>
      </c>
      <c r="B95" s="120"/>
      <c r="C95" s="121"/>
      <c r="D95" s="122" t="s">
        <v>78</v>
      </c>
      <c r="E95" s="122"/>
      <c r="F95" s="122"/>
      <c r="G95" s="122"/>
      <c r="H95" s="122"/>
      <c r="I95" s="123"/>
      <c r="J95" s="122" t="s">
        <v>79</v>
      </c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  <c r="AC95" s="122"/>
      <c r="AD95" s="122"/>
      <c r="AE95" s="122"/>
      <c r="AF95" s="122"/>
      <c r="AG95" s="124">
        <f>'001 - Následná péče 1.-5....'!J30</f>
        <v>0</v>
      </c>
      <c r="AH95" s="123"/>
      <c r="AI95" s="123"/>
      <c r="AJ95" s="123"/>
      <c r="AK95" s="123"/>
      <c r="AL95" s="123"/>
      <c r="AM95" s="123"/>
      <c r="AN95" s="124">
        <f>SUM(AG95,AT95)</f>
        <v>0</v>
      </c>
      <c r="AO95" s="123"/>
      <c r="AP95" s="123"/>
      <c r="AQ95" s="125" t="s">
        <v>80</v>
      </c>
      <c r="AR95" s="126"/>
      <c r="AS95" s="127">
        <v>0</v>
      </c>
      <c r="AT95" s="128">
        <f>ROUND(SUM(AV95:AW95),2)</f>
        <v>0</v>
      </c>
      <c r="AU95" s="129">
        <f>'001 - Následná péče 1.-5....'!P149</f>
        <v>0</v>
      </c>
      <c r="AV95" s="128">
        <f>'001 - Následná péče 1.-5....'!J33</f>
        <v>0</v>
      </c>
      <c r="AW95" s="128">
        <f>'001 - Následná péče 1.-5....'!J34</f>
        <v>0</v>
      </c>
      <c r="AX95" s="128">
        <f>'001 - Následná péče 1.-5....'!J35</f>
        <v>0</v>
      </c>
      <c r="AY95" s="128">
        <f>'001 - Následná péče 1.-5....'!J36</f>
        <v>0</v>
      </c>
      <c r="AZ95" s="128">
        <f>'001 - Následná péče 1.-5....'!F33</f>
        <v>0</v>
      </c>
      <c r="BA95" s="128">
        <f>'001 - Následná péče 1.-5....'!F34</f>
        <v>0</v>
      </c>
      <c r="BB95" s="128">
        <f>'001 - Následná péče 1.-5....'!F35</f>
        <v>0</v>
      </c>
      <c r="BC95" s="128">
        <f>'001 - Následná péče 1.-5....'!F36</f>
        <v>0</v>
      </c>
      <c r="BD95" s="130">
        <f>'001 - Následná péče 1.-5....'!F37</f>
        <v>0</v>
      </c>
      <c r="BE95" s="7"/>
      <c r="BT95" s="131" t="s">
        <v>81</v>
      </c>
      <c r="BV95" s="131" t="s">
        <v>75</v>
      </c>
      <c r="BW95" s="131" t="s">
        <v>82</v>
      </c>
      <c r="BX95" s="131" t="s">
        <v>5</v>
      </c>
      <c r="CL95" s="131" t="s">
        <v>1</v>
      </c>
      <c r="CM95" s="131" t="s">
        <v>83</v>
      </c>
    </row>
    <row r="96" s="2" customFormat="1" ht="30" customHeight="1">
      <c r="A96" s="38"/>
      <c r="B96" s="39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4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</row>
    <row r="97" s="2" customFormat="1" ht="6.96" customHeight="1">
      <c r="A97" s="38"/>
      <c r="B97" s="66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67"/>
      <c r="AO97" s="67"/>
      <c r="AP97" s="67"/>
      <c r="AQ97" s="67"/>
      <c r="AR97" s="44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</row>
  </sheetData>
  <sheetProtection sheet="1" formatColumns="0" formatRows="0" objects="1" scenarios="1" spinCount="100000" saltValue="FJiyZ5ahqUTJhfBks/06jnj4JWcbGY999tzVNTBJh+OulSjL/QlwVpehaXhFId3ITIrcJhV8DzbvJ+RSPzBcKA==" hashValue="bQftNhUMT+H9xeNCMtFuT0wx800ZOR/IZ3FMwNuD4NkC0ZbH6k5NXjNPjK8n+/FMs48F23zte/wzsutotR/s8w==" algorithmName="SHA-512" password="CF62"/>
  <mergeCells count="42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001 - Následná péče 1.-5.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7" t="s">
        <v>82</v>
      </c>
    </row>
    <row r="3" s="1" customFormat="1" ht="6.96" customHeight="1">
      <c r="B3" s="132"/>
      <c r="C3" s="133"/>
      <c r="D3" s="133"/>
      <c r="E3" s="133"/>
      <c r="F3" s="133"/>
      <c r="G3" s="133"/>
      <c r="H3" s="133"/>
      <c r="I3" s="133"/>
      <c r="J3" s="133"/>
      <c r="K3" s="133"/>
      <c r="L3" s="20"/>
      <c r="AT3" s="17" t="s">
        <v>83</v>
      </c>
    </row>
    <row r="4" s="1" customFormat="1" ht="24.96" customHeight="1">
      <c r="B4" s="20"/>
      <c r="D4" s="134" t="s">
        <v>84</v>
      </c>
      <c r="L4" s="20"/>
      <c r="M4" s="135" t="s">
        <v>10</v>
      </c>
      <c r="AT4" s="17" t="s">
        <v>4</v>
      </c>
    </row>
    <row r="5" s="1" customFormat="1" ht="6.96" customHeight="1">
      <c r="B5" s="20"/>
      <c r="L5" s="20"/>
    </row>
    <row r="6" s="1" customFormat="1" ht="12" customHeight="1">
      <c r="B6" s="20"/>
      <c r="D6" s="136" t="s">
        <v>16</v>
      </c>
      <c r="L6" s="20"/>
    </row>
    <row r="7" s="1" customFormat="1" ht="26.25" customHeight="1">
      <c r="B7" s="20"/>
      <c r="E7" s="137" t="str">
        <f>'Rekapitulace stavby'!K6</f>
        <v>LESOPARK NA KOLEČKU ROUDNICE NAD LABEM - NÁSLEDNÁ PÉČE</v>
      </c>
      <c r="F7" s="136"/>
      <c r="G7" s="136"/>
      <c r="H7" s="136"/>
      <c r="L7" s="20"/>
    </row>
    <row r="8" s="2" customFormat="1" ht="12" customHeight="1">
      <c r="A8" s="38"/>
      <c r="B8" s="44"/>
      <c r="C8" s="38"/>
      <c r="D8" s="136" t="s">
        <v>85</v>
      </c>
      <c r="E8" s="38"/>
      <c r="F8" s="38"/>
      <c r="G8" s="38"/>
      <c r="H8" s="38"/>
      <c r="I8" s="38"/>
      <c r="J8" s="38"/>
      <c r="K8" s="38"/>
      <c r="L8" s="63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</row>
    <row r="9" s="2" customFormat="1" ht="16.5" customHeight="1">
      <c r="A9" s="38"/>
      <c r="B9" s="44"/>
      <c r="C9" s="38"/>
      <c r="D9" s="38"/>
      <c r="E9" s="138" t="s">
        <v>86</v>
      </c>
      <c r="F9" s="38"/>
      <c r="G9" s="38"/>
      <c r="H9" s="38"/>
      <c r="I9" s="38"/>
      <c r="J9" s="38"/>
      <c r="K9" s="38"/>
      <c r="L9" s="63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</row>
    <row r="10" s="2" customFormat="1">
      <c r="A10" s="38"/>
      <c r="B10" s="44"/>
      <c r="C10" s="38"/>
      <c r="D10" s="38"/>
      <c r="E10" s="38"/>
      <c r="F10" s="38"/>
      <c r="G10" s="38"/>
      <c r="H10" s="38"/>
      <c r="I10" s="38"/>
      <c r="J10" s="38"/>
      <c r="K10" s="38"/>
      <c r="L10" s="63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</row>
    <row r="11" s="2" customFormat="1" ht="12" customHeight="1">
      <c r="A11" s="38"/>
      <c r="B11" s="44"/>
      <c r="C11" s="38"/>
      <c r="D11" s="136" t="s">
        <v>18</v>
      </c>
      <c r="E11" s="38"/>
      <c r="F11" s="139" t="s">
        <v>1</v>
      </c>
      <c r="G11" s="38"/>
      <c r="H11" s="38"/>
      <c r="I11" s="136" t="s">
        <v>19</v>
      </c>
      <c r="J11" s="139" t="s">
        <v>1</v>
      </c>
      <c r="K11" s="38"/>
      <c r="L11" s="63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</row>
    <row r="12" s="2" customFormat="1" ht="12" customHeight="1">
      <c r="A12" s="38"/>
      <c r="B12" s="44"/>
      <c r="C12" s="38"/>
      <c r="D12" s="136" t="s">
        <v>20</v>
      </c>
      <c r="E12" s="38"/>
      <c r="F12" s="139" t="s">
        <v>21</v>
      </c>
      <c r="G12" s="38"/>
      <c r="H12" s="38"/>
      <c r="I12" s="136" t="s">
        <v>22</v>
      </c>
      <c r="J12" s="140" t="str">
        <f>'Rekapitulace stavby'!AN8</f>
        <v>18. 9. 2024</v>
      </c>
      <c r="K12" s="38"/>
      <c r="L12" s="63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</row>
    <row r="13" s="2" customFormat="1" ht="10.8" customHeight="1">
      <c r="A13" s="38"/>
      <c r="B13" s="44"/>
      <c r="C13" s="38"/>
      <c r="D13" s="38"/>
      <c r="E13" s="38"/>
      <c r="F13" s="38"/>
      <c r="G13" s="38"/>
      <c r="H13" s="38"/>
      <c r="I13" s="38"/>
      <c r="J13" s="38"/>
      <c r="K13" s="38"/>
      <c r="L13" s="63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</row>
    <row r="14" s="2" customFormat="1" ht="12" customHeight="1">
      <c r="A14" s="38"/>
      <c r="B14" s="44"/>
      <c r="C14" s="38"/>
      <c r="D14" s="136" t="s">
        <v>24</v>
      </c>
      <c r="E14" s="38"/>
      <c r="F14" s="38"/>
      <c r="G14" s="38"/>
      <c r="H14" s="38"/>
      <c r="I14" s="136" t="s">
        <v>25</v>
      </c>
      <c r="J14" s="139" t="str">
        <f>IF('Rekapitulace stavby'!AN10="","",'Rekapitulace stavby'!AN10)</f>
        <v/>
      </c>
      <c r="K14" s="38"/>
      <c r="L14" s="63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</row>
    <row r="15" s="2" customFormat="1" ht="18" customHeight="1">
      <c r="A15" s="38"/>
      <c r="B15" s="44"/>
      <c r="C15" s="38"/>
      <c r="D15" s="38"/>
      <c r="E15" s="139" t="str">
        <f>IF('Rekapitulace stavby'!E11="","",'Rekapitulace stavby'!E11)</f>
        <v xml:space="preserve"> </v>
      </c>
      <c r="F15" s="38"/>
      <c r="G15" s="38"/>
      <c r="H15" s="38"/>
      <c r="I15" s="136" t="s">
        <v>26</v>
      </c>
      <c r="J15" s="139" t="str">
        <f>IF('Rekapitulace stavby'!AN11="","",'Rekapitulace stavby'!AN11)</f>
        <v/>
      </c>
      <c r="K15" s="38"/>
      <c r="L15" s="63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</row>
    <row r="16" s="2" customFormat="1" ht="6.96" customHeight="1">
      <c r="A16" s="38"/>
      <c r="B16" s="44"/>
      <c r="C16" s="38"/>
      <c r="D16" s="38"/>
      <c r="E16" s="38"/>
      <c r="F16" s="38"/>
      <c r="G16" s="38"/>
      <c r="H16" s="38"/>
      <c r="I16" s="38"/>
      <c r="J16" s="38"/>
      <c r="K16" s="38"/>
      <c r="L16" s="63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="2" customFormat="1" ht="12" customHeight="1">
      <c r="A17" s="38"/>
      <c r="B17" s="44"/>
      <c r="C17" s="38"/>
      <c r="D17" s="136" t="s">
        <v>27</v>
      </c>
      <c r="E17" s="38"/>
      <c r="F17" s="38"/>
      <c r="G17" s="38"/>
      <c r="H17" s="38"/>
      <c r="I17" s="136" t="s">
        <v>25</v>
      </c>
      <c r="J17" s="33" t="str">
        <f>'Rekapitulace stavby'!AN13</f>
        <v>Vyplň údaj</v>
      </c>
      <c r="K17" s="38"/>
      <c r="L17" s="63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</row>
    <row r="18" s="2" customFormat="1" ht="18" customHeight="1">
      <c r="A18" s="38"/>
      <c r="B18" s="44"/>
      <c r="C18" s="38"/>
      <c r="D18" s="38"/>
      <c r="E18" s="33" t="str">
        <f>'Rekapitulace stavby'!E14</f>
        <v>Vyplň údaj</v>
      </c>
      <c r="F18" s="139"/>
      <c r="G18" s="139"/>
      <c r="H18" s="139"/>
      <c r="I18" s="136" t="s">
        <v>26</v>
      </c>
      <c r="J18" s="33" t="str">
        <f>'Rekapitulace stavby'!AN14</f>
        <v>Vyplň údaj</v>
      </c>
      <c r="K18" s="38"/>
      <c r="L18" s="63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</row>
    <row r="19" s="2" customFormat="1" ht="6.96" customHeight="1">
      <c r="A19" s="38"/>
      <c r="B19" s="44"/>
      <c r="C19" s="38"/>
      <c r="D19" s="38"/>
      <c r="E19" s="38"/>
      <c r="F19" s="38"/>
      <c r="G19" s="38"/>
      <c r="H19" s="38"/>
      <c r="I19" s="38"/>
      <c r="J19" s="38"/>
      <c r="K19" s="38"/>
      <c r="L19" s="63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</row>
    <row r="20" s="2" customFormat="1" ht="12" customHeight="1">
      <c r="A20" s="38"/>
      <c r="B20" s="44"/>
      <c r="C20" s="38"/>
      <c r="D20" s="136" t="s">
        <v>29</v>
      </c>
      <c r="E20" s="38"/>
      <c r="F20" s="38"/>
      <c r="G20" s="38"/>
      <c r="H20" s="38"/>
      <c r="I20" s="136" t="s">
        <v>25</v>
      </c>
      <c r="J20" s="139" t="str">
        <f>IF('Rekapitulace stavby'!AN16="","",'Rekapitulace stavby'!AN16)</f>
        <v/>
      </c>
      <c r="K20" s="38"/>
      <c r="L20" s="63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</row>
    <row r="21" s="2" customFormat="1" ht="18" customHeight="1">
      <c r="A21" s="38"/>
      <c r="B21" s="44"/>
      <c r="C21" s="38"/>
      <c r="D21" s="38"/>
      <c r="E21" s="139" t="str">
        <f>IF('Rekapitulace stavby'!E17="","",'Rekapitulace stavby'!E17)</f>
        <v xml:space="preserve"> </v>
      </c>
      <c r="F21" s="38"/>
      <c r="G21" s="38"/>
      <c r="H21" s="38"/>
      <c r="I21" s="136" t="s">
        <v>26</v>
      </c>
      <c r="J21" s="139" t="str">
        <f>IF('Rekapitulace stavby'!AN17="","",'Rekapitulace stavby'!AN17)</f>
        <v/>
      </c>
      <c r="K21" s="38"/>
      <c r="L21" s="63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</row>
    <row r="22" s="2" customFormat="1" ht="6.96" customHeight="1">
      <c r="A22" s="38"/>
      <c r="B22" s="44"/>
      <c r="C22" s="38"/>
      <c r="D22" s="38"/>
      <c r="E22" s="38"/>
      <c r="F22" s="38"/>
      <c r="G22" s="38"/>
      <c r="H22" s="38"/>
      <c r="I22" s="38"/>
      <c r="J22" s="38"/>
      <c r="K22" s="38"/>
      <c r="L22" s="63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</row>
    <row r="23" s="2" customFormat="1" ht="12" customHeight="1">
      <c r="A23" s="38"/>
      <c r="B23" s="44"/>
      <c r="C23" s="38"/>
      <c r="D23" s="136" t="s">
        <v>31</v>
      </c>
      <c r="E23" s="38"/>
      <c r="F23" s="38"/>
      <c r="G23" s="38"/>
      <c r="H23" s="38"/>
      <c r="I23" s="136" t="s">
        <v>25</v>
      </c>
      <c r="J23" s="139" t="str">
        <f>IF('Rekapitulace stavby'!AN19="","",'Rekapitulace stavby'!AN19)</f>
        <v/>
      </c>
      <c r="K23" s="38"/>
      <c r="L23" s="63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</row>
    <row r="24" s="2" customFormat="1" ht="18" customHeight="1">
      <c r="A24" s="38"/>
      <c r="B24" s="44"/>
      <c r="C24" s="38"/>
      <c r="D24" s="38"/>
      <c r="E24" s="139" t="str">
        <f>IF('Rekapitulace stavby'!E20="","",'Rekapitulace stavby'!E20)</f>
        <v xml:space="preserve"> </v>
      </c>
      <c r="F24" s="38"/>
      <c r="G24" s="38"/>
      <c r="H24" s="38"/>
      <c r="I24" s="136" t="s">
        <v>26</v>
      </c>
      <c r="J24" s="139" t="str">
        <f>IF('Rekapitulace stavby'!AN20="","",'Rekapitulace stavby'!AN20)</f>
        <v/>
      </c>
      <c r="K24" s="38"/>
      <c r="L24" s="63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</row>
    <row r="25" s="2" customFormat="1" ht="6.96" customHeight="1">
      <c r="A25" s="38"/>
      <c r="B25" s="44"/>
      <c r="C25" s="38"/>
      <c r="D25" s="38"/>
      <c r="E25" s="38"/>
      <c r="F25" s="38"/>
      <c r="G25" s="38"/>
      <c r="H25" s="38"/>
      <c r="I25" s="38"/>
      <c r="J25" s="38"/>
      <c r="K25" s="38"/>
      <c r="L25" s="63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</row>
    <row r="26" s="2" customFormat="1" ht="12" customHeight="1">
      <c r="A26" s="38"/>
      <c r="B26" s="44"/>
      <c r="C26" s="38"/>
      <c r="D26" s="136" t="s">
        <v>32</v>
      </c>
      <c r="E26" s="38"/>
      <c r="F26" s="38"/>
      <c r="G26" s="38"/>
      <c r="H26" s="38"/>
      <c r="I26" s="38"/>
      <c r="J26" s="38"/>
      <c r="K26" s="38"/>
      <c r="L26" s="63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</row>
    <row r="27" s="8" customFormat="1" ht="16.5" customHeight="1">
      <c r="A27" s="141"/>
      <c r="B27" s="142"/>
      <c r="C27" s="141"/>
      <c r="D27" s="141"/>
      <c r="E27" s="143" t="s">
        <v>1</v>
      </c>
      <c r="F27" s="143"/>
      <c r="G27" s="143"/>
      <c r="H27" s="143"/>
      <c r="I27" s="141"/>
      <c r="J27" s="141"/>
      <c r="K27" s="141"/>
      <c r="L27" s="144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</row>
    <row r="28" s="2" customFormat="1" ht="6.96" customHeight="1">
      <c r="A28" s="38"/>
      <c r="B28" s="44"/>
      <c r="C28" s="38"/>
      <c r="D28" s="38"/>
      <c r="E28" s="38"/>
      <c r="F28" s="38"/>
      <c r="G28" s="38"/>
      <c r="H28" s="38"/>
      <c r="I28" s="38"/>
      <c r="J28" s="38"/>
      <c r="K28" s="38"/>
      <c r="L28" s="63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</row>
    <row r="29" s="2" customFormat="1" ht="6.96" customHeight="1">
      <c r="A29" s="38"/>
      <c r="B29" s="44"/>
      <c r="C29" s="38"/>
      <c r="D29" s="145"/>
      <c r="E29" s="145"/>
      <c r="F29" s="145"/>
      <c r="G29" s="145"/>
      <c r="H29" s="145"/>
      <c r="I29" s="145"/>
      <c r="J29" s="145"/>
      <c r="K29" s="145"/>
      <c r="L29" s="63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</row>
    <row r="30" s="2" customFormat="1" ht="25.44" customHeight="1">
      <c r="A30" s="38"/>
      <c r="B30" s="44"/>
      <c r="C30" s="38"/>
      <c r="D30" s="146" t="s">
        <v>33</v>
      </c>
      <c r="E30" s="38"/>
      <c r="F30" s="38"/>
      <c r="G30" s="38"/>
      <c r="H30" s="38"/>
      <c r="I30" s="38"/>
      <c r="J30" s="147">
        <f>ROUND(J149, 2)</f>
        <v>0</v>
      </c>
      <c r="K30" s="38"/>
      <c r="L30" s="63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</row>
    <row r="31" s="2" customFormat="1" ht="6.96" customHeight="1">
      <c r="A31" s="38"/>
      <c r="B31" s="44"/>
      <c r="C31" s="38"/>
      <c r="D31" s="145"/>
      <c r="E31" s="145"/>
      <c r="F31" s="145"/>
      <c r="G31" s="145"/>
      <c r="H31" s="145"/>
      <c r="I31" s="145"/>
      <c r="J31" s="145"/>
      <c r="K31" s="145"/>
      <c r="L31" s="63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</row>
    <row r="32" s="2" customFormat="1" ht="14.4" customHeight="1">
      <c r="A32" s="38"/>
      <c r="B32" s="44"/>
      <c r="C32" s="38"/>
      <c r="D32" s="38"/>
      <c r="E32" s="38"/>
      <c r="F32" s="148" t="s">
        <v>35</v>
      </c>
      <c r="G32" s="38"/>
      <c r="H32" s="38"/>
      <c r="I32" s="148" t="s">
        <v>34</v>
      </c>
      <c r="J32" s="148" t="s">
        <v>36</v>
      </c>
      <c r="K32" s="38"/>
      <c r="L32" s="63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</row>
    <row r="33" s="2" customFormat="1" ht="14.4" customHeight="1">
      <c r="A33" s="38"/>
      <c r="B33" s="44"/>
      <c r="C33" s="38"/>
      <c r="D33" s="149" t="s">
        <v>37</v>
      </c>
      <c r="E33" s="136" t="s">
        <v>38</v>
      </c>
      <c r="F33" s="150">
        <f>ROUND((SUM(BE149:BE998)),  2)</f>
        <v>0</v>
      </c>
      <c r="G33" s="38"/>
      <c r="H33" s="38"/>
      <c r="I33" s="151">
        <v>0.20999999999999999</v>
      </c>
      <c r="J33" s="150">
        <f>ROUND(((SUM(BE149:BE998))*I33),  2)</f>
        <v>0</v>
      </c>
      <c r="K33" s="38"/>
      <c r="L33" s="63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</row>
    <row r="34" s="2" customFormat="1" ht="14.4" customHeight="1">
      <c r="A34" s="38"/>
      <c r="B34" s="44"/>
      <c r="C34" s="38"/>
      <c r="D34" s="38"/>
      <c r="E34" s="136" t="s">
        <v>39</v>
      </c>
      <c r="F34" s="150">
        <f>ROUND((SUM(BF149:BF998)),  2)</f>
        <v>0</v>
      </c>
      <c r="G34" s="38"/>
      <c r="H34" s="38"/>
      <c r="I34" s="151">
        <v>0.12</v>
      </c>
      <c r="J34" s="150">
        <f>ROUND(((SUM(BF149:BF998))*I34),  2)</f>
        <v>0</v>
      </c>
      <c r="K34" s="38"/>
      <c r="L34" s="63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</row>
    <row r="35" hidden="1" s="2" customFormat="1" ht="14.4" customHeight="1">
      <c r="A35" s="38"/>
      <c r="B35" s="44"/>
      <c r="C35" s="38"/>
      <c r="D35" s="38"/>
      <c r="E35" s="136" t="s">
        <v>40</v>
      </c>
      <c r="F35" s="150">
        <f>ROUND((SUM(BG149:BG998)),  2)</f>
        <v>0</v>
      </c>
      <c r="G35" s="38"/>
      <c r="H35" s="38"/>
      <c r="I35" s="151">
        <v>0.20999999999999999</v>
      </c>
      <c r="J35" s="150">
        <f>0</f>
        <v>0</v>
      </c>
      <c r="K35" s="38"/>
      <c r="L35" s="63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</row>
    <row r="36" hidden="1" s="2" customFormat="1" ht="14.4" customHeight="1">
      <c r="A36" s="38"/>
      <c r="B36" s="44"/>
      <c r="C36" s="38"/>
      <c r="D36" s="38"/>
      <c r="E36" s="136" t="s">
        <v>41</v>
      </c>
      <c r="F36" s="150">
        <f>ROUND((SUM(BH149:BH998)),  2)</f>
        <v>0</v>
      </c>
      <c r="G36" s="38"/>
      <c r="H36" s="38"/>
      <c r="I36" s="151">
        <v>0.12</v>
      </c>
      <c r="J36" s="150">
        <f>0</f>
        <v>0</v>
      </c>
      <c r="K36" s="38"/>
      <c r="L36" s="63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</row>
    <row r="37" hidden="1" s="2" customFormat="1" ht="14.4" customHeight="1">
      <c r="A37" s="38"/>
      <c r="B37" s="44"/>
      <c r="C37" s="38"/>
      <c r="D37" s="38"/>
      <c r="E37" s="136" t="s">
        <v>42</v>
      </c>
      <c r="F37" s="150">
        <f>ROUND((SUM(BI149:BI998)),  2)</f>
        <v>0</v>
      </c>
      <c r="G37" s="38"/>
      <c r="H37" s="38"/>
      <c r="I37" s="151">
        <v>0</v>
      </c>
      <c r="J37" s="150">
        <f>0</f>
        <v>0</v>
      </c>
      <c r="K37" s="38"/>
      <c r="L37" s="63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</row>
    <row r="38" s="2" customFormat="1" ht="6.96" customHeight="1">
      <c r="A38" s="38"/>
      <c r="B38" s="44"/>
      <c r="C38" s="38"/>
      <c r="D38" s="38"/>
      <c r="E38" s="38"/>
      <c r="F38" s="38"/>
      <c r="G38" s="38"/>
      <c r="H38" s="38"/>
      <c r="I38" s="38"/>
      <c r="J38" s="38"/>
      <c r="K38" s="38"/>
      <c r="L38" s="63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</row>
    <row r="39" s="2" customFormat="1" ht="25.44" customHeight="1">
      <c r="A39" s="38"/>
      <c r="B39" s="44"/>
      <c r="C39" s="152"/>
      <c r="D39" s="153" t="s">
        <v>43</v>
      </c>
      <c r="E39" s="154"/>
      <c r="F39" s="154"/>
      <c r="G39" s="155" t="s">
        <v>44</v>
      </c>
      <c r="H39" s="156" t="s">
        <v>45</v>
      </c>
      <c r="I39" s="154"/>
      <c r="J39" s="157">
        <f>SUM(J30:J37)</f>
        <v>0</v>
      </c>
      <c r="K39" s="158"/>
      <c r="L39" s="63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</row>
    <row r="40" s="2" customFormat="1" ht="14.4" customHeight="1">
      <c r="A40" s="38"/>
      <c r="B40" s="44"/>
      <c r="C40" s="38"/>
      <c r="D40" s="38"/>
      <c r="E40" s="38"/>
      <c r="F40" s="38"/>
      <c r="G40" s="38"/>
      <c r="H40" s="38"/>
      <c r="I40" s="38"/>
      <c r="J40" s="38"/>
      <c r="K40" s="38"/>
      <c r="L40" s="63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</row>
    <row r="41" s="1" customFormat="1" ht="14.4" customHeight="1">
      <c r="B41" s="20"/>
      <c r="L41" s="20"/>
    </row>
    <row r="42" s="1" customFormat="1" ht="14.4" customHeight="1">
      <c r="B42" s="20"/>
      <c r="L42" s="20"/>
    </row>
    <row r="43" s="1" customFormat="1" ht="14.4" customHeight="1">
      <c r="B43" s="20"/>
      <c r="L43" s="20"/>
    </row>
    <row r="44" s="1" customFormat="1" ht="14.4" customHeight="1">
      <c r="B44" s="20"/>
      <c r="L44" s="20"/>
    </row>
    <row r="45" s="1" customFormat="1" ht="14.4" customHeight="1">
      <c r="B45" s="20"/>
      <c r="L45" s="20"/>
    </row>
    <row r="46" s="1" customFormat="1" ht="14.4" customHeight="1">
      <c r="B46" s="20"/>
      <c r="L46" s="20"/>
    </row>
    <row r="47" s="1" customFormat="1" ht="14.4" customHeight="1">
      <c r="B47" s="20"/>
      <c r="L47" s="20"/>
    </row>
    <row r="48" s="1" customFormat="1" ht="14.4" customHeight="1">
      <c r="B48" s="20"/>
      <c r="L48" s="20"/>
    </row>
    <row r="49" s="1" customFormat="1" ht="14.4" customHeight="1">
      <c r="B49" s="20"/>
      <c r="L49" s="20"/>
    </row>
    <row r="50" s="2" customFormat="1" ht="14.4" customHeight="1">
      <c r="B50" s="63"/>
      <c r="D50" s="159" t="s">
        <v>46</v>
      </c>
      <c r="E50" s="160"/>
      <c r="F50" s="160"/>
      <c r="G50" s="159" t="s">
        <v>47</v>
      </c>
      <c r="H50" s="160"/>
      <c r="I50" s="160"/>
      <c r="J50" s="160"/>
      <c r="K50" s="160"/>
      <c r="L50" s="63"/>
    </row>
    <row r="51">
      <c r="B51" s="20"/>
      <c r="L51" s="20"/>
    </row>
    <row r="52">
      <c r="B52" s="20"/>
      <c r="L52" s="20"/>
    </row>
    <row r="53">
      <c r="B53" s="20"/>
      <c r="L53" s="20"/>
    </row>
    <row r="54">
      <c r="B54" s="20"/>
      <c r="L54" s="20"/>
    </row>
    <row r="55">
      <c r="B55" s="20"/>
      <c r="L55" s="20"/>
    </row>
    <row r="56">
      <c r="B56" s="20"/>
      <c r="L56" s="20"/>
    </row>
    <row r="57">
      <c r="B57" s="20"/>
      <c r="L57" s="20"/>
    </row>
    <row r="58">
      <c r="B58" s="20"/>
      <c r="L58" s="20"/>
    </row>
    <row r="59">
      <c r="B59" s="20"/>
      <c r="L59" s="20"/>
    </row>
    <row r="60">
      <c r="B60" s="20"/>
      <c r="L60" s="20"/>
    </row>
    <row r="61" s="2" customFormat="1">
      <c r="A61" s="38"/>
      <c r="B61" s="44"/>
      <c r="C61" s="38"/>
      <c r="D61" s="161" t="s">
        <v>48</v>
      </c>
      <c r="E61" s="162"/>
      <c r="F61" s="163" t="s">
        <v>49</v>
      </c>
      <c r="G61" s="161" t="s">
        <v>48</v>
      </c>
      <c r="H61" s="162"/>
      <c r="I61" s="162"/>
      <c r="J61" s="164" t="s">
        <v>49</v>
      </c>
      <c r="K61" s="162"/>
      <c r="L61" s="63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</row>
    <row r="62">
      <c r="B62" s="20"/>
      <c r="L62" s="20"/>
    </row>
    <row r="63">
      <c r="B63" s="20"/>
      <c r="L63" s="20"/>
    </row>
    <row r="64">
      <c r="B64" s="20"/>
      <c r="L64" s="20"/>
    </row>
    <row r="65" s="2" customFormat="1">
      <c r="A65" s="38"/>
      <c r="B65" s="44"/>
      <c r="C65" s="38"/>
      <c r="D65" s="159" t="s">
        <v>50</v>
      </c>
      <c r="E65" s="165"/>
      <c r="F65" s="165"/>
      <c r="G65" s="159" t="s">
        <v>51</v>
      </c>
      <c r="H65" s="165"/>
      <c r="I65" s="165"/>
      <c r="J65" s="165"/>
      <c r="K65" s="165"/>
      <c r="L65" s="63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</row>
    <row r="66">
      <c r="B66" s="20"/>
      <c r="L66" s="20"/>
    </row>
    <row r="67">
      <c r="B67" s="20"/>
      <c r="L67" s="20"/>
    </row>
    <row r="68">
      <c r="B68" s="20"/>
      <c r="L68" s="20"/>
    </row>
    <row r="69">
      <c r="B69" s="20"/>
      <c r="L69" s="20"/>
    </row>
    <row r="70">
      <c r="B70" s="20"/>
      <c r="L70" s="20"/>
    </row>
    <row r="71">
      <c r="B71" s="20"/>
      <c r="L71" s="20"/>
    </row>
    <row r="72">
      <c r="B72" s="20"/>
      <c r="L72" s="20"/>
    </row>
    <row r="73">
      <c r="B73" s="20"/>
      <c r="L73" s="20"/>
    </row>
    <row r="74">
      <c r="B74" s="20"/>
      <c r="L74" s="20"/>
    </row>
    <row r="75">
      <c r="B75" s="20"/>
      <c r="L75" s="20"/>
    </row>
    <row r="76" s="2" customFormat="1">
      <c r="A76" s="38"/>
      <c r="B76" s="44"/>
      <c r="C76" s="38"/>
      <c r="D76" s="161" t="s">
        <v>48</v>
      </c>
      <c r="E76" s="162"/>
      <c r="F76" s="163" t="s">
        <v>49</v>
      </c>
      <c r="G76" s="161" t="s">
        <v>48</v>
      </c>
      <c r="H76" s="162"/>
      <c r="I76" s="162"/>
      <c r="J76" s="164" t="s">
        <v>49</v>
      </c>
      <c r="K76" s="162"/>
      <c r="L76" s="63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</row>
    <row r="77" s="2" customFormat="1" ht="14.4" customHeight="1">
      <c r="A77" s="38"/>
      <c r="B77" s="166"/>
      <c r="C77" s="167"/>
      <c r="D77" s="167"/>
      <c r="E77" s="167"/>
      <c r="F77" s="167"/>
      <c r="G77" s="167"/>
      <c r="H77" s="167"/>
      <c r="I77" s="167"/>
      <c r="J77" s="167"/>
      <c r="K77" s="167"/>
      <c r="L77" s="63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</row>
    <row r="81" s="2" customFormat="1" ht="6.96" customHeight="1">
      <c r="A81" s="38"/>
      <c r="B81" s="168"/>
      <c r="C81" s="169"/>
      <c r="D81" s="169"/>
      <c r="E81" s="169"/>
      <c r="F81" s="169"/>
      <c r="G81" s="169"/>
      <c r="H81" s="169"/>
      <c r="I81" s="169"/>
      <c r="J81" s="169"/>
      <c r="K81" s="169"/>
      <c r="L81" s="63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</row>
    <row r="82" s="2" customFormat="1" ht="24.96" customHeight="1">
      <c r="A82" s="38"/>
      <c r="B82" s="39"/>
      <c r="C82" s="23" t="s">
        <v>87</v>
      </c>
      <c r="D82" s="40"/>
      <c r="E82" s="40"/>
      <c r="F82" s="40"/>
      <c r="G82" s="40"/>
      <c r="H82" s="40"/>
      <c r="I82" s="40"/>
      <c r="J82" s="40"/>
      <c r="K82" s="40"/>
      <c r="L82" s="63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</row>
    <row r="83" s="2" customFormat="1" ht="6.96" customHeight="1">
      <c r="A83" s="38"/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63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</row>
    <row r="84" s="2" customFormat="1" ht="12" customHeight="1">
      <c r="A84" s="38"/>
      <c r="B84" s="39"/>
      <c r="C84" s="32" t="s">
        <v>16</v>
      </c>
      <c r="D84" s="40"/>
      <c r="E84" s="40"/>
      <c r="F84" s="40"/>
      <c r="G84" s="40"/>
      <c r="H84" s="40"/>
      <c r="I84" s="40"/>
      <c r="J84" s="40"/>
      <c r="K84" s="40"/>
      <c r="L84" s="63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</row>
    <row r="85" s="2" customFormat="1" ht="26.25" customHeight="1">
      <c r="A85" s="38"/>
      <c r="B85" s="39"/>
      <c r="C85" s="40"/>
      <c r="D85" s="40"/>
      <c r="E85" s="170" t="str">
        <f>E7</f>
        <v>LESOPARK NA KOLEČKU ROUDNICE NAD LABEM - NÁSLEDNÁ PÉČE</v>
      </c>
      <c r="F85" s="32"/>
      <c r="G85" s="32"/>
      <c r="H85" s="32"/>
      <c r="I85" s="40"/>
      <c r="J85" s="40"/>
      <c r="K85" s="40"/>
      <c r="L85" s="63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</row>
    <row r="86" s="2" customFormat="1" ht="12" customHeight="1">
      <c r="A86" s="38"/>
      <c r="B86" s="39"/>
      <c r="C86" s="32" t="s">
        <v>85</v>
      </c>
      <c r="D86" s="40"/>
      <c r="E86" s="40"/>
      <c r="F86" s="40"/>
      <c r="G86" s="40"/>
      <c r="H86" s="40"/>
      <c r="I86" s="40"/>
      <c r="J86" s="40"/>
      <c r="K86" s="40"/>
      <c r="L86" s="63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</row>
    <row r="87" s="2" customFormat="1" ht="16.5" customHeight="1">
      <c r="A87" s="38"/>
      <c r="B87" s="39"/>
      <c r="C87" s="40"/>
      <c r="D87" s="40"/>
      <c r="E87" s="76" t="str">
        <f>E9</f>
        <v>001 - Následná péče 1.-5. rok</v>
      </c>
      <c r="F87" s="40"/>
      <c r="G87" s="40"/>
      <c r="H87" s="40"/>
      <c r="I87" s="40"/>
      <c r="J87" s="40"/>
      <c r="K87" s="40"/>
      <c r="L87" s="63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</row>
    <row r="88" s="2" customFormat="1" ht="6.96" customHeight="1">
      <c r="A88" s="38"/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63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</row>
    <row r="89" s="2" customFormat="1" ht="12" customHeight="1">
      <c r="A89" s="38"/>
      <c r="B89" s="39"/>
      <c r="C89" s="32" t="s">
        <v>20</v>
      </c>
      <c r="D89" s="40"/>
      <c r="E89" s="40"/>
      <c r="F89" s="27" t="str">
        <f>F12</f>
        <v xml:space="preserve"> </v>
      </c>
      <c r="G89" s="40"/>
      <c r="H89" s="40"/>
      <c r="I89" s="32" t="s">
        <v>22</v>
      </c>
      <c r="J89" s="79" t="str">
        <f>IF(J12="","",J12)</f>
        <v>18. 9. 2024</v>
      </c>
      <c r="K89" s="40"/>
      <c r="L89" s="63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</row>
    <row r="90" s="2" customFormat="1" ht="6.96" customHeight="1">
      <c r="A90" s="38"/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63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</row>
    <row r="91" s="2" customFormat="1" ht="15.15" customHeight="1">
      <c r="A91" s="38"/>
      <c r="B91" s="39"/>
      <c r="C91" s="32" t="s">
        <v>24</v>
      </c>
      <c r="D91" s="40"/>
      <c r="E91" s="40"/>
      <c r="F91" s="27" t="str">
        <f>E15</f>
        <v xml:space="preserve"> </v>
      </c>
      <c r="G91" s="40"/>
      <c r="H91" s="40"/>
      <c r="I91" s="32" t="s">
        <v>29</v>
      </c>
      <c r="J91" s="36" t="str">
        <f>E21</f>
        <v xml:space="preserve"> </v>
      </c>
      <c r="K91" s="40"/>
      <c r="L91" s="63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</row>
    <row r="92" s="2" customFormat="1" ht="15.15" customHeight="1">
      <c r="A92" s="38"/>
      <c r="B92" s="39"/>
      <c r="C92" s="32" t="s">
        <v>27</v>
      </c>
      <c r="D92" s="40"/>
      <c r="E92" s="40"/>
      <c r="F92" s="27" t="str">
        <f>IF(E18="","",E18)</f>
        <v>Vyplň údaj</v>
      </c>
      <c r="G92" s="40"/>
      <c r="H92" s="40"/>
      <c r="I92" s="32" t="s">
        <v>31</v>
      </c>
      <c r="J92" s="36" t="str">
        <f>E24</f>
        <v xml:space="preserve"> </v>
      </c>
      <c r="K92" s="40"/>
      <c r="L92" s="63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</row>
    <row r="93" s="2" customFormat="1" ht="10.32" customHeight="1">
      <c r="A93" s="38"/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63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</row>
    <row r="94" s="2" customFormat="1" ht="29.28" customHeight="1">
      <c r="A94" s="38"/>
      <c r="B94" s="39"/>
      <c r="C94" s="171" t="s">
        <v>88</v>
      </c>
      <c r="D94" s="172"/>
      <c r="E94" s="172"/>
      <c r="F94" s="172"/>
      <c r="G94" s="172"/>
      <c r="H94" s="172"/>
      <c r="I94" s="172"/>
      <c r="J94" s="173" t="s">
        <v>89</v>
      </c>
      <c r="K94" s="172"/>
      <c r="L94" s="63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</row>
    <row r="95" s="2" customFormat="1" ht="10.32" customHeight="1">
      <c r="A95" s="38"/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63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</row>
    <row r="96" s="2" customFormat="1" ht="22.8" customHeight="1">
      <c r="A96" s="38"/>
      <c r="B96" s="39"/>
      <c r="C96" s="174" t="s">
        <v>90</v>
      </c>
      <c r="D96" s="40"/>
      <c r="E96" s="40"/>
      <c r="F96" s="40"/>
      <c r="G96" s="40"/>
      <c r="H96" s="40"/>
      <c r="I96" s="40"/>
      <c r="J96" s="110">
        <f>J149</f>
        <v>0</v>
      </c>
      <c r="K96" s="40"/>
      <c r="L96" s="63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U96" s="17" t="s">
        <v>91</v>
      </c>
    </row>
    <row r="97" s="9" customFormat="1" ht="24.96" customHeight="1">
      <c r="A97" s="9"/>
      <c r="B97" s="175"/>
      <c r="C97" s="176"/>
      <c r="D97" s="177" t="s">
        <v>92</v>
      </c>
      <c r="E97" s="178"/>
      <c r="F97" s="178"/>
      <c r="G97" s="178"/>
      <c r="H97" s="178"/>
      <c r="I97" s="178"/>
      <c r="J97" s="179">
        <f>J150</f>
        <v>0</v>
      </c>
      <c r="K97" s="176"/>
      <c r="L97" s="180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81"/>
      <c r="C98" s="182"/>
      <c r="D98" s="183" t="s">
        <v>93</v>
      </c>
      <c r="E98" s="184"/>
      <c r="F98" s="184"/>
      <c r="G98" s="184"/>
      <c r="H98" s="184"/>
      <c r="I98" s="184"/>
      <c r="J98" s="185">
        <f>J151</f>
        <v>0</v>
      </c>
      <c r="K98" s="182"/>
      <c r="L98" s="186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4.88" customHeight="1">
      <c r="A99" s="10"/>
      <c r="B99" s="181"/>
      <c r="C99" s="182"/>
      <c r="D99" s="183" t="s">
        <v>94</v>
      </c>
      <c r="E99" s="184"/>
      <c r="F99" s="184"/>
      <c r="G99" s="184"/>
      <c r="H99" s="184"/>
      <c r="I99" s="184"/>
      <c r="J99" s="185">
        <f>J152</f>
        <v>0</v>
      </c>
      <c r="K99" s="182"/>
      <c r="L99" s="186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4.88" customHeight="1">
      <c r="A100" s="10"/>
      <c r="B100" s="181"/>
      <c r="C100" s="182"/>
      <c r="D100" s="183" t="s">
        <v>95</v>
      </c>
      <c r="E100" s="184"/>
      <c r="F100" s="184"/>
      <c r="G100" s="184"/>
      <c r="H100" s="184"/>
      <c r="I100" s="184"/>
      <c r="J100" s="185">
        <f>J209</f>
        <v>0</v>
      </c>
      <c r="K100" s="182"/>
      <c r="L100" s="186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4.88" customHeight="1">
      <c r="A101" s="10"/>
      <c r="B101" s="181"/>
      <c r="C101" s="182"/>
      <c r="D101" s="183" t="s">
        <v>96</v>
      </c>
      <c r="E101" s="184"/>
      <c r="F101" s="184"/>
      <c r="G101" s="184"/>
      <c r="H101" s="184"/>
      <c r="I101" s="184"/>
      <c r="J101" s="185">
        <f>J249</f>
        <v>0</v>
      </c>
      <c r="K101" s="182"/>
      <c r="L101" s="186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4.88" customHeight="1">
      <c r="A102" s="10"/>
      <c r="B102" s="181"/>
      <c r="C102" s="182"/>
      <c r="D102" s="183" t="s">
        <v>97</v>
      </c>
      <c r="E102" s="184"/>
      <c r="F102" s="184"/>
      <c r="G102" s="184"/>
      <c r="H102" s="184"/>
      <c r="I102" s="184"/>
      <c r="J102" s="185">
        <f>J290</f>
        <v>0</v>
      </c>
      <c r="K102" s="182"/>
      <c r="L102" s="186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4.88" customHeight="1">
      <c r="A103" s="10"/>
      <c r="B103" s="181"/>
      <c r="C103" s="182"/>
      <c r="D103" s="183" t="s">
        <v>98</v>
      </c>
      <c r="E103" s="184"/>
      <c r="F103" s="184"/>
      <c r="G103" s="184"/>
      <c r="H103" s="184"/>
      <c r="I103" s="184"/>
      <c r="J103" s="185">
        <f>J361</f>
        <v>0</v>
      </c>
      <c r="K103" s="182"/>
      <c r="L103" s="186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81"/>
      <c r="C104" s="182"/>
      <c r="D104" s="183" t="s">
        <v>99</v>
      </c>
      <c r="E104" s="184"/>
      <c r="F104" s="184"/>
      <c r="G104" s="184"/>
      <c r="H104" s="184"/>
      <c r="I104" s="184"/>
      <c r="J104" s="185">
        <f>J370</f>
        <v>0</v>
      </c>
      <c r="K104" s="182"/>
      <c r="L104" s="186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4.88" customHeight="1">
      <c r="A105" s="10"/>
      <c r="B105" s="181"/>
      <c r="C105" s="182"/>
      <c r="D105" s="183" t="s">
        <v>100</v>
      </c>
      <c r="E105" s="184"/>
      <c r="F105" s="184"/>
      <c r="G105" s="184"/>
      <c r="H105" s="184"/>
      <c r="I105" s="184"/>
      <c r="J105" s="185">
        <f>J371</f>
        <v>0</v>
      </c>
      <c r="K105" s="182"/>
      <c r="L105" s="186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4.88" customHeight="1">
      <c r="A106" s="10"/>
      <c r="B106" s="181"/>
      <c r="C106" s="182"/>
      <c r="D106" s="183" t="s">
        <v>101</v>
      </c>
      <c r="E106" s="184"/>
      <c r="F106" s="184"/>
      <c r="G106" s="184"/>
      <c r="H106" s="184"/>
      <c r="I106" s="184"/>
      <c r="J106" s="185">
        <f>J415</f>
        <v>0</v>
      </c>
      <c r="K106" s="182"/>
      <c r="L106" s="186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4.88" customHeight="1">
      <c r="A107" s="10"/>
      <c r="B107" s="181"/>
      <c r="C107" s="182"/>
      <c r="D107" s="183" t="s">
        <v>102</v>
      </c>
      <c r="E107" s="184"/>
      <c r="F107" s="184"/>
      <c r="G107" s="184"/>
      <c r="H107" s="184"/>
      <c r="I107" s="184"/>
      <c r="J107" s="185">
        <f>J437</f>
        <v>0</v>
      </c>
      <c r="K107" s="182"/>
      <c r="L107" s="186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4.88" customHeight="1">
      <c r="A108" s="10"/>
      <c r="B108" s="181"/>
      <c r="C108" s="182"/>
      <c r="D108" s="183" t="s">
        <v>103</v>
      </c>
      <c r="E108" s="184"/>
      <c r="F108" s="184"/>
      <c r="G108" s="184"/>
      <c r="H108" s="184"/>
      <c r="I108" s="184"/>
      <c r="J108" s="185">
        <f>J464</f>
        <v>0</v>
      </c>
      <c r="K108" s="182"/>
      <c r="L108" s="186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4.88" customHeight="1">
      <c r="A109" s="10"/>
      <c r="B109" s="181"/>
      <c r="C109" s="182"/>
      <c r="D109" s="183" t="s">
        <v>104</v>
      </c>
      <c r="E109" s="184"/>
      <c r="F109" s="184"/>
      <c r="G109" s="184"/>
      <c r="H109" s="184"/>
      <c r="I109" s="184"/>
      <c r="J109" s="185">
        <f>J506</f>
        <v>0</v>
      </c>
      <c r="K109" s="182"/>
      <c r="L109" s="186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10" customFormat="1" ht="19.92" customHeight="1">
      <c r="A110" s="10"/>
      <c r="B110" s="181"/>
      <c r="C110" s="182"/>
      <c r="D110" s="183" t="s">
        <v>105</v>
      </c>
      <c r="E110" s="184"/>
      <c r="F110" s="184"/>
      <c r="G110" s="184"/>
      <c r="H110" s="184"/>
      <c r="I110" s="184"/>
      <c r="J110" s="185">
        <f>J512</f>
        <v>0</v>
      </c>
      <c r="K110" s="182"/>
      <c r="L110" s="186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</row>
    <row r="111" s="10" customFormat="1" ht="14.88" customHeight="1">
      <c r="A111" s="10"/>
      <c r="B111" s="181"/>
      <c r="C111" s="182"/>
      <c r="D111" s="183" t="s">
        <v>106</v>
      </c>
      <c r="E111" s="184"/>
      <c r="F111" s="184"/>
      <c r="G111" s="184"/>
      <c r="H111" s="184"/>
      <c r="I111" s="184"/>
      <c r="J111" s="185">
        <f>J513</f>
        <v>0</v>
      </c>
      <c r="K111" s="182"/>
      <c r="L111" s="186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4.88" customHeight="1">
      <c r="A112" s="10"/>
      <c r="B112" s="181"/>
      <c r="C112" s="182"/>
      <c r="D112" s="183" t="s">
        <v>107</v>
      </c>
      <c r="E112" s="184"/>
      <c r="F112" s="184"/>
      <c r="G112" s="184"/>
      <c r="H112" s="184"/>
      <c r="I112" s="184"/>
      <c r="J112" s="185">
        <f>J573</f>
        <v>0</v>
      </c>
      <c r="K112" s="182"/>
      <c r="L112" s="186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4.88" customHeight="1">
      <c r="A113" s="10"/>
      <c r="B113" s="181"/>
      <c r="C113" s="182"/>
      <c r="D113" s="183" t="s">
        <v>108</v>
      </c>
      <c r="E113" s="184"/>
      <c r="F113" s="184"/>
      <c r="G113" s="184"/>
      <c r="H113" s="184"/>
      <c r="I113" s="184"/>
      <c r="J113" s="185">
        <f>J613</f>
        <v>0</v>
      </c>
      <c r="K113" s="182"/>
      <c r="L113" s="186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10" customFormat="1" ht="14.88" customHeight="1">
      <c r="A114" s="10"/>
      <c r="B114" s="181"/>
      <c r="C114" s="182"/>
      <c r="D114" s="183" t="s">
        <v>109</v>
      </c>
      <c r="E114" s="184"/>
      <c r="F114" s="184"/>
      <c r="G114" s="184"/>
      <c r="H114" s="184"/>
      <c r="I114" s="184"/>
      <c r="J114" s="185">
        <f>J654</f>
        <v>0</v>
      </c>
      <c r="K114" s="182"/>
      <c r="L114" s="186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s="10" customFormat="1" ht="14.88" customHeight="1">
      <c r="A115" s="10"/>
      <c r="B115" s="181"/>
      <c r="C115" s="182"/>
      <c r="D115" s="183" t="s">
        <v>110</v>
      </c>
      <c r="E115" s="184"/>
      <c r="F115" s="184"/>
      <c r="G115" s="184"/>
      <c r="H115" s="184"/>
      <c r="I115" s="184"/>
      <c r="J115" s="185">
        <f>J721</f>
        <v>0</v>
      </c>
      <c r="K115" s="182"/>
      <c r="L115" s="186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</row>
    <row r="116" s="10" customFormat="1" ht="19.92" customHeight="1">
      <c r="A116" s="10"/>
      <c r="B116" s="181"/>
      <c r="C116" s="182"/>
      <c r="D116" s="183" t="s">
        <v>111</v>
      </c>
      <c r="E116" s="184"/>
      <c r="F116" s="184"/>
      <c r="G116" s="184"/>
      <c r="H116" s="184"/>
      <c r="I116" s="184"/>
      <c r="J116" s="185">
        <f>J727</f>
        <v>0</v>
      </c>
      <c r="K116" s="182"/>
      <c r="L116" s="186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</row>
    <row r="117" s="10" customFormat="1" ht="14.88" customHeight="1">
      <c r="A117" s="10"/>
      <c r="B117" s="181"/>
      <c r="C117" s="182"/>
      <c r="D117" s="183" t="s">
        <v>112</v>
      </c>
      <c r="E117" s="184"/>
      <c r="F117" s="184"/>
      <c r="G117" s="184"/>
      <c r="H117" s="184"/>
      <c r="I117" s="184"/>
      <c r="J117" s="185">
        <f>J728</f>
        <v>0</v>
      </c>
      <c r="K117" s="182"/>
      <c r="L117" s="186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</row>
    <row r="118" s="10" customFormat="1" ht="14.88" customHeight="1">
      <c r="A118" s="10"/>
      <c r="B118" s="181"/>
      <c r="C118" s="182"/>
      <c r="D118" s="183" t="s">
        <v>113</v>
      </c>
      <c r="E118" s="184"/>
      <c r="F118" s="184"/>
      <c r="G118" s="184"/>
      <c r="H118" s="184"/>
      <c r="I118" s="184"/>
      <c r="J118" s="185">
        <f>J762</f>
        <v>0</v>
      </c>
      <c r="K118" s="182"/>
      <c r="L118" s="186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</row>
    <row r="119" s="10" customFormat="1" ht="14.88" customHeight="1">
      <c r="A119" s="10"/>
      <c r="B119" s="181"/>
      <c r="C119" s="182"/>
      <c r="D119" s="183" t="s">
        <v>114</v>
      </c>
      <c r="E119" s="184"/>
      <c r="F119" s="184"/>
      <c r="G119" s="184"/>
      <c r="H119" s="184"/>
      <c r="I119" s="184"/>
      <c r="J119" s="185">
        <f>J784</f>
        <v>0</v>
      </c>
      <c r="K119" s="182"/>
      <c r="L119" s="186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</row>
    <row r="120" s="10" customFormat="1" ht="14.88" customHeight="1">
      <c r="A120" s="10"/>
      <c r="B120" s="181"/>
      <c r="C120" s="182"/>
      <c r="D120" s="183" t="s">
        <v>115</v>
      </c>
      <c r="E120" s="184"/>
      <c r="F120" s="184"/>
      <c r="G120" s="184"/>
      <c r="H120" s="184"/>
      <c r="I120" s="184"/>
      <c r="J120" s="185">
        <f>J806</f>
        <v>0</v>
      </c>
      <c r="K120" s="182"/>
      <c r="L120" s="186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</row>
    <row r="121" s="10" customFormat="1" ht="14.88" customHeight="1">
      <c r="A121" s="10"/>
      <c r="B121" s="181"/>
      <c r="C121" s="182"/>
      <c r="D121" s="183" t="s">
        <v>116</v>
      </c>
      <c r="E121" s="184"/>
      <c r="F121" s="184"/>
      <c r="G121" s="184"/>
      <c r="H121" s="184"/>
      <c r="I121" s="184"/>
      <c r="J121" s="185">
        <f>J848</f>
        <v>0</v>
      </c>
      <c r="K121" s="182"/>
      <c r="L121" s="186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</row>
    <row r="122" s="10" customFormat="1" ht="19.92" customHeight="1">
      <c r="A122" s="10"/>
      <c r="B122" s="181"/>
      <c r="C122" s="182"/>
      <c r="D122" s="183" t="s">
        <v>117</v>
      </c>
      <c r="E122" s="184"/>
      <c r="F122" s="184"/>
      <c r="G122" s="184"/>
      <c r="H122" s="184"/>
      <c r="I122" s="184"/>
      <c r="J122" s="185">
        <f>J854</f>
        <v>0</v>
      </c>
      <c r="K122" s="182"/>
      <c r="L122" s="186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</row>
    <row r="123" s="10" customFormat="1" ht="14.88" customHeight="1">
      <c r="A123" s="10"/>
      <c r="B123" s="181"/>
      <c r="C123" s="182"/>
      <c r="D123" s="183" t="s">
        <v>118</v>
      </c>
      <c r="E123" s="184"/>
      <c r="F123" s="184"/>
      <c r="G123" s="184"/>
      <c r="H123" s="184"/>
      <c r="I123" s="184"/>
      <c r="J123" s="185">
        <f>J855</f>
        <v>0</v>
      </c>
      <c r="K123" s="182"/>
      <c r="L123" s="186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</row>
    <row r="124" s="10" customFormat="1" ht="14.88" customHeight="1">
      <c r="A124" s="10"/>
      <c r="B124" s="181"/>
      <c r="C124" s="182"/>
      <c r="D124" s="183" t="s">
        <v>119</v>
      </c>
      <c r="E124" s="184"/>
      <c r="F124" s="184"/>
      <c r="G124" s="184"/>
      <c r="H124" s="184"/>
      <c r="I124" s="184"/>
      <c r="J124" s="185">
        <f>J899</f>
        <v>0</v>
      </c>
      <c r="K124" s="182"/>
      <c r="L124" s="186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</row>
    <row r="125" s="10" customFormat="1" ht="14.88" customHeight="1">
      <c r="A125" s="10"/>
      <c r="B125" s="181"/>
      <c r="C125" s="182"/>
      <c r="D125" s="183" t="s">
        <v>120</v>
      </c>
      <c r="E125" s="184"/>
      <c r="F125" s="184"/>
      <c r="G125" s="184"/>
      <c r="H125" s="184"/>
      <c r="I125" s="184"/>
      <c r="J125" s="185">
        <f>J927</f>
        <v>0</v>
      </c>
      <c r="K125" s="182"/>
      <c r="L125" s="186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</row>
    <row r="126" s="10" customFormat="1" ht="14.88" customHeight="1">
      <c r="A126" s="10"/>
      <c r="B126" s="181"/>
      <c r="C126" s="182"/>
      <c r="D126" s="183" t="s">
        <v>121</v>
      </c>
      <c r="E126" s="184"/>
      <c r="F126" s="184"/>
      <c r="G126" s="184"/>
      <c r="H126" s="184"/>
      <c r="I126" s="184"/>
      <c r="J126" s="185">
        <f>J949</f>
        <v>0</v>
      </c>
      <c r="K126" s="182"/>
      <c r="L126" s="186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</row>
    <row r="127" s="10" customFormat="1" ht="14.88" customHeight="1">
      <c r="A127" s="10"/>
      <c r="B127" s="181"/>
      <c r="C127" s="182"/>
      <c r="D127" s="183" t="s">
        <v>122</v>
      </c>
      <c r="E127" s="184"/>
      <c r="F127" s="184"/>
      <c r="G127" s="184"/>
      <c r="H127" s="184"/>
      <c r="I127" s="184"/>
      <c r="J127" s="185">
        <f>J991</f>
        <v>0</v>
      </c>
      <c r="K127" s="182"/>
      <c r="L127" s="186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</row>
    <row r="128" s="9" customFormat="1" ht="24.96" customHeight="1">
      <c r="A128" s="9"/>
      <c r="B128" s="175"/>
      <c r="C128" s="176"/>
      <c r="D128" s="177" t="s">
        <v>123</v>
      </c>
      <c r="E128" s="178"/>
      <c r="F128" s="178"/>
      <c r="G128" s="178"/>
      <c r="H128" s="178"/>
      <c r="I128" s="178"/>
      <c r="J128" s="179">
        <f>J997</f>
        <v>0</v>
      </c>
      <c r="K128" s="176"/>
      <c r="L128" s="180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</row>
    <row r="129" s="10" customFormat="1" ht="19.92" customHeight="1">
      <c r="A129" s="10"/>
      <c r="B129" s="181"/>
      <c r="C129" s="182"/>
      <c r="D129" s="183" t="s">
        <v>124</v>
      </c>
      <c r="E129" s="184"/>
      <c r="F129" s="184"/>
      <c r="G129" s="184"/>
      <c r="H129" s="184"/>
      <c r="I129" s="184"/>
      <c r="J129" s="185">
        <f>J998</f>
        <v>0</v>
      </c>
      <c r="K129" s="182"/>
      <c r="L129" s="186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</row>
    <row r="130" s="2" customFormat="1" ht="21.84" customHeight="1">
      <c r="A130" s="38"/>
      <c r="B130" s="39"/>
      <c r="C130" s="40"/>
      <c r="D130" s="40"/>
      <c r="E130" s="40"/>
      <c r="F130" s="40"/>
      <c r="G130" s="40"/>
      <c r="H130" s="40"/>
      <c r="I130" s="40"/>
      <c r="J130" s="40"/>
      <c r="K130" s="40"/>
      <c r="L130" s="63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</row>
    <row r="131" s="2" customFormat="1" ht="6.96" customHeight="1">
      <c r="A131" s="38"/>
      <c r="B131" s="66"/>
      <c r="C131" s="67"/>
      <c r="D131" s="67"/>
      <c r="E131" s="67"/>
      <c r="F131" s="67"/>
      <c r="G131" s="67"/>
      <c r="H131" s="67"/>
      <c r="I131" s="67"/>
      <c r="J131" s="67"/>
      <c r="K131" s="67"/>
      <c r="L131" s="63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</row>
    <row r="135" s="2" customFormat="1" ht="6.96" customHeight="1">
      <c r="A135" s="38"/>
      <c r="B135" s="68"/>
      <c r="C135" s="69"/>
      <c r="D135" s="69"/>
      <c r="E135" s="69"/>
      <c r="F135" s="69"/>
      <c r="G135" s="69"/>
      <c r="H135" s="69"/>
      <c r="I135" s="69"/>
      <c r="J135" s="69"/>
      <c r="K135" s="69"/>
      <c r="L135" s="63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</row>
    <row r="136" s="2" customFormat="1" ht="24.96" customHeight="1">
      <c r="A136" s="38"/>
      <c r="B136" s="39"/>
      <c r="C136" s="23" t="s">
        <v>125</v>
      </c>
      <c r="D136" s="40"/>
      <c r="E136" s="40"/>
      <c r="F136" s="40"/>
      <c r="G136" s="40"/>
      <c r="H136" s="40"/>
      <c r="I136" s="40"/>
      <c r="J136" s="40"/>
      <c r="K136" s="40"/>
      <c r="L136" s="63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</row>
    <row r="137" s="2" customFormat="1" ht="6.96" customHeight="1">
      <c r="A137" s="38"/>
      <c r="B137" s="39"/>
      <c r="C137" s="40"/>
      <c r="D137" s="40"/>
      <c r="E137" s="40"/>
      <c r="F137" s="40"/>
      <c r="G137" s="40"/>
      <c r="H137" s="40"/>
      <c r="I137" s="40"/>
      <c r="J137" s="40"/>
      <c r="K137" s="40"/>
      <c r="L137" s="63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</row>
    <row r="138" s="2" customFormat="1" ht="12" customHeight="1">
      <c r="A138" s="38"/>
      <c r="B138" s="39"/>
      <c r="C138" s="32" t="s">
        <v>16</v>
      </c>
      <c r="D138" s="40"/>
      <c r="E138" s="40"/>
      <c r="F138" s="40"/>
      <c r="G138" s="40"/>
      <c r="H138" s="40"/>
      <c r="I138" s="40"/>
      <c r="J138" s="40"/>
      <c r="K138" s="40"/>
      <c r="L138" s="63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</row>
    <row r="139" s="2" customFormat="1" ht="26.25" customHeight="1">
      <c r="A139" s="38"/>
      <c r="B139" s="39"/>
      <c r="C139" s="40"/>
      <c r="D139" s="40"/>
      <c r="E139" s="170" t="str">
        <f>E7</f>
        <v>LESOPARK NA KOLEČKU ROUDNICE NAD LABEM - NÁSLEDNÁ PÉČE</v>
      </c>
      <c r="F139" s="32"/>
      <c r="G139" s="32"/>
      <c r="H139" s="32"/>
      <c r="I139" s="40"/>
      <c r="J139" s="40"/>
      <c r="K139" s="40"/>
      <c r="L139" s="63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</row>
    <row r="140" s="2" customFormat="1" ht="12" customHeight="1">
      <c r="A140" s="38"/>
      <c r="B140" s="39"/>
      <c r="C140" s="32" t="s">
        <v>85</v>
      </c>
      <c r="D140" s="40"/>
      <c r="E140" s="40"/>
      <c r="F140" s="40"/>
      <c r="G140" s="40"/>
      <c r="H140" s="40"/>
      <c r="I140" s="40"/>
      <c r="J140" s="40"/>
      <c r="K140" s="40"/>
      <c r="L140" s="63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</row>
    <row r="141" s="2" customFormat="1" ht="16.5" customHeight="1">
      <c r="A141" s="38"/>
      <c r="B141" s="39"/>
      <c r="C141" s="40"/>
      <c r="D141" s="40"/>
      <c r="E141" s="76" t="str">
        <f>E9</f>
        <v>001 - Následná péče 1.-5. rok</v>
      </c>
      <c r="F141" s="40"/>
      <c r="G141" s="40"/>
      <c r="H141" s="40"/>
      <c r="I141" s="40"/>
      <c r="J141" s="40"/>
      <c r="K141" s="40"/>
      <c r="L141" s="63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</row>
    <row r="142" s="2" customFormat="1" ht="6.96" customHeight="1">
      <c r="A142" s="38"/>
      <c r="B142" s="39"/>
      <c r="C142" s="40"/>
      <c r="D142" s="40"/>
      <c r="E142" s="40"/>
      <c r="F142" s="40"/>
      <c r="G142" s="40"/>
      <c r="H142" s="40"/>
      <c r="I142" s="40"/>
      <c r="J142" s="40"/>
      <c r="K142" s="40"/>
      <c r="L142" s="63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</row>
    <row r="143" s="2" customFormat="1" ht="12" customHeight="1">
      <c r="A143" s="38"/>
      <c r="B143" s="39"/>
      <c r="C143" s="32" t="s">
        <v>20</v>
      </c>
      <c r="D143" s="40"/>
      <c r="E143" s="40"/>
      <c r="F143" s="27" t="str">
        <f>F12</f>
        <v xml:space="preserve"> </v>
      </c>
      <c r="G143" s="40"/>
      <c r="H143" s="40"/>
      <c r="I143" s="32" t="s">
        <v>22</v>
      </c>
      <c r="J143" s="79" t="str">
        <f>IF(J12="","",J12)</f>
        <v>18. 9. 2024</v>
      </c>
      <c r="K143" s="40"/>
      <c r="L143" s="63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</row>
    <row r="144" s="2" customFormat="1" ht="6.96" customHeight="1">
      <c r="A144" s="38"/>
      <c r="B144" s="39"/>
      <c r="C144" s="40"/>
      <c r="D144" s="40"/>
      <c r="E144" s="40"/>
      <c r="F144" s="40"/>
      <c r="G144" s="40"/>
      <c r="H144" s="40"/>
      <c r="I144" s="40"/>
      <c r="J144" s="40"/>
      <c r="K144" s="40"/>
      <c r="L144" s="63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</row>
    <row r="145" s="2" customFormat="1" ht="15.15" customHeight="1">
      <c r="A145" s="38"/>
      <c r="B145" s="39"/>
      <c r="C145" s="32" t="s">
        <v>24</v>
      </c>
      <c r="D145" s="40"/>
      <c r="E145" s="40"/>
      <c r="F145" s="27" t="str">
        <f>E15</f>
        <v xml:space="preserve"> </v>
      </c>
      <c r="G145" s="40"/>
      <c r="H145" s="40"/>
      <c r="I145" s="32" t="s">
        <v>29</v>
      </c>
      <c r="J145" s="36" t="str">
        <f>E21</f>
        <v xml:space="preserve"> </v>
      </c>
      <c r="K145" s="40"/>
      <c r="L145" s="63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</row>
    <row r="146" s="2" customFormat="1" ht="15.15" customHeight="1">
      <c r="A146" s="38"/>
      <c r="B146" s="39"/>
      <c r="C146" s="32" t="s">
        <v>27</v>
      </c>
      <c r="D146" s="40"/>
      <c r="E146" s="40"/>
      <c r="F146" s="27" t="str">
        <f>IF(E18="","",E18)</f>
        <v>Vyplň údaj</v>
      </c>
      <c r="G146" s="40"/>
      <c r="H146" s="40"/>
      <c r="I146" s="32" t="s">
        <v>31</v>
      </c>
      <c r="J146" s="36" t="str">
        <f>E24</f>
        <v xml:space="preserve"> </v>
      </c>
      <c r="K146" s="40"/>
      <c r="L146" s="63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</row>
    <row r="147" s="2" customFormat="1" ht="10.32" customHeight="1">
      <c r="A147" s="38"/>
      <c r="B147" s="39"/>
      <c r="C147" s="40"/>
      <c r="D147" s="40"/>
      <c r="E147" s="40"/>
      <c r="F147" s="40"/>
      <c r="G147" s="40"/>
      <c r="H147" s="40"/>
      <c r="I147" s="40"/>
      <c r="J147" s="40"/>
      <c r="K147" s="40"/>
      <c r="L147" s="63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</row>
    <row r="148" s="11" customFormat="1" ht="29.28" customHeight="1">
      <c r="A148" s="187"/>
      <c r="B148" s="188"/>
      <c r="C148" s="189" t="s">
        <v>126</v>
      </c>
      <c r="D148" s="190" t="s">
        <v>58</v>
      </c>
      <c r="E148" s="190" t="s">
        <v>54</v>
      </c>
      <c r="F148" s="190" t="s">
        <v>55</v>
      </c>
      <c r="G148" s="190" t="s">
        <v>127</v>
      </c>
      <c r="H148" s="190" t="s">
        <v>128</v>
      </c>
      <c r="I148" s="190" t="s">
        <v>129</v>
      </c>
      <c r="J148" s="191" t="s">
        <v>89</v>
      </c>
      <c r="K148" s="192" t="s">
        <v>130</v>
      </c>
      <c r="L148" s="193"/>
      <c r="M148" s="100" t="s">
        <v>1</v>
      </c>
      <c r="N148" s="101" t="s">
        <v>37</v>
      </c>
      <c r="O148" s="101" t="s">
        <v>131</v>
      </c>
      <c r="P148" s="101" t="s">
        <v>132</v>
      </c>
      <c r="Q148" s="101" t="s">
        <v>133</v>
      </c>
      <c r="R148" s="101" t="s">
        <v>134</v>
      </c>
      <c r="S148" s="101" t="s">
        <v>135</v>
      </c>
      <c r="T148" s="102" t="s">
        <v>136</v>
      </c>
      <c r="U148" s="187"/>
      <c r="V148" s="187"/>
      <c r="W148" s="187"/>
      <c r="X148" s="187"/>
      <c r="Y148" s="187"/>
      <c r="Z148" s="187"/>
      <c r="AA148" s="187"/>
      <c r="AB148" s="187"/>
      <c r="AC148" s="187"/>
      <c r="AD148" s="187"/>
      <c r="AE148" s="187"/>
    </row>
    <row r="149" s="2" customFormat="1" ht="22.8" customHeight="1">
      <c r="A149" s="38"/>
      <c r="B149" s="39"/>
      <c r="C149" s="107" t="s">
        <v>137</v>
      </c>
      <c r="D149" s="40"/>
      <c r="E149" s="40"/>
      <c r="F149" s="40"/>
      <c r="G149" s="40"/>
      <c r="H149" s="40"/>
      <c r="I149" s="40"/>
      <c r="J149" s="194">
        <f>BK149</f>
        <v>0</v>
      </c>
      <c r="K149" s="40"/>
      <c r="L149" s="44"/>
      <c r="M149" s="103"/>
      <c r="N149" s="195"/>
      <c r="O149" s="104"/>
      <c r="P149" s="196">
        <f>P150+P997</f>
        <v>0</v>
      </c>
      <c r="Q149" s="104"/>
      <c r="R149" s="196">
        <f>R150+R997</f>
        <v>14.246536000000001</v>
      </c>
      <c r="S149" s="104"/>
      <c r="T149" s="197">
        <f>T150+T997</f>
        <v>0</v>
      </c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T149" s="17" t="s">
        <v>72</v>
      </c>
      <c r="AU149" s="17" t="s">
        <v>91</v>
      </c>
      <c r="BK149" s="198">
        <f>BK150+BK997</f>
        <v>0</v>
      </c>
    </row>
    <row r="150" s="12" customFormat="1" ht="25.92" customHeight="1">
      <c r="A150" s="12"/>
      <c r="B150" s="199"/>
      <c r="C150" s="200"/>
      <c r="D150" s="201" t="s">
        <v>72</v>
      </c>
      <c r="E150" s="202" t="s">
        <v>138</v>
      </c>
      <c r="F150" s="202" t="s">
        <v>139</v>
      </c>
      <c r="G150" s="200"/>
      <c r="H150" s="200"/>
      <c r="I150" s="203"/>
      <c r="J150" s="204">
        <f>BK150</f>
        <v>0</v>
      </c>
      <c r="K150" s="200"/>
      <c r="L150" s="205"/>
      <c r="M150" s="206"/>
      <c r="N150" s="207"/>
      <c r="O150" s="207"/>
      <c r="P150" s="208">
        <f>P151+P370+P512+P727+P854</f>
        <v>0</v>
      </c>
      <c r="Q150" s="207"/>
      <c r="R150" s="208">
        <f>R151+R370+R512+R727+R854</f>
        <v>14.246536000000001</v>
      </c>
      <c r="S150" s="207"/>
      <c r="T150" s="209">
        <f>T151+T370+T512+T727+T854</f>
        <v>0</v>
      </c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R150" s="210" t="s">
        <v>81</v>
      </c>
      <c r="AT150" s="211" t="s">
        <v>72</v>
      </c>
      <c r="AU150" s="211" t="s">
        <v>73</v>
      </c>
      <c r="AY150" s="210" t="s">
        <v>140</v>
      </c>
      <c r="BK150" s="212">
        <f>BK151+BK370+BK512+BK727+BK854</f>
        <v>0</v>
      </c>
    </row>
    <row r="151" s="12" customFormat="1" ht="22.8" customHeight="1">
      <c r="A151" s="12"/>
      <c r="B151" s="199"/>
      <c r="C151" s="200"/>
      <c r="D151" s="201" t="s">
        <v>72</v>
      </c>
      <c r="E151" s="213" t="s">
        <v>78</v>
      </c>
      <c r="F151" s="213" t="s">
        <v>141</v>
      </c>
      <c r="G151" s="200"/>
      <c r="H151" s="200"/>
      <c r="I151" s="203"/>
      <c r="J151" s="214">
        <f>BK151</f>
        <v>0</v>
      </c>
      <c r="K151" s="200"/>
      <c r="L151" s="205"/>
      <c r="M151" s="206"/>
      <c r="N151" s="207"/>
      <c r="O151" s="207"/>
      <c r="P151" s="208">
        <f>P152+P209+P249+P290+P361</f>
        <v>0</v>
      </c>
      <c r="Q151" s="207"/>
      <c r="R151" s="208">
        <f>R152+R209+R249+R290+R361</f>
        <v>5.3288080000000004</v>
      </c>
      <c r="S151" s="207"/>
      <c r="T151" s="209">
        <f>T152+T209+T249+T290+T361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210" t="s">
        <v>81</v>
      </c>
      <c r="AT151" s="211" t="s">
        <v>72</v>
      </c>
      <c r="AU151" s="211" t="s">
        <v>81</v>
      </c>
      <c r="AY151" s="210" t="s">
        <v>140</v>
      </c>
      <c r="BK151" s="212">
        <f>BK152+BK209+BK249+BK290+BK361</f>
        <v>0</v>
      </c>
    </row>
    <row r="152" s="12" customFormat="1" ht="20.88" customHeight="1">
      <c r="A152" s="12"/>
      <c r="B152" s="199"/>
      <c r="C152" s="200"/>
      <c r="D152" s="201" t="s">
        <v>72</v>
      </c>
      <c r="E152" s="213" t="s">
        <v>142</v>
      </c>
      <c r="F152" s="213" t="s">
        <v>143</v>
      </c>
      <c r="G152" s="200"/>
      <c r="H152" s="200"/>
      <c r="I152" s="203"/>
      <c r="J152" s="214">
        <f>BK152</f>
        <v>0</v>
      </c>
      <c r="K152" s="200"/>
      <c r="L152" s="205"/>
      <c r="M152" s="206"/>
      <c r="N152" s="207"/>
      <c r="O152" s="207"/>
      <c r="P152" s="208">
        <f>SUM(P153:P208)</f>
        <v>0</v>
      </c>
      <c r="Q152" s="207"/>
      <c r="R152" s="208">
        <f>SUM(R153:R208)</f>
        <v>3.2680800000000003</v>
      </c>
      <c r="S152" s="207"/>
      <c r="T152" s="209">
        <f>SUM(T153:T208)</f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210" t="s">
        <v>81</v>
      </c>
      <c r="AT152" s="211" t="s">
        <v>72</v>
      </c>
      <c r="AU152" s="211" t="s">
        <v>83</v>
      </c>
      <c r="AY152" s="210" t="s">
        <v>140</v>
      </c>
      <c r="BK152" s="212">
        <f>SUM(BK153:BK208)</f>
        <v>0</v>
      </c>
    </row>
    <row r="153" s="2" customFormat="1" ht="24.15" customHeight="1">
      <c r="A153" s="38"/>
      <c r="B153" s="39"/>
      <c r="C153" s="215" t="s">
        <v>81</v>
      </c>
      <c r="D153" s="215" t="s">
        <v>144</v>
      </c>
      <c r="E153" s="216" t="s">
        <v>145</v>
      </c>
      <c r="F153" s="217" t="s">
        <v>146</v>
      </c>
      <c r="G153" s="218" t="s">
        <v>147</v>
      </c>
      <c r="H153" s="219">
        <v>665.10000000000002</v>
      </c>
      <c r="I153" s="220"/>
      <c r="J153" s="221">
        <f>ROUND(I153*H153,2)</f>
        <v>0</v>
      </c>
      <c r="K153" s="222"/>
      <c r="L153" s="44"/>
      <c r="M153" s="223" t="s">
        <v>1</v>
      </c>
      <c r="N153" s="224" t="s">
        <v>38</v>
      </c>
      <c r="O153" s="91"/>
      <c r="P153" s="225">
        <f>O153*H153</f>
        <v>0</v>
      </c>
      <c r="Q153" s="225">
        <v>0</v>
      </c>
      <c r="R153" s="225">
        <f>Q153*H153</f>
        <v>0</v>
      </c>
      <c r="S153" s="225">
        <v>0</v>
      </c>
      <c r="T153" s="226">
        <f>S153*H153</f>
        <v>0</v>
      </c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R153" s="227" t="s">
        <v>148</v>
      </c>
      <c r="AT153" s="227" t="s">
        <v>144</v>
      </c>
      <c r="AU153" s="227" t="s">
        <v>149</v>
      </c>
      <c r="AY153" s="17" t="s">
        <v>140</v>
      </c>
      <c r="BE153" s="228">
        <f>IF(N153="základní",J153,0)</f>
        <v>0</v>
      </c>
      <c r="BF153" s="228">
        <f>IF(N153="snížená",J153,0)</f>
        <v>0</v>
      </c>
      <c r="BG153" s="228">
        <f>IF(N153="zákl. přenesená",J153,0)</f>
        <v>0</v>
      </c>
      <c r="BH153" s="228">
        <f>IF(N153="sníž. přenesená",J153,0)</f>
        <v>0</v>
      </c>
      <c r="BI153" s="228">
        <f>IF(N153="nulová",J153,0)</f>
        <v>0</v>
      </c>
      <c r="BJ153" s="17" t="s">
        <v>81</v>
      </c>
      <c r="BK153" s="228">
        <f>ROUND(I153*H153,2)</f>
        <v>0</v>
      </c>
      <c r="BL153" s="17" t="s">
        <v>148</v>
      </c>
      <c r="BM153" s="227" t="s">
        <v>150</v>
      </c>
    </row>
    <row r="154" s="13" customFormat="1">
      <c r="A154" s="13"/>
      <c r="B154" s="229"/>
      <c r="C154" s="230"/>
      <c r="D154" s="231" t="s">
        <v>151</v>
      </c>
      <c r="E154" s="232" t="s">
        <v>1</v>
      </c>
      <c r="F154" s="233" t="s">
        <v>152</v>
      </c>
      <c r="G154" s="230"/>
      <c r="H154" s="232" t="s">
        <v>1</v>
      </c>
      <c r="I154" s="234"/>
      <c r="J154" s="230"/>
      <c r="K154" s="230"/>
      <c r="L154" s="235"/>
      <c r="M154" s="236"/>
      <c r="N154" s="237"/>
      <c r="O154" s="237"/>
      <c r="P154" s="237"/>
      <c r="Q154" s="237"/>
      <c r="R154" s="237"/>
      <c r="S154" s="237"/>
      <c r="T154" s="238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239" t="s">
        <v>151</v>
      </c>
      <c r="AU154" s="239" t="s">
        <v>149</v>
      </c>
      <c r="AV154" s="13" t="s">
        <v>81</v>
      </c>
      <c r="AW154" s="13" t="s">
        <v>30</v>
      </c>
      <c r="AX154" s="13" t="s">
        <v>73</v>
      </c>
      <c r="AY154" s="239" t="s">
        <v>140</v>
      </c>
    </row>
    <row r="155" s="13" customFormat="1">
      <c r="A155" s="13"/>
      <c r="B155" s="229"/>
      <c r="C155" s="230"/>
      <c r="D155" s="231" t="s">
        <v>151</v>
      </c>
      <c r="E155" s="232" t="s">
        <v>1</v>
      </c>
      <c r="F155" s="233" t="s">
        <v>153</v>
      </c>
      <c r="G155" s="230"/>
      <c r="H155" s="232" t="s">
        <v>1</v>
      </c>
      <c r="I155" s="234"/>
      <c r="J155" s="230"/>
      <c r="K155" s="230"/>
      <c r="L155" s="235"/>
      <c r="M155" s="236"/>
      <c r="N155" s="237"/>
      <c r="O155" s="237"/>
      <c r="P155" s="237"/>
      <c r="Q155" s="237"/>
      <c r="R155" s="237"/>
      <c r="S155" s="237"/>
      <c r="T155" s="238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39" t="s">
        <v>151</v>
      </c>
      <c r="AU155" s="239" t="s">
        <v>149</v>
      </c>
      <c r="AV155" s="13" t="s">
        <v>81</v>
      </c>
      <c r="AW155" s="13" t="s">
        <v>30</v>
      </c>
      <c r="AX155" s="13" t="s">
        <v>73</v>
      </c>
      <c r="AY155" s="239" t="s">
        <v>140</v>
      </c>
    </row>
    <row r="156" s="14" customFormat="1">
      <c r="A156" s="14"/>
      <c r="B156" s="240"/>
      <c r="C156" s="241"/>
      <c r="D156" s="231" t="s">
        <v>151</v>
      </c>
      <c r="E156" s="242" t="s">
        <v>1</v>
      </c>
      <c r="F156" s="243" t="s">
        <v>154</v>
      </c>
      <c r="G156" s="241"/>
      <c r="H156" s="244">
        <v>608.39999999999998</v>
      </c>
      <c r="I156" s="245"/>
      <c r="J156" s="241"/>
      <c r="K156" s="241"/>
      <c r="L156" s="246"/>
      <c r="M156" s="247"/>
      <c r="N156" s="248"/>
      <c r="O156" s="248"/>
      <c r="P156" s="248"/>
      <c r="Q156" s="248"/>
      <c r="R156" s="248"/>
      <c r="S156" s="248"/>
      <c r="T156" s="249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T156" s="250" t="s">
        <v>151</v>
      </c>
      <c r="AU156" s="250" t="s">
        <v>149</v>
      </c>
      <c r="AV156" s="14" t="s">
        <v>83</v>
      </c>
      <c r="AW156" s="14" t="s">
        <v>30</v>
      </c>
      <c r="AX156" s="14" t="s">
        <v>73</v>
      </c>
      <c r="AY156" s="250" t="s">
        <v>140</v>
      </c>
    </row>
    <row r="157" s="13" customFormat="1">
      <c r="A157" s="13"/>
      <c r="B157" s="229"/>
      <c r="C157" s="230"/>
      <c r="D157" s="231" t="s">
        <v>151</v>
      </c>
      <c r="E157" s="232" t="s">
        <v>1</v>
      </c>
      <c r="F157" s="233" t="s">
        <v>155</v>
      </c>
      <c r="G157" s="230"/>
      <c r="H157" s="232" t="s">
        <v>1</v>
      </c>
      <c r="I157" s="234"/>
      <c r="J157" s="230"/>
      <c r="K157" s="230"/>
      <c r="L157" s="235"/>
      <c r="M157" s="236"/>
      <c r="N157" s="237"/>
      <c r="O157" s="237"/>
      <c r="P157" s="237"/>
      <c r="Q157" s="237"/>
      <c r="R157" s="237"/>
      <c r="S157" s="237"/>
      <c r="T157" s="238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39" t="s">
        <v>151</v>
      </c>
      <c r="AU157" s="239" t="s">
        <v>149</v>
      </c>
      <c r="AV157" s="13" t="s">
        <v>81</v>
      </c>
      <c r="AW157" s="13" t="s">
        <v>30</v>
      </c>
      <c r="AX157" s="13" t="s">
        <v>73</v>
      </c>
      <c r="AY157" s="239" t="s">
        <v>140</v>
      </c>
    </row>
    <row r="158" s="13" customFormat="1">
      <c r="A158" s="13"/>
      <c r="B158" s="229"/>
      <c r="C158" s="230"/>
      <c r="D158" s="231" t="s">
        <v>151</v>
      </c>
      <c r="E158" s="232" t="s">
        <v>1</v>
      </c>
      <c r="F158" s="233" t="s">
        <v>156</v>
      </c>
      <c r="G158" s="230"/>
      <c r="H158" s="232" t="s">
        <v>1</v>
      </c>
      <c r="I158" s="234"/>
      <c r="J158" s="230"/>
      <c r="K158" s="230"/>
      <c r="L158" s="235"/>
      <c r="M158" s="236"/>
      <c r="N158" s="237"/>
      <c r="O158" s="237"/>
      <c r="P158" s="237"/>
      <c r="Q158" s="237"/>
      <c r="R158" s="237"/>
      <c r="S158" s="237"/>
      <c r="T158" s="238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39" t="s">
        <v>151</v>
      </c>
      <c r="AU158" s="239" t="s">
        <v>149</v>
      </c>
      <c r="AV158" s="13" t="s">
        <v>81</v>
      </c>
      <c r="AW158" s="13" t="s">
        <v>30</v>
      </c>
      <c r="AX158" s="13" t="s">
        <v>73</v>
      </c>
      <c r="AY158" s="239" t="s">
        <v>140</v>
      </c>
    </row>
    <row r="159" s="14" customFormat="1">
      <c r="A159" s="14"/>
      <c r="B159" s="240"/>
      <c r="C159" s="241"/>
      <c r="D159" s="231" t="s">
        <v>151</v>
      </c>
      <c r="E159" s="242" t="s">
        <v>1</v>
      </c>
      <c r="F159" s="243" t="s">
        <v>157</v>
      </c>
      <c r="G159" s="241"/>
      <c r="H159" s="244">
        <v>56.700000000000003</v>
      </c>
      <c r="I159" s="245"/>
      <c r="J159" s="241"/>
      <c r="K159" s="241"/>
      <c r="L159" s="246"/>
      <c r="M159" s="247"/>
      <c r="N159" s="248"/>
      <c r="O159" s="248"/>
      <c r="P159" s="248"/>
      <c r="Q159" s="248"/>
      <c r="R159" s="248"/>
      <c r="S159" s="248"/>
      <c r="T159" s="249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T159" s="250" t="s">
        <v>151</v>
      </c>
      <c r="AU159" s="250" t="s">
        <v>149</v>
      </c>
      <c r="AV159" s="14" t="s">
        <v>83</v>
      </c>
      <c r="AW159" s="14" t="s">
        <v>30</v>
      </c>
      <c r="AX159" s="14" t="s">
        <v>73</v>
      </c>
      <c r="AY159" s="250" t="s">
        <v>140</v>
      </c>
    </row>
    <row r="160" s="15" customFormat="1">
      <c r="A160" s="15"/>
      <c r="B160" s="251"/>
      <c r="C160" s="252"/>
      <c r="D160" s="231" t="s">
        <v>151</v>
      </c>
      <c r="E160" s="253" t="s">
        <v>1</v>
      </c>
      <c r="F160" s="254" t="s">
        <v>158</v>
      </c>
      <c r="G160" s="252"/>
      <c r="H160" s="255">
        <v>665.10000000000002</v>
      </c>
      <c r="I160" s="256"/>
      <c r="J160" s="252"/>
      <c r="K160" s="252"/>
      <c r="L160" s="257"/>
      <c r="M160" s="258"/>
      <c r="N160" s="259"/>
      <c r="O160" s="259"/>
      <c r="P160" s="259"/>
      <c r="Q160" s="259"/>
      <c r="R160" s="259"/>
      <c r="S160" s="259"/>
      <c r="T160" s="260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T160" s="261" t="s">
        <v>151</v>
      </c>
      <c r="AU160" s="261" t="s">
        <v>149</v>
      </c>
      <c r="AV160" s="15" t="s">
        <v>148</v>
      </c>
      <c r="AW160" s="15" t="s">
        <v>30</v>
      </c>
      <c r="AX160" s="15" t="s">
        <v>81</v>
      </c>
      <c r="AY160" s="261" t="s">
        <v>140</v>
      </c>
    </row>
    <row r="161" s="2" customFormat="1" ht="21.75" customHeight="1">
      <c r="A161" s="38"/>
      <c r="B161" s="39"/>
      <c r="C161" s="215" t="s">
        <v>83</v>
      </c>
      <c r="D161" s="215" t="s">
        <v>144</v>
      </c>
      <c r="E161" s="216" t="s">
        <v>159</v>
      </c>
      <c r="F161" s="217" t="s">
        <v>160</v>
      </c>
      <c r="G161" s="218" t="s">
        <v>147</v>
      </c>
      <c r="H161" s="219">
        <v>665.10000000000002</v>
      </c>
      <c r="I161" s="220"/>
      <c r="J161" s="221">
        <f>ROUND(I161*H161,2)</f>
        <v>0</v>
      </c>
      <c r="K161" s="222"/>
      <c r="L161" s="44"/>
      <c r="M161" s="223" t="s">
        <v>1</v>
      </c>
      <c r="N161" s="224" t="s">
        <v>38</v>
      </c>
      <c r="O161" s="91"/>
      <c r="P161" s="225">
        <f>O161*H161</f>
        <v>0</v>
      </c>
      <c r="Q161" s="225">
        <v>0</v>
      </c>
      <c r="R161" s="225">
        <f>Q161*H161</f>
        <v>0</v>
      </c>
      <c r="S161" s="225">
        <v>0</v>
      </c>
      <c r="T161" s="226">
        <f>S161*H161</f>
        <v>0</v>
      </c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R161" s="227" t="s">
        <v>148</v>
      </c>
      <c r="AT161" s="227" t="s">
        <v>144</v>
      </c>
      <c r="AU161" s="227" t="s">
        <v>149</v>
      </c>
      <c r="AY161" s="17" t="s">
        <v>140</v>
      </c>
      <c r="BE161" s="228">
        <f>IF(N161="základní",J161,0)</f>
        <v>0</v>
      </c>
      <c r="BF161" s="228">
        <f>IF(N161="snížená",J161,0)</f>
        <v>0</v>
      </c>
      <c r="BG161" s="228">
        <f>IF(N161="zákl. přenesená",J161,0)</f>
        <v>0</v>
      </c>
      <c r="BH161" s="228">
        <f>IF(N161="sníž. přenesená",J161,0)</f>
        <v>0</v>
      </c>
      <c r="BI161" s="228">
        <f>IF(N161="nulová",J161,0)</f>
        <v>0</v>
      </c>
      <c r="BJ161" s="17" t="s">
        <v>81</v>
      </c>
      <c r="BK161" s="228">
        <f>ROUND(I161*H161,2)</f>
        <v>0</v>
      </c>
      <c r="BL161" s="17" t="s">
        <v>148</v>
      </c>
      <c r="BM161" s="227" t="s">
        <v>161</v>
      </c>
    </row>
    <row r="162" s="2" customFormat="1">
      <c r="A162" s="38"/>
      <c r="B162" s="39"/>
      <c r="C162" s="40"/>
      <c r="D162" s="262" t="s">
        <v>162</v>
      </c>
      <c r="E162" s="40"/>
      <c r="F162" s="263" t="s">
        <v>163</v>
      </c>
      <c r="G162" s="40"/>
      <c r="H162" s="40"/>
      <c r="I162" s="264"/>
      <c r="J162" s="40"/>
      <c r="K162" s="40"/>
      <c r="L162" s="44"/>
      <c r="M162" s="265"/>
      <c r="N162" s="266"/>
      <c r="O162" s="91"/>
      <c r="P162" s="91"/>
      <c r="Q162" s="91"/>
      <c r="R162" s="91"/>
      <c r="S162" s="91"/>
      <c r="T162" s="92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T162" s="17" t="s">
        <v>162</v>
      </c>
      <c r="AU162" s="17" t="s">
        <v>149</v>
      </c>
    </row>
    <row r="163" s="13" customFormat="1">
      <c r="A163" s="13"/>
      <c r="B163" s="229"/>
      <c r="C163" s="230"/>
      <c r="D163" s="231" t="s">
        <v>151</v>
      </c>
      <c r="E163" s="232" t="s">
        <v>1</v>
      </c>
      <c r="F163" s="233" t="s">
        <v>152</v>
      </c>
      <c r="G163" s="230"/>
      <c r="H163" s="232" t="s">
        <v>1</v>
      </c>
      <c r="I163" s="234"/>
      <c r="J163" s="230"/>
      <c r="K163" s="230"/>
      <c r="L163" s="235"/>
      <c r="M163" s="236"/>
      <c r="N163" s="237"/>
      <c r="O163" s="237"/>
      <c r="P163" s="237"/>
      <c r="Q163" s="237"/>
      <c r="R163" s="237"/>
      <c r="S163" s="237"/>
      <c r="T163" s="238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39" t="s">
        <v>151</v>
      </c>
      <c r="AU163" s="239" t="s">
        <v>149</v>
      </c>
      <c r="AV163" s="13" t="s">
        <v>81</v>
      </c>
      <c r="AW163" s="13" t="s">
        <v>30</v>
      </c>
      <c r="AX163" s="13" t="s">
        <v>73</v>
      </c>
      <c r="AY163" s="239" t="s">
        <v>140</v>
      </c>
    </row>
    <row r="164" s="13" customFormat="1">
      <c r="A164" s="13"/>
      <c r="B164" s="229"/>
      <c r="C164" s="230"/>
      <c r="D164" s="231" t="s">
        <v>151</v>
      </c>
      <c r="E164" s="232" t="s">
        <v>1</v>
      </c>
      <c r="F164" s="233" t="s">
        <v>153</v>
      </c>
      <c r="G164" s="230"/>
      <c r="H164" s="232" t="s">
        <v>1</v>
      </c>
      <c r="I164" s="234"/>
      <c r="J164" s="230"/>
      <c r="K164" s="230"/>
      <c r="L164" s="235"/>
      <c r="M164" s="236"/>
      <c r="N164" s="237"/>
      <c r="O164" s="237"/>
      <c r="P164" s="237"/>
      <c r="Q164" s="237"/>
      <c r="R164" s="237"/>
      <c r="S164" s="237"/>
      <c r="T164" s="238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39" t="s">
        <v>151</v>
      </c>
      <c r="AU164" s="239" t="s">
        <v>149</v>
      </c>
      <c r="AV164" s="13" t="s">
        <v>81</v>
      </c>
      <c r="AW164" s="13" t="s">
        <v>30</v>
      </c>
      <c r="AX164" s="13" t="s">
        <v>73</v>
      </c>
      <c r="AY164" s="239" t="s">
        <v>140</v>
      </c>
    </row>
    <row r="165" s="14" customFormat="1">
      <c r="A165" s="14"/>
      <c r="B165" s="240"/>
      <c r="C165" s="241"/>
      <c r="D165" s="231" t="s">
        <v>151</v>
      </c>
      <c r="E165" s="242" t="s">
        <v>1</v>
      </c>
      <c r="F165" s="243" t="s">
        <v>154</v>
      </c>
      <c r="G165" s="241"/>
      <c r="H165" s="244">
        <v>608.39999999999998</v>
      </c>
      <c r="I165" s="245"/>
      <c r="J165" s="241"/>
      <c r="K165" s="241"/>
      <c r="L165" s="246"/>
      <c r="M165" s="247"/>
      <c r="N165" s="248"/>
      <c r="O165" s="248"/>
      <c r="P165" s="248"/>
      <c r="Q165" s="248"/>
      <c r="R165" s="248"/>
      <c r="S165" s="248"/>
      <c r="T165" s="249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T165" s="250" t="s">
        <v>151</v>
      </c>
      <c r="AU165" s="250" t="s">
        <v>149</v>
      </c>
      <c r="AV165" s="14" t="s">
        <v>83</v>
      </c>
      <c r="AW165" s="14" t="s">
        <v>30</v>
      </c>
      <c r="AX165" s="14" t="s">
        <v>73</v>
      </c>
      <c r="AY165" s="250" t="s">
        <v>140</v>
      </c>
    </row>
    <row r="166" s="13" customFormat="1">
      <c r="A166" s="13"/>
      <c r="B166" s="229"/>
      <c r="C166" s="230"/>
      <c r="D166" s="231" t="s">
        <v>151</v>
      </c>
      <c r="E166" s="232" t="s">
        <v>1</v>
      </c>
      <c r="F166" s="233" t="s">
        <v>155</v>
      </c>
      <c r="G166" s="230"/>
      <c r="H166" s="232" t="s">
        <v>1</v>
      </c>
      <c r="I166" s="234"/>
      <c r="J166" s="230"/>
      <c r="K166" s="230"/>
      <c r="L166" s="235"/>
      <c r="M166" s="236"/>
      <c r="N166" s="237"/>
      <c r="O166" s="237"/>
      <c r="P166" s="237"/>
      <c r="Q166" s="237"/>
      <c r="R166" s="237"/>
      <c r="S166" s="237"/>
      <c r="T166" s="238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T166" s="239" t="s">
        <v>151</v>
      </c>
      <c r="AU166" s="239" t="s">
        <v>149</v>
      </c>
      <c r="AV166" s="13" t="s">
        <v>81</v>
      </c>
      <c r="AW166" s="13" t="s">
        <v>30</v>
      </c>
      <c r="AX166" s="13" t="s">
        <v>73</v>
      </c>
      <c r="AY166" s="239" t="s">
        <v>140</v>
      </c>
    </row>
    <row r="167" s="13" customFormat="1">
      <c r="A167" s="13"/>
      <c r="B167" s="229"/>
      <c r="C167" s="230"/>
      <c r="D167" s="231" t="s">
        <v>151</v>
      </c>
      <c r="E167" s="232" t="s">
        <v>1</v>
      </c>
      <c r="F167" s="233" t="s">
        <v>156</v>
      </c>
      <c r="G167" s="230"/>
      <c r="H167" s="232" t="s">
        <v>1</v>
      </c>
      <c r="I167" s="234"/>
      <c r="J167" s="230"/>
      <c r="K167" s="230"/>
      <c r="L167" s="235"/>
      <c r="M167" s="236"/>
      <c r="N167" s="237"/>
      <c r="O167" s="237"/>
      <c r="P167" s="237"/>
      <c r="Q167" s="237"/>
      <c r="R167" s="237"/>
      <c r="S167" s="237"/>
      <c r="T167" s="238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39" t="s">
        <v>151</v>
      </c>
      <c r="AU167" s="239" t="s">
        <v>149</v>
      </c>
      <c r="AV167" s="13" t="s">
        <v>81</v>
      </c>
      <c r="AW167" s="13" t="s">
        <v>30</v>
      </c>
      <c r="AX167" s="13" t="s">
        <v>73</v>
      </c>
      <c r="AY167" s="239" t="s">
        <v>140</v>
      </c>
    </row>
    <row r="168" s="14" customFormat="1">
      <c r="A168" s="14"/>
      <c r="B168" s="240"/>
      <c r="C168" s="241"/>
      <c r="D168" s="231" t="s">
        <v>151</v>
      </c>
      <c r="E168" s="242" t="s">
        <v>1</v>
      </c>
      <c r="F168" s="243" t="s">
        <v>157</v>
      </c>
      <c r="G168" s="241"/>
      <c r="H168" s="244">
        <v>56.700000000000003</v>
      </c>
      <c r="I168" s="245"/>
      <c r="J168" s="241"/>
      <c r="K168" s="241"/>
      <c r="L168" s="246"/>
      <c r="M168" s="247"/>
      <c r="N168" s="248"/>
      <c r="O168" s="248"/>
      <c r="P168" s="248"/>
      <c r="Q168" s="248"/>
      <c r="R168" s="248"/>
      <c r="S168" s="248"/>
      <c r="T168" s="249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T168" s="250" t="s">
        <v>151</v>
      </c>
      <c r="AU168" s="250" t="s">
        <v>149</v>
      </c>
      <c r="AV168" s="14" t="s">
        <v>83</v>
      </c>
      <c r="AW168" s="14" t="s">
        <v>30</v>
      </c>
      <c r="AX168" s="14" t="s">
        <v>73</v>
      </c>
      <c r="AY168" s="250" t="s">
        <v>140</v>
      </c>
    </row>
    <row r="169" s="15" customFormat="1">
      <c r="A169" s="15"/>
      <c r="B169" s="251"/>
      <c r="C169" s="252"/>
      <c r="D169" s="231" t="s">
        <v>151</v>
      </c>
      <c r="E169" s="253" t="s">
        <v>1</v>
      </c>
      <c r="F169" s="254" t="s">
        <v>158</v>
      </c>
      <c r="G169" s="252"/>
      <c r="H169" s="255">
        <v>665.10000000000002</v>
      </c>
      <c r="I169" s="256"/>
      <c r="J169" s="252"/>
      <c r="K169" s="252"/>
      <c r="L169" s="257"/>
      <c r="M169" s="258"/>
      <c r="N169" s="259"/>
      <c r="O169" s="259"/>
      <c r="P169" s="259"/>
      <c r="Q169" s="259"/>
      <c r="R169" s="259"/>
      <c r="S169" s="259"/>
      <c r="T169" s="260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T169" s="261" t="s">
        <v>151</v>
      </c>
      <c r="AU169" s="261" t="s">
        <v>149</v>
      </c>
      <c r="AV169" s="15" t="s">
        <v>148</v>
      </c>
      <c r="AW169" s="15" t="s">
        <v>30</v>
      </c>
      <c r="AX169" s="15" t="s">
        <v>81</v>
      </c>
      <c r="AY169" s="261" t="s">
        <v>140</v>
      </c>
    </row>
    <row r="170" s="2" customFormat="1" ht="16.5" customHeight="1">
      <c r="A170" s="38"/>
      <c r="B170" s="39"/>
      <c r="C170" s="215" t="s">
        <v>149</v>
      </c>
      <c r="D170" s="215" t="s">
        <v>144</v>
      </c>
      <c r="E170" s="216" t="s">
        <v>164</v>
      </c>
      <c r="F170" s="217" t="s">
        <v>165</v>
      </c>
      <c r="G170" s="218" t="s">
        <v>166</v>
      </c>
      <c r="H170" s="219">
        <v>240</v>
      </c>
      <c r="I170" s="220"/>
      <c r="J170" s="221">
        <f>ROUND(I170*H170,2)</f>
        <v>0</v>
      </c>
      <c r="K170" s="222"/>
      <c r="L170" s="44"/>
      <c r="M170" s="223" t="s">
        <v>1</v>
      </c>
      <c r="N170" s="224" t="s">
        <v>38</v>
      </c>
      <c r="O170" s="91"/>
      <c r="P170" s="225">
        <f>O170*H170</f>
        <v>0</v>
      </c>
      <c r="Q170" s="225">
        <v>2.0000000000000002E-05</v>
      </c>
      <c r="R170" s="225">
        <f>Q170*H170</f>
        <v>0.0048000000000000004</v>
      </c>
      <c r="S170" s="225">
        <v>0</v>
      </c>
      <c r="T170" s="226">
        <f>S170*H170</f>
        <v>0</v>
      </c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R170" s="227" t="s">
        <v>148</v>
      </c>
      <c r="AT170" s="227" t="s">
        <v>144</v>
      </c>
      <c r="AU170" s="227" t="s">
        <v>149</v>
      </c>
      <c r="AY170" s="17" t="s">
        <v>140</v>
      </c>
      <c r="BE170" s="228">
        <f>IF(N170="základní",J170,0)</f>
        <v>0</v>
      </c>
      <c r="BF170" s="228">
        <f>IF(N170="snížená",J170,0)</f>
        <v>0</v>
      </c>
      <c r="BG170" s="228">
        <f>IF(N170="zákl. přenesená",J170,0)</f>
        <v>0</v>
      </c>
      <c r="BH170" s="228">
        <f>IF(N170="sníž. přenesená",J170,0)</f>
        <v>0</v>
      </c>
      <c r="BI170" s="228">
        <f>IF(N170="nulová",J170,0)</f>
        <v>0</v>
      </c>
      <c r="BJ170" s="17" t="s">
        <v>81</v>
      </c>
      <c r="BK170" s="228">
        <f>ROUND(I170*H170,2)</f>
        <v>0</v>
      </c>
      <c r="BL170" s="17" t="s">
        <v>148</v>
      </c>
      <c r="BM170" s="227" t="s">
        <v>167</v>
      </c>
    </row>
    <row r="171" s="2" customFormat="1">
      <c r="A171" s="38"/>
      <c r="B171" s="39"/>
      <c r="C171" s="40"/>
      <c r="D171" s="262" t="s">
        <v>162</v>
      </c>
      <c r="E171" s="40"/>
      <c r="F171" s="263" t="s">
        <v>168</v>
      </c>
      <c r="G171" s="40"/>
      <c r="H171" s="40"/>
      <c r="I171" s="264"/>
      <c r="J171" s="40"/>
      <c r="K171" s="40"/>
      <c r="L171" s="44"/>
      <c r="M171" s="265"/>
      <c r="N171" s="266"/>
      <c r="O171" s="91"/>
      <c r="P171" s="91"/>
      <c r="Q171" s="91"/>
      <c r="R171" s="91"/>
      <c r="S171" s="91"/>
      <c r="T171" s="92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T171" s="17" t="s">
        <v>162</v>
      </c>
      <c r="AU171" s="17" t="s">
        <v>149</v>
      </c>
    </row>
    <row r="172" s="13" customFormat="1">
      <c r="A172" s="13"/>
      <c r="B172" s="229"/>
      <c r="C172" s="230"/>
      <c r="D172" s="231" t="s">
        <v>151</v>
      </c>
      <c r="E172" s="232" t="s">
        <v>1</v>
      </c>
      <c r="F172" s="233" t="s">
        <v>169</v>
      </c>
      <c r="G172" s="230"/>
      <c r="H172" s="232" t="s">
        <v>1</v>
      </c>
      <c r="I172" s="234"/>
      <c r="J172" s="230"/>
      <c r="K172" s="230"/>
      <c r="L172" s="235"/>
      <c r="M172" s="236"/>
      <c r="N172" s="237"/>
      <c r="O172" s="237"/>
      <c r="P172" s="237"/>
      <c r="Q172" s="237"/>
      <c r="R172" s="237"/>
      <c r="S172" s="237"/>
      <c r="T172" s="238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39" t="s">
        <v>151</v>
      </c>
      <c r="AU172" s="239" t="s">
        <v>149</v>
      </c>
      <c r="AV172" s="13" t="s">
        <v>81</v>
      </c>
      <c r="AW172" s="13" t="s">
        <v>30</v>
      </c>
      <c r="AX172" s="13" t="s">
        <v>73</v>
      </c>
      <c r="AY172" s="239" t="s">
        <v>140</v>
      </c>
    </row>
    <row r="173" s="14" customFormat="1">
      <c r="A173" s="14"/>
      <c r="B173" s="240"/>
      <c r="C173" s="241"/>
      <c r="D173" s="231" t="s">
        <v>151</v>
      </c>
      <c r="E173" s="242" t="s">
        <v>1</v>
      </c>
      <c r="F173" s="243" t="s">
        <v>170</v>
      </c>
      <c r="G173" s="241"/>
      <c r="H173" s="244">
        <v>240</v>
      </c>
      <c r="I173" s="245"/>
      <c r="J173" s="241"/>
      <c r="K173" s="241"/>
      <c r="L173" s="246"/>
      <c r="M173" s="247"/>
      <c r="N173" s="248"/>
      <c r="O173" s="248"/>
      <c r="P173" s="248"/>
      <c r="Q173" s="248"/>
      <c r="R173" s="248"/>
      <c r="S173" s="248"/>
      <c r="T173" s="249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T173" s="250" t="s">
        <v>151</v>
      </c>
      <c r="AU173" s="250" t="s">
        <v>149</v>
      </c>
      <c r="AV173" s="14" t="s">
        <v>83</v>
      </c>
      <c r="AW173" s="14" t="s">
        <v>30</v>
      </c>
      <c r="AX173" s="14" t="s">
        <v>73</v>
      </c>
      <c r="AY173" s="250" t="s">
        <v>140</v>
      </c>
    </row>
    <row r="174" s="15" customFormat="1">
      <c r="A174" s="15"/>
      <c r="B174" s="251"/>
      <c r="C174" s="252"/>
      <c r="D174" s="231" t="s">
        <v>151</v>
      </c>
      <c r="E174" s="253" t="s">
        <v>1</v>
      </c>
      <c r="F174" s="254" t="s">
        <v>158</v>
      </c>
      <c r="G174" s="252"/>
      <c r="H174" s="255">
        <v>240</v>
      </c>
      <c r="I174" s="256"/>
      <c r="J174" s="252"/>
      <c r="K174" s="252"/>
      <c r="L174" s="257"/>
      <c r="M174" s="258"/>
      <c r="N174" s="259"/>
      <c r="O174" s="259"/>
      <c r="P174" s="259"/>
      <c r="Q174" s="259"/>
      <c r="R174" s="259"/>
      <c r="S174" s="259"/>
      <c r="T174" s="260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T174" s="261" t="s">
        <v>151</v>
      </c>
      <c r="AU174" s="261" t="s">
        <v>149</v>
      </c>
      <c r="AV174" s="15" t="s">
        <v>148</v>
      </c>
      <c r="AW174" s="15" t="s">
        <v>30</v>
      </c>
      <c r="AX174" s="15" t="s">
        <v>81</v>
      </c>
      <c r="AY174" s="261" t="s">
        <v>140</v>
      </c>
    </row>
    <row r="175" s="2" customFormat="1" ht="24.15" customHeight="1">
      <c r="A175" s="38"/>
      <c r="B175" s="39"/>
      <c r="C175" s="215" t="s">
        <v>148</v>
      </c>
      <c r="D175" s="215" t="s">
        <v>144</v>
      </c>
      <c r="E175" s="216" t="s">
        <v>171</v>
      </c>
      <c r="F175" s="217" t="s">
        <v>172</v>
      </c>
      <c r="G175" s="218" t="s">
        <v>166</v>
      </c>
      <c r="H175" s="219">
        <v>160</v>
      </c>
      <c r="I175" s="220"/>
      <c r="J175" s="221">
        <f>ROUND(I175*H175,2)</f>
        <v>0</v>
      </c>
      <c r="K175" s="222"/>
      <c r="L175" s="44"/>
      <c r="M175" s="223" t="s">
        <v>1</v>
      </c>
      <c r="N175" s="224" t="s">
        <v>38</v>
      </c>
      <c r="O175" s="91"/>
      <c r="P175" s="225">
        <f>O175*H175</f>
        <v>0</v>
      </c>
      <c r="Q175" s="225">
        <v>0</v>
      </c>
      <c r="R175" s="225">
        <f>Q175*H175</f>
        <v>0</v>
      </c>
      <c r="S175" s="225">
        <v>0</v>
      </c>
      <c r="T175" s="226">
        <f>S175*H175</f>
        <v>0</v>
      </c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R175" s="227" t="s">
        <v>148</v>
      </c>
      <c r="AT175" s="227" t="s">
        <v>144</v>
      </c>
      <c r="AU175" s="227" t="s">
        <v>149</v>
      </c>
      <c r="AY175" s="17" t="s">
        <v>140</v>
      </c>
      <c r="BE175" s="228">
        <f>IF(N175="základní",J175,0)</f>
        <v>0</v>
      </c>
      <c r="BF175" s="228">
        <f>IF(N175="snížená",J175,0)</f>
        <v>0</v>
      </c>
      <c r="BG175" s="228">
        <f>IF(N175="zákl. přenesená",J175,0)</f>
        <v>0</v>
      </c>
      <c r="BH175" s="228">
        <f>IF(N175="sníž. přenesená",J175,0)</f>
        <v>0</v>
      </c>
      <c r="BI175" s="228">
        <f>IF(N175="nulová",J175,0)</f>
        <v>0</v>
      </c>
      <c r="BJ175" s="17" t="s">
        <v>81</v>
      </c>
      <c r="BK175" s="228">
        <f>ROUND(I175*H175,2)</f>
        <v>0</v>
      </c>
      <c r="BL175" s="17" t="s">
        <v>148</v>
      </c>
      <c r="BM175" s="227" t="s">
        <v>173</v>
      </c>
    </row>
    <row r="176" s="2" customFormat="1">
      <c r="A176" s="38"/>
      <c r="B176" s="39"/>
      <c r="C176" s="40"/>
      <c r="D176" s="262" t="s">
        <v>162</v>
      </c>
      <c r="E176" s="40"/>
      <c r="F176" s="263" t="s">
        <v>174</v>
      </c>
      <c r="G176" s="40"/>
      <c r="H176" s="40"/>
      <c r="I176" s="264"/>
      <c r="J176" s="40"/>
      <c r="K176" s="40"/>
      <c r="L176" s="44"/>
      <c r="M176" s="265"/>
      <c r="N176" s="266"/>
      <c r="O176" s="91"/>
      <c r="P176" s="91"/>
      <c r="Q176" s="91"/>
      <c r="R176" s="91"/>
      <c r="S176" s="91"/>
      <c r="T176" s="92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T176" s="17" t="s">
        <v>162</v>
      </c>
      <c r="AU176" s="17" t="s">
        <v>149</v>
      </c>
    </row>
    <row r="177" s="13" customFormat="1">
      <c r="A177" s="13"/>
      <c r="B177" s="229"/>
      <c r="C177" s="230"/>
      <c r="D177" s="231" t="s">
        <v>151</v>
      </c>
      <c r="E177" s="232" t="s">
        <v>1</v>
      </c>
      <c r="F177" s="233" t="s">
        <v>175</v>
      </c>
      <c r="G177" s="230"/>
      <c r="H177" s="232" t="s">
        <v>1</v>
      </c>
      <c r="I177" s="234"/>
      <c r="J177" s="230"/>
      <c r="K177" s="230"/>
      <c r="L177" s="235"/>
      <c r="M177" s="236"/>
      <c r="N177" s="237"/>
      <c r="O177" s="237"/>
      <c r="P177" s="237"/>
      <c r="Q177" s="237"/>
      <c r="R177" s="237"/>
      <c r="S177" s="237"/>
      <c r="T177" s="238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39" t="s">
        <v>151</v>
      </c>
      <c r="AU177" s="239" t="s">
        <v>149</v>
      </c>
      <c r="AV177" s="13" t="s">
        <v>81</v>
      </c>
      <c r="AW177" s="13" t="s">
        <v>30</v>
      </c>
      <c r="AX177" s="13" t="s">
        <v>73</v>
      </c>
      <c r="AY177" s="239" t="s">
        <v>140</v>
      </c>
    </row>
    <row r="178" s="14" customFormat="1">
      <c r="A178" s="14"/>
      <c r="B178" s="240"/>
      <c r="C178" s="241"/>
      <c r="D178" s="231" t="s">
        <v>151</v>
      </c>
      <c r="E178" s="242" t="s">
        <v>1</v>
      </c>
      <c r="F178" s="243" t="s">
        <v>176</v>
      </c>
      <c r="G178" s="241"/>
      <c r="H178" s="244">
        <v>80</v>
      </c>
      <c r="I178" s="245"/>
      <c r="J178" s="241"/>
      <c r="K178" s="241"/>
      <c r="L178" s="246"/>
      <c r="M178" s="247"/>
      <c r="N178" s="248"/>
      <c r="O178" s="248"/>
      <c r="P178" s="248"/>
      <c r="Q178" s="248"/>
      <c r="R178" s="248"/>
      <c r="S178" s="248"/>
      <c r="T178" s="249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T178" s="250" t="s">
        <v>151</v>
      </c>
      <c r="AU178" s="250" t="s">
        <v>149</v>
      </c>
      <c r="AV178" s="14" t="s">
        <v>83</v>
      </c>
      <c r="AW178" s="14" t="s">
        <v>30</v>
      </c>
      <c r="AX178" s="14" t="s">
        <v>73</v>
      </c>
      <c r="AY178" s="250" t="s">
        <v>140</v>
      </c>
    </row>
    <row r="179" s="13" customFormat="1">
      <c r="A179" s="13"/>
      <c r="B179" s="229"/>
      <c r="C179" s="230"/>
      <c r="D179" s="231" t="s">
        <v>151</v>
      </c>
      <c r="E179" s="232" t="s">
        <v>1</v>
      </c>
      <c r="F179" s="233" t="s">
        <v>177</v>
      </c>
      <c r="G179" s="230"/>
      <c r="H179" s="232" t="s">
        <v>1</v>
      </c>
      <c r="I179" s="234"/>
      <c r="J179" s="230"/>
      <c r="K179" s="230"/>
      <c r="L179" s="235"/>
      <c r="M179" s="236"/>
      <c r="N179" s="237"/>
      <c r="O179" s="237"/>
      <c r="P179" s="237"/>
      <c r="Q179" s="237"/>
      <c r="R179" s="237"/>
      <c r="S179" s="237"/>
      <c r="T179" s="238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39" t="s">
        <v>151</v>
      </c>
      <c r="AU179" s="239" t="s">
        <v>149</v>
      </c>
      <c r="AV179" s="13" t="s">
        <v>81</v>
      </c>
      <c r="AW179" s="13" t="s">
        <v>30</v>
      </c>
      <c r="AX179" s="13" t="s">
        <v>73</v>
      </c>
      <c r="AY179" s="239" t="s">
        <v>140</v>
      </c>
    </row>
    <row r="180" s="14" customFormat="1">
      <c r="A180" s="14"/>
      <c r="B180" s="240"/>
      <c r="C180" s="241"/>
      <c r="D180" s="231" t="s">
        <v>151</v>
      </c>
      <c r="E180" s="242" t="s">
        <v>1</v>
      </c>
      <c r="F180" s="243" t="s">
        <v>176</v>
      </c>
      <c r="G180" s="241"/>
      <c r="H180" s="244">
        <v>80</v>
      </c>
      <c r="I180" s="245"/>
      <c r="J180" s="241"/>
      <c r="K180" s="241"/>
      <c r="L180" s="246"/>
      <c r="M180" s="247"/>
      <c r="N180" s="248"/>
      <c r="O180" s="248"/>
      <c r="P180" s="248"/>
      <c r="Q180" s="248"/>
      <c r="R180" s="248"/>
      <c r="S180" s="248"/>
      <c r="T180" s="249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50" t="s">
        <v>151</v>
      </c>
      <c r="AU180" s="250" t="s">
        <v>149</v>
      </c>
      <c r="AV180" s="14" t="s">
        <v>83</v>
      </c>
      <c r="AW180" s="14" t="s">
        <v>30</v>
      </c>
      <c r="AX180" s="14" t="s">
        <v>73</v>
      </c>
      <c r="AY180" s="250" t="s">
        <v>140</v>
      </c>
    </row>
    <row r="181" s="15" customFormat="1">
      <c r="A181" s="15"/>
      <c r="B181" s="251"/>
      <c r="C181" s="252"/>
      <c r="D181" s="231" t="s">
        <v>151</v>
      </c>
      <c r="E181" s="253" t="s">
        <v>1</v>
      </c>
      <c r="F181" s="254" t="s">
        <v>158</v>
      </c>
      <c r="G181" s="252"/>
      <c r="H181" s="255">
        <v>160</v>
      </c>
      <c r="I181" s="256"/>
      <c r="J181" s="252"/>
      <c r="K181" s="252"/>
      <c r="L181" s="257"/>
      <c r="M181" s="258"/>
      <c r="N181" s="259"/>
      <c r="O181" s="259"/>
      <c r="P181" s="259"/>
      <c r="Q181" s="259"/>
      <c r="R181" s="259"/>
      <c r="S181" s="259"/>
      <c r="T181" s="260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T181" s="261" t="s">
        <v>151</v>
      </c>
      <c r="AU181" s="261" t="s">
        <v>149</v>
      </c>
      <c r="AV181" s="15" t="s">
        <v>148</v>
      </c>
      <c r="AW181" s="15" t="s">
        <v>30</v>
      </c>
      <c r="AX181" s="15" t="s">
        <v>81</v>
      </c>
      <c r="AY181" s="261" t="s">
        <v>140</v>
      </c>
    </row>
    <row r="182" s="2" customFormat="1" ht="33" customHeight="1">
      <c r="A182" s="38"/>
      <c r="B182" s="39"/>
      <c r="C182" s="215" t="s">
        <v>178</v>
      </c>
      <c r="D182" s="215" t="s">
        <v>144</v>
      </c>
      <c r="E182" s="216" t="s">
        <v>179</v>
      </c>
      <c r="F182" s="217" t="s">
        <v>180</v>
      </c>
      <c r="G182" s="218" t="s">
        <v>166</v>
      </c>
      <c r="H182" s="219">
        <v>283</v>
      </c>
      <c r="I182" s="220"/>
      <c r="J182" s="221">
        <f>ROUND(I182*H182,2)</f>
        <v>0</v>
      </c>
      <c r="K182" s="222"/>
      <c r="L182" s="44"/>
      <c r="M182" s="223" t="s">
        <v>1</v>
      </c>
      <c r="N182" s="224" t="s">
        <v>38</v>
      </c>
      <c r="O182" s="91"/>
      <c r="P182" s="225">
        <f>O182*H182</f>
        <v>0</v>
      </c>
      <c r="Q182" s="225">
        <v>5.0000000000000002E-05</v>
      </c>
      <c r="R182" s="225">
        <f>Q182*H182</f>
        <v>0.014150000000000001</v>
      </c>
      <c r="S182" s="225">
        <v>0</v>
      </c>
      <c r="T182" s="226">
        <f>S182*H182</f>
        <v>0</v>
      </c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R182" s="227" t="s">
        <v>148</v>
      </c>
      <c r="AT182" s="227" t="s">
        <v>144</v>
      </c>
      <c r="AU182" s="227" t="s">
        <v>149</v>
      </c>
      <c r="AY182" s="17" t="s">
        <v>140</v>
      </c>
      <c r="BE182" s="228">
        <f>IF(N182="základní",J182,0)</f>
        <v>0</v>
      </c>
      <c r="BF182" s="228">
        <f>IF(N182="snížená",J182,0)</f>
        <v>0</v>
      </c>
      <c r="BG182" s="228">
        <f>IF(N182="zákl. přenesená",J182,0)</f>
        <v>0</v>
      </c>
      <c r="BH182" s="228">
        <f>IF(N182="sníž. přenesená",J182,0)</f>
        <v>0</v>
      </c>
      <c r="BI182" s="228">
        <f>IF(N182="nulová",J182,0)</f>
        <v>0</v>
      </c>
      <c r="BJ182" s="17" t="s">
        <v>81</v>
      </c>
      <c r="BK182" s="228">
        <f>ROUND(I182*H182,2)</f>
        <v>0</v>
      </c>
      <c r="BL182" s="17" t="s">
        <v>148</v>
      </c>
      <c r="BM182" s="227" t="s">
        <v>181</v>
      </c>
    </row>
    <row r="183" s="2" customFormat="1">
      <c r="A183" s="38"/>
      <c r="B183" s="39"/>
      <c r="C183" s="40"/>
      <c r="D183" s="262" t="s">
        <v>162</v>
      </c>
      <c r="E183" s="40"/>
      <c r="F183" s="263" t="s">
        <v>182</v>
      </c>
      <c r="G183" s="40"/>
      <c r="H183" s="40"/>
      <c r="I183" s="264"/>
      <c r="J183" s="40"/>
      <c r="K183" s="40"/>
      <c r="L183" s="44"/>
      <c r="M183" s="265"/>
      <c r="N183" s="266"/>
      <c r="O183" s="91"/>
      <c r="P183" s="91"/>
      <c r="Q183" s="91"/>
      <c r="R183" s="91"/>
      <c r="S183" s="91"/>
      <c r="T183" s="92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T183" s="17" t="s">
        <v>162</v>
      </c>
      <c r="AU183" s="17" t="s">
        <v>149</v>
      </c>
    </row>
    <row r="184" s="13" customFormat="1">
      <c r="A184" s="13"/>
      <c r="B184" s="229"/>
      <c r="C184" s="230"/>
      <c r="D184" s="231" t="s">
        <v>151</v>
      </c>
      <c r="E184" s="232" t="s">
        <v>1</v>
      </c>
      <c r="F184" s="233" t="s">
        <v>183</v>
      </c>
      <c r="G184" s="230"/>
      <c r="H184" s="232" t="s">
        <v>1</v>
      </c>
      <c r="I184" s="234"/>
      <c r="J184" s="230"/>
      <c r="K184" s="230"/>
      <c r="L184" s="235"/>
      <c r="M184" s="236"/>
      <c r="N184" s="237"/>
      <c r="O184" s="237"/>
      <c r="P184" s="237"/>
      <c r="Q184" s="237"/>
      <c r="R184" s="237"/>
      <c r="S184" s="237"/>
      <c r="T184" s="238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39" t="s">
        <v>151</v>
      </c>
      <c r="AU184" s="239" t="s">
        <v>149</v>
      </c>
      <c r="AV184" s="13" t="s">
        <v>81</v>
      </c>
      <c r="AW184" s="13" t="s">
        <v>30</v>
      </c>
      <c r="AX184" s="13" t="s">
        <v>73</v>
      </c>
      <c r="AY184" s="239" t="s">
        <v>140</v>
      </c>
    </row>
    <row r="185" s="14" customFormat="1">
      <c r="A185" s="14"/>
      <c r="B185" s="240"/>
      <c r="C185" s="241"/>
      <c r="D185" s="231" t="s">
        <v>151</v>
      </c>
      <c r="E185" s="242" t="s">
        <v>1</v>
      </c>
      <c r="F185" s="243" t="s">
        <v>184</v>
      </c>
      <c r="G185" s="241"/>
      <c r="H185" s="244">
        <v>283</v>
      </c>
      <c r="I185" s="245"/>
      <c r="J185" s="241"/>
      <c r="K185" s="241"/>
      <c r="L185" s="246"/>
      <c r="M185" s="247"/>
      <c r="N185" s="248"/>
      <c r="O185" s="248"/>
      <c r="P185" s="248"/>
      <c r="Q185" s="248"/>
      <c r="R185" s="248"/>
      <c r="S185" s="248"/>
      <c r="T185" s="249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T185" s="250" t="s">
        <v>151</v>
      </c>
      <c r="AU185" s="250" t="s">
        <v>149</v>
      </c>
      <c r="AV185" s="14" t="s">
        <v>83</v>
      </c>
      <c r="AW185" s="14" t="s">
        <v>30</v>
      </c>
      <c r="AX185" s="14" t="s">
        <v>73</v>
      </c>
      <c r="AY185" s="250" t="s">
        <v>140</v>
      </c>
    </row>
    <row r="186" s="15" customFormat="1">
      <c r="A186" s="15"/>
      <c r="B186" s="251"/>
      <c r="C186" s="252"/>
      <c r="D186" s="231" t="s">
        <v>151</v>
      </c>
      <c r="E186" s="253" t="s">
        <v>1</v>
      </c>
      <c r="F186" s="254" t="s">
        <v>158</v>
      </c>
      <c r="G186" s="252"/>
      <c r="H186" s="255">
        <v>283</v>
      </c>
      <c r="I186" s="256"/>
      <c r="J186" s="252"/>
      <c r="K186" s="252"/>
      <c r="L186" s="257"/>
      <c r="M186" s="258"/>
      <c r="N186" s="259"/>
      <c r="O186" s="259"/>
      <c r="P186" s="259"/>
      <c r="Q186" s="259"/>
      <c r="R186" s="259"/>
      <c r="S186" s="259"/>
      <c r="T186" s="260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T186" s="261" t="s">
        <v>151</v>
      </c>
      <c r="AU186" s="261" t="s">
        <v>149</v>
      </c>
      <c r="AV186" s="15" t="s">
        <v>148</v>
      </c>
      <c r="AW186" s="15" t="s">
        <v>30</v>
      </c>
      <c r="AX186" s="15" t="s">
        <v>81</v>
      </c>
      <c r="AY186" s="261" t="s">
        <v>140</v>
      </c>
    </row>
    <row r="187" s="2" customFormat="1" ht="21.75" customHeight="1">
      <c r="A187" s="38"/>
      <c r="B187" s="39"/>
      <c r="C187" s="267" t="s">
        <v>185</v>
      </c>
      <c r="D187" s="267" t="s">
        <v>186</v>
      </c>
      <c r="E187" s="268" t="s">
        <v>187</v>
      </c>
      <c r="F187" s="269" t="s">
        <v>188</v>
      </c>
      <c r="G187" s="270" t="s">
        <v>166</v>
      </c>
      <c r="H187" s="271">
        <v>283</v>
      </c>
      <c r="I187" s="272"/>
      <c r="J187" s="273">
        <f>ROUND(I187*H187,2)</f>
        <v>0</v>
      </c>
      <c r="K187" s="274"/>
      <c r="L187" s="275"/>
      <c r="M187" s="276" t="s">
        <v>1</v>
      </c>
      <c r="N187" s="277" t="s">
        <v>38</v>
      </c>
      <c r="O187" s="91"/>
      <c r="P187" s="225">
        <f>O187*H187</f>
        <v>0</v>
      </c>
      <c r="Q187" s="225">
        <v>0.0070899999999999999</v>
      </c>
      <c r="R187" s="225">
        <f>Q187*H187</f>
        <v>2.0064700000000002</v>
      </c>
      <c r="S187" s="225">
        <v>0</v>
      </c>
      <c r="T187" s="226">
        <f>S187*H187</f>
        <v>0</v>
      </c>
      <c r="U187" s="38"/>
      <c r="V187" s="38"/>
      <c r="W187" s="38"/>
      <c r="X187" s="38"/>
      <c r="Y187" s="38"/>
      <c r="Z187" s="38"/>
      <c r="AA187" s="38"/>
      <c r="AB187" s="38"/>
      <c r="AC187" s="38"/>
      <c r="AD187" s="38"/>
      <c r="AE187" s="38"/>
      <c r="AR187" s="227" t="s">
        <v>189</v>
      </c>
      <c r="AT187" s="227" t="s">
        <v>186</v>
      </c>
      <c r="AU187" s="227" t="s">
        <v>149</v>
      </c>
      <c r="AY187" s="17" t="s">
        <v>140</v>
      </c>
      <c r="BE187" s="228">
        <f>IF(N187="základní",J187,0)</f>
        <v>0</v>
      </c>
      <c r="BF187" s="228">
        <f>IF(N187="snížená",J187,0)</f>
        <v>0</v>
      </c>
      <c r="BG187" s="228">
        <f>IF(N187="zákl. přenesená",J187,0)</f>
        <v>0</v>
      </c>
      <c r="BH187" s="228">
        <f>IF(N187="sníž. přenesená",J187,0)</f>
        <v>0</v>
      </c>
      <c r="BI187" s="228">
        <f>IF(N187="nulová",J187,0)</f>
        <v>0</v>
      </c>
      <c r="BJ187" s="17" t="s">
        <v>81</v>
      </c>
      <c r="BK187" s="228">
        <f>ROUND(I187*H187,2)</f>
        <v>0</v>
      </c>
      <c r="BL187" s="17" t="s">
        <v>148</v>
      </c>
      <c r="BM187" s="227" t="s">
        <v>190</v>
      </c>
    </row>
    <row r="188" s="13" customFormat="1">
      <c r="A188" s="13"/>
      <c r="B188" s="229"/>
      <c r="C188" s="230"/>
      <c r="D188" s="231" t="s">
        <v>151</v>
      </c>
      <c r="E188" s="232" t="s">
        <v>1</v>
      </c>
      <c r="F188" s="233" t="s">
        <v>183</v>
      </c>
      <c r="G188" s="230"/>
      <c r="H188" s="232" t="s">
        <v>1</v>
      </c>
      <c r="I188" s="234"/>
      <c r="J188" s="230"/>
      <c r="K188" s="230"/>
      <c r="L188" s="235"/>
      <c r="M188" s="236"/>
      <c r="N188" s="237"/>
      <c r="O188" s="237"/>
      <c r="P188" s="237"/>
      <c r="Q188" s="237"/>
      <c r="R188" s="237"/>
      <c r="S188" s="237"/>
      <c r="T188" s="238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T188" s="239" t="s">
        <v>151</v>
      </c>
      <c r="AU188" s="239" t="s">
        <v>149</v>
      </c>
      <c r="AV188" s="13" t="s">
        <v>81</v>
      </c>
      <c r="AW188" s="13" t="s">
        <v>30</v>
      </c>
      <c r="AX188" s="13" t="s">
        <v>73</v>
      </c>
      <c r="AY188" s="239" t="s">
        <v>140</v>
      </c>
    </row>
    <row r="189" s="14" customFormat="1">
      <c r="A189" s="14"/>
      <c r="B189" s="240"/>
      <c r="C189" s="241"/>
      <c r="D189" s="231" t="s">
        <v>151</v>
      </c>
      <c r="E189" s="242" t="s">
        <v>1</v>
      </c>
      <c r="F189" s="243" t="s">
        <v>184</v>
      </c>
      <c r="G189" s="241"/>
      <c r="H189" s="244">
        <v>283</v>
      </c>
      <c r="I189" s="245"/>
      <c r="J189" s="241"/>
      <c r="K189" s="241"/>
      <c r="L189" s="246"/>
      <c r="M189" s="247"/>
      <c r="N189" s="248"/>
      <c r="O189" s="248"/>
      <c r="P189" s="248"/>
      <c r="Q189" s="248"/>
      <c r="R189" s="248"/>
      <c r="S189" s="248"/>
      <c r="T189" s="249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T189" s="250" t="s">
        <v>151</v>
      </c>
      <c r="AU189" s="250" t="s">
        <v>149</v>
      </c>
      <c r="AV189" s="14" t="s">
        <v>83</v>
      </c>
      <c r="AW189" s="14" t="s">
        <v>30</v>
      </c>
      <c r="AX189" s="14" t="s">
        <v>73</v>
      </c>
      <c r="AY189" s="250" t="s">
        <v>140</v>
      </c>
    </row>
    <row r="190" s="15" customFormat="1">
      <c r="A190" s="15"/>
      <c r="B190" s="251"/>
      <c r="C190" s="252"/>
      <c r="D190" s="231" t="s">
        <v>151</v>
      </c>
      <c r="E190" s="253" t="s">
        <v>1</v>
      </c>
      <c r="F190" s="254" t="s">
        <v>158</v>
      </c>
      <c r="G190" s="252"/>
      <c r="H190" s="255">
        <v>283</v>
      </c>
      <c r="I190" s="256"/>
      <c r="J190" s="252"/>
      <c r="K190" s="252"/>
      <c r="L190" s="257"/>
      <c r="M190" s="258"/>
      <c r="N190" s="259"/>
      <c r="O190" s="259"/>
      <c r="P190" s="259"/>
      <c r="Q190" s="259"/>
      <c r="R190" s="259"/>
      <c r="S190" s="259"/>
      <c r="T190" s="260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T190" s="261" t="s">
        <v>151</v>
      </c>
      <c r="AU190" s="261" t="s">
        <v>149</v>
      </c>
      <c r="AV190" s="15" t="s">
        <v>148</v>
      </c>
      <c r="AW190" s="15" t="s">
        <v>30</v>
      </c>
      <c r="AX190" s="15" t="s">
        <v>81</v>
      </c>
      <c r="AY190" s="261" t="s">
        <v>140</v>
      </c>
    </row>
    <row r="191" s="2" customFormat="1" ht="24.15" customHeight="1">
      <c r="A191" s="38"/>
      <c r="B191" s="39"/>
      <c r="C191" s="215" t="s">
        <v>191</v>
      </c>
      <c r="D191" s="215" t="s">
        <v>144</v>
      </c>
      <c r="E191" s="216" t="s">
        <v>192</v>
      </c>
      <c r="F191" s="217" t="s">
        <v>193</v>
      </c>
      <c r="G191" s="218" t="s">
        <v>194</v>
      </c>
      <c r="H191" s="219">
        <v>94.513999999999996</v>
      </c>
      <c r="I191" s="220"/>
      <c r="J191" s="221">
        <f>ROUND(I191*H191,2)</f>
        <v>0</v>
      </c>
      <c r="K191" s="222"/>
      <c r="L191" s="44"/>
      <c r="M191" s="223" t="s">
        <v>1</v>
      </c>
      <c r="N191" s="224" t="s">
        <v>38</v>
      </c>
      <c r="O191" s="91"/>
      <c r="P191" s="225">
        <f>O191*H191</f>
        <v>0</v>
      </c>
      <c r="Q191" s="225">
        <v>0</v>
      </c>
      <c r="R191" s="225">
        <f>Q191*H191</f>
        <v>0</v>
      </c>
      <c r="S191" s="225">
        <v>0</v>
      </c>
      <c r="T191" s="226">
        <f>S191*H191</f>
        <v>0</v>
      </c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R191" s="227" t="s">
        <v>148</v>
      </c>
      <c r="AT191" s="227" t="s">
        <v>144</v>
      </c>
      <c r="AU191" s="227" t="s">
        <v>149</v>
      </c>
      <c r="AY191" s="17" t="s">
        <v>140</v>
      </c>
      <c r="BE191" s="228">
        <f>IF(N191="základní",J191,0)</f>
        <v>0</v>
      </c>
      <c r="BF191" s="228">
        <f>IF(N191="snížená",J191,0)</f>
        <v>0</v>
      </c>
      <c r="BG191" s="228">
        <f>IF(N191="zákl. přenesená",J191,0)</f>
        <v>0</v>
      </c>
      <c r="BH191" s="228">
        <f>IF(N191="sníž. přenesená",J191,0)</f>
        <v>0</v>
      </c>
      <c r="BI191" s="228">
        <f>IF(N191="nulová",J191,0)</f>
        <v>0</v>
      </c>
      <c r="BJ191" s="17" t="s">
        <v>81</v>
      </c>
      <c r="BK191" s="228">
        <f>ROUND(I191*H191,2)</f>
        <v>0</v>
      </c>
      <c r="BL191" s="17" t="s">
        <v>148</v>
      </c>
      <c r="BM191" s="227" t="s">
        <v>195</v>
      </c>
    </row>
    <row r="192" s="2" customFormat="1">
      <c r="A192" s="38"/>
      <c r="B192" s="39"/>
      <c r="C192" s="40"/>
      <c r="D192" s="262" t="s">
        <v>162</v>
      </c>
      <c r="E192" s="40"/>
      <c r="F192" s="263" t="s">
        <v>196</v>
      </c>
      <c r="G192" s="40"/>
      <c r="H192" s="40"/>
      <c r="I192" s="264"/>
      <c r="J192" s="40"/>
      <c r="K192" s="40"/>
      <c r="L192" s="44"/>
      <c r="M192" s="265"/>
      <c r="N192" s="266"/>
      <c r="O192" s="91"/>
      <c r="P192" s="91"/>
      <c r="Q192" s="91"/>
      <c r="R192" s="91"/>
      <c r="S192" s="91"/>
      <c r="T192" s="92"/>
      <c r="U192" s="38"/>
      <c r="V192" s="38"/>
      <c r="W192" s="38"/>
      <c r="X192" s="38"/>
      <c r="Y192" s="38"/>
      <c r="Z192" s="38"/>
      <c r="AA192" s="38"/>
      <c r="AB192" s="38"/>
      <c r="AC192" s="38"/>
      <c r="AD192" s="38"/>
      <c r="AE192" s="38"/>
      <c r="AT192" s="17" t="s">
        <v>162</v>
      </c>
      <c r="AU192" s="17" t="s">
        <v>149</v>
      </c>
    </row>
    <row r="193" s="13" customFormat="1">
      <c r="A193" s="13"/>
      <c r="B193" s="229"/>
      <c r="C193" s="230"/>
      <c r="D193" s="231" t="s">
        <v>151</v>
      </c>
      <c r="E193" s="232" t="s">
        <v>1</v>
      </c>
      <c r="F193" s="233" t="s">
        <v>197</v>
      </c>
      <c r="G193" s="230"/>
      <c r="H193" s="232" t="s">
        <v>1</v>
      </c>
      <c r="I193" s="234"/>
      <c r="J193" s="230"/>
      <c r="K193" s="230"/>
      <c r="L193" s="235"/>
      <c r="M193" s="236"/>
      <c r="N193" s="237"/>
      <c r="O193" s="237"/>
      <c r="P193" s="237"/>
      <c r="Q193" s="237"/>
      <c r="R193" s="237"/>
      <c r="S193" s="237"/>
      <c r="T193" s="238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39" t="s">
        <v>151</v>
      </c>
      <c r="AU193" s="239" t="s">
        <v>149</v>
      </c>
      <c r="AV193" s="13" t="s">
        <v>81</v>
      </c>
      <c r="AW193" s="13" t="s">
        <v>30</v>
      </c>
      <c r="AX193" s="13" t="s">
        <v>73</v>
      </c>
      <c r="AY193" s="239" t="s">
        <v>140</v>
      </c>
    </row>
    <row r="194" s="14" customFormat="1">
      <c r="A194" s="14"/>
      <c r="B194" s="240"/>
      <c r="C194" s="241"/>
      <c r="D194" s="231" t="s">
        <v>151</v>
      </c>
      <c r="E194" s="242" t="s">
        <v>1</v>
      </c>
      <c r="F194" s="243" t="s">
        <v>198</v>
      </c>
      <c r="G194" s="241"/>
      <c r="H194" s="244">
        <v>94.513999999999996</v>
      </c>
      <c r="I194" s="245"/>
      <c r="J194" s="241"/>
      <c r="K194" s="241"/>
      <c r="L194" s="246"/>
      <c r="M194" s="247"/>
      <c r="N194" s="248"/>
      <c r="O194" s="248"/>
      <c r="P194" s="248"/>
      <c r="Q194" s="248"/>
      <c r="R194" s="248"/>
      <c r="S194" s="248"/>
      <c r="T194" s="249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50" t="s">
        <v>151</v>
      </c>
      <c r="AU194" s="250" t="s">
        <v>149</v>
      </c>
      <c r="AV194" s="14" t="s">
        <v>83</v>
      </c>
      <c r="AW194" s="14" t="s">
        <v>30</v>
      </c>
      <c r="AX194" s="14" t="s">
        <v>73</v>
      </c>
      <c r="AY194" s="250" t="s">
        <v>140</v>
      </c>
    </row>
    <row r="195" s="15" customFormat="1">
      <c r="A195" s="15"/>
      <c r="B195" s="251"/>
      <c r="C195" s="252"/>
      <c r="D195" s="231" t="s">
        <v>151</v>
      </c>
      <c r="E195" s="253" t="s">
        <v>1</v>
      </c>
      <c r="F195" s="254" t="s">
        <v>158</v>
      </c>
      <c r="G195" s="252"/>
      <c r="H195" s="255">
        <v>94.513999999999996</v>
      </c>
      <c r="I195" s="256"/>
      <c r="J195" s="252"/>
      <c r="K195" s="252"/>
      <c r="L195" s="257"/>
      <c r="M195" s="258"/>
      <c r="N195" s="259"/>
      <c r="O195" s="259"/>
      <c r="P195" s="259"/>
      <c r="Q195" s="259"/>
      <c r="R195" s="259"/>
      <c r="S195" s="259"/>
      <c r="T195" s="260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T195" s="261" t="s">
        <v>151</v>
      </c>
      <c r="AU195" s="261" t="s">
        <v>149</v>
      </c>
      <c r="AV195" s="15" t="s">
        <v>148</v>
      </c>
      <c r="AW195" s="15" t="s">
        <v>30</v>
      </c>
      <c r="AX195" s="15" t="s">
        <v>81</v>
      </c>
      <c r="AY195" s="261" t="s">
        <v>140</v>
      </c>
    </row>
    <row r="196" s="2" customFormat="1" ht="16.5" customHeight="1">
      <c r="A196" s="38"/>
      <c r="B196" s="39"/>
      <c r="C196" s="267" t="s">
        <v>189</v>
      </c>
      <c r="D196" s="267" t="s">
        <v>186</v>
      </c>
      <c r="E196" s="268" t="s">
        <v>199</v>
      </c>
      <c r="F196" s="269" t="s">
        <v>200</v>
      </c>
      <c r="G196" s="270" t="s">
        <v>147</v>
      </c>
      <c r="H196" s="271">
        <v>6.2009999999999996</v>
      </c>
      <c r="I196" s="272"/>
      <c r="J196" s="273">
        <f>ROUND(I196*H196,2)</f>
        <v>0</v>
      </c>
      <c r="K196" s="274"/>
      <c r="L196" s="275"/>
      <c r="M196" s="276" t="s">
        <v>1</v>
      </c>
      <c r="N196" s="277" t="s">
        <v>38</v>
      </c>
      <c r="O196" s="91"/>
      <c r="P196" s="225">
        <f>O196*H196</f>
        <v>0</v>
      </c>
      <c r="Q196" s="225">
        <v>0.20000000000000001</v>
      </c>
      <c r="R196" s="225">
        <f>Q196*H196</f>
        <v>1.2402</v>
      </c>
      <c r="S196" s="225">
        <v>0</v>
      </c>
      <c r="T196" s="226">
        <f>S196*H196</f>
        <v>0</v>
      </c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R196" s="227" t="s">
        <v>189</v>
      </c>
      <c r="AT196" s="227" t="s">
        <v>186</v>
      </c>
      <c r="AU196" s="227" t="s">
        <v>149</v>
      </c>
      <c r="AY196" s="17" t="s">
        <v>140</v>
      </c>
      <c r="BE196" s="228">
        <f>IF(N196="základní",J196,0)</f>
        <v>0</v>
      </c>
      <c r="BF196" s="228">
        <f>IF(N196="snížená",J196,0)</f>
        <v>0</v>
      </c>
      <c r="BG196" s="228">
        <f>IF(N196="zákl. přenesená",J196,0)</f>
        <v>0</v>
      </c>
      <c r="BH196" s="228">
        <f>IF(N196="sníž. přenesená",J196,0)</f>
        <v>0</v>
      </c>
      <c r="BI196" s="228">
        <f>IF(N196="nulová",J196,0)</f>
        <v>0</v>
      </c>
      <c r="BJ196" s="17" t="s">
        <v>81</v>
      </c>
      <c r="BK196" s="228">
        <f>ROUND(I196*H196,2)</f>
        <v>0</v>
      </c>
      <c r="BL196" s="17" t="s">
        <v>148</v>
      </c>
      <c r="BM196" s="227" t="s">
        <v>201</v>
      </c>
    </row>
    <row r="197" s="13" customFormat="1">
      <c r="A197" s="13"/>
      <c r="B197" s="229"/>
      <c r="C197" s="230"/>
      <c r="D197" s="231" t="s">
        <v>151</v>
      </c>
      <c r="E197" s="232" t="s">
        <v>1</v>
      </c>
      <c r="F197" s="233" t="s">
        <v>197</v>
      </c>
      <c r="G197" s="230"/>
      <c r="H197" s="232" t="s">
        <v>1</v>
      </c>
      <c r="I197" s="234"/>
      <c r="J197" s="230"/>
      <c r="K197" s="230"/>
      <c r="L197" s="235"/>
      <c r="M197" s="236"/>
      <c r="N197" s="237"/>
      <c r="O197" s="237"/>
      <c r="P197" s="237"/>
      <c r="Q197" s="237"/>
      <c r="R197" s="237"/>
      <c r="S197" s="237"/>
      <c r="T197" s="238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39" t="s">
        <v>151</v>
      </c>
      <c r="AU197" s="239" t="s">
        <v>149</v>
      </c>
      <c r="AV197" s="13" t="s">
        <v>81</v>
      </c>
      <c r="AW197" s="13" t="s">
        <v>30</v>
      </c>
      <c r="AX197" s="13" t="s">
        <v>73</v>
      </c>
      <c r="AY197" s="239" t="s">
        <v>140</v>
      </c>
    </row>
    <row r="198" s="14" customFormat="1">
      <c r="A198" s="14"/>
      <c r="B198" s="240"/>
      <c r="C198" s="241"/>
      <c r="D198" s="231" t="s">
        <v>151</v>
      </c>
      <c r="E198" s="242" t="s">
        <v>1</v>
      </c>
      <c r="F198" s="243" t="s">
        <v>202</v>
      </c>
      <c r="G198" s="241"/>
      <c r="H198" s="244">
        <v>60.200000000000003</v>
      </c>
      <c r="I198" s="245"/>
      <c r="J198" s="241"/>
      <c r="K198" s="241"/>
      <c r="L198" s="246"/>
      <c r="M198" s="247"/>
      <c r="N198" s="248"/>
      <c r="O198" s="248"/>
      <c r="P198" s="248"/>
      <c r="Q198" s="248"/>
      <c r="R198" s="248"/>
      <c r="S198" s="248"/>
      <c r="T198" s="249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T198" s="250" t="s">
        <v>151</v>
      </c>
      <c r="AU198" s="250" t="s">
        <v>149</v>
      </c>
      <c r="AV198" s="14" t="s">
        <v>83</v>
      </c>
      <c r="AW198" s="14" t="s">
        <v>30</v>
      </c>
      <c r="AX198" s="14" t="s">
        <v>73</v>
      </c>
      <c r="AY198" s="250" t="s">
        <v>140</v>
      </c>
    </row>
    <row r="199" s="15" customFormat="1">
      <c r="A199" s="15"/>
      <c r="B199" s="251"/>
      <c r="C199" s="252"/>
      <c r="D199" s="231" t="s">
        <v>151</v>
      </c>
      <c r="E199" s="253" t="s">
        <v>1</v>
      </c>
      <c r="F199" s="254" t="s">
        <v>158</v>
      </c>
      <c r="G199" s="252"/>
      <c r="H199" s="255">
        <v>60.200000000000003</v>
      </c>
      <c r="I199" s="256"/>
      <c r="J199" s="252"/>
      <c r="K199" s="252"/>
      <c r="L199" s="257"/>
      <c r="M199" s="258"/>
      <c r="N199" s="259"/>
      <c r="O199" s="259"/>
      <c r="P199" s="259"/>
      <c r="Q199" s="259"/>
      <c r="R199" s="259"/>
      <c r="S199" s="259"/>
      <c r="T199" s="260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T199" s="261" t="s">
        <v>151</v>
      </c>
      <c r="AU199" s="261" t="s">
        <v>149</v>
      </c>
      <c r="AV199" s="15" t="s">
        <v>148</v>
      </c>
      <c r="AW199" s="15" t="s">
        <v>30</v>
      </c>
      <c r="AX199" s="15" t="s">
        <v>81</v>
      </c>
      <c r="AY199" s="261" t="s">
        <v>140</v>
      </c>
    </row>
    <row r="200" s="14" customFormat="1">
      <c r="A200" s="14"/>
      <c r="B200" s="240"/>
      <c r="C200" s="241"/>
      <c r="D200" s="231" t="s">
        <v>151</v>
      </c>
      <c r="E200" s="241"/>
      <c r="F200" s="243" t="s">
        <v>203</v>
      </c>
      <c r="G200" s="241"/>
      <c r="H200" s="244">
        <v>6.2009999999999996</v>
      </c>
      <c r="I200" s="245"/>
      <c r="J200" s="241"/>
      <c r="K200" s="241"/>
      <c r="L200" s="246"/>
      <c r="M200" s="247"/>
      <c r="N200" s="248"/>
      <c r="O200" s="248"/>
      <c r="P200" s="248"/>
      <c r="Q200" s="248"/>
      <c r="R200" s="248"/>
      <c r="S200" s="248"/>
      <c r="T200" s="249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T200" s="250" t="s">
        <v>151</v>
      </c>
      <c r="AU200" s="250" t="s">
        <v>149</v>
      </c>
      <c r="AV200" s="14" t="s">
        <v>83</v>
      </c>
      <c r="AW200" s="14" t="s">
        <v>4</v>
      </c>
      <c r="AX200" s="14" t="s">
        <v>81</v>
      </c>
      <c r="AY200" s="250" t="s">
        <v>140</v>
      </c>
    </row>
    <row r="201" s="2" customFormat="1" ht="21.75" customHeight="1">
      <c r="A201" s="38"/>
      <c r="B201" s="39"/>
      <c r="C201" s="215" t="s">
        <v>204</v>
      </c>
      <c r="D201" s="215" t="s">
        <v>144</v>
      </c>
      <c r="E201" s="216" t="s">
        <v>205</v>
      </c>
      <c r="F201" s="217" t="s">
        <v>206</v>
      </c>
      <c r="G201" s="218" t="s">
        <v>166</v>
      </c>
      <c r="H201" s="219">
        <v>82</v>
      </c>
      <c r="I201" s="220"/>
      <c r="J201" s="221">
        <f>ROUND(I201*H201,2)</f>
        <v>0</v>
      </c>
      <c r="K201" s="222"/>
      <c r="L201" s="44"/>
      <c r="M201" s="223" t="s">
        <v>1</v>
      </c>
      <c r="N201" s="224" t="s">
        <v>38</v>
      </c>
      <c r="O201" s="91"/>
      <c r="P201" s="225">
        <f>O201*H201</f>
        <v>0</v>
      </c>
      <c r="Q201" s="225">
        <v>0</v>
      </c>
      <c r="R201" s="225">
        <f>Q201*H201</f>
        <v>0</v>
      </c>
      <c r="S201" s="225">
        <v>0</v>
      </c>
      <c r="T201" s="226">
        <f>S201*H201</f>
        <v>0</v>
      </c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R201" s="227" t="s">
        <v>148</v>
      </c>
      <c r="AT201" s="227" t="s">
        <v>144</v>
      </c>
      <c r="AU201" s="227" t="s">
        <v>149</v>
      </c>
      <c r="AY201" s="17" t="s">
        <v>140</v>
      </c>
      <c r="BE201" s="228">
        <f>IF(N201="základní",J201,0)</f>
        <v>0</v>
      </c>
      <c r="BF201" s="228">
        <f>IF(N201="snížená",J201,0)</f>
        <v>0</v>
      </c>
      <c r="BG201" s="228">
        <f>IF(N201="zákl. přenesená",J201,0)</f>
        <v>0</v>
      </c>
      <c r="BH201" s="228">
        <f>IF(N201="sníž. přenesená",J201,0)</f>
        <v>0</v>
      </c>
      <c r="BI201" s="228">
        <f>IF(N201="nulová",J201,0)</f>
        <v>0</v>
      </c>
      <c r="BJ201" s="17" t="s">
        <v>81</v>
      </c>
      <c r="BK201" s="228">
        <f>ROUND(I201*H201,2)</f>
        <v>0</v>
      </c>
      <c r="BL201" s="17" t="s">
        <v>148</v>
      </c>
      <c r="BM201" s="227" t="s">
        <v>207</v>
      </c>
    </row>
    <row r="202" s="13" customFormat="1">
      <c r="A202" s="13"/>
      <c r="B202" s="229"/>
      <c r="C202" s="230"/>
      <c r="D202" s="231" t="s">
        <v>151</v>
      </c>
      <c r="E202" s="232" t="s">
        <v>1</v>
      </c>
      <c r="F202" s="233" t="s">
        <v>208</v>
      </c>
      <c r="G202" s="230"/>
      <c r="H202" s="232" t="s">
        <v>1</v>
      </c>
      <c r="I202" s="234"/>
      <c r="J202" s="230"/>
      <c r="K202" s="230"/>
      <c r="L202" s="235"/>
      <c r="M202" s="236"/>
      <c r="N202" s="237"/>
      <c r="O202" s="237"/>
      <c r="P202" s="237"/>
      <c r="Q202" s="237"/>
      <c r="R202" s="237"/>
      <c r="S202" s="237"/>
      <c r="T202" s="238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239" t="s">
        <v>151</v>
      </c>
      <c r="AU202" s="239" t="s">
        <v>149</v>
      </c>
      <c r="AV202" s="13" t="s">
        <v>81</v>
      </c>
      <c r="AW202" s="13" t="s">
        <v>30</v>
      </c>
      <c r="AX202" s="13" t="s">
        <v>73</v>
      </c>
      <c r="AY202" s="239" t="s">
        <v>140</v>
      </c>
    </row>
    <row r="203" s="14" customFormat="1">
      <c r="A203" s="14"/>
      <c r="B203" s="240"/>
      <c r="C203" s="241"/>
      <c r="D203" s="231" t="s">
        <v>151</v>
      </c>
      <c r="E203" s="242" t="s">
        <v>1</v>
      </c>
      <c r="F203" s="243" t="s">
        <v>209</v>
      </c>
      <c r="G203" s="241"/>
      <c r="H203" s="244">
        <v>82</v>
      </c>
      <c r="I203" s="245"/>
      <c r="J203" s="241"/>
      <c r="K203" s="241"/>
      <c r="L203" s="246"/>
      <c r="M203" s="247"/>
      <c r="N203" s="248"/>
      <c r="O203" s="248"/>
      <c r="P203" s="248"/>
      <c r="Q203" s="248"/>
      <c r="R203" s="248"/>
      <c r="S203" s="248"/>
      <c r="T203" s="249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T203" s="250" t="s">
        <v>151</v>
      </c>
      <c r="AU203" s="250" t="s">
        <v>149</v>
      </c>
      <c r="AV203" s="14" t="s">
        <v>83</v>
      </c>
      <c r="AW203" s="14" t="s">
        <v>30</v>
      </c>
      <c r="AX203" s="14" t="s">
        <v>73</v>
      </c>
      <c r="AY203" s="250" t="s">
        <v>140</v>
      </c>
    </row>
    <row r="204" s="15" customFormat="1">
      <c r="A204" s="15"/>
      <c r="B204" s="251"/>
      <c r="C204" s="252"/>
      <c r="D204" s="231" t="s">
        <v>151</v>
      </c>
      <c r="E204" s="253" t="s">
        <v>1</v>
      </c>
      <c r="F204" s="254" t="s">
        <v>158</v>
      </c>
      <c r="G204" s="252"/>
      <c r="H204" s="255">
        <v>82</v>
      </c>
      <c r="I204" s="256"/>
      <c r="J204" s="252"/>
      <c r="K204" s="252"/>
      <c r="L204" s="257"/>
      <c r="M204" s="258"/>
      <c r="N204" s="259"/>
      <c r="O204" s="259"/>
      <c r="P204" s="259"/>
      <c r="Q204" s="259"/>
      <c r="R204" s="259"/>
      <c r="S204" s="259"/>
      <c r="T204" s="260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T204" s="261" t="s">
        <v>151</v>
      </c>
      <c r="AU204" s="261" t="s">
        <v>149</v>
      </c>
      <c r="AV204" s="15" t="s">
        <v>148</v>
      </c>
      <c r="AW204" s="15" t="s">
        <v>30</v>
      </c>
      <c r="AX204" s="15" t="s">
        <v>81</v>
      </c>
      <c r="AY204" s="261" t="s">
        <v>140</v>
      </c>
    </row>
    <row r="205" s="2" customFormat="1" ht="16.5" customHeight="1">
      <c r="A205" s="38"/>
      <c r="B205" s="39"/>
      <c r="C205" s="267" t="s">
        <v>210</v>
      </c>
      <c r="D205" s="267" t="s">
        <v>186</v>
      </c>
      <c r="E205" s="268" t="s">
        <v>211</v>
      </c>
      <c r="F205" s="269" t="s">
        <v>212</v>
      </c>
      <c r="G205" s="270" t="s">
        <v>166</v>
      </c>
      <c r="H205" s="271">
        <v>82</v>
      </c>
      <c r="I205" s="272"/>
      <c r="J205" s="273">
        <f>ROUND(I205*H205,2)</f>
        <v>0</v>
      </c>
      <c r="K205" s="274"/>
      <c r="L205" s="275"/>
      <c r="M205" s="276" t="s">
        <v>1</v>
      </c>
      <c r="N205" s="277" t="s">
        <v>38</v>
      </c>
      <c r="O205" s="91"/>
      <c r="P205" s="225">
        <f>O205*H205</f>
        <v>0</v>
      </c>
      <c r="Q205" s="225">
        <v>3.0000000000000001E-05</v>
      </c>
      <c r="R205" s="225">
        <f>Q205*H205</f>
        <v>0.0024599999999999999</v>
      </c>
      <c r="S205" s="225">
        <v>0</v>
      </c>
      <c r="T205" s="226">
        <f>S205*H205</f>
        <v>0</v>
      </c>
      <c r="U205" s="38"/>
      <c r="V205" s="38"/>
      <c r="W205" s="38"/>
      <c r="X205" s="38"/>
      <c r="Y205" s="38"/>
      <c r="Z205" s="38"/>
      <c r="AA205" s="38"/>
      <c r="AB205" s="38"/>
      <c r="AC205" s="38"/>
      <c r="AD205" s="38"/>
      <c r="AE205" s="38"/>
      <c r="AR205" s="227" t="s">
        <v>189</v>
      </c>
      <c r="AT205" s="227" t="s">
        <v>186</v>
      </c>
      <c r="AU205" s="227" t="s">
        <v>149</v>
      </c>
      <c r="AY205" s="17" t="s">
        <v>140</v>
      </c>
      <c r="BE205" s="228">
        <f>IF(N205="základní",J205,0)</f>
        <v>0</v>
      </c>
      <c r="BF205" s="228">
        <f>IF(N205="snížená",J205,0)</f>
        <v>0</v>
      </c>
      <c r="BG205" s="228">
        <f>IF(N205="zákl. přenesená",J205,0)</f>
        <v>0</v>
      </c>
      <c r="BH205" s="228">
        <f>IF(N205="sníž. přenesená",J205,0)</f>
        <v>0</v>
      </c>
      <c r="BI205" s="228">
        <f>IF(N205="nulová",J205,0)</f>
        <v>0</v>
      </c>
      <c r="BJ205" s="17" t="s">
        <v>81</v>
      </c>
      <c r="BK205" s="228">
        <f>ROUND(I205*H205,2)</f>
        <v>0</v>
      </c>
      <c r="BL205" s="17" t="s">
        <v>148</v>
      </c>
      <c r="BM205" s="227" t="s">
        <v>213</v>
      </c>
    </row>
    <row r="206" s="13" customFormat="1">
      <c r="A206" s="13"/>
      <c r="B206" s="229"/>
      <c r="C206" s="230"/>
      <c r="D206" s="231" t="s">
        <v>151</v>
      </c>
      <c r="E206" s="232" t="s">
        <v>1</v>
      </c>
      <c r="F206" s="233" t="s">
        <v>208</v>
      </c>
      <c r="G206" s="230"/>
      <c r="H206" s="232" t="s">
        <v>1</v>
      </c>
      <c r="I206" s="234"/>
      <c r="J206" s="230"/>
      <c r="K206" s="230"/>
      <c r="L206" s="235"/>
      <c r="M206" s="236"/>
      <c r="N206" s="237"/>
      <c r="O206" s="237"/>
      <c r="P206" s="237"/>
      <c r="Q206" s="237"/>
      <c r="R206" s="237"/>
      <c r="S206" s="237"/>
      <c r="T206" s="238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39" t="s">
        <v>151</v>
      </c>
      <c r="AU206" s="239" t="s">
        <v>149</v>
      </c>
      <c r="AV206" s="13" t="s">
        <v>81</v>
      </c>
      <c r="AW206" s="13" t="s">
        <v>30</v>
      </c>
      <c r="AX206" s="13" t="s">
        <v>73</v>
      </c>
      <c r="AY206" s="239" t="s">
        <v>140</v>
      </c>
    </row>
    <row r="207" s="14" customFormat="1">
      <c r="A207" s="14"/>
      <c r="B207" s="240"/>
      <c r="C207" s="241"/>
      <c r="D207" s="231" t="s">
        <v>151</v>
      </c>
      <c r="E207" s="242" t="s">
        <v>1</v>
      </c>
      <c r="F207" s="243" t="s">
        <v>209</v>
      </c>
      <c r="G207" s="241"/>
      <c r="H207" s="244">
        <v>82</v>
      </c>
      <c r="I207" s="245"/>
      <c r="J207" s="241"/>
      <c r="K207" s="241"/>
      <c r="L207" s="246"/>
      <c r="M207" s="247"/>
      <c r="N207" s="248"/>
      <c r="O207" s="248"/>
      <c r="P207" s="248"/>
      <c r="Q207" s="248"/>
      <c r="R207" s="248"/>
      <c r="S207" s="248"/>
      <c r="T207" s="249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T207" s="250" t="s">
        <v>151</v>
      </c>
      <c r="AU207" s="250" t="s">
        <v>149</v>
      </c>
      <c r="AV207" s="14" t="s">
        <v>83</v>
      </c>
      <c r="AW207" s="14" t="s">
        <v>30</v>
      </c>
      <c r="AX207" s="14" t="s">
        <v>73</v>
      </c>
      <c r="AY207" s="250" t="s">
        <v>140</v>
      </c>
    </row>
    <row r="208" s="15" customFormat="1">
      <c r="A208" s="15"/>
      <c r="B208" s="251"/>
      <c r="C208" s="252"/>
      <c r="D208" s="231" t="s">
        <v>151</v>
      </c>
      <c r="E208" s="253" t="s">
        <v>1</v>
      </c>
      <c r="F208" s="254" t="s">
        <v>158</v>
      </c>
      <c r="G208" s="252"/>
      <c r="H208" s="255">
        <v>82</v>
      </c>
      <c r="I208" s="256"/>
      <c r="J208" s="252"/>
      <c r="K208" s="252"/>
      <c r="L208" s="257"/>
      <c r="M208" s="258"/>
      <c r="N208" s="259"/>
      <c r="O208" s="259"/>
      <c r="P208" s="259"/>
      <c r="Q208" s="259"/>
      <c r="R208" s="259"/>
      <c r="S208" s="259"/>
      <c r="T208" s="260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T208" s="261" t="s">
        <v>151</v>
      </c>
      <c r="AU208" s="261" t="s">
        <v>149</v>
      </c>
      <c r="AV208" s="15" t="s">
        <v>148</v>
      </c>
      <c r="AW208" s="15" t="s">
        <v>30</v>
      </c>
      <c r="AX208" s="15" t="s">
        <v>81</v>
      </c>
      <c r="AY208" s="261" t="s">
        <v>140</v>
      </c>
    </row>
    <row r="209" s="12" customFormat="1" ht="20.88" customHeight="1">
      <c r="A209" s="12"/>
      <c r="B209" s="199"/>
      <c r="C209" s="200"/>
      <c r="D209" s="201" t="s">
        <v>72</v>
      </c>
      <c r="E209" s="213" t="s">
        <v>214</v>
      </c>
      <c r="F209" s="213" t="s">
        <v>215</v>
      </c>
      <c r="G209" s="200"/>
      <c r="H209" s="200"/>
      <c r="I209" s="203"/>
      <c r="J209" s="214">
        <f>BK209</f>
        <v>0</v>
      </c>
      <c r="K209" s="200"/>
      <c r="L209" s="205"/>
      <c r="M209" s="206"/>
      <c r="N209" s="207"/>
      <c r="O209" s="207"/>
      <c r="P209" s="208">
        <f>SUM(P210:P248)</f>
        <v>0</v>
      </c>
      <c r="Q209" s="207"/>
      <c r="R209" s="208">
        <f>SUM(R210:R248)</f>
        <v>0.68440000000000001</v>
      </c>
      <c r="S209" s="207"/>
      <c r="T209" s="209">
        <f>SUM(T210:T248)</f>
        <v>0</v>
      </c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R209" s="210" t="s">
        <v>81</v>
      </c>
      <c r="AT209" s="211" t="s">
        <v>72</v>
      </c>
      <c r="AU209" s="211" t="s">
        <v>83</v>
      </c>
      <c r="AY209" s="210" t="s">
        <v>140</v>
      </c>
      <c r="BK209" s="212">
        <f>SUM(BK210:BK248)</f>
        <v>0</v>
      </c>
    </row>
    <row r="210" s="2" customFormat="1" ht="24.15" customHeight="1">
      <c r="A210" s="38"/>
      <c r="B210" s="39"/>
      <c r="C210" s="215" t="s">
        <v>216</v>
      </c>
      <c r="D210" s="215" t="s">
        <v>144</v>
      </c>
      <c r="E210" s="216" t="s">
        <v>217</v>
      </c>
      <c r="F210" s="217" t="s">
        <v>218</v>
      </c>
      <c r="G210" s="218" t="s">
        <v>147</v>
      </c>
      <c r="H210" s="219">
        <v>188.28</v>
      </c>
      <c r="I210" s="220"/>
      <c r="J210" s="221">
        <f>ROUND(I210*H210,2)</f>
        <v>0</v>
      </c>
      <c r="K210" s="222"/>
      <c r="L210" s="44"/>
      <c r="M210" s="223" t="s">
        <v>1</v>
      </c>
      <c r="N210" s="224" t="s">
        <v>38</v>
      </c>
      <c r="O210" s="91"/>
      <c r="P210" s="225">
        <f>O210*H210</f>
        <v>0</v>
      </c>
      <c r="Q210" s="225">
        <v>0</v>
      </c>
      <c r="R210" s="225">
        <f>Q210*H210</f>
        <v>0</v>
      </c>
      <c r="S210" s="225">
        <v>0</v>
      </c>
      <c r="T210" s="226">
        <f>S210*H210</f>
        <v>0</v>
      </c>
      <c r="U210" s="38"/>
      <c r="V210" s="38"/>
      <c r="W210" s="38"/>
      <c r="X210" s="38"/>
      <c r="Y210" s="38"/>
      <c r="Z210" s="38"/>
      <c r="AA210" s="38"/>
      <c r="AB210" s="38"/>
      <c r="AC210" s="38"/>
      <c r="AD210" s="38"/>
      <c r="AE210" s="38"/>
      <c r="AR210" s="227" t="s">
        <v>148</v>
      </c>
      <c r="AT210" s="227" t="s">
        <v>144</v>
      </c>
      <c r="AU210" s="227" t="s">
        <v>149</v>
      </c>
      <c r="AY210" s="17" t="s">
        <v>140</v>
      </c>
      <c r="BE210" s="228">
        <f>IF(N210="základní",J210,0)</f>
        <v>0</v>
      </c>
      <c r="BF210" s="228">
        <f>IF(N210="snížená",J210,0)</f>
        <v>0</v>
      </c>
      <c r="BG210" s="228">
        <f>IF(N210="zákl. přenesená",J210,0)</f>
        <v>0</v>
      </c>
      <c r="BH210" s="228">
        <f>IF(N210="sníž. přenesená",J210,0)</f>
        <v>0</v>
      </c>
      <c r="BI210" s="228">
        <f>IF(N210="nulová",J210,0)</f>
        <v>0</v>
      </c>
      <c r="BJ210" s="17" t="s">
        <v>81</v>
      </c>
      <c r="BK210" s="228">
        <f>ROUND(I210*H210,2)</f>
        <v>0</v>
      </c>
      <c r="BL210" s="17" t="s">
        <v>148</v>
      </c>
      <c r="BM210" s="227" t="s">
        <v>219</v>
      </c>
    </row>
    <row r="211" s="13" customFormat="1">
      <c r="A211" s="13"/>
      <c r="B211" s="229"/>
      <c r="C211" s="230"/>
      <c r="D211" s="231" t="s">
        <v>151</v>
      </c>
      <c r="E211" s="232" t="s">
        <v>1</v>
      </c>
      <c r="F211" s="233" t="s">
        <v>220</v>
      </c>
      <c r="G211" s="230"/>
      <c r="H211" s="232" t="s">
        <v>1</v>
      </c>
      <c r="I211" s="234"/>
      <c r="J211" s="230"/>
      <c r="K211" s="230"/>
      <c r="L211" s="235"/>
      <c r="M211" s="236"/>
      <c r="N211" s="237"/>
      <c r="O211" s="237"/>
      <c r="P211" s="237"/>
      <c r="Q211" s="237"/>
      <c r="R211" s="237"/>
      <c r="S211" s="237"/>
      <c r="T211" s="238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39" t="s">
        <v>151</v>
      </c>
      <c r="AU211" s="239" t="s">
        <v>149</v>
      </c>
      <c r="AV211" s="13" t="s">
        <v>81</v>
      </c>
      <c r="AW211" s="13" t="s">
        <v>30</v>
      </c>
      <c r="AX211" s="13" t="s">
        <v>73</v>
      </c>
      <c r="AY211" s="239" t="s">
        <v>140</v>
      </c>
    </row>
    <row r="212" s="13" customFormat="1">
      <c r="A212" s="13"/>
      <c r="B212" s="229"/>
      <c r="C212" s="230"/>
      <c r="D212" s="231" t="s">
        <v>151</v>
      </c>
      <c r="E212" s="232" t="s">
        <v>1</v>
      </c>
      <c r="F212" s="233" t="s">
        <v>221</v>
      </c>
      <c r="G212" s="230"/>
      <c r="H212" s="232" t="s">
        <v>1</v>
      </c>
      <c r="I212" s="234"/>
      <c r="J212" s="230"/>
      <c r="K212" s="230"/>
      <c r="L212" s="235"/>
      <c r="M212" s="236"/>
      <c r="N212" s="237"/>
      <c r="O212" s="237"/>
      <c r="P212" s="237"/>
      <c r="Q212" s="237"/>
      <c r="R212" s="237"/>
      <c r="S212" s="237"/>
      <c r="T212" s="238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39" t="s">
        <v>151</v>
      </c>
      <c r="AU212" s="239" t="s">
        <v>149</v>
      </c>
      <c r="AV212" s="13" t="s">
        <v>81</v>
      </c>
      <c r="AW212" s="13" t="s">
        <v>30</v>
      </c>
      <c r="AX212" s="13" t="s">
        <v>73</v>
      </c>
      <c r="AY212" s="239" t="s">
        <v>140</v>
      </c>
    </row>
    <row r="213" s="14" customFormat="1">
      <c r="A213" s="14"/>
      <c r="B213" s="240"/>
      <c r="C213" s="241"/>
      <c r="D213" s="231" t="s">
        <v>151</v>
      </c>
      <c r="E213" s="242" t="s">
        <v>1</v>
      </c>
      <c r="F213" s="243" t="s">
        <v>222</v>
      </c>
      <c r="G213" s="241"/>
      <c r="H213" s="244">
        <v>188.28</v>
      </c>
      <c r="I213" s="245"/>
      <c r="J213" s="241"/>
      <c r="K213" s="241"/>
      <c r="L213" s="246"/>
      <c r="M213" s="247"/>
      <c r="N213" s="248"/>
      <c r="O213" s="248"/>
      <c r="P213" s="248"/>
      <c r="Q213" s="248"/>
      <c r="R213" s="248"/>
      <c r="S213" s="248"/>
      <c r="T213" s="249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T213" s="250" t="s">
        <v>151</v>
      </c>
      <c r="AU213" s="250" t="s">
        <v>149</v>
      </c>
      <c r="AV213" s="14" t="s">
        <v>83</v>
      </c>
      <c r="AW213" s="14" t="s">
        <v>30</v>
      </c>
      <c r="AX213" s="14" t="s">
        <v>73</v>
      </c>
      <c r="AY213" s="250" t="s">
        <v>140</v>
      </c>
    </row>
    <row r="214" s="15" customFormat="1">
      <c r="A214" s="15"/>
      <c r="B214" s="251"/>
      <c r="C214" s="252"/>
      <c r="D214" s="231" t="s">
        <v>151</v>
      </c>
      <c r="E214" s="253" t="s">
        <v>1</v>
      </c>
      <c r="F214" s="254" t="s">
        <v>158</v>
      </c>
      <c r="G214" s="252"/>
      <c r="H214" s="255">
        <v>188.28</v>
      </c>
      <c r="I214" s="256"/>
      <c r="J214" s="252"/>
      <c r="K214" s="252"/>
      <c r="L214" s="257"/>
      <c r="M214" s="258"/>
      <c r="N214" s="259"/>
      <c r="O214" s="259"/>
      <c r="P214" s="259"/>
      <c r="Q214" s="259"/>
      <c r="R214" s="259"/>
      <c r="S214" s="259"/>
      <c r="T214" s="260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T214" s="261" t="s">
        <v>151</v>
      </c>
      <c r="AU214" s="261" t="s">
        <v>149</v>
      </c>
      <c r="AV214" s="15" t="s">
        <v>148</v>
      </c>
      <c r="AW214" s="15" t="s">
        <v>30</v>
      </c>
      <c r="AX214" s="15" t="s">
        <v>81</v>
      </c>
      <c r="AY214" s="261" t="s">
        <v>140</v>
      </c>
    </row>
    <row r="215" s="2" customFormat="1" ht="21.75" customHeight="1">
      <c r="A215" s="38"/>
      <c r="B215" s="39"/>
      <c r="C215" s="215" t="s">
        <v>8</v>
      </c>
      <c r="D215" s="215" t="s">
        <v>144</v>
      </c>
      <c r="E215" s="216" t="s">
        <v>159</v>
      </c>
      <c r="F215" s="217" t="s">
        <v>160</v>
      </c>
      <c r="G215" s="218" t="s">
        <v>147</v>
      </c>
      <c r="H215" s="219">
        <v>188.28</v>
      </c>
      <c r="I215" s="220"/>
      <c r="J215" s="221">
        <f>ROUND(I215*H215,2)</f>
        <v>0</v>
      </c>
      <c r="K215" s="222"/>
      <c r="L215" s="44"/>
      <c r="M215" s="223" t="s">
        <v>1</v>
      </c>
      <c r="N215" s="224" t="s">
        <v>38</v>
      </c>
      <c r="O215" s="91"/>
      <c r="P215" s="225">
        <f>O215*H215</f>
        <v>0</v>
      </c>
      <c r="Q215" s="225">
        <v>0</v>
      </c>
      <c r="R215" s="225">
        <f>Q215*H215</f>
        <v>0</v>
      </c>
      <c r="S215" s="225">
        <v>0</v>
      </c>
      <c r="T215" s="226">
        <f>S215*H215</f>
        <v>0</v>
      </c>
      <c r="U215" s="38"/>
      <c r="V215" s="38"/>
      <c r="W215" s="38"/>
      <c r="X215" s="38"/>
      <c r="Y215" s="38"/>
      <c r="Z215" s="38"/>
      <c r="AA215" s="38"/>
      <c r="AB215" s="38"/>
      <c r="AC215" s="38"/>
      <c r="AD215" s="38"/>
      <c r="AE215" s="38"/>
      <c r="AR215" s="227" t="s">
        <v>148</v>
      </c>
      <c r="AT215" s="227" t="s">
        <v>144</v>
      </c>
      <c r="AU215" s="227" t="s">
        <v>149</v>
      </c>
      <c r="AY215" s="17" t="s">
        <v>140</v>
      </c>
      <c r="BE215" s="228">
        <f>IF(N215="základní",J215,0)</f>
        <v>0</v>
      </c>
      <c r="BF215" s="228">
        <f>IF(N215="snížená",J215,0)</f>
        <v>0</v>
      </c>
      <c r="BG215" s="228">
        <f>IF(N215="zákl. přenesená",J215,0)</f>
        <v>0</v>
      </c>
      <c r="BH215" s="228">
        <f>IF(N215="sníž. přenesená",J215,0)</f>
        <v>0</v>
      </c>
      <c r="BI215" s="228">
        <f>IF(N215="nulová",J215,0)</f>
        <v>0</v>
      </c>
      <c r="BJ215" s="17" t="s">
        <v>81</v>
      </c>
      <c r="BK215" s="228">
        <f>ROUND(I215*H215,2)</f>
        <v>0</v>
      </c>
      <c r="BL215" s="17" t="s">
        <v>148</v>
      </c>
      <c r="BM215" s="227" t="s">
        <v>223</v>
      </c>
    </row>
    <row r="216" s="2" customFormat="1">
      <c r="A216" s="38"/>
      <c r="B216" s="39"/>
      <c r="C216" s="40"/>
      <c r="D216" s="262" t="s">
        <v>162</v>
      </c>
      <c r="E216" s="40"/>
      <c r="F216" s="263" t="s">
        <v>163</v>
      </c>
      <c r="G216" s="40"/>
      <c r="H216" s="40"/>
      <c r="I216" s="264"/>
      <c r="J216" s="40"/>
      <c r="K216" s="40"/>
      <c r="L216" s="44"/>
      <c r="M216" s="265"/>
      <c r="N216" s="266"/>
      <c r="O216" s="91"/>
      <c r="P216" s="91"/>
      <c r="Q216" s="91"/>
      <c r="R216" s="91"/>
      <c r="S216" s="91"/>
      <c r="T216" s="92"/>
      <c r="U216" s="38"/>
      <c r="V216" s="38"/>
      <c r="W216" s="38"/>
      <c r="X216" s="38"/>
      <c r="Y216" s="38"/>
      <c r="Z216" s="38"/>
      <c r="AA216" s="38"/>
      <c r="AB216" s="38"/>
      <c r="AC216" s="38"/>
      <c r="AD216" s="38"/>
      <c r="AE216" s="38"/>
      <c r="AT216" s="17" t="s">
        <v>162</v>
      </c>
      <c r="AU216" s="17" t="s">
        <v>149</v>
      </c>
    </row>
    <row r="217" s="13" customFormat="1">
      <c r="A217" s="13"/>
      <c r="B217" s="229"/>
      <c r="C217" s="230"/>
      <c r="D217" s="231" t="s">
        <v>151</v>
      </c>
      <c r="E217" s="232" t="s">
        <v>1</v>
      </c>
      <c r="F217" s="233" t="s">
        <v>220</v>
      </c>
      <c r="G217" s="230"/>
      <c r="H217" s="232" t="s">
        <v>1</v>
      </c>
      <c r="I217" s="234"/>
      <c r="J217" s="230"/>
      <c r="K217" s="230"/>
      <c r="L217" s="235"/>
      <c r="M217" s="236"/>
      <c r="N217" s="237"/>
      <c r="O217" s="237"/>
      <c r="P217" s="237"/>
      <c r="Q217" s="237"/>
      <c r="R217" s="237"/>
      <c r="S217" s="237"/>
      <c r="T217" s="238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39" t="s">
        <v>151</v>
      </c>
      <c r="AU217" s="239" t="s">
        <v>149</v>
      </c>
      <c r="AV217" s="13" t="s">
        <v>81</v>
      </c>
      <c r="AW217" s="13" t="s">
        <v>30</v>
      </c>
      <c r="AX217" s="13" t="s">
        <v>73</v>
      </c>
      <c r="AY217" s="239" t="s">
        <v>140</v>
      </c>
    </row>
    <row r="218" s="13" customFormat="1">
      <c r="A218" s="13"/>
      <c r="B218" s="229"/>
      <c r="C218" s="230"/>
      <c r="D218" s="231" t="s">
        <v>151</v>
      </c>
      <c r="E218" s="232" t="s">
        <v>1</v>
      </c>
      <c r="F218" s="233" t="s">
        <v>221</v>
      </c>
      <c r="G218" s="230"/>
      <c r="H218" s="232" t="s">
        <v>1</v>
      </c>
      <c r="I218" s="234"/>
      <c r="J218" s="230"/>
      <c r="K218" s="230"/>
      <c r="L218" s="235"/>
      <c r="M218" s="236"/>
      <c r="N218" s="237"/>
      <c r="O218" s="237"/>
      <c r="P218" s="237"/>
      <c r="Q218" s="237"/>
      <c r="R218" s="237"/>
      <c r="S218" s="237"/>
      <c r="T218" s="238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39" t="s">
        <v>151</v>
      </c>
      <c r="AU218" s="239" t="s">
        <v>149</v>
      </c>
      <c r="AV218" s="13" t="s">
        <v>81</v>
      </c>
      <c r="AW218" s="13" t="s">
        <v>30</v>
      </c>
      <c r="AX218" s="13" t="s">
        <v>73</v>
      </c>
      <c r="AY218" s="239" t="s">
        <v>140</v>
      </c>
    </row>
    <row r="219" s="14" customFormat="1">
      <c r="A219" s="14"/>
      <c r="B219" s="240"/>
      <c r="C219" s="241"/>
      <c r="D219" s="231" t="s">
        <v>151</v>
      </c>
      <c r="E219" s="242" t="s">
        <v>1</v>
      </c>
      <c r="F219" s="243" t="s">
        <v>222</v>
      </c>
      <c r="G219" s="241"/>
      <c r="H219" s="244">
        <v>188.28</v>
      </c>
      <c r="I219" s="245"/>
      <c r="J219" s="241"/>
      <c r="K219" s="241"/>
      <c r="L219" s="246"/>
      <c r="M219" s="247"/>
      <c r="N219" s="248"/>
      <c r="O219" s="248"/>
      <c r="P219" s="248"/>
      <c r="Q219" s="248"/>
      <c r="R219" s="248"/>
      <c r="S219" s="248"/>
      <c r="T219" s="249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T219" s="250" t="s">
        <v>151</v>
      </c>
      <c r="AU219" s="250" t="s">
        <v>149</v>
      </c>
      <c r="AV219" s="14" t="s">
        <v>83</v>
      </c>
      <c r="AW219" s="14" t="s">
        <v>30</v>
      </c>
      <c r="AX219" s="14" t="s">
        <v>73</v>
      </c>
      <c r="AY219" s="250" t="s">
        <v>140</v>
      </c>
    </row>
    <row r="220" s="15" customFormat="1">
      <c r="A220" s="15"/>
      <c r="B220" s="251"/>
      <c r="C220" s="252"/>
      <c r="D220" s="231" t="s">
        <v>151</v>
      </c>
      <c r="E220" s="253" t="s">
        <v>1</v>
      </c>
      <c r="F220" s="254" t="s">
        <v>158</v>
      </c>
      <c r="G220" s="252"/>
      <c r="H220" s="255">
        <v>188.28</v>
      </c>
      <c r="I220" s="256"/>
      <c r="J220" s="252"/>
      <c r="K220" s="252"/>
      <c r="L220" s="257"/>
      <c r="M220" s="258"/>
      <c r="N220" s="259"/>
      <c r="O220" s="259"/>
      <c r="P220" s="259"/>
      <c r="Q220" s="259"/>
      <c r="R220" s="259"/>
      <c r="S220" s="259"/>
      <c r="T220" s="260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T220" s="261" t="s">
        <v>151</v>
      </c>
      <c r="AU220" s="261" t="s">
        <v>149</v>
      </c>
      <c r="AV220" s="15" t="s">
        <v>148</v>
      </c>
      <c r="AW220" s="15" t="s">
        <v>30</v>
      </c>
      <c r="AX220" s="15" t="s">
        <v>81</v>
      </c>
      <c r="AY220" s="261" t="s">
        <v>140</v>
      </c>
    </row>
    <row r="221" s="2" customFormat="1" ht="21.75" customHeight="1">
      <c r="A221" s="38"/>
      <c r="B221" s="39"/>
      <c r="C221" s="215" t="s">
        <v>224</v>
      </c>
      <c r="D221" s="215" t="s">
        <v>144</v>
      </c>
      <c r="E221" s="216" t="s">
        <v>225</v>
      </c>
      <c r="F221" s="217" t="s">
        <v>226</v>
      </c>
      <c r="G221" s="218" t="s">
        <v>166</v>
      </c>
      <c r="H221" s="219">
        <v>52</v>
      </c>
      <c r="I221" s="220"/>
      <c r="J221" s="221">
        <f>ROUND(I221*H221,2)</f>
        <v>0</v>
      </c>
      <c r="K221" s="222"/>
      <c r="L221" s="44"/>
      <c r="M221" s="223" t="s">
        <v>1</v>
      </c>
      <c r="N221" s="224" t="s">
        <v>38</v>
      </c>
      <c r="O221" s="91"/>
      <c r="P221" s="225">
        <f>O221*H221</f>
        <v>0</v>
      </c>
      <c r="Q221" s="225">
        <v>0</v>
      </c>
      <c r="R221" s="225">
        <f>Q221*H221</f>
        <v>0</v>
      </c>
      <c r="S221" s="225">
        <v>0</v>
      </c>
      <c r="T221" s="226">
        <f>S221*H221</f>
        <v>0</v>
      </c>
      <c r="U221" s="38"/>
      <c r="V221" s="38"/>
      <c r="W221" s="38"/>
      <c r="X221" s="38"/>
      <c r="Y221" s="38"/>
      <c r="Z221" s="38"/>
      <c r="AA221" s="38"/>
      <c r="AB221" s="38"/>
      <c r="AC221" s="38"/>
      <c r="AD221" s="38"/>
      <c r="AE221" s="38"/>
      <c r="AR221" s="227" t="s">
        <v>148</v>
      </c>
      <c r="AT221" s="227" t="s">
        <v>144</v>
      </c>
      <c r="AU221" s="227" t="s">
        <v>149</v>
      </c>
      <c r="AY221" s="17" t="s">
        <v>140</v>
      </c>
      <c r="BE221" s="228">
        <f>IF(N221="základní",J221,0)</f>
        <v>0</v>
      </c>
      <c r="BF221" s="228">
        <f>IF(N221="snížená",J221,0)</f>
        <v>0</v>
      </c>
      <c r="BG221" s="228">
        <f>IF(N221="zákl. přenesená",J221,0)</f>
        <v>0</v>
      </c>
      <c r="BH221" s="228">
        <f>IF(N221="sníž. přenesená",J221,0)</f>
        <v>0</v>
      </c>
      <c r="BI221" s="228">
        <f>IF(N221="nulová",J221,0)</f>
        <v>0</v>
      </c>
      <c r="BJ221" s="17" t="s">
        <v>81</v>
      </c>
      <c r="BK221" s="228">
        <f>ROUND(I221*H221,2)</f>
        <v>0</v>
      </c>
      <c r="BL221" s="17" t="s">
        <v>148</v>
      </c>
      <c r="BM221" s="227" t="s">
        <v>227</v>
      </c>
    </row>
    <row r="222" s="13" customFormat="1">
      <c r="A222" s="13"/>
      <c r="B222" s="229"/>
      <c r="C222" s="230"/>
      <c r="D222" s="231" t="s">
        <v>151</v>
      </c>
      <c r="E222" s="232" t="s">
        <v>1</v>
      </c>
      <c r="F222" s="233" t="s">
        <v>228</v>
      </c>
      <c r="G222" s="230"/>
      <c r="H222" s="232" t="s">
        <v>1</v>
      </c>
      <c r="I222" s="234"/>
      <c r="J222" s="230"/>
      <c r="K222" s="230"/>
      <c r="L222" s="235"/>
      <c r="M222" s="236"/>
      <c r="N222" s="237"/>
      <c r="O222" s="237"/>
      <c r="P222" s="237"/>
      <c r="Q222" s="237"/>
      <c r="R222" s="237"/>
      <c r="S222" s="237"/>
      <c r="T222" s="238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39" t="s">
        <v>151</v>
      </c>
      <c r="AU222" s="239" t="s">
        <v>149</v>
      </c>
      <c r="AV222" s="13" t="s">
        <v>81</v>
      </c>
      <c r="AW222" s="13" t="s">
        <v>30</v>
      </c>
      <c r="AX222" s="13" t="s">
        <v>73</v>
      </c>
      <c r="AY222" s="239" t="s">
        <v>140</v>
      </c>
    </row>
    <row r="223" s="14" customFormat="1">
      <c r="A223" s="14"/>
      <c r="B223" s="240"/>
      <c r="C223" s="241"/>
      <c r="D223" s="231" t="s">
        <v>151</v>
      </c>
      <c r="E223" s="242" t="s">
        <v>1</v>
      </c>
      <c r="F223" s="243" t="s">
        <v>229</v>
      </c>
      <c r="G223" s="241"/>
      <c r="H223" s="244">
        <v>52</v>
      </c>
      <c r="I223" s="245"/>
      <c r="J223" s="241"/>
      <c r="K223" s="241"/>
      <c r="L223" s="246"/>
      <c r="M223" s="247"/>
      <c r="N223" s="248"/>
      <c r="O223" s="248"/>
      <c r="P223" s="248"/>
      <c r="Q223" s="248"/>
      <c r="R223" s="248"/>
      <c r="S223" s="248"/>
      <c r="T223" s="249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T223" s="250" t="s">
        <v>151</v>
      </c>
      <c r="AU223" s="250" t="s">
        <v>149</v>
      </c>
      <c r="AV223" s="14" t="s">
        <v>83</v>
      </c>
      <c r="AW223" s="14" t="s">
        <v>30</v>
      </c>
      <c r="AX223" s="14" t="s">
        <v>73</v>
      </c>
      <c r="AY223" s="250" t="s">
        <v>140</v>
      </c>
    </row>
    <row r="224" s="15" customFormat="1">
      <c r="A224" s="15"/>
      <c r="B224" s="251"/>
      <c r="C224" s="252"/>
      <c r="D224" s="231" t="s">
        <v>151</v>
      </c>
      <c r="E224" s="253" t="s">
        <v>1</v>
      </c>
      <c r="F224" s="254" t="s">
        <v>158</v>
      </c>
      <c r="G224" s="252"/>
      <c r="H224" s="255">
        <v>52</v>
      </c>
      <c r="I224" s="256"/>
      <c r="J224" s="252"/>
      <c r="K224" s="252"/>
      <c r="L224" s="257"/>
      <c r="M224" s="258"/>
      <c r="N224" s="259"/>
      <c r="O224" s="259"/>
      <c r="P224" s="259"/>
      <c r="Q224" s="259"/>
      <c r="R224" s="259"/>
      <c r="S224" s="259"/>
      <c r="T224" s="260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T224" s="261" t="s">
        <v>151</v>
      </c>
      <c r="AU224" s="261" t="s">
        <v>149</v>
      </c>
      <c r="AV224" s="15" t="s">
        <v>148</v>
      </c>
      <c r="AW224" s="15" t="s">
        <v>30</v>
      </c>
      <c r="AX224" s="15" t="s">
        <v>81</v>
      </c>
      <c r="AY224" s="261" t="s">
        <v>140</v>
      </c>
    </row>
    <row r="225" s="2" customFormat="1" ht="16.5" customHeight="1">
      <c r="A225" s="38"/>
      <c r="B225" s="39"/>
      <c r="C225" s="267" t="s">
        <v>230</v>
      </c>
      <c r="D225" s="267" t="s">
        <v>186</v>
      </c>
      <c r="E225" s="268" t="s">
        <v>231</v>
      </c>
      <c r="F225" s="269" t="s">
        <v>232</v>
      </c>
      <c r="G225" s="270" t="s">
        <v>166</v>
      </c>
      <c r="H225" s="271">
        <v>52</v>
      </c>
      <c r="I225" s="272"/>
      <c r="J225" s="273">
        <f>ROUND(I225*H225,2)</f>
        <v>0</v>
      </c>
      <c r="K225" s="274"/>
      <c r="L225" s="275"/>
      <c r="M225" s="276" t="s">
        <v>1</v>
      </c>
      <c r="N225" s="277" t="s">
        <v>38</v>
      </c>
      <c r="O225" s="91"/>
      <c r="P225" s="225">
        <f>O225*H225</f>
        <v>0</v>
      </c>
      <c r="Q225" s="225">
        <v>0.0089999999999999993</v>
      </c>
      <c r="R225" s="225">
        <f>Q225*H225</f>
        <v>0.46799999999999997</v>
      </c>
      <c r="S225" s="225">
        <v>0</v>
      </c>
      <c r="T225" s="226">
        <f>S225*H225</f>
        <v>0</v>
      </c>
      <c r="U225" s="38"/>
      <c r="V225" s="38"/>
      <c r="W225" s="38"/>
      <c r="X225" s="38"/>
      <c r="Y225" s="38"/>
      <c r="Z225" s="38"/>
      <c r="AA225" s="38"/>
      <c r="AB225" s="38"/>
      <c r="AC225" s="38"/>
      <c r="AD225" s="38"/>
      <c r="AE225" s="38"/>
      <c r="AR225" s="227" t="s">
        <v>189</v>
      </c>
      <c r="AT225" s="227" t="s">
        <v>186</v>
      </c>
      <c r="AU225" s="227" t="s">
        <v>149</v>
      </c>
      <c r="AY225" s="17" t="s">
        <v>140</v>
      </c>
      <c r="BE225" s="228">
        <f>IF(N225="základní",J225,0)</f>
        <v>0</v>
      </c>
      <c r="BF225" s="228">
        <f>IF(N225="snížená",J225,0)</f>
        <v>0</v>
      </c>
      <c r="BG225" s="228">
        <f>IF(N225="zákl. přenesená",J225,0)</f>
        <v>0</v>
      </c>
      <c r="BH225" s="228">
        <f>IF(N225="sníž. přenesená",J225,0)</f>
        <v>0</v>
      </c>
      <c r="BI225" s="228">
        <f>IF(N225="nulová",J225,0)</f>
        <v>0</v>
      </c>
      <c r="BJ225" s="17" t="s">
        <v>81</v>
      </c>
      <c r="BK225" s="228">
        <f>ROUND(I225*H225,2)</f>
        <v>0</v>
      </c>
      <c r="BL225" s="17" t="s">
        <v>148</v>
      </c>
      <c r="BM225" s="227" t="s">
        <v>233</v>
      </c>
    </row>
    <row r="226" s="13" customFormat="1">
      <c r="A226" s="13"/>
      <c r="B226" s="229"/>
      <c r="C226" s="230"/>
      <c r="D226" s="231" t="s">
        <v>151</v>
      </c>
      <c r="E226" s="232" t="s">
        <v>1</v>
      </c>
      <c r="F226" s="233" t="s">
        <v>228</v>
      </c>
      <c r="G226" s="230"/>
      <c r="H226" s="232" t="s">
        <v>1</v>
      </c>
      <c r="I226" s="234"/>
      <c r="J226" s="230"/>
      <c r="K226" s="230"/>
      <c r="L226" s="235"/>
      <c r="M226" s="236"/>
      <c r="N226" s="237"/>
      <c r="O226" s="237"/>
      <c r="P226" s="237"/>
      <c r="Q226" s="237"/>
      <c r="R226" s="237"/>
      <c r="S226" s="237"/>
      <c r="T226" s="238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39" t="s">
        <v>151</v>
      </c>
      <c r="AU226" s="239" t="s">
        <v>149</v>
      </c>
      <c r="AV226" s="13" t="s">
        <v>81</v>
      </c>
      <c r="AW226" s="13" t="s">
        <v>30</v>
      </c>
      <c r="AX226" s="13" t="s">
        <v>73</v>
      </c>
      <c r="AY226" s="239" t="s">
        <v>140</v>
      </c>
    </row>
    <row r="227" s="14" customFormat="1">
      <c r="A227" s="14"/>
      <c r="B227" s="240"/>
      <c r="C227" s="241"/>
      <c r="D227" s="231" t="s">
        <v>151</v>
      </c>
      <c r="E227" s="242" t="s">
        <v>1</v>
      </c>
      <c r="F227" s="243" t="s">
        <v>229</v>
      </c>
      <c r="G227" s="241"/>
      <c r="H227" s="244">
        <v>52</v>
      </c>
      <c r="I227" s="245"/>
      <c r="J227" s="241"/>
      <c r="K227" s="241"/>
      <c r="L227" s="246"/>
      <c r="M227" s="247"/>
      <c r="N227" s="248"/>
      <c r="O227" s="248"/>
      <c r="P227" s="248"/>
      <c r="Q227" s="248"/>
      <c r="R227" s="248"/>
      <c r="S227" s="248"/>
      <c r="T227" s="249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T227" s="250" t="s">
        <v>151</v>
      </c>
      <c r="AU227" s="250" t="s">
        <v>149</v>
      </c>
      <c r="AV227" s="14" t="s">
        <v>83</v>
      </c>
      <c r="AW227" s="14" t="s">
        <v>30</v>
      </c>
      <c r="AX227" s="14" t="s">
        <v>73</v>
      </c>
      <c r="AY227" s="250" t="s">
        <v>140</v>
      </c>
    </row>
    <row r="228" s="15" customFormat="1">
      <c r="A228" s="15"/>
      <c r="B228" s="251"/>
      <c r="C228" s="252"/>
      <c r="D228" s="231" t="s">
        <v>151</v>
      </c>
      <c r="E228" s="253" t="s">
        <v>1</v>
      </c>
      <c r="F228" s="254" t="s">
        <v>158</v>
      </c>
      <c r="G228" s="252"/>
      <c r="H228" s="255">
        <v>52</v>
      </c>
      <c r="I228" s="256"/>
      <c r="J228" s="252"/>
      <c r="K228" s="252"/>
      <c r="L228" s="257"/>
      <c r="M228" s="258"/>
      <c r="N228" s="259"/>
      <c r="O228" s="259"/>
      <c r="P228" s="259"/>
      <c r="Q228" s="259"/>
      <c r="R228" s="259"/>
      <c r="S228" s="259"/>
      <c r="T228" s="260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T228" s="261" t="s">
        <v>151</v>
      </c>
      <c r="AU228" s="261" t="s">
        <v>149</v>
      </c>
      <c r="AV228" s="15" t="s">
        <v>148</v>
      </c>
      <c r="AW228" s="15" t="s">
        <v>30</v>
      </c>
      <c r="AX228" s="15" t="s">
        <v>81</v>
      </c>
      <c r="AY228" s="261" t="s">
        <v>140</v>
      </c>
    </row>
    <row r="229" s="2" customFormat="1" ht="24.15" customHeight="1">
      <c r="A229" s="38"/>
      <c r="B229" s="39"/>
      <c r="C229" s="215" t="s">
        <v>234</v>
      </c>
      <c r="D229" s="215" t="s">
        <v>144</v>
      </c>
      <c r="E229" s="216" t="s">
        <v>192</v>
      </c>
      <c r="F229" s="217" t="s">
        <v>193</v>
      </c>
      <c r="G229" s="218" t="s">
        <v>194</v>
      </c>
      <c r="H229" s="219">
        <v>52</v>
      </c>
      <c r="I229" s="220"/>
      <c r="J229" s="221">
        <f>ROUND(I229*H229,2)</f>
        <v>0</v>
      </c>
      <c r="K229" s="222"/>
      <c r="L229" s="44"/>
      <c r="M229" s="223" t="s">
        <v>1</v>
      </c>
      <c r="N229" s="224" t="s">
        <v>38</v>
      </c>
      <c r="O229" s="91"/>
      <c r="P229" s="225">
        <f>O229*H229</f>
        <v>0</v>
      </c>
      <c r="Q229" s="225">
        <v>0</v>
      </c>
      <c r="R229" s="225">
        <f>Q229*H229</f>
        <v>0</v>
      </c>
      <c r="S229" s="225">
        <v>0</v>
      </c>
      <c r="T229" s="226">
        <f>S229*H229</f>
        <v>0</v>
      </c>
      <c r="U229" s="38"/>
      <c r="V229" s="38"/>
      <c r="W229" s="38"/>
      <c r="X229" s="38"/>
      <c r="Y229" s="38"/>
      <c r="Z229" s="38"/>
      <c r="AA229" s="38"/>
      <c r="AB229" s="38"/>
      <c r="AC229" s="38"/>
      <c r="AD229" s="38"/>
      <c r="AE229" s="38"/>
      <c r="AR229" s="227" t="s">
        <v>148</v>
      </c>
      <c r="AT229" s="227" t="s">
        <v>144</v>
      </c>
      <c r="AU229" s="227" t="s">
        <v>149</v>
      </c>
      <c r="AY229" s="17" t="s">
        <v>140</v>
      </c>
      <c r="BE229" s="228">
        <f>IF(N229="základní",J229,0)</f>
        <v>0</v>
      </c>
      <c r="BF229" s="228">
        <f>IF(N229="snížená",J229,0)</f>
        <v>0</v>
      </c>
      <c r="BG229" s="228">
        <f>IF(N229="zákl. přenesená",J229,0)</f>
        <v>0</v>
      </c>
      <c r="BH229" s="228">
        <f>IF(N229="sníž. přenesená",J229,0)</f>
        <v>0</v>
      </c>
      <c r="BI229" s="228">
        <f>IF(N229="nulová",J229,0)</f>
        <v>0</v>
      </c>
      <c r="BJ229" s="17" t="s">
        <v>81</v>
      </c>
      <c r="BK229" s="228">
        <f>ROUND(I229*H229,2)</f>
        <v>0</v>
      </c>
      <c r="BL229" s="17" t="s">
        <v>148</v>
      </c>
      <c r="BM229" s="227" t="s">
        <v>235</v>
      </c>
    </row>
    <row r="230" s="2" customFormat="1">
      <c r="A230" s="38"/>
      <c r="B230" s="39"/>
      <c r="C230" s="40"/>
      <c r="D230" s="262" t="s">
        <v>162</v>
      </c>
      <c r="E230" s="40"/>
      <c r="F230" s="263" t="s">
        <v>196</v>
      </c>
      <c r="G230" s="40"/>
      <c r="H230" s="40"/>
      <c r="I230" s="264"/>
      <c r="J230" s="40"/>
      <c r="K230" s="40"/>
      <c r="L230" s="44"/>
      <c r="M230" s="265"/>
      <c r="N230" s="266"/>
      <c r="O230" s="91"/>
      <c r="P230" s="91"/>
      <c r="Q230" s="91"/>
      <c r="R230" s="91"/>
      <c r="S230" s="91"/>
      <c r="T230" s="92"/>
      <c r="U230" s="38"/>
      <c r="V230" s="38"/>
      <c r="W230" s="38"/>
      <c r="X230" s="38"/>
      <c r="Y230" s="38"/>
      <c r="Z230" s="38"/>
      <c r="AA230" s="38"/>
      <c r="AB230" s="38"/>
      <c r="AC230" s="38"/>
      <c r="AD230" s="38"/>
      <c r="AE230" s="38"/>
      <c r="AT230" s="17" t="s">
        <v>162</v>
      </c>
      <c r="AU230" s="17" t="s">
        <v>149</v>
      </c>
    </row>
    <row r="231" s="13" customFormat="1">
      <c r="A231" s="13"/>
      <c r="B231" s="229"/>
      <c r="C231" s="230"/>
      <c r="D231" s="231" t="s">
        <v>151</v>
      </c>
      <c r="E231" s="232" t="s">
        <v>1</v>
      </c>
      <c r="F231" s="233" t="s">
        <v>236</v>
      </c>
      <c r="G231" s="230"/>
      <c r="H231" s="232" t="s">
        <v>1</v>
      </c>
      <c r="I231" s="234"/>
      <c r="J231" s="230"/>
      <c r="K231" s="230"/>
      <c r="L231" s="235"/>
      <c r="M231" s="236"/>
      <c r="N231" s="237"/>
      <c r="O231" s="237"/>
      <c r="P231" s="237"/>
      <c r="Q231" s="237"/>
      <c r="R231" s="237"/>
      <c r="S231" s="237"/>
      <c r="T231" s="238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39" t="s">
        <v>151</v>
      </c>
      <c r="AU231" s="239" t="s">
        <v>149</v>
      </c>
      <c r="AV231" s="13" t="s">
        <v>81</v>
      </c>
      <c r="AW231" s="13" t="s">
        <v>30</v>
      </c>
      <c r="AX231" s="13" t="s">
        <v>73</v>
      </c>
      <c r="AY231" s="239" t="s">
        <v>140</v>
      </c>
    </row>
    <row r="232" s="14" customFormat="1">
      <c r="A232" s="14"/>
      <c r="B232" s="240"/>
      <c r="C232" s="241"/>
      <c r="D232" s="231" t="s">
        <v>151</v>
      </c>
      <c r="E232" s="242" t="s">
        <v>1</v>
      </c>
      <c r="F232" s="243" t="s">
        <v>229</v>
      </c>
      <c r="G232" s="241"/>
      <c r="H232" s="244">
        <v>52</v>
      </c>
      <c r="I232" s="245"/>
      <c r="J232" s="241"/>
      <c r="K232" s="241"/>
      <c r="L232" s="246"/>
      <c r="M232" s="247"/>
      <c r="N232" s="248"/>
      <c r="O232" s="248"/>
      <c r="P232" s="248"/>
      <c r="Q232" s="248"/>
      <c r="R232" s="248"/>
      <c r="S232" s="248"/>
      <c r="T232" s="249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T232" s="250" t="s">
        <v>151</v>
      </c>
      <c r="AU232" s="250" t="s">
        <v>149</v>
      </c>
      <c r="AV232" s="14" t="s">
        <v>83</v>
      </c>
      <c r="AW232" s="14" t="s">
        <v>30</v>
      </c>
      <c r="AX232" s="14" t="s">
        <v>73</v>
      </c>
      <c r="AY232" s="250" t="s">
        <v>140</v>
      </c>
    </row>
    <row r="233" s="15" customFormat="1">
      <c r="A233" s="15"/>
      <c r="B233" s="251"/>
      <c r="C233" s="252"/>
      <c r="D233" s="231" t="s">
        <v>151</v>
      </c>
      <c r="E233" s="253" t="s">
        <v>1</v>
      </c>
      <c r="F233" s="254" t="s">
        <v>158</v>
      </c>
      <c r="G233" s="252"/>
      <c r="H233" s="255">
        <v>52</v>
      </c>
      <c r="I233" s="256"/>
      <c r="J233" s="252"/>
      <c r="K233" s="252"/>
      <c r="L233" s="257"/>
      <c r="M233" s="258"/>
      <c r="N233" s="259"/>
      <c r="O233" s="259"/>
      <c r="P233" s="259"/>
      <c r="Q233" s="259"/>
      <c r="R233" s="259"/>
      <c r="S233" s="259"/>
      <c r="T233" s="260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T233" s="261" t="s">
        <v>151</v>
      </c>
      <c r="AU233" s="261" t="s">
        <v>149</v>
      </c>
      <c r="AV233" s="15" t="s">
        <v>148</v>
      </c>
      <c r="AW233" s="15" t="s">
        <v>30</v>
      </c>
      <c r="AX233" s="15" t="s">
        <v>81</v>
      </c>
      <c r="AY233" s="261" t="s">
        <v>140</v>
      </c>
    </row>
    <row r="234" s="2" customFormat="1" ht="16.5" customHeight="1">
      <c r="A234" s="38"/>
      <c r="B234" s="39"/>
      <c r="C234" s="267" t="s">
        <v>237</v>
      </c>
      <c r="D234" s="267" t="s">
        <v>186</v>
      </c>
      <c r="E234" s="268" t="s">
        <v>199</v>
      </c>
      <c r="F234" s="269" t="s">
        <v>200</v>
      </c>
      <c r="G234" s="270" t="s">
        <v>147</v>
      </c>
      <c r="H234" s="271">
        <v>1.0820000000000001</v>
      </c>
      <c r="I234" s="272"/>
      <c r="J234" s="273">
        <f>ROUND(I234*H234,2)</f>
        <v>0</v>
      </c>
      <c r="K234" s="274"/>
      <c r="L234" s="275"/>
      <c r="M234" s="276" t="s">
        <v>1</v>
      </c>
      <c r="N234" s="277" t="s">
        <v>38</v>
      </c>
      <c r="O234" s="91"/>
      <c r="P234" s="225">
        <f>O234*H234</f>
        <v>0</v>
      </c>
      <c r="Q234" s="225">
        <v>0.20000000000000001</v>
      </c>
      <c r="R234" s="225">
        <f>Q234*H234</f>
        <v>0.21640000000000004</v>
      </c>
      <c r="S234" s="225">
        <v>0</v>
      </c>
      <c r="T234" s="226">
        <f>S234*H234</f>
        <v>0</v>
      </c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R234" s="227" t="s">
        <v>189</v>
      </c>
      <c r="AT234" s="227" t="s">
        <v>186</v>
      </c>
      <c r="AU234" s="227" t="s">
        <v>149</v>
      </c>
      <c r="AY234" s="17" t="s">
        <v>140</v>
      </c>
      <c r="BE234" s="228">
        <f>IF(N234="základní",J234,0)</f>
        <v>0</v>
      </c>
      <c r="BF234" s="228">
        <f>IF(N234="snížená",J234,0)</f>
        <v>0</v>
      </c>
      <c r="BG234" s="228">
        <f>IF(N234="zákl. přenesená",J234,0)</f>
        <v>0</v>
      </c>
      <c r="BH234" s="228">
        <f>IF(N234="sníž. přenesená",J234,0)</f>
        <v>0</v>
      </c>
      <c r="BI234" s="228">
        <f>IF(N234="nulová",J234,0)</f>
        <v>0</v>
      </c>
      <c r="BJ234" s="17" t="s">
        <v>81</v>
      </c>
      <c r="BK234" s="228">
        <f>ROUND(I234*H234,2)</f>
        <v>0</v>
      </c>
      <c r="BL234" s="17" t="s">
        <v>148</v>
      </c>
      <c r="BM234" s="227" t="s">
        <v>238</v>
      </c>
    </row>
    <row r="235" s="13" customFormat="1">
      <c r="A235" s="13"/>
      <c r="B235" s="229"/>
      <c r="C235" s="230"/>
      <c r="D235" s="231" t="s">
        <v>151</v>
      </c>
      <c r="E235" s="232" t="s">
        <v>1</v>
      </c>
      <c r="F235" s="233" t="s">
        <v>236</v>
      </c>
      <c r="G235" s="230"/>
      <c r="H235" s="232" t="s">
        <v>1</v>
      </c>
      <c r="I235" s="234"/>
      <c r="J235" s="230"/>
      <c r="K235" s="230"/>
      <c r="L235" s="235"/>
      <c r="M235" s="236"/>
      <c r="N235" s="237"/>
      <c r="O235" s="237"/>
      <c r="P235" s="237"/>
      <c r="Q235" s="237"/>
      <c r="R235" s="237"/>
      <c r="S235" s="237"/>
      <c r="T235" s="238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39" t="s">
        <v>151</v>
      </c>
      <c r="AU235" s="239" t="s">
        <v>149</v>
      </c>
      <c r="AV235" s="13" t="s">
        <v>81</v>
      </c>
      <c r="AW235" s="13" t="s">
        <v>30</v>
      </c>
      <c r="AX235" s="13" t="s">
        <v>73</v>
      </c>
      <c r="AY235" s="239" t="s">
        <v>140</v>
      </c>
    </row>
    <row r="236" s="14" customFormat="1">
      <c r="A236" s="14"/>
      <c r="B236" s="240"/>
      <c r="C236" s="241"/>
      <c r="D236" s="231" t="s">
        <v>151</v>
      </c>
      <c r="E236" s="242" t="s">
        <v>1</v>
      </c>
      <c r="F236" s="243" t="s">
        <v>239</v>
      </c>
      <c r="G236" s="241"/>
      <c r="H236" s="244">
        <v>10.5</v>
      </c>
      <c r="I236" s="245"/>
      <c r="J236" s="241"/>
      <c r="K236" s="241"/>
      <c r="L236" s="246"/>
      <c r="M236" s="247"/>
      <c r="N236" s="248"/>
      <c r="O236" s="248"/>
      <c r="P236" s="248"/>
      <c r="Q236" s="248"/>
      <c r="R236" s="248"/>
      <c r="S236" s="248"/>
      <c r="T236" s="249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T236" s="250" t="s">
        <v>151</v>
      </c>
      <c r="AU236" s="250" t="s">
        <v>149</v>
      </c>
      <c r="AV236" s="14" t="s">
        <v>83</v>
      </c>
      <c r="AW236" s="14" t="s">
        <v>30</v>
      </c>
      <c r="AX236" s="14" t="s">
        <v>73</v>
      </c>
      <c r="AY236" s="250" t="s">
        <v>140</v>
      </c>
    </row>
    <row r="237" s="15" customFormat="1">
      <c r="A237" s="15"/>
      <c r="B237" s="251"/>
      <c r="C237" s="252"/>
      <c r="D237" s="231" t="s">
        <v>151</v>
      </c>
      <c r="E237" s="253" t="s">
        <v>1</v>
      </c>
      <c r="F237" s="254" t="s">
        <v>158</v>
      </c>
      <c r="G237" s="252"/>
      <c r="H237" s="255">
        <v>10.5</v>
      </c>
      <c r="I237" s="256"/>
      <c r="J237" s="252"/>
      <c r="K237" s="252"/>
      <c r="L237" s="257"/>
      <c r="M237" s="258"/>
      <c r="N237" s="259"/>
      <c r="O237" s="259"/>
      <c r="P237" s="259"/>
      <c r="Q237" s="259"/>
      <c r="R237" s="259"/>
      <c r="S237" s="259"/>
      <c r="T237" s="260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T237" s="261" t="s">
        <v>151</v>
      </c>
      <c r="AU237" s="261" t="s">
        <v>149</v>
      </c>
      <c r="AV237" s="15" t="s">
        <v>148</v>
      </c>
      <c r="AW237" s="15" t="s">
        <v>30</v>
      </c>
      <c r="AX237" s="15" t="s">
        <v>81</v>
      </c>
      <c r="AY237" s="261" t="s">
        <v>140</v>
      </c>
    </row>
    <row r="238" s="14" customFormat="1">
      <c r="A238" s="14"/>
      <c r="B238" s="240"/>
      <c r="C238" s="241"/>
      <c r="D238" s="231" t="s">
        <v>151</v>
      </c>
      <c r="E238" s="241"/>
      <c r="F238" s="243" t="s">
        <v>240</v>
      </c>
      <c r="G238" s="241"/>
      <c r="H238" s="244">
        <v>1.0820000000000001</v>
      </c>
      <c r="I238" s="245"/>
      <c r="J238" s="241"/>
      <c r="K238" s="241"/>
      <c r="L238" s="246"/>
      <c r="M238" s="247"/>
      <c r="N238" s="248"/>
      <c r="O238" s="248"/>
      <c r="P238" s="248"/>
      <c r="Q238" s="248"/>
      <c r="R238" s="248"/>
      <c r="S238" s="248"/>
      <c r="T238" s="249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T238" s="250" t="s">
        <v>151</v>
      </c>
      <c r="AU238" s="250" t="s">
        <v>149</v>
      </c>
      <c r="AV238" s="14" t="s">
        <v>83</v>
      </c>
      <c r="AW238" s="14" t="s">
        <v>4</v>
      </c>
      <c r="AX238" s="14" t="s">
        <v>81</v>
      </c>
      <c r="AY238" s="250" t="s">
        <v>140</v>
      </c>
    </row>
    <row r="239" s="2" customFormat="1" ht="24.15" customHeight="1">
      <c r="A239" s="38"/>
      <c r="B239" s="39"/>
      <c r="C239" s="215" t="s">
        <v>241</v>
      </c>
      <c r="D239" s="215" t="s">
        <v>144</v>
      </c>
      <c r="E239" s="216" t="s">
        <v>242</v>
      </c>
      <c r="F239" s="217" t="s">
        <v>243</v>
      </c>
      <c r="G239" s="218" t="s">
        <v>166</v>
      </c>
      <c r="H239" s="219">
        <v>105</v>
      </c>
      <c r="I239" s="220"/>
      <c r="J239" s="221">
        <f>ROUND(I239*H239,2)</f>
        <v>0</v>
      </c>
      <c r="K239" s="222"/>
      <c r="L239" s="44"/>
      <c r="M239" s="223" t="s">
        <v>1</v>
      </c>
      <c r="N239" s="224" t="s">
        <v>38</v>
      </c>
      <c r="O239" s="91"/>
      <c r="P239" s="225">
        <f>O239*H239</f>
        <v>0</v>
      </c>
      <c r="Q239" s="225">
        <v>0</v>
      </c>
      <c r="R239" s="225">
        <f>Q239*H239</f>
        <v>0</v>
      </c>
      <c r="S239" s="225">
        <v>0</v>
      </c>
      <c r="T239" s="226">
        <f>S239*H239</f>
        <v>0</v>
      </c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R239" s="227" t="s">
        <v>148</v>
      </c>
      <c r="AT239" s="227" t="s">
        <v>144</v>
      </c>
      <c r="AU239" s="227" t="s">
        <v>149</v>
      </c>
      <c r="AY239" s="17" t="s">
        <v>140</v>
      </c>
      <c r="BE239" s="228">
        <f>IF(N239="základní",J239,0)</f>
        <v>0</v>
      </c>
      <c r="BF239" s="228">
        <f>IF(N239="snížená",J239,0)</f>
        <v>0</v>
      </c>
      <c r="BG239" s="228">
        <f>IF(N239="zákl. přenesená",J239,0)</f>
        <v>0</v>
      </c>
      <c r="BH239" s="228">
        <f>IF(N239="sníž. přenesená",J239,0)</f>
        <v>0</v>
      </c>
      <c r="BI239" s="228">
        <f>IF(N239="nulová",J239,0)</f>
        <v>0</v>
      </c>
      <c r="BJ239" s="17" t="s">
        <v>81</v>
      </c>
      <c r="BK239" s="228">
        <f>ROUND(I239*H239,2)</f>
        <v>0</v>
      </c>
      <c r="BL239" s="17" t="s">
        <v>148</v>
      </c>
      <c r="BM239" s="227" t="s">
        <v>244</v>
      </c>
    </row>
    <row r="240" s="2" customFormat="1">
      <c r="A240" s="38"/>
      <c r="B240" s="39"/>
      <c r="C240" s="40"/>
      <c r="D240" s="262" t="s">
        <v>162</v>
      </c>
      <c r="E240" s="40"/>
      <c r="F240" s="263" t="s">
        <v>245</v>
      </c>
      <c r="G240" s="40"/>
      <c r="H240" s="40"/>
      <c r="I240" s="264"/>
      <c r="J240" s="40"/>
      <c r="K240" s="40"/>
      <c r="L240" s="44"/>
      <c r="M240" s="265"/>
      <c r="N240" s="266"/>
      <c r="O240" s="91"/>
      <c r="P240" s="91"/>
      <c r="Q240" s="91"/>
      <c r="R240" s="91"/>
      <c r="S240" s="91"/>
      <c r="T240" s="92"/>
      <c r="U240" s="38"/>
      <c r="V240" s="38"/>
      <c r="W240" s="38"/>
      <c r="X240" s="38"/>
      <c r="Y240" s="38"/>
      <c r="Z240" s="38"/>
      <c r="AA240" s="38"/>
      <c r="AB240" s="38"/>
      <c r="AC240" s="38"/>
      <c r="AD240" s="38"/>
      <c r="AE240" s="38"/>
      <c r="AT240" s="17" t="s">
        <v>162</v>
      </c>
      <c r="AU240" s="17" t="s">
        <v>149</v>
      </c>
    </row>
    <row r="241" s="13" customFormat="1">
      <c r="A241" s="13"/>
      <c r="B241" s="229"/>
      <c r="C241" s="230"/>
      <c r="D241" s="231" t="s">
        <v>151</v>
      </c>
      <c r="E241" s="232" t="s">
        <v>1</v>
      </c>
      <c r="F241" s="233" t="s">
        <v>177</v>
      </c>
      <c r="G241" s="230"/>
      <c r="H241" s="232" t="s">
        <v>1</v>
      </c>
      <c r="I241" s="234"/>
      <c r="J241" s="230"/>
      <c r="K241" s="230"/>
      <c r="L241" s="235"/>
      <c r="M241" s="236"/>
      <c r="N241" s="237"/>
      <c r="O241" s="237"/>
      <c r="P241" s="237"/>
      <c r="Q241" s="237"/>
      <c r="R241" s="237"/>
      <c r="S241" s="237"/>
      <c r="T241" s="238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T241" s="239" t="s">
        <v>151</v>
      </c>
      <c r="AU241" s="239" t="s">
        <v>149</v>
      </c>
      <c r="AV241" s="13" t="s">
        <v>81</v>
      </c>
      <c r="AW241" s="13" t="s">
        <v>30</v>
      </c>
      <c r="AX241" s="13" t="s">
        <v>73</v>
      </c>
      <c r="AY241" s="239" t="s">
        <v>140</v>
      </c>
    </row>
    <row r="242" s="14" customFormat="1">
      <c r="A242" s="14"/>
      <c r="B242" s="240"/>
      <c r="C242" s="241"/>
      <c r="D242" s="231" t="s">
        <v>151</v>
      </c>
      <c r="E242" s="242" t="s">
        <v>1</v>
      </c>
      <c r="F242" s="243" t="s">
        <v>246</v>
      </c>
      <c r="G242" s="241"/>
      <c r="H242" s="244">
        <v>105</v>
      </c>
      <c r="I242" s="245"/>
      <c r="J242" s="241"/>
      <c r="K242" s="241"/>
      <c r="L242" s="246"/>
      <c r="M242" s="247"/>
      <c r="N242" s="248"/>
      <c r="O242" s="248"/>
      <c r="P242" s="248"/>
      <c r="Q242" s="248"/>
      <c r="R242" s="248"/>
      <c r="S242" s="248"/>
      <c r="T242" s="249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T242" s="250" t="s">
        <v>151</v>
      </c>
      <c r="AU242" s="250" t="s">
        <v>149</v>
      </c>
      <c r="AV242" s="14" t="s">
        <v>83</v>
      </c>
      <c r="AW242" s="14" t="s">
        <v>30</v>
      </c>
      <c r="AX242" s="14" t="s">
        <v>73</v>
      </c>
      <c r="AY242" s="250" t="s">
        <v>140</v>
      </c>
    </row>
    <row r="243" s="15" customFormat="1">
      <c r="A243" s="15"/>
      <c r="B243" s="251"/>
      <c r="C243" s="252"/>
      <c r="D243" s="231" t="s">
        <v>151</v>
      </c>
      <c r="E243" s="253" t="s">
        <v>1</v>
      </c>
      <c r="F243" s="254" t="s">
        <v>158</v>
      </c>
      <c r="G243" s="252"/>
      <c r="H243" s="255">
        <v>105</v>
      </c>
      <c r="I243" s="256"/>
      <c r="J243" s="252"/>
      <c r="K243" s="252"/>
      <c r="L243" s="257"/>
      <c r="M243" s="258"/>
      <c r="N243" s="259"/>
      <c r="O243" s="259"/>
      <c r="P243" s="259"/>
      <c r="Q243" s="259"/>
      <c r="R243" s="259"/>
      <c r="S243" s="259"/>
      <c r="T243" s="260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T243" s="261" t="s">
        <v>151</v>
      </c>
      <c r="AU243" s="261" t="s">
        <v>149</v>
      </c>
      <c r="AV243" s="15" t="s">
        <v>148</v>
      </c>
      <c r="AW243" s="15" t="s">
        <v>30</v>
      </c>
      <c r="AX243" s="15" t="s">
        <v>81</v>
      </c>
      <c r="AY243" s="261" t="s">
        <v>140</v>
      </c>
    </row>
    <row r="244" s="2" customFormat="1" ht="33" customHeight="1">
      <c r="A244" s="38"/>
      <c r="B244" s="39"/>
      <c r="C244" s="215" t="s">
        <v>247</v>
      </c>
      <c r="D244" s="215" t="s">
        <v>144</v>
      </c>
      <c r="E244" s="216" t="s">
        <v>248</v>
      </c>
      <c r="F244" s="217" t="s">
        <v>249</v>
      </c>
      <c r="G244" s="218" t="s">
        <v>194</v>
      </c>
      <c r="H244" s="219">
        <v>671.39999999999998</v>
      </c>
      <c r="I244" s="220"/>
      <c r="J244" s="221">
        <f>ROUND(I244*H244,2)</f>
        <v>0</v>
      </c>
      <c r="K244" s="222"/>
      <c r="L244" s="44"/>
      <c r="M244" s="223" t="s">
        <v>1</v>
      </c>
      <c r="N244" s="224" t="s">
        <v>38</v>
      </c>
      <c r="O244" s="91"/>
      <c r="P244" s="225">
        <f>O244*H244</f>
        <v>0</v>
      </c>
      <c r="Q244" s="225">
        <v>0</v>
      </c>
      <c r="R244" s="225">
        <f>Q244*H244</f>
        <v>0</v>
      </c>
      <c r="S244" s="225">
        <v>0</v>
      </c>
      <c r="T244" s="226">
        <f>S244*H244</f>
        <v>0</v>
      </c>
      <c r="U244" s="38"/>
      <c r="V244" s="38"/>
      <c r="W244" s="38"/>
      <c r="X244" s="38"/>
      <c r="Y244" s="38"/>
      <c r="Z244" s="38"/>
      <c r="AA244" s="38"/>
      <c r="AB244" s="38"/>
      <c r="AC244" s="38"/>
      <c r="AD244" s="38"/>
      <c r="AE244" s="38"/>
      <c r="AR244" s="227" t="s">
        <v>148</v>
      </c>
      <c r="AT244" s="227" t="s">
        <v>144</v>
      </c>
      <c r="AU244" s="227" t="s">
        <v>149</v>
      </c>
      <c r="AY244" s="17" t="s">
        <v>140</v>
      </c>
      <c r="BE244" s="228">
        <f>IF(N244="základní",J244,0)</f>
        <v>0</v>
      </c>
      <c r="BF244" s="228">
        <f>IF(N244="snížená",J244,0)</f>
        <v>0</v>
      </c>
      <c r="BG244" s="228">
        <f>IF(N244="zákl. přenesená",J244,0)</f>
        <v>0</v>
      </c>
      <c r="BH244" s="228">
        <f>IF(N244="sníž. přenesená",J244,0)</f>
        <v>0</v>
      </c>
      <c r="BI244" s="228">
        <f>IF(N244="nulová",J244,0)</f>
        <v>0</v>
      </c>
      <c r="BJ244" s="17" t="s">
        <v>81</v>
      </c>
      <c r="BK244" s="228">
        <f>ROUND(I244*H244,2)</f>
        <v>0</v>
      </c>
      <c r="BL244" s="17" t="s">
        <v>148</v>
      </c>
      <c r="BM244" s="227" t="s">
        <v>250</v>
      </c>
    </row>
    <row r="245" s="2" customFormat="1">
      <c r="A245" s="38"/>
      <c r="B245" s="39"/>
      <c r="C245" s="40"/>
      <c r="D245" s="262" t="s">
        <v>162</v>
      </c>
      <c r="E245" s="40"/>
      <c r="F245" s="263" t="s">
        <v>251</v>
      </c>
      <c r="G245" s="40"/>
      <c r="H245" s="40"/>
      <c r="I245" s="264"/>
      <c r="J245" s="40"/>
      <c r="K245" s="40"/>
      <c r="L245" s="44"/>
      <c r="M245" s="265"/>
      <c r="N245" s="266"/>
      <c r="O245" s="91"/>
      <c r="P245" s="91"/>
      <c r="Q245" s="91"/>
      <c r="R245" s="91"/>
      <c r="S245" s="91"/>
      <c r="T245" s="92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T245" s="17" t="s">
        <v>162</v>
      </c>
      <c r="AU245" s="17" t="s">
        <v>149</v>
      </c>
    </row>
    <row r="246" s="13" customFormat="1">
      <c r="A246" s="13"/>
      <c r="B246" s="229"/>
      <c r="C246" s="230"/>
      <c r="D246" s="231" t="s">
        <v>151</v>
      </c>
      <c r="E246" s="232" t="s">
        <v>1</v>
      </c>
      <c r="F246" s="233" t="s">
        <v>252</v>
      </c>
      <c r="G246" s="230"/>
      <c r="H246" s="232" t="s">
        <v>1</v>
      </c>
      <c r="I246" s="234"/>
      <c r="J246" s="230"/>
      <c r="K246" s="230"/>
      <c r="L246" s="235"/>
      <c r="M246" s="236"/>
      <c r="N246" s="237"/>
      <c r="O246" s="237"/>
      <c r="P246" s="237"/>
      <c r="Q246" s="237"/>
      <c r="R246" s="237"/>
      <c r="S246" s="237"/>
      <c r="T246" s="238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39" t="s">
        <v>151</v>
      </c>
      <c r="AU246" s="239" t="s">
        <v>149</v>
      </c>
      <c r="AV246" s="13" t="s">
        <v>81</v>
      </c>
      <c r="AW246" s="13" t="s">
        <v>30</v>
      </c>
      <c r="AX246" s="13" t="s">
        <v>73</v>
      </c>
      <c r="AY246" s="239" t="s">
        <v>140</v>
      </c>
    </row>
    <row r="247" s="14" customFormat="1">
      <c r="A247" s="14"/>
      <c r="B247" s="240"/>
      <c r="C247" s="241"/>
      <c r="D247" s="231" t="s">
        <v>151</v>
      </c>
      <c r="E247" s="242" t="s">
        <v>1</v>
      </c>
      <c r="F247" s="243" t="s">
        <v>253</v>
      </c>
      <c r="G247" s="241"/>
      <c r="H247" s="244">
        <v>671.39999999999998</v>
      </c>
      <c r="I247" s="245"/>
      <c r="J247" s="241"/>
      <c r="K247" s="241"/>
      <c r="L247" s="246"/>
      <c r="M247" s="247"/>
      <c r="N247" s="248"/>
      <c r="O247" s="248"/>
      <c r="P247" s="248"/>
      <c r="Q247" s="248"/>
      <c r="R247" s="248"/>
      <c r="S247" s="248"/>
      <c r="T247" s="249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T247" s="250" t="s">
        <v>151</v>
      </c>
      <c r="AU247" s="250" t="s">
        <v>149</v>
      </c>
      <c r="AV247" s="14" t="s">
        <v>83</v>
      </c>
      <c r="AW247" s="14" t="s">
        <v>30</v>
      </c>
      <c r="AX247" s="14" t="s">
        <v>73</v>
      </c>
      <c r="AY247" s="250" t="s">
        <v>140</v>
      </c>
    </row>
    <row r="248" s="15" customFormat="1">
      <c r="A248" s="15"/>
      <c r="B248" s="251"/>
      <c r="C248" s="252"/>
      <c r="D248" s="231" t="s">
        <v>151</v>
      </c>
      <c r="E248" s="253" t="s">
        <v>1</v>
      </c>
      <c r="F248" s="254" t="s">
        <v>158</v>
      </c>
      <c r="G248" s="252"/>
      <c r="H248" s="255">
        <v>671.39999999999998</v>
      </c>
      <c r="I248" s="256"/>
      <c r="J248" s="252"/>
      <c r="K248" s="252"/>
      <c r="L248" s="257"/>
      <c r="M248" s="258"/>
      <c r="N248" s="259"/>
      <c r="O248" s="259"/>
      <c r="P248" s="259"/>
      <c r="Q248" s="259"/>
      <c r="R248" s="259"/>
      <c r="S248" s="259"/>
      <c r="T248" s="260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T248" s="261" t="s">
        <v>151</v>
      </c>
      <c r="AU248" s="261" t="s">
        <v>149</v>
      </c>
      <c r="AV248" s="15" t="s">
        <v>148</v>
      </c>
      <c r="AW248" s="15" t="s">
        <v>30</v>
      </c>
      <c r="AX248" s="15" t="s">
        <v>81</v>
      </c>
      <c r="AY248" s="261" t="s">
        <v>140</v>
      </c>
    </row>
    <row r="249" s="12" customFormat="1" ht="20.88" customHeight="1">
      <c r="A249" s="12"/>
      <c r="B249" s="199"/>
      <c r="C249" s="200"/>
      <c r="D249" s="201" t="s">
        <v>72</v>
      </c>
      <c r="E249" s="213" t="s">
        <v>254</v>
      </c>
      <c r="F249" s="213" t="s">
        <v>255</v>
      </c>
      <c r="G249" s="200"/>
      <c r="H249" s="200"/>
      <c r="I249" s="203"/>
      <c r="J249" s="214">
        <f>BK249</f>
        <v>0</v>
      </c>
      <c r="K249" s="200"/>
      <c r="L249" s="205"/>
      <c r="M249" s="206"/>
      <c r="N249" s="207"/>
      <c r="O249" s="207"/>
      <c r="P249" s="208">
        <f>SUM(P250:P289)</f>
        <v>0</v>
      </c>
      <c r="Q249" s="207"/>
      <c r="R249" s="208">
        <f>SUM(R250:R289)</f>
        <v>0.14279999999999998</v>
      </c>
      <c r="S249" s="207"/>
      <c r="T249" s="209">
        <f>SUM(T250:T289)</f>
        <v>0</v>
      </c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R249" s="210" t="s">
        <v>81</v>
      </c>
      <c r="AT249" s="211" t="s">
        <v>72</v>
      </c>
      <c r="AU249" s="211" t="s">
        <v>83</v>
      </c>
      <c r="AY249" s="210" t="s">
        <v>140</v>
      </c>
      <c r="BK249" s="212">
        <f>SUM(BK250:BK289)</f>
        <v>0</v>
      </c>
    </row>
    <row r="250" s="2" customFormat="1" ht="24.15" customHeight="1">
      <c r="A250" s="38"/>
      <c r="B250" s="39"/>
      <c r="C250" s="215" t="s">
        <v>256</v>
      </c>
      <c r="D250" s="215" t="s">
        <v>144</v>
      </c>
      <c r="E250" s="216" t="s">
        <v>257</v>
      </c>
      <c r="F250" s="217" t="s">
        <v>258</v>
      </c>
      <c r="G250" s="218" t="s">
        <v>147</v>
      </c>
      <c r="H250" s="219">
        <v>3.6000000000000001</v>
      </c>
      <c r="I250" s="220"/>
      <c r="J250" s="221">
        <f>ROUND(I250*H250,2)</f>
        <v>0</v>
      </c>
      <c r="K250" s="222"/>
      <c r="L250" s="44"/>
      <c r="M250" s="223" t="s">
        <v>1</v>
      </c>
      <c r="N250" s="224" t="s">
        <v>38</v>
      </c>
      <c r="O250" s="91"/>
      <c r="P250" s="225">
        <f>O250*H250</f>
        <v>0</v>
      </c>
      <c r="Q250" s="225">
        <v>0</v>
      </c>
      <c r="R250" s="225">
        <f>Q250*H250</f>
        <v>0</v>
      </c>
      <c r="S250" s="225">
        <v>0</v>
      </c>
      <c r="T250" s="226">
        <f>S250*H250</f>
        <v>0</v>
      </c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R250" s="227" t="s">
        <v>148</v>
      </c>
      <c r="AT250" s="227" t="s">
        <v>144</v>
      </c>
      <c r="AU250" s="227" t="s">
        <v>149</v>
      </c>
      <c r="AY250" s="17" t="s">
        <v>140</v>
      </c>
      <c r="BE250" s="228">
        <f>IF(N250="základní",J250,0)</f>
        <v>0</v>
      </c>
      <c r="BF250" s="228">
        <f>IF(N250="snížená",J250,0)</f>
        <v>0</v>
      </c>
      <c r="BG250" s="228">
        <f>IF(N250="zákl. přenesená",J250,0)</f>
        <v>0</v>
      </c>
      <c r="BH250" s="228">
        <f>IF(N250="sníž. přenesená",J250,0)</f>
        <v>0</v>
      </c>
      <c r="BI250" s="228">
        <f>IF(N250="nulová",J250,0)</f>
        <v>0</v>
      </c>
      <c r="BJ250" s="17" t="s">
        <v>81</v>
      </c>
      <c r="BK250" s="228">
        <f>ROUND(I250*H250,2)</f>
        <v>0</v>
      </c>
      <c r="BL250" s="17" t="s">
        <v>148</v>
      </c>
      <c r="BM250" s="227" t="s">
        <v>259</v>
      </c>
    </row>
    <row r="251" s="13" customFormat="1">
      <c r="A251" s="13"/>
      <c r="B251" s="229"/>
      <c r="C251" s="230"/>
      <c r="D251" s="231" t="s">
        <v>151</v>
      </c>
      <c r="E251" s="232" t="s">
        <v>1</v>
      </c>
      <c r="F251" s="233" t="s">
        <v>260</v>
      </c>
      <c r="G251" s="230"/>
      <c r="H251" s="232" t="s">
        <v>1</v>
      </c>
      <c r="I251" s="234"/>
      <c r="J251" s="230"/>
      <c r="K251" s="230"/>
      <c r="L251" s="235"/>
      <c r="M251" s="236"/>
      <c r="N251" s="237"/>
      <c r="O251" s="237"/>
      <c r="P251" s="237"/>
      <c r="Q251" s="237"/>
      <c r="R251" s="237"/>
      <c r="S251" s="237"/>
      <c r="T251" s="238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39" t="s">
        <v>151</v>
      </c>
      <c r="AU251" s="239" t="s">
        <v>149</v>
      </c>
      <c r="AV251" s="13" t="s">
        <v>81</v>
      </c>
      <c r="AW251" s="13" t="s">
        <v>30</v>
      </c>
      <c r="AX251" s="13" t="s">
        <v>73</v>
      </c>
      <c r="AY251" s="239" t="s">
        <v>140</v>
      </c>
    </row>
    <row r="252" s="13" customFormat="1">
      <c r="A252" s="13"/>
      <c r="B252" s="229"/>
      <c r="C252" s="230"/>
      <c r="D252" s="231" t="s">
        <v>151</v>
      </c>
      <c r="E252" s="232" t="s">
        <v>1</v>
      </c>
      <c r="F252" s="233" t="s">
        <v>261</v>
      </c>
      <c r="G252" s="230"/>
      <c r="H252" s="232" t="s">
        <v>1</v>
      </c>
      <c r="I252" s="234"/>
      <c r="J252" s="230"/>
      <c r="K252" s="230"/>
      <c r="L252" s="235"/>
      <c r="M252" s="236"/>
      <c r="N252" s="237"/>
      <c r="O252" s="237"/>
      <c r="P252" s="237"/>
      <c r="Q252" s="237"/>
      <c r="R252" s="237"/>
      <c r="S252" s="237"/>
      <c r="T252" s="238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39" t="s">
        <v>151</v>
      </c>
      <c r="AU252" s="239" t="s">
        <v>149</v>
      </c>
      <c r="AV252" s="13" t="s">
        <v>81</v>
      </c>
      <c r="AW252" s="13" t="s">
        <v>30</v>
      </c>
      <c r="AX252" s="13" t="s">
        <v>73</v>
      </c>
      <c r="AY252" s="239" t="s">
        <v>140</v>
      </c>
    </row>
    <row r="253" s="14" customFormat="1">
      <c r="A253" s="14"/>
      <c r="B253" s="240"/>
      <c r="C253" s="241"/>
      <c r="D253" s="231" t="s">
        <v>151</v>
      </c>
      <c r="E253" s="242" t="s">
        <v>1</v>
      </c>
      <c r="F253" s="243" t="s">
        <v>262</v>
      </c>
      <c r="G253" s="241"/>
      <c r="H253" s="244">
        <v>3.6000000000000001</v>
      </c>
      <c r="I253" s="245"/>
      <c r="J253" s="241"/>
      <c r="K253" s="241"/>
      <c r="L253" s="246"/>
      <c r="M253" s="247"/>
      <c r="N253" s="248"/>
      <c r="O253" s="248"/>
      <c r="P253" s="248"/>
      <c r="Q253" s="248"/>
      <c r="R253" s="248"/>
      <c r="S253" s="248"/>
      <c r="T253" s="249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T253" s="250" t="s">
        <v>151</v>
      </c>
      <c r="AU253" s="250" t="s">
        <v>149</v>
      </c>
      <c r="AV253" s="14" t="s">
        <v>83</v>
      </c>
      <c r="AW253" s="14" t="s">
        <v>30</v>
      </c>
      <c r="AX253" s="14" t="s">
        <v>73</v>
      </c>
      <c r="AY253" s="250" t="s">
        <v>140</v>
      </c>
    </row>
    <row r="254" s="15" customFormat="1">
      <c r="A254" s="15"/>
      <c r="B254" s="251"/>
      <c r="C254" s="252"/>
      <c r="D254" s="231" t="s">
        <v>151</v>
      </c>
      <c r="E254" s="253" t="s">
        <v>1</v>
      </c>
      <c r="F254" s="254" t="s">
        <v>158</v>
      </c>
      <c r="G254" s="252"/>
      <c r="H254" s="255">
        <v>3.6000000000000001</v>
      </c>
      <c r="I254" s="256"/>
      <c r="J254" s="252"/>
      <c r="K254" s="252"/>
      <c r="L254" s="257"/>
      <c r="M254" s="258"/>
      <c r="N254" s="259"/>
      <c r="O254" s="259"/>
      <c r="P254" s="259"/>
      <c r="Q254" s="259"/>
      <c r="R254" s="259"/>
      <c r="S254" s="259"/>
      <c r="T254" s="260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T254" s="261" t="s">
        <v>151</v>
      </c>
      <c r="AU254" s="261" t="s">
        <v>149</v>
      </c>
      <c r="AV254" s="15" t="s">
        <v>148</v>
      </c>
      <c r="AW254" s="15" t="s">
        <v>30</v>
      </c>
      <c r="AX254" s="15" t="s">
        <v>81</v>
      </c>
      <c r="AY254" s="261" t="s">
        <v>140</v>
      </c>
    </row>
    <row r="255" s="2" customFormat="1" ht="21.75" customHeight="1">
      <c r="A255" s="38"/>
      <c r="B255" s="39"/>
      <c r="C255" s="215" t="s">
        <v>263</v>
      </c>
      <c r="D255" s="215" t="s">
        <v>144</v>
      </c>
      <c r="E255" s="216" t="s">
        <v>159</v>
      </c>
      <c r="F255" s="217" t="s">
        <v>160</v>
      </c>
      <c r="G255" s="218" t="s">
        <v>147</v>
      </c>
      <c r="H255" s="219">
        <v>3.6000000000000001</v>
      </c>
      <c r="I255" s="220"/>
      <c r="J255" s="221">
        <f>ROUND(I255*H255,2)</f>
        <v>0</v>
      </c>
      <c r="K255" s="222"/>
      <c r="L255" s="44"/>
      <c r="M255" s="223" t="s">
        <v>1</v>
      </c>
      <c r="N255" s="224" t="s">
        <v>38</v>
      </c>
      <c r="O255" s="91"/>
      <c r="P255" s="225">
        <f>O255*H255</f>
        <v>0</v>
      </c>
      <c r="Q255" s="225">
        <v>0</v>
      </c>
      <c r="R255" s="225">
        <f>Q255*H255</f>
        <v>0</v>
      </c>
      <c r="S255" s="225">
        <v>0</v>
      </c>
      <c r="T255" s="226">
        <f>S255*H255</f>
        <v>0</v>
      </c>
      <c r="U255" s="38"/>
      <c r="V255" s="38"/>
      <c r="W255" s="38"/>
      <c r="X255" s="38"/>
      <c r="Y255" s="38"/>
      <c r="Z255" s="38"/>
      <c r="AA255" s="38"/>
      <c r="AB255" s="38"/>
      <c r="AC255" s="38"/>
      <c r="AD255" s="38"/>
      <c r="AE255" s="38"/>
      <c r="AR255" s="227" t="s">
        <v>148</v>
      </c>
      <c r="AT255" s="227" t="s">
        <v>144</v>
      </c>
      <c r="AU255" s="227" t="s">
        <v>149</v>
      </c>
      <c r="AY255" s="17" t="s">
        <v>140</v>
      </c>
      <c r="BE255" s="228">
        <f>IF(N255="základní",J255,0)</f>
        <v>0</v>
      </c>
      <c r="BF255" s="228">
        <f>IF(N255="snížená",J255,0)</f>
        <v>0</v>
      </c>
      <c r="BG255" s="228">
        <f>IF(N255="zákl. přenesená",J255,0)</f>
        <v>0</v>
      </c>
      <c r="BH255" s="228">
        <f>IF(N255="sníž. přenesená",J255,0)</f>
        <v>0</v>
      </c>
      <c r="BI255" s="228">
        <f>IF(N255="nulová",J255,0)</f>
        <v>0</v>
      </c>
      <c r="BJ255" s="17" t="s">
        <v>81</v>
      </c>
      <c r="BK255" s="228">
        <f>ROUND(I255*H255,2)</f>
        <v>0</v>
      </c>
      <c r="BL255" s="17" t="s">
        <v>148</v>
      </c>
      <c r="BM255" s="227" t="s">
        <v>264</v>
      </c>
    </row>
    <row r="256" s="2" customFormat="1">
      <c r="A256" s="38"/>
      <c r="B256" s="39"/>
      <c r="C256" s="40"/>
      <c r="D256" s="262" t="s">
        <v>162</v>
      </c>
      <c r="E256" s="40"/>
      <c r="F256" s="263" t="s">
        <v>163</v>
      </c>
      <c r="G256" s="40"/>
      <c r="H256" s="40"/>
      <c r="I256" s="264"/>
      <c r="J256" s="40"/>
      <c r="K256" s="40"/>
      <c r="L256" s="44"/>
      <c r="M256" s="265"/>
      <c r="N256" s="266"/>
      <c r="O256" s="91"/>
      <c r="P256" s="91"/>
      <c r="Q256" s="91"/>
      <c r="R256" s="91"/>
      <c r="S256" s="91"/>
      <c r="T256" s="92"/>
      <c r="U256" s="38"/>
      <c r="V256" s="38"/>
      <c r="W256" s="38"/>
      <c r="X256" s="38"/>
      <c r="Y256" s="38"/>
      <c r="Z256" s="38"/>
      <c r="AA256" s="38"/>
      <c r="AB256" s="38"/>
      <c r="AC256" s="38"/>
      <c r="AD256" s="38"/>
      <c r="AE256" s="38"/>
      <c r="AT256" s="17" t="s">
        <v>162</v>
      </c>
      <c r="AU256" s="17" t="s">
        <v>149</v>
      </c>
    </row>
    <row r="257" s="13" customFormat="1">
      <c r="A257" s="13"/>
      <c r="B257" s="229"/>
      <c r="C257" s="230"/>
      <c r="D257" s="231" t="s">
        <v>151</v>
      </c>
      <c r="E257" s="232" t="s">
        <v>1</v>
      </c>
      <c r="F257" s="233" t="s">
        <v>260</v>
      </c>
      <c r="G257" s="230"/>
      <c r="H257" s="232" t="s">
        <v>1</v>
      </c>
      <c r="I257" s="234"/>
      <c r="J257" s="230"/>
      <c r="K257" s="230"/>
      <c r="L257" s="235"/>
      <c r="M257" s="236"/>
      <c r="N257" s="237"/>
      <c r="O257" s="237"/>
      <c r="P257" s="237"/>
      <c r="Q257" s="237"/>
      <c r="R257" s="237"/>
      <c r="S257" s="237"/>
      <c r="T257" s="238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239" t="s">
        <v>151</v>
      </c>
      <c r="AU257" s="239" t="s">
        <v>149</v>
      </c>
      <c r="AV257" s="13" t="s">
        <v>81</v>
      </c>
      <c r="AW257" s="13" t="s">
        <v>30</v>
      </c>
      <c r="AX257" s="13" t="s">
        <v>73</v>
      </c>
      <c r="AY257" s="239" t="s">
        <v>140</v>
      </c>
    </row>
    <row r="258" s="13" customFormat="1">
      <c r="A258" s="13"/>
      <c r="B258" s="229"/>
      <c r="C258" s="230"/>
      <c r="D258" s="231" t="s">
        <v>151</v>
      </c>
      <c r="E258" s="232" t="s">
        <v>1</v>
      </c>
      <c r="F258" s="233" t="s">
        <v>261</v>
      </c>
      <c r="G258" s="230"/>
      <c r="H258" s="232" t="s">
        <v>1</v>
      </c>
      <c r="I258" s="234"/>
      <c r="J258" s="230"/>
      <c r="K258" s="230"/>
      <c r="L258" s="235"/>
      <c r="M258" s="236"/>
      <c r="N258" s="237"/>
      <c r="O258" s="237"/>
      <c r="P258" s="237"/>
      <c r="Q258" s="237"/>
      <c r="R258" s="237"/>
      <c r="S258" s="237"/>
      <c r="T258" s="238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T258" s="239" t="s">
        <v>151</v>
      </c>
      <c r="AU258" s="239" t="s">
        <v>149</v>
      </c>
      <c r="AV258" s="13" t="s">
        <v>81</v>
      </c>
      <c r="AW258" s="13" t="s">
        <v>30</v>
      </c>
      <c r="AX258" s="13" t="s">
        <v>73</v>
      </c>
      <c r="AY258" s="239" t="s">
        <v>140</v>
      </c>
    </row>
    <row r="259" s="14" customFormat="1">
      <c r="A259" s="14"/>
      <c r="B259" s="240"/>
      <c r="C259" s="241"/>
      <c r="D259" s="231" t="s">
        <v>151</v>
      </c>
      <c r="E259" s="242" t="s">
        <v>1</v>
      </c>
      <c r="F259" s="243" t="s">
        <v>262</v>
      </c>
      <c r="G259" s="241"/>
      <c r="H259" s="244">
        <v>3.6000000000000001</v>
      </c>
      <c r="I259" s="245"/>
      <c r="J259" s="241"/>
      <c r="K259" s="241"/>
      <c r="L259" s="246"/>
      <c r="M259" s="247"/>
      <c r="N259" s="248"/>
      <c r="O259" s="248"/>
      <c r="P259" s="248"/>
      <c r="Q259" s="248"/>
      <c r="R259" s="248"/>
      <c r="S259" s="248"/>
      <c r="T259" s="249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T259" s="250" t="s">
        <v>151</v>
      </c>
      <c r="AU259" s="250" t="s">
        <v>149</v>
      </c>
      <c r="AV259" s="14" t="s">
        <v>83</v>
      </c>
      <c r="AW259" s="14" t="s">
        <v>30</v>
      </c>
      <c r="AX259" s="14" t="s">
        <v>73</v>
      </c>
      <c r="AY259" s="250" t="s">
        <v>140</v>
      </c>
    </row>
    <row r="260" s="15" customFormat="1">
      <c r="A260" s="15"/>
      <c r="B260" s="251"/>
      <c r="C260" s="252"/>
      <c r="D260" s="231" t="s">
        <v>151</v>
      </c>
      <c r="E260" s="253" t="s">
        <v>1</v>
      </c>
      <c r="F260" s="254" t="s">
        <v>158</v>
      </c>
      <c r="G260" s="252"/>
      <c r="H260" s="255">
        <v>3.6000000000000001</v>
      </c>
      <c r="I260" s="256"/>
      <c r="J260" s="252"/>
      <c r="K260" s="252"/>
      <c r="L260" s="257"/>
      <c r="M260" s="258"/>
      <c r="N260" s="259"/>
      <c r="O260" s="259"/>
      <c r="P260" s="259"/>
      <c r="Q260" s="259"/>
      <c r="R260" s="259"/>
      <c r="S260" s="259"/>
      <c r="T260" s="260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T260" s="261" t="s">
        <v>151</v>
      </c>
      <c r="AU260" s="261" t="s">
        <v>149</v>
      </c>
      <c r="AV260" s="15" t="s">
        <v>148</v>
      </c>
      <c r="AW260" s="15" t="s">
        <v>30</v>
      </c>
      <c r="AX260" s="15" t="s">
        <v>81</v>
      </c>
      <c r="AY260" s="261" t="s">
        <v>140</v>
      </c>
    </row>
    <row r="261" s="2" customFormat="1" ht="37.8" customHeight="1">
      <c r="A261" s="38"/>
      <c r="B261" s="39"/>
      <c r="C261" s="215" t="s">
        <v>7</v>
      </c>
      <c r="D261" s="215" t="s">
        <v>144</v>
      </c>
      <c r="E261" s="216" t="s">
        <v>265</v>
      </c>
      <c r="F261" s="217" t="s">
        <v>266</v>
      </c>
      <c r="G261" s="218" t="s">
        <v>194</v>
      </c>
      <c r="H261" s="219">
        <v>1.413</v>
      </c>
      <c r="I261" s="220"/>
      <c r="J261" s="221">
        <f>ROUND(I261*H261,2)</f>
        <v>0</v>
      </c>
      <c r="K261" s="222"/>
      <c r="L261" s="44"/>
      <c r="M261" s="223" t="s">
        <v>1</v>
      </c>
      <c r="N261" s="224" t="s">
        <v>38</v>
      </c>
      <c r="O261" s="91"/>
      <c r="P261" s="225">
        <f>O261*H261</f>
        <v>0</v>
      </c>
      <c r="Q261" s="225">
        <v>0</v>
      </c>
      <c r="R261" s="225">
        <f>Q261*H261</f>
        <v>0</v>
      </c>
      <c r="S261" s="225">
        <v>0</v>
      </c>
      <c r="T261" s="226">
        <f>S261*H261</f>
        <v>0</v>
      </c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R261" s="227" t="s">
        <v>148</v>
      </c>
      <c r="AT261" s="227" t="s">
        <v>144</v>
      </c>
      <c r="AU261" s="227" t="s">
        <v>149</v>
      </c>
      <c r="AY261" s="17" t="s">
        <v>140</v>
      </c>
      <c r="BE261" s="228">
        <f>IF(N261="základní",J261,0)</f>
        <v>0</v>
      </c>
      <c r="BF261" s="228">
        <f>IF(N261="snížená",J261,0)</f>
        <v>0</v>
      </c>
      <c r="BG261" s="228">
        <f>IF(N261="zákl. přenesená",J261,0)</f>
        <v>0</v>
      </c>
      <c r="BH261" s="228">
        <f>IF(N261="sníž. přenesená",J261,0)</f>
        <v>0</v>
      </c>
      <c r="BI261" s="228">
        <f>IF(N261="nulová",J261,0)</f>
        <v>0</v>
      </c>
      <c r="BJ261" s="17" t="s">
        <v>81</v>
      </c>
      <c r="BK261" s="228">
        <f>ROUND(I261*H261,2)</f>
        <v>0</v>
      </c>
      <c r="BL261" s="17" t="s">
        <v>148</v>
      </c>
      <c r="BM261" s="227" t="s">
        <v>267</v>
      </c>
    </row>
    <row r="262" s="2" customFormat="1">
      <c r="A262" s="38"/>
      <c r="B262" s="39"/>
      <c r="C262" s="40"/>
      <c r="D262" s="262" t="s">
        <v>162</v>
      </c>
      <c r="E262" s="40"/>
      <c r="F262" s="263" t="s">
        <v>268</v>
      </c>
      <c r="G262" s="40"/>
      <c r="H262" s="40"/>
      <c r="I262" s="264"/>
      <c r="J262" s="40"/>
      <c r="K262" s="40"/>
      <c r="L262" s="44"/>
      <c r="M262" s="265"/>
      <c r="N262" s="266"/>
      <c r="O262" s="91"/>
      <c r="P262" s="91"/>
      <c r="Q262" s="91"/>
      <c r="R262" s="91"/>
      <c r="S262" s="91"/>
      <c r="T262" s="92"/>
      <c r="U262" s="38"/>
      <c r="V262" s="38"/>
      <c r="W262" s="38"/>
      <c r="X262" s="38"/>
      <c r="Y262" s="38"/>
      <c r="Z262" s="38"/>
      <c r="AA262" s="38"/>
      <c r="AB262" s="38"/>
      <c r="AC262" s="38"/>
      <c r="AD262" s="38"/>
      <c r="AE262" s="38"/>
      <c r="AT262" s="17" t="s">
        <v>162</v>
      </c>
      <c r="AU262" s="17" t="s">
        <v>149</v>
      </c>
    </row>
    <row r="263" s="13" customFormat="1">
      <c r="A263" s="13"/>
      <c r="B263" s="229"/>
      <c r="C263" s="230"/>
      <c r="D263" s="231" t="s">
        <v>151</v>
      </c>
      <c r="E263" s="232" t="s">
        <v>1</v>
      </c>
      <c r="F263" s="233" t="s">
        <v>269</v>
      </c>
      <c r="G263" s="230"/>
      <c r="H263" s="232" t="s">
        <v>1</v>
      </c>
      <c r="I263" s="234"/>
      <c r="J263" s="230"/>
      <c r="K263" s="230"/>
      <c r="L263" s="235"/>
      <c r="M263" s="236"/>
      <c r="N263" s="237"/>
      <c r="O263" s="237"/>
      <c r="P263" s="237"/>
      <c r="Q263" s="237"/>
      <c r="R263" s="237"/>
      <c r="S263" s="237"/>
      <c r="T263" s="238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T263" s="239" t="s">
        <v>151</v>
      </c>
      <c r="AU263" s="239" t="s">
        <v>149</v>
      </c>
      <c r="AV263" s="13" t="s">
        <v>81</v>
      </c>
      <c r="AW263" s="13" t="s">
        <v>30</v>
      </c>
      <c r="AX263" s="13" t="s">
        <v>73</v>
      </c>
      <c r="AY263" s="239" t="s">
        <v>140</v>
      </c>
    </row>
    <row r="264" s="14" customFormat="1">
      <c r="A264" s="14"/>
      <c r="B264" s="240"/>
      <c r="C264" s="241"/>
      <c r="D264" s="231" t="s">
        <v>151</v>
      </c>
      <c r="E264" s="242" t="s">
        <v>1</v>
      </c>
      <c r="F264" s="243" t="s">
        <v>270</v>
      </c>
      <c r="G264" s="241"/>
      <c r="H264" s="244">
        <v>1.413</v>
      </c>
      <c r="I264" s="245"/>
      <c r="J264" s="241"/>
      <c r="K264" s="241"/>
      <c r="L264" s="246"/>
      <c r="M264" s="247"/>
      <c r="N264" s="248"/>
      <c r="O264" s="248"/>
      <c r="P264" s="248"/>
      <c r="Q264" s="248"/>
      <c r="R264" s="248"/>
      <c r="S264" s="248"/>
      <c r="T264" s="249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T264" s="250" t="s">
        <v>151</v>
      </c>
      <c r="AU264" s="250" t="s">
        <v>149</v>
      </c>
      <c r="AV264" s="14" t="s">
        <v>83</v>
      </c>
      <c r="AW264" s="14" t="s">
        <v>30</v>
      </c>
      <c r="AX264" s="14" t="s">
        <v>73</v>
      </c>
      <c r="AY264" s="250" t="s">
        <v>140</v>
      </c>
    </row>
    <row r="265" s="15" customFormat="1">
      <c r="A265" s="15"/>
      <c r="B265" s="251"/>
      <c r="C265" s="252"/>
      <c r="D265" s="231" t="s">
        <v>151</v>
      </c>
      <c r="E265" s="253" t="s">
        <v>1</v>
      </c>
      <c r="F265" s="254" t="s">
        <v>158</v>
      </c>
      <c r="G265" s="252"/>
      <c r="H265" s="255">
        <v>1.413</v>
      </c>
      <c r="I265" s="256"/>
      <c r="J265" s="252"/>
      <c r="K265" s="252"/>
      <c r="L265" s="257"/>
      <c r="M265" s="258"/>
      <c r="N265" s="259"/>
      <c r="O265" s="259"/>
      <c r="P265" s="259"/>
      <c r="Q265" s="259"/>
      <c r="R265" s="259"/>
      <c r="S265" s="259"/>
      <c r="T265" s="260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T265" s="261" t="s">
        <v>151</v>
      </c>
      <c r="AU265" s="261" t="s">
        <v>149</v>
      </c>
      <c r="AV265" s="15" t="s">
        <v>148</v>
      </c>
      <c r="AW265" s="15" t="s">
        <v>30</v>
      </c>
      <c r="AX265" s="15" t="s">
        <v>81</v>
      </c>
      <c r="AY265" s="261" t="s">
        <v>140</v>
      </c>
    </row>
    <row r="266" s="2" customFormat="1" ht="16.5" customHeight="1">
      <c r="A266" s="38"/>
      <c r="B266" s="39"/>
      <c r="C266" s="267" t="s">
        <v>271</v>
      </c>
      <c r="D266" s="267" t="s">
        <v>186</v>
      </c>
      <c r="E266" s="268" t="s">
        <v>272</v>
      </c>
      <c r="F266" s="269" t="s">
        <v>273</v>
      </c>
      <c r="G266" s="270" t="s">
        <v>274</v>
      </c>
      <c r="H266" s="271">
        <v>0.14199999999999999</v>
      </c>
      <c r="I266" s="272"/>
      <c r="J266" s="273">
        <f>ROUND(I266*H266,2)</f>
        <v>0</v>
      </c>
      <c r="K266" s="274"/>
      <c r="L266" s="275"/>
      <c r="M266" s="276" t="s">
        <v>1</v>
      </c>
      <c r="N266" s="277" t="s">
        <v>38</v>
      </c>
      <c r="O266" s="91"/>
      <c r="P266" s="225">
        <f>O266*H266</f>
        <v>0</v>
      </c>
      <c r="Q266" s="225">
        <v>1</v>
      </c>
      <c r="R266" s="225">
        <f>Q266*H266</f>
        <v>0.14199999999999999</v>
      </c>
      <c r="S266" s="225">
        <v>0</v>
      </c>
      <c r="T266" s="226">
        <f>S266*H266</f>
        <v>0</v>
      </c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R266" s="227" t="s">
        <v>189</v>
      </c>
      <c r="AT266" s="227" t="s">
        <v>186</v>
      </c>
      <c r="AU266" s="227" t="s">
        <v>149</v>
      </c>
      <c r="AY266" s="17" t="s">
        <v>140</v>
      </c>
      <c r="BE266" s="228">
        <f>IF(N266="základní",J266,0)</f>
        <v>0</v>
      </c>
      <c r="BF266" s="228">
        <f>IF(N266="snížená",J266,0)</f>
        <v>0</v>
      </c>
      <c r="BG266" s="228">
        <f>IF(N266="zákl. přenesená",J266,0)</f>
        <v>0</v>
      </c>
      <c r="BH266" s="228">
        <f>IF(N266="sníž. přenesená",J266,0)</f>
        <v>0</v>
      </c>
      <c r="BI266" s="228">
        <f>IF(N266="nulová",J266,0)</f>
        <v>0</v>
      </c>
      <c r="BJ266" s="17" t="s">
        <v>81</v>
      </c>
      <c r="BK266" s="228">
        <f>ROUND(I266*H266,2)</f>
        <v>0</v>
      </c>
      <c r="BL266" s="17" t="s">
        <v>148</v>
      </c>
      <c r="BM266" s="227" t="s">
        <v>275</v>
      </c>
    </row>
    <row r="267" s="13" customFormat="1">
      <c r="A267" s="13"/>
      <c r="B267" s="229"/>
      <c r="C267" s="230"/>
      <c r="D267" s="231" t="s">
        <v>151</v>
      </c>
      <c r="E267" s="232" t="s">
        <v>1</v>
      </c>
      <c r="F267" s="233" t="s">
        <v>269</v>
      </c>
      <c r="G267" s="230"/>
      <c r="H267" s="232" t="s">
        <v>1</v>
      </c>
      <c r="I267" s="234"/>
      <c r="J267" s="230"/>
      <c r="K267" s="230"/>
      <c r="L267" s="235"/>
      <c r="M267" s="236"/>
      <c r="N267" s="237"/>
      <c r="O267" s="237"/>
      <c r="P267" s="237"/>
      <c r="Q267" s="237"/>
      <c r="R267" s="237"/>
      <c r="S267" s="237"/>
      <c r="T267" s="238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T267" s="239" t="s">
        <v>151</v>
      </c>
      <c r="AU267" s="239" t="s">
        <v>149</v>
      </c>
      <c r="AV267" s="13" t="s">
        <v>81</v>
      </c>
      <c r="AW267" s="13" t="s">
        <v>30</v>
      </c>
      <c r="AX267" s="13" t="s">
        <v>73</v>
      </c>
      <c r="AY267" s="239" t="s">
        <v>140</v>
      </c>
    </row>
    <row r="268" s="14" customFormat="1">
      <c r="A268" s="14"/>
      <c r="B268" s="240"/>
      <c r="C268" s="241"/>
      <c r="D268" s="231" t="s">
        <v>151</v>
      </c>
      <c r="E268" s="242" t="s">
        <v>1</v>
      </c>
      <c r="F268" s="243" t="s">
        <v>276</v>
      </c>
      <c r="G268" s="241"/>
      <c r="H268" s="244">
        <v>0.070999999999999994</v>
      </c>
      <c r="I268" s="245"/>
      <c r="J268" s="241"/>
      <c r="K268" s="241"/>
      <c r="L268" s="246"/>
      <c r="M268" s="247"/>
      <c r="N268" s="248"/>
      <c r="O268" s="248"/>
      <c r="P268" s="248"/>
      <c r="Q268" s="248"/>
      <c r="R268" s="248"/>
      <c r="S268" s="248"/>
      <c r="T268" s="249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T268" s="250" t="s">
        <v>151</v>
      </c>
      <c r="AU268" s="250" t="s">
        <v>149</v>
      </c>
      <c r="AV268" s="14" t="s">
        <v>83</v>
      </c>
      <c r="AW268" s="14" t="s">
        <v>30</v>
      </c>
      <c r="AX268" s="14" t="s">
        <v>73</v>
      </c>
      <c r="AY268" s="250" t="s">
        <v>140</v>
      </c>
    </row>
    <row r="269" s="15" customFormat="1">
      <c r="A269" s="15"/>
      <c r="B269" s="251"/>
      <c r="C269" s="252"/>
      <c r="D269" s="231" t="s">
        <v>151</v>
      </c>
      <c r="E269" s="253" t="s">
        <v>1</v>
      </c>
      <c r="F269" s="254" t="s">
        <v>158</v>
      </c>
      <c r="G269" s="252"/>
      <c r="H269" s="255">
        <v>0.070999999999999994</v>
      </c>
      <c r="I269" s="256"/>
      <c r="J269" s="252"/>
      <c r="K269" s="252"/>
      <c r="L269" s="257"/>
      <c r="M269" s="258"/>
      <c r="N269" s="259"/>
      <c r="O269" s="259"/>
      <c r="P269" s="259"/>
      <c r="Q269" s="259"/>
      <c r="R269" s="259"/>
      <c r="S269" s="259"/>
      <c r="T269" s="260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T269" s="261" t="s">
        <v>151</v>
      </c>
      <c r="AU269" s="261" t="s">
        <v>149</v>
      </c>
      <c r="AV269" s="15" t="s">
        <v>148</v>
      </c>
      <c r="AW269" s="15" t="s">
        <v>30</v>
      </c>
      <c r="AX269" s="15" t="s">
        <v>81</v>
      </c>
      <c r="AY269" s="261" t="s">
        <v>140</v>
      </c>
    </row>
    <row r="270" s="14" customFormat="1">
      <c r="A270" s="14"/>
      <c r="B270" s="240"/>
      <c r="C270" s="241"/>
      <c r="D270" s="231" t="s">
        <v>151</v>
      </c>
      <c r="E270" s="241"/>
      <c r="F270" s="243" t="s">
        <v>277</v>
      </c>
      <c r="G270" s="241"/>
      <c r="H270" s="244">
        <v>0.14199999999999999</v>
      </c>
      <c r="I270" s="245"/>
      <c r="J270" s="241"/>
      <c r="K270" s="241"/>
      <c r="L270" s="246"/>
      <c r="M270" s="247"/>
      <c r="N270" s="248"/>
      <c r="O270" s="248"/>
      <c r="P270" s="248"/>
      <c r="Q270" s="248"/>
      <c r="R270" s="248"/>
      <c r="S270" s="248"/>
      <c r="T270" s="249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T270" s="250" t="s">
        <v>151</v>
      </c>
      <c r="AU270" s="250" t="s">
        <v>149</v>
      </c>
      <c r="AV270" s="14" t="s">
        <v>83</v>
      </c>
      <c r="AW270" s="14" t="s">
        <v>4</v>
      </c>
      <c r="AX270" s="14" t="s">
        <v>81</v>
      </c>
      <c r="AY270" s="250" t="s">
        <v>140</v>
      </c>
    </row>
    <row r="271" s="2" customFormat="1" ht="24.15" customHeight="1">
      <c r="A271" s="38"/>
      <c r="B271" s="39"/>
      <c r="C271" s="215" t="s">
        <v>278</v>
      </c>
      <c r="D271" s="215" t="s">
        <v>144</v>
      </c>
      <c r="E271" s="216" t="s">
        <v>279</v>
      </c>
      <c r="F271" s="217" t="s">
        <v>280</v>
      </c>
      <c r="G271" s="218" t="s">
        <v>166</v>
      </c>
      <c r="H271" s="219">
        <v>20</v>
      </c>
      <c r="I271" s="220"/>
      <c r="J271" s="221">
        <f>ROUND(I271*H271,2)</f>
        <v>0</v>
      </c>
      <c r="K271" s="222"/>
      <c r="L271" s="44"/>
      <c r="M271" s="223" t="s">
        <v>1</v>
      </c>
      <c r="N271" s="224" t="s">
        <v>38</v>
      </c>
      <c r="O271" s="91"/>
      <c r="P271" s="225">
        <f>O271*H271</f>
        <v>0</v>
      </c>
      <c r="Q271" s="225">
        <v>0</v>
      </c>
      <c r="R271" s="225">
        <f>Q271*H271</f>
        <v>0</v>
      </c>
      <c r="S271" s="225">
        <v>0</v>
      </c>
      <c r="T271" s="226">
        <f>S271*H271</f>
        <v>0</v>
      </c>
      <c r="U271" s="38"/>
      <c r="V271" s="38"/>
      <c r="W271" s="38"/>
      <c r="X271" s="38"/>
      <c r="Y271" s="38"/>
      <c r="Z271" s="38"/>
      <c r="AA271" s="38"/>
      <c r="AB271" s="38"/>
      <c r="AC271" s="38"/>
      <c r="AD271" s="38"/>
      <c r="AE271" s="38"/>
      <c r="AR271" s="227" t="s">
        <v>148</v>
      </c>
      <c r="AT271" s="227" t="s">
        <v>144</v>
      </c>
      <c r="AU271" s="227" t="s">
        <v>149</v>
      </c>
      <c r="AY271" s="17" t="s">
        <v>140</v>
      </c>
      <c r="BE271" s="228">
        <f>IF(N271="základní",J271,0)</f>
        <v>0</v>
      </c>
      <c r="BF271" s="228">
        <f>IF(N271="snížená",J271,0)</f>
        <v>0</v>
      </c>
      <c r="BG271" s="228">
        <f>IF(N271="zákl. přenesená",J271,0)</f>
        <v>0</v>
      </c>
      <c r="BH271" s="228">
        <f>IF(N271="sníž. přenesená",J271,0)</f>
        <v>0</v>
      </c>
      <c r="BI271" s="228">
        <f>IF(N271="nulová",J271,0)</f>
        <v>0</v>
      </c>
      <c r="BJ271" s="17" t="s">
        <v>81</v>
      </c>
      <c r="BK271" s="228">
        <f>ROUND(I271*H271,2)</f>
        <v>0</v>
      </c>
      <c r="BL271" s="17" t="s">
        <v>148</v>
      </c>
      <c r="BM271" s="227" t="s">
        <v>281</v>
      </c>
    </row>
    <row r="272" s="2" customFormat="1">
      <c r="A272" s="38"/>
      <c r="B272" s="39"/>
      <c r="C272" s="40"/>
      <c r="D272" s="262" t="s">
        <v>162</v>
      </c>
      <c r="E272" s="40"/>
      <c r="F272" s="263" t="s">
        <v>282</v>
      </c>
      <c r="G272" s="40"/>
      <c r="H272" s="40"/>
      <c r="I272" s="264"/>
      <c r="J272" s="40"/>
      <c r="K272" s="40"/>
      <c r="L272" s="44"/>
      <c r="M272" s="265"/>
      <c r="N272" s="266"/>
      <c r="O272" s="91"/>
      <c r="P272" s="91"/>
      <c r="Q272" s="91"/>
      <c r="R272" s="91"/>
      <c r="S272" s="91"/>
      <c r="T272" s="92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T272" s="17" t="s">
        <v>162</v>
      </c>
      <c r="AU272" s="17" t="s">
        <v>149</v>
      </c>
    </row>
    <row r="273" s="13" customFormat="1">
      <c r="A273" s="13"/>
      <c r="B273" s="229"/>
      <c r="C273" s="230"/>
      <c r="D273" s="231" t="s">
        <v>151</v>
      </c>
      <c r="E273" s="232" t="s">
        <v>1</v>
      </c>
      <c r="F273" s="233" t="s">
        <v>283</v>
      </c>
      <c r="G273" s="230"/>
      <c r="H273" s="232" t="s">
        <v>1</v>
      </c>
      <c r="I273" s="234"/>
      <c r="J273" s="230"/>
      <c r="K273" s="230"/>
      <c r="L273" s="235"/>
      <c r="M273" s="236"/>
      <c r="N273" s="237"/>
      <c r="O273" s="237"/>
      <c r="P273" s="237"/>
      <c r="Q273" s="237"/>
      <c r="R273" s="237"/>
      <c r="S273" s="237"/>
      <c r="T273" s="238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39" t="s">
        <v>151</v>
      </c>
      <c r="AU273" s="239" t="s">
        <v>149</v>
      </c>
      <c r="AV273" s="13" t="s">
        <v>81</v>
      </c>
      <c r="AW273" s="13" t="s">
        <v>30</v>
      </c>
      <c r="AX273" s="13" t="s">
        <v>73</v>
      </c>
      <c r="AY273" s="239" t="s">
        <v>140</v>
      </c>
    </row>
    <row r="274" s="14" customFormat="1">
      <c r="A274" s="14"/>
      <c r="B274" s="240"/>
      <c r="C274" s="241"/>
      <c r="D274" s="231" t="s">
        <v>151</v>
      </c>
      <c r="E274" s="242" t="s">
        <v>1</v>
      </c>
      <c r="F274" s="243" t="s">
        <v>284</v>
      </c>
      <c r="G274" s="241"/>
      <c r="H274" s="244">
        <v>20</v>
      </c>
      <c r="I274" s="245"/>
      <c r="J274" s="241"/>
      <c r="K274" s="241"/>
      <c r="L274" s="246"/>
      <c r="M274" s="247"/>
      <c r="N274" s="248"/>
      <c r="O274" s="248"/>
      <c r="P274" s="248"/>
      <c r="Q274" s="248"/>
      <c r="R274" s="248"/>
      <c r="S274" s="248"/>
      <c r="T274" s="249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T274" s="250" t="s">
        <v>151</v>
      </c>
      <c r="AU274" s="250" t="s">
        <v>149</v>
      </c>
      <c r="AV274" s="14" t="s">
        <v>83</v>
      </c>
      <c r="AW274" s="14" t="s">
        <v>30</v>
      </c>
      <c r="AX274" s="14" t="s">
        <v>73</v>
      </c>
      <c r="AY274" s="250" t="s">
        <v>140</v>
      </c>
    </row>
    <row r="275" s="15" customFormat="1">
      <c r="A275" s="15"/>
      <c r="B275" s="251"/>
      <c r="C275" s="252"/>
      <c r="D275" s="231" t="s">
        <v>151</v>
      </c>
      <c r="E275" s="253" t="s">
        <v>1</v>
      </c>
      <c r="F275" s="254" t="s">
        <v>158</v>
      </c>
      <c r="G275" s="252"/>
      <c r="H275" s="255">
        <v>20</v>
      </c>
      <c r="I275" s="256"/>
      <c r="J275" s="252"/>
      <c r="K275" s="252"/>
      <c r="L275" s="257"/>
      <c r="M275" s="258"/>
      <c r="N275" s="259"/>
      <c r="O275" s="259"/>
      <c r="P275" s="259"/>
      <c r="Q275" s="259"/>
      <c r="R275" s="259"/>
      <c r="S275" s="259"/>
      <c r="T275" s="260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T275" s="261" t="s">
        <v>151</v>
      </c>
      <c r="AU275" s="261" t="s">
        <v>149</v>
      </c>
      <c r="AV275" s="15" t="s">
        <v>148</v>
      </c>
      <c r="AW275" s="15" t="s">
        <v>30</v>
      </c>
      <c r="AX275" s="15" t="s">
        <v>81</v>
      </c>
      <c r="AY275" s="261" t="s">
        <v>140</v>
      </c>
    </row>
    <row r="276" s="2" customFormat="1" ht="16.5" customHeight="1">
      <c r="A276" s="38"/>
      <c r="B276" s="39"/>
      <c r="C276" s="215" t="s">
        <v>285</v>
      </c>
      <c r="D276" s="215" t="s">
        <v>144</v>
      </c>
      <c r="E276" s="216" t="s">
        <v>286</v>
      </c>
      <c r="F276" s="217" t="s">
        <v>287</v>
      </c>
      <c r="G276" s="218" t="s">
        <v>166</v>
      </c>
      <c r="H276" s="219">
        <v>10</v>
      </c>
      <c r="I276" s="220"/>
      <c r="J276" s="221">
        <f>ROUND(I276*H276,2)</f>
        <v>0</v>
      </c>
      <c r="K276" s="222"/>
      <c r="L276" s="44"/>
      <c r="M276" s="223" t="s">
        <v>1</v>
      </c>
      <c r="N276" s="224" t="s">
        <v>38</v>
      </c>
      <c r="O276" s="91"/>
      <c r="P276" s="225">
        <f>O276*H276</f>
        <v>0</v>
      </c>
      <c r="Q276" s="225">
        <v>0</v>
      </c>
      <c r="R276" s="225">
        <f>Q276*H276</f>
        <v>0</v>
      </c>
      <c r="S276" s="225">
        <v>0</v>
      </c>
      <c r="T276" s="226">
        <f>S276*H276</f>
        <v>0</v>
      </c>
      <c r="U276" s="38"/>
      <c r="V276" s="38"/>
      <c r="W276" s="38"/>
      <c r="X276" s="38"/>
      <c r="Y276" s="38"/>
      <c r="Z276" s="38"/>
      <c r="AA276" s="38"/>
      <c r="AB276" s="38"/>
      <c r="AC276" s="38"/>
      <c r="AD276" s="38"/>
      <c r="AE276" s="38"/>
      <c r="AR276" s="227" t="s">
        <v>148</v>
      </c>
      <c r="AT276" s="227" t="s">
        <v>144</v>
      </c>
      <c r="AU276" s="227" t="s">
        <v>149</v>
      </c>
      <c r="AY276" s="17" t="s">
        <v>140</v>
      </c>
      <c r="BE276" s="228">
        <f>IF(N276="základní",J276,0)</f>
        <v>0</v>
      </c>
      <c r="BF276" s="228">
        <f>IF(N276="snížená",J276,0)</f>
        <v>0</v>
      </c>
      <c r="BG276" s="228">
        <f>IF(N276="zákl. přenesená",J276,0)</f>
        <v>0</v>
      </c>
      <c r="BH276" s="228">
        <f>IF(N276="sníž. přenesená",J276,0)</f>
        <v>0</v>
      </c>
      <c r="BI276" s="228">
        <f>IF(N276="nulová",J276,0)</f>
        <v>0</v>
      </c>
      <c r="BJ276" s="17" t="s">
        <v>81</v>
      </c>
      <c r="BK276" s="228">
        <f>ROUND(I276*H276,2)</f>
        <v>0</v>
      </c>
      <c r="BL276" s="17" t="s">
        <v>148</v>
      </c>
      <c r="BM276" s="227" t="s">
        <v>288</v>
      </c>
    </row>
    <row r="277" s="2" customFormat="1">
      <c r="A277" s="38"/>
      <c r="B277" s="39"/>
      <c r="C277" s="40"/>
      <c r="D277" s="262" t="s">
        <v>162</v>
      </c>
      <c r="E277" s="40"/>
      <c r="F277" s="263" t="s">
        <v>289</v>
      </c>
      <c r="G277" s="40"/>
      <c r="H277" s="40"/>
      <c r="I277" s="264"/>
      <c r="J277" s="40"/>
      <c r="K277" s="40"/>
      <c r="L277" s="44"/>
      <c r="M277" s="265"/>
      <c r="N277" s="266"/>
      <c r="O277" s="91"/>
      <c r="P277" s="91"/>
      <c r="Q277" s="91"/>
      <c r="R277" s="91"/>
      <c r="S277" s="91"/>
      <c r="T277" s="92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T277" s="17" t="s">
        <v>162</v>
      </c>
      <c r="AU277" s="17" t="s">
        <v>149</v>
      </c>
    </row>
    <row r="278" s="13" customFormat="1">
      <c r="A278" s="13"/>
      <c r="B278" s="229"/>
      <c r="C278" s="230"/>
      <c r="D278" s="231" t="s">
        <v>151</v>
      </c>
      <c r="E278" s="232" t="s">
        <v>1</v>
      </c>
      <c r="F278" s="233" t="s">
        <v>290</v>
      </c>
      <c r="G278" s="230"/>
      <c r="H278" s="232" t="s">
        <v>1</v>
      </c>
      <c r="I278" s="234"/>
      <c r="J278" s="230"/>
      <c r="K278" s="230"/>
      <c r="L278" s="235"/>
      <c r="M278" s="236"/>
      <c r="N278" s="237"/>
      <c r="O278" s="237"/>
      <c r="P278" s="237"/>
      <c r="Q278" s="237"/>
      <c r="R278" s="237"/>
      <c r="S278" s="237"/>
      <c r="T278" s="238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39" t="s">
        <v>151</v>
      </c>
      <c r="AU278" s="239" t="s">
        <v>149</v>
      </c>
      <c r="AV278" s="13" t="s">
        <v>81</v>
      </c>
      <c r="AW278" s="13" t="s">
        <v>30</v>
      </c>
      <c r="AX278" s="13" t="s">
        <v>73</v>
      </c>
      <c r="AY278" s="239" t="s">
        <v>140</v>
      </c>
    </row>
    <row r="279" s="14" customFormat="1">
      <c r="A279" s="14"/>
      <c r="B279" s="240"/>
      <c r="C279" s="241"/>
      <c r="D279" s="231" t="s">
        <v>151</v>
      </c>
      <c r="E279" s="242" t="s">
        <v>1</v>
      </c>
      <c r="F279" s="243" t="s">
        <v>210</v>
      </c>
      <c r="G279" s="241"/>
      <c r="H279" s="244">
        <v>10</v>
      </c>
      <c r="I279" s="245"/>
      <c r="J279" s="241"/>
      <c r="K279" s="241"/>
      <c r="L279" s="246"/>
      <c r="M279" s="247"/>
      <c r="N279" s="248"/>
      <c r="O279" s="248"/>
      <c r="P279" s="248"/>
      <c r="Q279" s="248"/>
      <c r="R279" s="248"/>
      <c r="S279" s="248"/>
      <c r="T279" s="249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T279" s="250" t="s">
        <v>151</v>
      </c>
      <c r="AU279" s="250" t="s">
        <v>149</v>
      </c>
      <c r="AV279" s="14" t="s">
        <v>83</v>
      </c>
      <c r="AW279" s="14" t="s">
        <v>30</v>
      </c>
      <c r="AX279" s="14" t="s">
        <v>73</v>
      </c>
      <c r="AY279" s="250" t="s">
        <v>140</v>
      </c>
    </row>
    <row r="280" s="15" customFormat="1">
      <c r="A280" s="15"/>
      <c r="B280" s="251"/>
      <c r="C280" s="252"/>
      <c r="D280" s="231" t="s">
        <v>151</v>
      </c>
      <c r="E280" s="253" t="s">
        <v>1</v>
      </c>
      <c r="F280" s="254" t="s">
        <v>158</v>
      </c>
      <c r="G280" s="252"/>
      <c r="H280" s="255">
        <v>10</v>
      </c>
      <c r="I280" s="256"/>
      <c r="J280" s="252"/>
      <c r="K280" s="252"/>
      <c r="L280" s="257"/>
      <c r="M280" s="258"/>
      <c r="N280" s="259"/>
      <c r="O280" s="259"/>
      <c r="P280" s="259"/>
      <c r="Q280" s="259"/>
      <c r="R280" s="259"/>
      <c r="S280" s="259"/>
      <c r="T280" s="260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T280" s="261" t="s">
        <v>151</v>
      </c>
      <c r="AU280" s="261" t="s">
        <v>149</v>
      </c>
      <c r="AV280" s="15" t="s">
        <v>148</v>
      </c>
      <c r="AW280" s="15" t="s">
        <v>30</v>
      </c>
      <c r="AX280" s="15" t="s">
        <v>81</v>
      </c>
      <c r="AY280" s="261" t="s">
        <v>140</v>
      </c>
    </row>
    <row r="281" s="2" customFormat="1" ht="24.15" customHeight="1">
      <c r="A281" s="38"/>
      <c r="B281" s="39"/>
      <c r="C281" s="215" t="s">
        <v>291</v>
      </c>
      <c r="D281" s="215" t="s">
        <v>144</v>
      </c>
      <c r="E281" s="216" t="s">
        <v>292</v>
      </c>
      <c r="F281" s="217" t="s">
        <v>293</v>
      </c>
      <c r="G281" s="218" t="s">
        <v>166</v>
      </c>
      <c r="H281" s="219">
        <v>1</v>
      </c>
      <c r="I281" s="220"/>
      <c r="J281" s="221">
        <f>ROUND(I281*H281,2)</f>
        <v>0</v>
      </c>
      <c r="K281" s="222"/>
      <c r="L281" s="44"/>
      <c r="M281" s="223" t="s">
        <v>1</v>
      </c>
      <c r="N281" s="224" t="s">
        <v>38</v>
      </c>
      <c r="O281" s="91"/>
      <c r="P281" s="225">
        <f>O281*H281</f>
        <v>0</v>
      </c>
      <c r="Q281" s="225">
        <v>0</v>
      </c>
      <c r="R281" s="225">
        <f>Q281*H281</f>
        <v>0</v>
      </c>
      <c r="S281" s="225">
        <v>0</v>
      </c>
      <c r="T281" s="226">
        <f>S281*H281</f>
        <v>0</v>
      </c>
      <c r="U281" s="38"/>
      <c r="V281" s="38"/>
      <c r="W281" s="38"/>
      <c r="X281" s="38"/>
      <c r="Y281" s="38"/>
      <c r="Z281" s="38"/>
      <c r="AA281" s="38"/>
      <c r="AB281" s="38"/>
      <c r="AC281" s="38"/>
      <c r="AD281" s="38"/>
      <c r="AE281" s="38"/>
      <c r="AR281" s="227" t="s">
        <v>148</v>
      </c>
      <c r="AT281" s="227" t="s">
        <v>144</v>
      </c>
      <c r="AU281" s="227" t="s">
        <v>149</v>
      </c>
      <c r="AY281" s="17" t="s">
        <v>140</v>
      </c>
      <c r="BE281" s="228">
        <f>IF(N281="základní",J281,0)</f>
        <v>0</v>
      </c>
      <c r="BF281" s="228">
        <f>IF(N281="snížená",J281,0)</f>
        <v>0</v>
      </c>
      <c r="BG281" s="228">
        <f>IF(N281="zákl. přenesená",J281,0)</f>
        <v>0</v>
      </c>
      <c r="BH281" s="228">
        <f>IF(N281="sníž. přenesená",J281,0)</f>
        <v>0</v>
      </c>
      <c r="BI281" s="228">
        <f>IF(N281="nulová",J281,0)</f>
        <v>0</v>
      </c>
      <c r="BJ281" s="17" t="s">
        <v>81</v>
      </c>
      <c r="BK281" s="228">
        <f>ROUND(I281*H281,2)</f>
        <v>0</v>
      </c>
      <c r="BL281" s="17" t="s">
        <v>148</v>
      </c>
      <c r="BM281" s="227" t="s">
        <v>294</v>
      </c>
    </row>
    <row r="282" s="2" customFormat="1">
      <c r="A282" s="38"/>
      <c r="B282" s="39"/>
      <c r="C282" s="40"/>
      <c r="D282" s="262" t="s">
        <v>162</v>
      </c>
      <c r="E282" s="40"/>
      <c r="F282" s="263" t="s">
        <v>295</v>
      </c>
      <c r="G282" s="40"/>
      <c r="H282" s="40"/>
      <c r="I282" s="264"/>
      <c r="J282" s="40"/>
      <c r="K282" s="40"/>
      <c r="L282" s="44"/>
      <c r="M282" s="265"/>
      <c r="N282" s="266"/>
      <c r="O282" s="91"/>
      <c r="P282" s="91"/>
      <c r="Q282" s="91"/>
      <c r="R282" s="91"/>
      <c r="S282" s="91"/>
      <c r="T282" s="92"/>
      <c r="U282" s="38"/>
      <c r="V282" s="38"/>
      <c r="W282" s="38"/>
      <c r="X282" s="38"/>
      <c r="Y282" s="38"/>
      <c r="Z282" s="38"/>
      <c r="AA282" s="38"/>
      <c r="AB282" s="38"/>
      <c r="AC282" s="38"/>
      <c r="AD282" s="38"/>
      <c r="AE282" s="38"/>
      <c r="AT282" s="17" t="s">
        <v>162</v>
      </c>
      <c r="AU282" s="17" t="s">
        <v>149</v>
      </c>
    </row>
    <row r="283" s="13" customFormat="1">
      <c r="A283" s="13"/>
      <c r="B283" s="229"/>
      <c r="C283" s="230"/>
      <c r="D283" s="231" t="s">
        <v>151</v>
      </c>
      <c r="E283" s="232" t="s">
        <v>1</v>
      </c>
      <c r="F283" s="233" t="s">
        <v>296</v>
      </c>
      <c r="G283" s="230"/>
      <c r="H283" s="232" t="s">
        <v>1</v>
      </c>
      <c r="I283" s="234"/>
      <c r="J283" s="230"/>
      <c r="K283" s="230"/>
      <c r="L283" s="235"/>
      <c r="M283" s="236"/>
      <c r="N283" s="237"/>
      <c r="O283" s="237"/>
      <c r="P283" s="237"/>
      <c r="Q283" s="237"/>
      <c r="R283" s="237"/>
      <c r="S283" s="237"/>
      <c r="T283" s="238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T283" s="239" t="s">
        <v>151</v>
      </c>
      <c r="AU283" s="239" t="s">
        <v>149</v>
      </c>
      <c r="AV283" s="13" t="s">
        <v>81</v>
      </c>
      <c r="AW283" s="13" t="s">
        <v>30</v>
      </c>
      <c r="AX283" s="13" t="s">
        <v>73</v>
      </c>
      <c r="AY283" s="239" t="s">
        <v>140</v>
      </c>
    </row>
    <row r="284" s="14" customFormat="1">
      <c r="A284" s="14"/>
      <c r="B284" s="240"/>
      <c r="C284" s="241"/>
      <c r="D284" s="231" t="s">
        <v>151</v>
      </c>
      <c r="E284" s="242" t="s">
        <v>1</v>
      </c>
      <c r="F284" s="243" t="s">
        <v>297</v>
      </c>
      <c r="G284" s="241"/>
      <c r="H284" s="244">
        <v>1</v>
      </c>
      <c r="I284" s="245"/>
      <c r="J284" s="241"/>
      <c r="K284" s="241"/>
      <c r="L284" s="246"/>
      <c r="M284" s="247"/>
      <c r="N284" s="248"/>
      <c r="O284" s="248"/>
      <c r="P284" s="248"/>
      <c r="Q284" s="248"/>
      <c r="R284" s="248"/>
      <c r="S284" s="248"/>
      <c r="T284" s="249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T284" s="250" t="s">
        <v>151</v>
      </c>
      <c r="AU284" s="250" t="s">
        <v>149</v>
      </c>
      <c r="AV284" s="14" t="s">
        <v>83</v>
      </c>
      <c r="AW284" s="14" t="s">
        <v>30</v>
      </c>
      <c r="AX284" s="14" t="s">
        <v>73</v>
      </c>
      <c r="AY284" s="250" t="s">
        <v>140</v>
      </c>
    </row>
    <row r="285" s="15" customFormat="1">
      <c r="A285" s="15"/>
      <c r="B285" s="251"/>
      <c r="C285" s="252"/>
      <c r="D285" s="231" t="s">
        <v>151</v>
      </c>
      <c r="E285" s="253" t="s">
        <v>1</v>
      </c>
      <c r="F285" s="254" t="s">
        <v>158</v>
      </c>
      <c r="G285" s="252"/>
      <c r="H285" s="255">
        <v>1</v>
      </c>
      <c r="I285" s="256"/>
      <c r="J285" s="252"/>
      <c r="K285" s="252"/>
      <c r="L285" s="257"/>
      <c r="M285" s="258"/>
      <c r="N285" s="259"/>
      <c r="O285" s="259"/>
      <c r="P285" s="259"/>
      <c r="Q285" s="259"/>
      <c r="R285" s="259"/>
      <c r="S285" s="259"/>
      <c r="T285" s="260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T285" s="261" t="s">
        <v>151</v>
      </c>
      <c r="AU285" s="261" t="s">
        <v>149</v>
      </c>
      <c r="AV285" s="15" t="s">
        <v>148</v>
      </c>
      <c r="AW285" s="15" t="s">
        <v>30</v>
      </c>
      <c r="AX285" s="15" t="s">
        <v>81</v>
      </c>
      <c r="AY285" s="261" t="s">
        <v>140</v>
      </c>
    </row>
    <row r="286" s="2" customFormat="1" ht="16.5" customHeight="1">
      <c r="A286" s="38"/>
      <c r="B286" s="39"/>
      <c r="C286" s="267" t="s">
        <v>298</v>
      </c>
      <c r="D286" s="267" t="s">
        <v>186</v>
      </c>
      <c r="E286" s="268" t="s">
        <v>299</v>
      </c>
      <c r="F286" s="269" t="s">
        <v>300</v>
      </c>
      <c r="G286" s="270" t="s">
        <v>166</v>
      </c>
      <c r="H286" s="271">
        <v>1</v>
      </c>
      <c r="I286" s="272"/>
      <c r="J286" s="273">
        <f>ROUND(I286*H286,2)</f>
        <v>0</v>
      </c>
      <c r="K286" s="274"/>
      <c r="L286" s="275"/>
      <c r="M286" s="276" t="s">
        <v>1</v>
      </c>
      <c r="N286" s="277" t="s">
        <v>38</v>
      </c>
      <c r="O286" s="91"/>
      <c r="P286" s="225">
        <f>O286*H286</f>
        <v>0</v>
      </c>
      <c r="Q286" s="225">
        <v>0.00080000000000000004</v>
      </c>
      <c r="R286" s="225">
        <f>Q286*H286</f>
        <v>0.00080000000000000004</v>
      </c>
      <c r="S286" s="225">
        <v>0</v>
      </c>
      <c r="T286" s="226">
        <f>S286*H286</f>
        <v>0</v>
      </c>
      <c r="U286" s="38"/>
      <c r="V286" s="38"/>
      <c r="W286" s="38"/>
      <c r="X286" s="38"/>
      <c r="Y286" s="38"/>
      <c r="Z286" s="38"/>
      <c r="AA286" s="38"/>
      <c r="AB286" s="38"/>
      <c r="AC286" s="38"/>
      <c r="AD286" s="38"/>
      <c r="AE286" s="38"/>
      <c r="AR286" s="227" t="s">
        <v>189</v>
      </c>
      <c r="AT286" s="227" t="s">
        <v>186</v>
      </c>
      <c r="AU286" s="227" t="s">
        <v>149</v>
      </c>
      <c r="AY286" s="17" t="s">
        <v>140</v>
      </c>
      <c r="BE286" s="228">
        <f>IF(N286="základní",J286,0)</f>
        <v>0</v>
      </c>
      <c r="BF286" s="228">
        <f>IF(N286="snížená",J286,0)</f>
        <v>0</v>
      </c>
      <c r="BG286" s="228">
        <f>IF(N286="zákl. přenesená",J286,0)</f>
        <v>0</v>
      </c>
      <c r="BH286" s="228">
        <f>IF(N286="sníž. přenesená",J286,0)</f>
        <v>0</v>
      </c>
      <c r="BI286" s="228">
        <f>IF(N286="nulová",J286,0)</f>
        <v>0</v>
      </c>
      <c r="BJ286" s="17" t="s">
        <v>81</v>
      </c>
      <c r="BK286" s="228">
        <f>ROUND(I286*H286,2)</f>
        <v>0</v>
      </c>
      <c r="BL286" s="17" t="s">
        <v>148</v>
      </c>
      <c r="BM286" s="227" t="s">
        <v>301</v>
      </c>
    </row>
    <row r="287" s="13" customFormat="1">
      <c r="A287" s="13"/>
      <c r="B287" s="229"/>
      <c r="C287" s="230"/>
      <c r="D287" s="231" t="s">
        <v>151</v>
      </c>
      <c r="E287" s="232" t="s">
        <v>1</v>
      </c>
      <c r="F287" s="233" t="s">
        <v>296</v>
      </c>
      <c r="G287" s="230"/>
      <c r="H287" s="232" t="s">
        <v>1</v>
      </c>
      <c r="I287" s="234"/>
      <c r="J287" s="230"/>
      <c r="K287" s="230"/>
      <c r="L287" s="235"/>
      <c r="M287" s="236"/>
      <c r="N287" s="237"/>
      <c r="O287" s="237"/>
      <c r="P287" s="237"/>
      <c r="Q287" s="237"/>
      <c r="R287" s="237"/>
      <c r="S287" s="237"/>
      <c r="T287" s="238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239" t="s">
        <v>151</v>
      </c>
      <c r="AU287" s="239" t="s">
        <v>149</v>
      </c>
      <c r="AV287" s="13" t="s">
        <v>81</v>
      </c>
      <c r="AW287" s="13" t="s">
        <v>30</v>
      </c>
      <c r="AX287" s="13" t="s">
        <v>73</v>
      </c>
      <c r="AY287" s="239" t="s">
        <v>140</v>
      </c>
    </row>
    <row r="288" s="14" customFormat="1">
      <c r="A288" s="14"/>
      <c r="B288" s="240"/>
      <c r="C288" s="241"/>
      <c r="D288" s="231" t="s">
        <v>151</v>
      </c>
      <c r="E288" s="242" t="s">
        <v>1</v>
      </c>
      <c r="F288" s="243" t="s">
        <v>297</v>
      </c>
      <c r="G288" s="241"/>
      <c r="H288" s="244">
        <v>1</v>
      </c>
      <c r="I288" s="245"/>
      <c r="J288" s="241"/>
      <c r="K288" s="241"/>
      <c r="L288" s="246"/>
      <c r="M288" s="247"/>
      <c r="N288" s="248"/>
      <c r="O288" s="248"/>
      <c r="P288" s="248"/>
      <c r="Q288" s="248"/>
      <c r="R288" s="248"/>
      <c r="S288" s="248"/>
      <c r="T288" s="249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T288" s="250" t="s">
        <v>151</v>
      </c>
      <c r="AU288" s="250" t="s">
        <v>149</v>
      </c>
      <c r="AV288" s="14" t="s">
        <v>83</v>
      </c>
      <c r="AW288" s="14" t="s">
        <v>30</v>
      </c>
      <c r="AX288" s="14" t="s">
        <v>73</v>
      </c>
      <c r="AY288" s="250" t="s">
        <v>140</v>
      </c>
    </row>
    <row r="289" s="15" customFormat="1">
      <c r="A289" s="15"/>
      <c r="B289" s="251"/>
      <c r="C289" s="252"/>
      <c r="D289" s="231" t="s">
        <v>151</v>
      </c>
      <c r="E289" s="253" t="s">
        <v>1</v>
      </c>
      <c r="F289" s="254" t="s">
        <v>158</v>
      </c>
      <c r="G289" s="252"/>
      <c r="H289" s="255">
        <v>1</v>
      </c>
      <c r="I289" s="256"/>
      <c r="J289" s="252"/>
      <c r="K289" s="252"/>
      <c r="L289" s="257"/>
      <c r="M289" s="258"/>
      <c r="N289" s="259"/>
      <c r="O289" s="259"/>
      <c r="P289" s="259"/>
      <c r="Q289" s="259"/>
      <c r="R289" s="259"/>
      <c r="S289" s="259"/>
      <c r="T289" s="260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T289" s="261" t="s">
        <v>151</v>
      </c>
      <c r="AU289" s="261" t="s">
        <v>149</v>
      </c>
      <c r="AV289" s="15" t="s">
        <v>148</v>
      </c>
      <c r="AW289" s="15" t="s">
        <v>30</v>
      </c>
      <c r="AX289" s="15" t="s">
        <v>81</v>
      </c>
      <c r="AY289" s="261" t="s">
        <v>140</v>
      </c>
    </row>
    <row r="290" s="12" customFormat="1" ht="20.88" customHeight="1">
      <c r="A290" s="12"/>
      <c r="B290" s="199"/>
      <c r="C290" s="200"/>
      <c r="D290" s="201" t="s">
        <v>72</v>
      </c>
      <c r="E290" s="213" t="s">
        <v>302</v>
      </c>
      <c r="F290" s="213" t="s">
        <v>303</v>
      </c>
      <c r="G290" s="200"/>
      <c r="H290" s="200"/>
      <c r="I290" s="203"/>
      <c r="J290" s="214">
        <f>BK290</f>
        <v>0</v>
      </c>
      <c r="K290" s="200"/>
      <c r="L290" s="205"/>
      <c r="M290" s="206"/>
      <c r="N290" s="207"/>
      <c r="O290" s="207"/>
      <c r="P290" s="208">
        <f>SUM(P291:P360)</f>
        <v>0</v>
      </c>
      <c r="Q290" s="207"/>
      <c r="R290" s="208">
        <f>SUM(R291:R360)</f>
        <v>1.233528</v>
      </c>
      <c r="S290" s="207"/>
      <c r="T290" s="209">
        <f>SUM(T291:T360)</f>
        <v>0</v>
      </c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R290" s="210" t="s">
        <v>81</v>
      </c>
      <c r="AT290" s="211" t="s">
        <v>72</v>
      </c>
      <c r="AU290" s="211" t="s">
        <v>83</v>
      </c>
      <c r="AY290" s="210" t="s">
        <v>140</v>
      </c>
      <c r="BK290" s="212">
        <f>SUM(BK291:BK360)</f>
        <v>0</v>
      </c>
    </row>
    <row r="291" s="2" customFormat="1" ht="16.5" customHeight="1">
      <c r="A291" s="38"/>
      <c r="B291" s="39"/>
      <c r="C291" s="215" t="s">
        <v>304</v>
      </c>
      <c r="D291" s="215" t="s">
        <v>144</v>
      </c>
      <c r="E291" s="216" t="s">
        <v>305</v>
      </c>
      <c r="F291" s="217" t="s">
        <v>306</v>
      </c>
      <c r="G291" s="218" t="s">
        <v>147</v>
      </c>
      <c r="H291" s="219">
        <v>1068.1020000000001</v>
      </c>
      <c r="I291" s="220"/>
      <c r="J291" s="221">
        <f>ROUND(I291*H291,2)</f>
        <v>0</v>
      </c>
      <c r="K291" s="222"/>
      <c r="L291" s="44"/>
      <c r="M291" s="223" t="s">
        <v>1</v>
      </c>
      <c r="N291" s="224" t="s">
        <v>38</v>
      </c>
      <c r="O291" s="91"/>
      <c r="P291" s="225">
        <f>O291*H291</f>
        <v>0</v>
      </c>
      <c r="Q291" s="225">
        <v>0</v>
      </c>
      <c r="R291" s="225">
        <f>Q291*H291</f>
        <v>0</v>
      </c>
      <c r="S291" s="225">
        <v>0</v>
      </c>
      <c r="T291" s="226">
        <f>S291*H291</f>
        <v>0</v>
      </c>
      <c r="U291" s="38"/>
      <c r="V291" s="38"/>
      <c r="W291" s="38"/>
      <c r="X291" s="38"/>
      <c r="Y291" s="38"/>
      <c r="Z291" s="38"/>
      <c r="AA291" s="38"/>
      <c r="AB291" s="38"/>
      <c r="AC291" s="38"/>
      <c r="AD291" s="38"/>
      <c r="AE291" s="38"/>
      <c r="AR291" s="227" t="s">
        <v>148</v>
      </c>
      <c r="AT291" s="227" t="s">
        <v>144</v>
      </c>
      <c r="AU291" s="227" t="s">
        <v>149</v>
      </c>
      <c r="AY291" s="17" t="s">
        <v>140</v>
      </c>
      <c r="BE291" s="228">
        <f>IF(N291="základní",J291,0)</f>
        <v>0</v>
      </c>
      <c r="BF291" s="228">
        <f>IF(N291="snížená",J291,0)</f>
        <v>0</v>
      </c>
      <c r="BG291" s="228">
        <f>IF(N291="zákl. přenesená",J291,0)</f>
        <v>0</v>
      </c>
      <c r="BH291" s="228">
        <f>IF(N291="sníž. přenesená",J291,0)</f>
        <v>0</v>
      </c>
      <c r="BI291" s="228">
        <f>IF(N291="nulová",J291,0)</f>
        <v>0</v>
      </c>
      <c r="BJ291" s="17" t="s">
        <v>81</v>
      </c>
      <c r="BK291" s="228">
        <f>ROUND(I291*H291,2)</f>
        <v>0</v>
      </c>
      <c r="BL291" s="17" t="s">
        <v>148</v>
      </c>
      <c r="BM291" s="227" t="s">
        <v>307</v>
      </c>
    </row>
    <row r="292" s="13" customFormat="1">
      <c r="A292" s="13"/>
      <c r="B292" s="229"/>
      <c r="C292" s="230"/>
      <c r="D292" s="231" t="s">
        <v>151</v>
      </c>
      <c r="E292" s="232" t="s">
        <v>1</v>
      </c>
      <c r="F292" s="233" t="s">
        <v>308</v>
      </c>
      <c r="G292" s="230"/>
      <c r="H292" s="232" t="s">
        <v>1</v>
      </c>
      <c r="I292" s="234"/>
      <c r="J292" s="230"/>
      <c r="K292" s="230"/>
      <c r="L292" s="235"/>
      <c r="M292" s="236"/>
      <c r="N292" s="237"/>
      <c r="O292" s="237"/>
      <c r="P292" s="237"/>
      <c r="Q292" s="237"/>
      <c r="R292" s="237"/>
      <c r="S292" s="237"/>
      <c r="T292" s="238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T292" s="239" t="s">
        <v>151</v>
      </c>
      <c r="AU292" s="239" t="s">
        <v>149</v>
      </c>
      <c r="AV292" s="13" t="s">
        <v>81</v>
      </c>
      <c r="AW292" s="13" t="s">
        <v>30</v>
      </c>
      <c r="AX292" s="13" t="s">
        <v>73</v>
      </c>
      <c r="AY292" s="239" t="s">
        <v>140</v>
      </c>
    </row>
    <row r="293" s="14" customFormat="1">
      <c r="A293" s="14"/>
      <c r="B293" s="240"/>
      <c r="C293" s="241"/>
      <c r="D293" s="231" t="s">
        <v>151</v>
      </c>
      <c r="E293" s="242" t="s">
        <v>1</v>
      </c>
      <c r="F293" s="243" t="s">
        <v>309</v>
      </c>
      <c r="G293" s="241"/>
      <c r="H293" s="244">
        <v>143.184</v>
      </c>
      <c r="I293" s="245"/>
      <c r="J293" s="241"/>
      <c r="K293" s="241"/>
      <c r="L293" s="246"/>
      <c r="M293" s="247"/>
      <c r="N293" s="248"/>
      <c r="O293" s="248"/>
      <c r="P293" s="248"/>
      <c r="Q293" s="248"/>
      <c r="R293" s="248"/>
      <c r="S293" s="248"/>
      <c r="T293" s="249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T293" s="250" t="s">
        <v>151</v>
      </c>
      <c r="AU293" s="250" t="s">
        <v>149</v>
      </c>
      <c r="AV293" s="14" t="s">
        <v>83</v>
      </c>
      <c r="AW293" s="14" t="s">
        <v>30</v>
      </c>
      <c r="AX293" s="14" t="s">
        <v>73</v>
      </c>
      <c r="AY293" s="250" t="s">
        <v>140</v>
      </c>
    </row>
    <row r="294" s="13" customFormat="1">
      <c r="A294" s="13"/>
      <c r="B294" s="229"/>
      <c r="C294" s="230"/>
      <c r="D294" s="231" t="s">
        <v>151</v>
      </c>
      <c r="E294" s="232" t="s">
        <v>1</v>
      </c>
      <c r="F294" s="233" t="s">
        <v>310</v>
      </c>
      <c r="G294" s="230"/>
      <c r="H294" s="232" t="s">
        <v>1</v>
      </c>
      <c r="I294" s="234"/>
      <c r="J294" s="230"/>
      <c r="K294" s="230"/>
      <c r="L294" s="235"/>
      <c r="M294" s="236"/>
      <c r="N294" s="237"/>
      <c r="O294" s="237"/>
      <c r="P294" s="237"/>
      <c r="Q294" s="237"/>
      <c r="R294" s="237"/>
      <c r="S294" s="237"/>
      <c r="T294" s="238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T294" s="239" t="s">
        <v>151</v>
      </c>
      <c r="AU294" s="239" t="s">
        <v>149</v>
      </c>
      <c r="AV294" s="13" t="s">
        <v>81</v>
      </c>
      <c r="AW294" s="13" t="s">
        <v>30</v>
      </c>
      <c r="AX294" s="13" t="s">
        <v>73</v>
      </c>
      <c r="AY294" s="239" t="s">
        <v>140</v>
      </c>
    </row>
    <row r="295" s="14" customFormat="1">
      <c r="A295" s="14"/>
      <c r="B295" s="240"/>
      <c r="C295" s="241"/>
      <c r="D295" s="231" t="s">
        <v>151</v>
      </c>
      <c r="E295" s="242" t="s">
        <v>1</v>
      </c>
      <c r="F295" s="243" t="s">
        <v>311</v>
      </c>
      <c r="G295" s="241"/>
      <c r="H295" s="244">
        <v>16.218</v>
      </c>
      <c r="I295" s="245"/>
      <c r="J295" s="241"/>
      <c r="K295" s="241"/>
      <c r="L295" s="246"/>
      <c r="M295" s="247"/>
      <c r="N295" s="248"/>
      <c r="O295" s="248"/>
      <c r="P295" s="248"/>
      <c r="Q295" s="248"/>
      <c r="R295" s="248"/>
      <c r="S295" s="248"/>
      <c r="T295" s="249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T295" s="250" t="s">
        <v>151</v>
      </c>
      <c r="AU295" s="250" t="s">
        <v>149</v>
      </c>
      <c r="AV295" s="14" t="s">
        <v>83</v>
      </c>
      <c r="AW295" s="14" t="s">
        <v>30</v>
      </c>
      <c r="AX295" s="14" t="s">
        <v>73</v>
      </c>
      <c r="AY295" s="250" t="s">
        <v>140</v>
      </c>
    </row>
    <row r="296" s="13" customFormat="1">
      <c r="A296" s="13"/>
      <c r="B296" s="229"/>
      <c r="C296" s="230"/>
      <c r="D296" s="231" t="s">
        <v>151</v>
      </c>
      <c r="E296" s="232" t="s">
        <v>1</v>
      </c>
      <c r="F296" s="233" t="s">
        <v>312</v>
      </c>
      <c r="G296" s="230"/>
      <c r="H296" s="232" t="s">
        <v>1</v>
      </c>
      <c r="I296" s="234"/>
      <c r="J296" s="230"/>
      <c r="K296" s="230"/>
      <c r="L296" s="235"/>
      <c r="M296" s="236"/>
      <c r="N296" s="237"/>
      <c r="O296" s="237"/>
      <c r="P296" s="237"/>
      <c r="Q296" s="237"/>
      <c r="R296" s="237"/>
      <c r="S296" s="237"/>
      <c r="T296" s="238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39" t="s">
        <v>151</v>
      </c>
      <c r="AU296" s="239" t="s">
        <v>149</v>
      </c>
      <c r="AV296" s="13" t="s">
        <v>81</v>
      </c>
      <c r="AW296" s="13" t="s">
        <v>30</v>
      </c>
      <c r="AX296" s="13" t="s">
        <v>73</v>
      </c>
      <c r="AY296" s="239" t="s">
        <v>140</v>
      </c>
    </row>
    <row r="297" s="14" customFormat="1">
      <c r="A297" s="14"/>
      <c r="B297" s="240"/>
      <c r="C297" s="241"/>
      <c r="D297" s="231" t="s">
        <v>151</v>
      </c>
      <c r="E297" s="242" t="s">
        <v>1</v>
      </c>
      <c r="F297" s="243" t="s">
        <v>313</v>
      </c>
      <c r="G297" s="241"/>
      <c r="H297" s="244">
        <v>385.56</v>
      </c>
      <c r="I297" s="245"/>
      <c r="J297" s="241"/>
      <c r="K297" s="241"/>
      <c r="L297" s="246"/>
      <c r="M297" s="247"/>
      <c r="N297" s="248"/>
      <c r="O297" s="248"/>
      <c r="P297" s="248"/>
      <c r="Q297" s="248"/>
      <c r="R297" s="248"/>
      <c r="S297" s="248"/>
      <c r="T297" s="249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T297" s="250" t="s">
        <v>151</v>
      </c>
      <c r="AU297" s="250" t="s">
        <v>149</v>
      </c>
      <c r="AV297" s="14" t="s">
        <v>83</v>
      </c>
      <c r="AW297" s="14" t="s">
        <v>30</v>
      </c>
      <c r="AX297" s="14" t="s">
        <v>73</v>
      </c>
      <c r="AY297" s="250" t="s">
        <v>140</v>
      </c>
    </row>
    <row r="298" s="13" customFormat="1">
      <c r="A298" s="13"/>
      <c r="B298" s="229"/>
      <c r="C298" s="230"/>
      <c r="D298" s="231" t="s">
        <v>151</v>
      </c>
      <c r="E298" s="232" t="s">
        <v>1</v>
      </c>
      <c r="F298" s="233" t="s">
        <v>314</v>
      </c>
      <c r="G298" s="230"/>
      <c r="H298" s="232" t="s">
        <v>1</v>
      </c>
      <c r="I298" s="234"/>
      <c r="J298" s="230"/>
      <c r="K298" s="230"/>
      <c r="L298" s="235"/>
      <c r="M298" s="236"/>
      <c r="N298" s="237"/>
      <c r="O298" s="237"/>
      <c r="P298" s="237"/>
      <c r="Q298" s="237"/>
      <c r="R298" s="237"/>
      <c r="S298" s="237"/>
      <c r="T298" s="238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T298" s="239" t="s">
        <v>151</v>
      </c>
      <c r="AU298" s="239" t="s">
        <v>149</v>
      </c>
      <c r="AV298" s="13" t="s">
        <v>81</v>
      </c>
      <c r="AW298" s="13" t="s">
        <v>30</v>
      </c>
      <c r="AX298" s="13" t="s">
        <v>73</v>
      </c>
      <c r="AY298" s="239" t="s">
        <v>140</v>
      </c>
    </row>
    <row r="299" s="14" customFormat="1">
      <c r="A299" s="14"/>
      <c r="B299" s="240"/>
      <c r="C299" s="241"/>
      <c r="D299" s="231" t="s">
        <v>151</v>
      </c>
      <c r="E299" s="242" t="s">
        <v>1</v>
      </c>
      <c r="F299" s="243" t="s">
        <v>315</v>
      </c>
      <c r="G299" s="241"/>
      <c r="H299" s="244">
        <v>523.13999999999999</v>
      </c>
      <c r="I299" s="245"/>
      <c r="J299" s="241"/>
      <c r="K299" s="241"/>
      <c r="L299" s="246"/>
      <c r="M299" s="247"/>
      <c r="N299" s="248"/>
      <c r="O299" s="248"/>
      <c r="P299" s="248"/>
      <c r="Q299" s="248"/>
      <c r="R299" s="248"/>
      <c r="S299" s="248"/>
      <c r="T299" s="249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T299" s="250" t="s">
        <v>151</v>
      </c>
      <c r="AU299" s="250" t="s">
        <v>149</v>
      </c>
      <c r="AV299" s="14" t="s">
        <v>83</v>
      </c>
      <c r="AW299" s="14" t="s">
        <v>30</v>
      </c>
      <c r="AX299" s="14" t="s">
        <v>73</v>
      </c>
      <c r="AY299" s="250" t="s">
        <v>140</v>
      </c>
    </row>
    <row r="300" s="15" customFormat="1">
      <c r="A300" s="15"/>
      <c r="B300" s="251"/>
      <c r="C300" s="252"/>
      <c r="D300" s="231" t="s">
        <v>151</v>
      </c>
      <c r="E300" s="253" t="s">
        <v>1</v>
      </c>
      <c r="F300" s="254" t="s">
        <v>158</v>
      </c>
      <c r="G300" s="252"/>
      <c r="H300" s="255">
        <v>1068.1020000000001</v>
      </c>
      <c r="I300" s="256"/>
      <c r="J300" s="252"/>
      <c r="K300" s="252"/>
      <c r="L300" s="257"/>
      <c r="M300" s="258"/>
      <c r="N300" s="259"/>
      <c r="O300" s="259"/>
      <c r="P300" s="259"/>
      <c r="Q300" s="259"/>
      <c r="R300" s="259"/>
      <c r="S300" s="259"/>
      <c r="T300" s="260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T300" s="261" t="s">
        <v>151</v>
      </c>
      <c r="AU300" s="261" t="s">
        <v>149</v>
      </c>
      <c r="AV300" s="15" t="s">
        <v>148</v>
      </c>
      <c r="AW300" s="15" t="s">
        <v>30</v>
      </c>
      <c r="AX300" s="15" t="s">
        <v>81</v>
      </c>
      <c r="AY300" s="261" t="s">
        <v>140</v>
      </c>
    </row>
    <row r="301" s="2" customFormat="1" ht="21.75" customHeight="1">
      <c r="A301" s="38"/>
      <c r="B301" s="39"/>
      <c r="C301" s="215" t="s">
        <v>316</v>
      </c>
      <c r="D301" s="215" t="s">
        <v>144</v>
      </c>
      <c r="E301" s="216" t="s">
        <v>159</v>
      </c>
      <c r="F301" s="217" t="s">
        <v>160</v>
      </c>
      <c r="G301" s="218" t="s">
        <v>147</v>
      </c>
      <c r="H301" s="219">
        <v>1068.1020000000001</v>
      </c>
      <c r="I301" s="220"/>
      <c r="J301" s="221">
        <f>ROUND(I301*H301,2)</f>
        <v>0</v>
      </c>
      <c r="K301" s="222"/>
      <c r="L301" s="44"/>
      <c r="M301" s="223" t="s">
        <v>1</v>
      </c>
      <c r="N301" s="224" t="s">
        <v>38</v>
      </c>
      <c r="O301" s="91"/>
      <c r="P301" s="225">
        <f>O301*H301</f>
        <v>0</v>
      </c>
      <c r="Q301" s="225">
        <v>0</v>
      </c>
      <c r="R301" s="225">
        <f>Q301*H301</f>
        <v>0</v>
      </c>
      <c r="S301" s="225">
        <v>0</v>
      </c>
      <c r="T301" s="226">
        <f>S301*H301</f>
        <v>0</v>
      </c>
      <c r="U301" s="38"/>
      <c r="V301" s="38"/>
      <c r="W301" s="38"/>
      <c r="X301" s="38"/>
      <c r="Y301" s="38"/>
      <c r="Z301" s="38"/>
      <c r="AA301" s="38"/>
      <c r="AB301" s="38"/>
      <c r="AC301" s="38"/>
      <c r="AD301" s="38"/>
      <c r="AE301" s="38"/>
      <c r="AR301" s="227" t="s">
        <v>148</v>
      </c>
      <c r="AT301" s="227" t="s">
        <v>144</v>
      </c>
      <c r="AU301" s="227" t="s">
        <v>149</v>
      </c>
      <c r="AY301" s="17" t="s">
        <v>140</v>
      </c>
      <c r="BE301" s="228">
        <f>IF(N301="základní",J301,0)</f>
        <v>0</v>
      </c>
      <c r="BF301" s="228">
        <f>IF(N301="snížená",J301,0)</f>
        <v>0</v>
      </c>
      <c r="BG301" s="228">
        <f>IF(N301="zákl. přenesená",J301,0)</f>
        <v>0</v>
      </c>
      <c r="BH301" s="228">
        <f>IF(N301="sníž. přenesená",J301,0)</f>
        <v>0</v>
      </c>
      <c r="BI301" s="228">
        <f>IF(N301="nulová",J301,0)</f>
        <v>0</v>
      </c>
      <c r="BJ301" s="17" t="s">
        <v>81</v>
      </c>
      <c r="BK301" s="228">
        <f>ROUND(I301*H301,2)</f>
        <v>0</v>
      </c>
      <c r="BL301" s="17" t="s">
        <v>148</v>
      </c>
      <c r="BM301" s="227" t="s">
        <v>317</v>
      </c>
    </row>
    <row r="302" s="2" customFormat="1">
      <c r="A302" s="38"/>
      <c r="B302" s="39"/>
      <c r="C302" s="40"/>
      <c r="D302" s="262" t="s">
        <v>162</v>
      </c>
      <c r="E302" s="40"/>
      <c r="F302" s="263" t="s">
        <v>163</v>
      </c>
      <c r="G302" s="40"/>
      <c r="H302" s="40"/>
      <c r="I302" s="264"/>
      <c r="J302" s="40"/>
      <c r="K302" s="40"/>
      <c r="L302" s="44"/>
      <c r="M302" s="265"/>
      <c r="N302" s="266"/>
      <c r="O302" s="91"/>
      <c r="P302" s="91"/>
      <c r="Q302" s="91"/>
      <c r="R302" s="91"/>
      <c r="S302" s="91"/>
      <c r="T302" s="92"/>
      <c r="U302" s="38"/>
      <c r="V302" s="38"/>
      <c r="W302" s="38"/>
      <c r="X302" s="38"/>
      <c r="Y302" s="38"/>
      <c r="Z302" s="38"/>
      <c r="AA302" s="38"/>
      <c r="AB302" s="38"/>
      <c r="AC302" s="38"/>
      <c r="AD302" s="38"/>
      <c r="AE302" s="38"/>
      <c r="AT302" s="17" t="s">
        <v>162</v>
      </c>
      <c r="AU302" s="17" t="s">
        <v>149</v>
      </c>
    </row>
    <row r="303" s="13" customFormat="1">
      <c r="A303" s="13"/>
      <c r="B303" s="229"/>
      <c r="C303" s="230"/>
      <c r="D303" s="231" t="s">
        <v>151</v>
      </c>
      <c r="E303" s="232" t="s">
        <v>1</v>
      </c>
      <c r="F303" s="233" t="s">
        <v>308</v>
      </c>
      <c r="G303" s="230"/>
      <c r="H303" s="232" t="s">
        <v>1</v>
      </c>
      <c r="I303" s="234"/>
      <c r="J303" s="230"/>
      <c r="K303" s="230"/>
      <c r="L303" s="235"/>
      <c r="M303" s="236"/>
      <c r="N303" s="237"/>
      <c r="O303" s="237"/>
      <c r="P303" s="237"/>
      <c r="Q303" s="237"/>
      <c r="R303" s="237"/>
      <c r="S303" s="237"/>
      <c r="T303" s="238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T303" s="239" t="s">
        <v>151</v>
      </c>
      <c r="AU303" s="239" t="s">
        <v>149</v>
      </c>
      <c r="AV303" s="13" t="s">
        <v>81</v>
      </c>
      <c r="AW303" s="13" t="s">
        <v>30</v>
      </c>
      <c r="AX303" s="13" t="s">
        <v>73</v>
      </c>
      <c r="AY303" s="239" t="s">
        <v>140</v>
      </c>
    </row>
    <row r="304" s="14" customFormat="1">
      <c r="A304" s="14"/>
      <c r="B304" s="240"/>
      <c r="C304" s="241"/>
      <c r="D304" s="231" t="s">
        <v>151</v>
      </c>
      <c r="E304" s="242" t="s">
        <v>1</v>
      </c>
      <c r="F304" s="243" t="s">
        <v>309</v>
      </c>
      <c r="G304" s="241"/>
      <c r="H304" s="244">
        <v>143.184</v>
      </c>
      <c r="I304" s="245"/>
      <c r="J304" s="241"/>
      <c r="K304" s="241"/>
      <c r="L304" s="246"/>
      <c r="M304" s="247"/>
      <c r="N304" s="248"/>
      <c r="O304" s="248"/>
      <c r="P304" s="248"/>
      <c r="Q304" s="248"/>
      <c r="R304" s="248"/>
      <c r="S304" s="248"/>
      <c r="T304" s="249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T304" s="250" t="s">
        <v>151</v>
      </c>
      <c r="AU304" s="250" t="s">
        <v>149</v>
      </c>
      <c r="AV304" s="14" t="s">
        <v>83</v>
      </c>
      <c r="AW304" s="14" t="s">
        <v>30</v>
      </c>
      <c r="AX304" s="14" t="s">
        <v>73</v>
      </c>
      <c r="AY304" s="250" t="s">
        <v>140</v>
      </c>
    </row>
    <row r="305" s="13" customFormat="1">
      <c r="A305" s="13"/>
      <c r="B305" s="229"/>
      <c r="C305" s="230"/>
      <c r="D305" s="231" t="s">
        <v>151</v>
      </c>
      <c r="E305" s="232" t="s">
        <v>1</v>
      </c>
      <c r="F305" s="233" t="s">
        <v>310</v>
      </c>
      <c r="G305" s="230"/>
      <c r="H305" s="232" t="s">
        <v>1</v>
      </c>
      <c r="I305" s="234"/>
      <c r="J305" s="230"/>
      <c r="K305" s="230"/>
      <c r="L305" s="235"/>
      <c r="M305" s="236"/>
      <c r="N305" s="237"/>
      <c r="O305" s="237"/>
      <c r="P305" s="237"/>
      <c r="Q305" s="237"/>
      <c r="R305" s="237"/>
      <c r="S305" s="237"/>
      <c r="T305" s="238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T305" s="239" t="s">
        <v>151</v>
      </c>
      <c r="AU305" s="239" t="s">
        <v>149</v>
      </c>
      <c r="AV305" s="13" t="s">
        <v>81</v>
      </c>
      <c r="AW305" s="13" t="s">
        <v>30</v>
      </c>
      <c r="AX305" s="13" t="s">
        <v>73</v>
      </c>
      <c r="AY305" s="239" t="s">
        <v>140</v>
      </c>
    </row>
    <row r="306" s="14" customFormat="1">
      <c r="A306" s="14"/>
      <c r="B306" s="240"/>
      <c r="C306" s="241"/>
      <c r="D306" s="231" t="s">
        <v>151</v>
      </c>
      <c r="E306" s="242" t="s">
        <v>1</v>
      </c>
      <c r="F306" s="243" t="s">
        <v>311</v>
      </c>
      <c r="G306" s="241"/>
      <c r="H306" s="244">
        <v>16.218</v>
      </c>
      <c r="I306" s="245"/>
      <c r="J306" s="241"/>
      <c r="K306" s="241"/>
      <c r="L306" s="246"/>
      <c r="M306" s="247"/>
      <c r="N306" s="248"/>
      <c r="O306" s="248"/>
      <c r="P306" s="248"/>
      <c r="Q306" s="248"/>
      <c r="R306" s="248"/>
      <c r="S306" s="248"/>
      <c r="T306" s="249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T306" s="250" t="s">
        <v>151</v>
      </c>
      <c r="AU306" s="250" t="s">
        <v>149</v>
      </c>
      <c r="AV306" s="14" t="s">
        <v>83</v>
      </c>
      <c r="AW306" s="14" t="s">
        <v>30</v>
      </c>
      <c r="AX306" s="14" t="s">
        <v>73</v>
      </c>
      <c r="AY306" s="250" t="s">
        <v>140</v>
      </c>
    </row>
    <row r="307" s="13" customFormat="1">
      <c r="A307" s="13"/>
      <c r="B307" s="229"/>
      <c r="C307" s="230"/>
      <c r="D307" s="231" t="s">
        <v>151</v>
      </c>
      <c r="E307" s="232" t="s">
        <v>1</v>
      </c>
      <c r="F307" s="233" t="s">
        <v>312</v>
      </c>
      <c r="G307" s="230"/>
      <c r="H307" s="232" t="s">
        <v>1</v>
      </c>
      <c r="I307" s="234"/>
      <c r="J307" s="230"/>
      <c r="K307" s="230"/>
      <c r="L307" s="235"/>
      <c r="M307" s="236"/>
      <c r="N307" s="237"/>
      <c r="O307" s="237"/>
      <c r="P307" s="237"/>
      <c r="Q307" s="237"/>
      <c r="R307" s="237"/>
      <c r="S307" s="237"/>
      <c r="T307" s="238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T307" s="239" t="s">
        <v>151</v>
      </c>
      <c r="AU307" s="239" t="s">
        <v>149</v>
      </c>
      <c r="AV307" s="13" t="s">
        <v>81</v>
      </c>
      <c r="AW307" s="13" t="s">
        <v>30</v>
      </c>
      <c r="AX307" s="13" t="s">
        <v>73</v>
      </c>
      <c r="AY307" s="239" t="s">
        <v>140</v>
      </c>
    </row>
    <row r="308" s="14" customFormat="1">
      <c r="A308" s="14"/>
      <c r="B308" s="240"/>
      <c r="C308" s="241"/>
      <c r="D308" s="231" t="s">
        <v>151</v>
      </c>
      <c r="E308" s="242" t="s">
        <v>1</v>
      </c>
      <c r="F308" s="243" t="s">
        <v>313</v>
      </c>
      <c r="G308" s="241"/>
      <c r="H308" s="244">
        <v>385.56</v>
      </c>
      <c r="I308" s="245"/>
      <c r="J308" s="241"/>
      <c r="K308" s="241"/>
      <c r="L308" s="246"/>
      <c r="M308" s="247"/>
      <c r="N308" s="248"/>
      <c r="O308" s="248"/>
      <c r="P308" s="248"/>
      <c r="Q308" s="248"/>
      <c r="R308" s="248"/>
      <c r="S308" s="248"/>
      <c r="T308" s="249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T308" s="250" t="s">
        <v>151</v>
      </c>
      <c r="AU308" s="250" t="s">
        <v>149</v>
      </c>
      <c r="AV308" s="14" t="s">
        <v>83</v>
      </c>
      <c r="AW308" s="14" t="s">
        <v>30</v>
      </c>
      <c r="AX308" s="14" t="s">
        <v>73</v>
      </c>
      <c r="AY308" s="250" t="s">
        <v>140</v>
      </c>
    </row>
    <row r="309" s="13" customFormat="1">
      <c r="A309" s="13"/>
      <c r="B309" s="229"/>
      <c r="C309" s="230"/>
      <c r="D309" s="231" t="s">
        <v>151</v>
      </c>
      <c r="E309" s="232" t="s">
        <v>1</v>
      </c>
      <c r="F309" s="233" t="s">
        <v>314</v>
      </c>
      <c r="G309" s="230"/>
      <c r="H309" s="232" t="s">
        <v>1</v>
      </c>
      <c r="I309" s="234"/>
      <c r="J309" s="230"/>
      <c r="K309" s="230"/>
      <c r="L309" s="235"/>
      <c r="M309" s="236"/>
      <c r="N309" s="237"/>
      <c r="O309" s="237"/>
      <c r="P309" s="237"/>
      <c r="Q309" s="237"/>
      <c r="R309" s="237"/>
      <c r="S309" s="237"/>
      <c r="T309" s="238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T309" s="239" t="s">
        <v>151</v>
      </c>
      <c r="AU309" s="239" t="s">
        <v>149</v>
      </c>
      <c r="AV309" s="13" t="s">
        <v>81</v>
      </c>
      <c r="AW309" s="13" t="s">
        <v>30</v>
      </c>
      <c r="AX309" s="13" t="s">
        <v>73</v>
      </c>
      <c r="AY309" s="239" t="s">
        <v>140</v>
      </c>
    </row>
    <row r="310" s="14" customFormat="1">
      <c r="A310" s="14"/>
      <c r="B310" s="240"/>
      <c r="C310" s="241"/>
      <c r="D310" s="231" t="s">
        <v>151</v>
      </c>
      <c r="E310" s="242" t="s">
        <v>1</v>
      </c>
      <c r="F310" s="243" t="s">
        <v>315</v>
      </c>
      <c r="G310" s="241"/>
      <c r="H310" s="244">
        <v>523.13999999999999</v>
      </c>
      <c r="I310" s="245"/>
      <c r="J310" s="241"/>
      <c r="K310" s="241"/>
      <c r="L310" s="246"/>
      <c r="M310" s="247"/>
      <c r="N310" s="248"/>
      <c r="O310" s="248"/>
      <c r="P310" s="248"/>
      <c r="Q310" s="248"/>
      <c r="R310" s="248"/>
      <c r="S310" s="248"/>
      <c r="T310" s="249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T310" s="250" t="s">
        <v>151</v>
      </c>
      <c r="AU310" s="250" t="s">
        <v>149</v>
      </c>
      <c r="AV310" s="14" t="s">
        <v>83</v>
      </c>
      <c r="AW310" s="14" t="s">
        <v>30</v>
      </c>
      <c r="AX310" s="14" t="s">
        <v>73</v>
      </c>
      <c r="AY310" s="250" t="s">
        <v>140</v>
      </c>
    </row>
    <row r="311" s="15" customFormat="1">
      <c r="A311" s="15"/>
      <c r="B311" s="251"/>
      <c r="C311" s="252"/>
      <c r="D311" s="231" t="s">
        <v>151</v>
      </c>
      <c r="E311" s="253" t="s">
        <v>1</v>
      </c>
      <c r="F311" s="254" t="s">
        <v>158</v>
      </c>
      <c r="G311" s="252"/>
      <c r="H311" s="255">
        <v>1068.1020000000001</v>
      </c>
      <c r="I311" s="256"/>
      <c r="J311" s="252"/>
      <c r="K311" s="252"/>
      <c r="L311" s="257"/>
      <c r="M311" s="258"/>
      <c r="N311" s="259"/>
      <c r="O311" s="259"/>
      <c r="P311" s="259"/>
      <c r="Q311" s="259"/>
      <c r="R311" s="259"/>
      <c r="S311" s="259"/>
      <c r="T311" s="260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T311" s="261" t="s">
        <v>151</v>
      </c>
      <c r="AU311" s="261" t="s">
        <v>149</v>
      </c>
      <c r="AV311" s="15" t="s">
        <v>148</v>
      </c>
      <c r="AW311" s="15" t="s">
        <v>30</v>
      </c>
      <c r="AX311" s="15" t="s">
        <v>81</v>
      </c>
      <c r="AY311" s="261" t="s">
        <v>140</v>
      </c>
    </row>
    <row r="312" s="2" customFormat="1" ht="33" customHeight="1">
      <c r="A312" s="38"/>
      <c r="B312" s="39"/>
      <c r="C312" s="215" t="s">
        <v>318</v>
      </c>
      <c r="D312" s="215" t="s">
        <v>144</v>
      </c>
      <c r="E312" s="216" t="s">
        <v>319</v>
      </c>
      <c r="F312" s="217" t="s">
        <v>320</v>
      </c>
      <c r="G312" s="218" t="s">
        <v>194</v>
      </c>
      <c r="H312" s="219">
        <v>84444</v>
      </c>
      <c r="I312" s="220"/>
      <c r="J312" s="221">
        <f>ROUND(I312*H312,2)</f>
        <v>0</v>
      </c>
      <c r="K312" s="222"/>
      <c r="L312" s="44"/>
      <c r="M312" s="223" t="s">
        <v>1</v>
      </c>
      <c r="N312" s="224" t="s">
        <v>38</v>
      </c>
      <c r="O312" s="91"/>
      <c r="P312" s="225">
        <f>O312*H312</f>
        <v>0</v>
      </c>
      <c r="Q312" s="225">
        <v>0</v>
      </c>
      <c r="R312" s="225">
        <f>Q312*H312</f>
        <v>0</v>
      </c>
      <c r="S312" s="225">
        <v>0</v>
      </c>
      <c r="T312" s="226">
        <f>S312*H312</f>
        <v>0</v>
      </c>
      <c r="U312" s="38"/>
      <c r="V312" s="38"/>
      <c r="W312" s="38"/>
      <c r="X312" s="38"/>
      <c r="Y312" s="38"/>
      <c r="Z312" s="38"/>
      <c r="AA312" s="38"/>
      <c r="AB312" s="38"/>
      <c r="AC312" s="38"/>
      <c r="AD312" s="38"/>
      <c r="AE312" s="38"/>
      <c r="AR312" s="227" t="s">
        <v>148</v>
      </c>
      <c r="AT312" s="227" t="s">
        <v>144</v>
      </c>
      <c r="AU312" s="227" t="s">
        <v>149</v>
      </c>
      <c r="AY312" s="17" t="s">
        <v>140</v>
      </c>
      <c r="BE312" s="228">
        <f>IF(N312="základní",J312,0)</f>
        <v>0</v>
      </c>
      <c r="BF312" s="228">
        <f>IF(N312="snížená",J312,0)</f>
        <v>0</v>
      </c>
      <c r="BG312" s="228">
        <f>IF(N312="zákl. přenesená",J312,0)</f>
        <v>0</v>
      </c>
      <c r="BH312" s="228">
        <f>IF(N312="sníž. přenesená",J312,0)</f>
        <v>0</v>
      </c>
      <c r="BI312" s="228">
        <f>IF(N312="nulová",J312,0)</f>
        <v>0</v>
      </c>
      <c r="BJ312" s="17" t="s">
        <v>81</v>
      </c>
      <c r="BK312" s="228">
        <f>ROUND(I312*H312,2)</f>
        <v>0</v>
      </c>
      <c r="BL312" s="17" t="s">
        <v>148</v>
      </c>
      <c r="BM312" s="227" t="s">
        <v>321</v>
      </c>
    </row>
    <row r="313" s="2" customFormat="1">
      <c r="A313" s="38"/>
      <c r="B313" s="39"/>
      <c r="C313" s="40"/>
      <c r="D313" s="262" t="s">
        <v>162</v>
      </c>
      <c r="E313" s="40"/>
      <c r="F313" s="263" t="s">
        <v>322</v>
      </c>
      <c r="G313" s="40"/>
      <c r="H313" s="40"/>
      <c r="I313" s="264"/>
      <c r="J313" s="40"/>
      <c r="K313" s="40"/>
      <c r="L313" s="44"/>
      <c r="M313" s="265"/>
      <c r="N313" s="266"/>
      <c r="O313" s="91"/>
      <c r="P313" s="91"/>
      <c r="Q313" s="91"/>
      <c r="R313" s="91"/>
      <c r="S313" s="91"/>
      <c r="T313" s="92"/>
      <c r="U313" s="38"/>
      <c r="V313" s="38"/>
      <c r="W313" s="38"/>
      <c r="X313" s="38"/>
      <c r="Y313" s="38"/>
      <c r="Z313" s="38"/>
      <c r="AA313" s="38"/>
      <c r="AB313" s="38"/>
      <c r="AC313" s="38"/>
      <c r="AD313" s="38"/>
      <c r="AE313" s="38"/>
      <c r="AT313" s="17" t="s">
        <v>162</v>
      </c>
      <c r="AU313" s="17" t="s">
        <v>149</v>
      </c>
    </row>
    <row r="314" s="13" customFormat="1">
      <c r="A314" s="13"/>
      <c r="B314" s="229"/>
      <c r="C314" s="230"/>
      <c r="D314" s="231" t="s">
        <v>151</v>
      </c>
      <c r="E314" s="232" t="s">
        <v>1</v>
      </c>
      <c r="F314" s="233" t="s">
        <v>323</v>
      </c>
      <c r="G314" s="230"/>
      <c r="H314" s="232" t="s">
        <v>1</v>
      </c>
      <c r="I314" s="234"/>
      <c r="J314" s="230"/>
      <c r="K314" s="230"/>
      <c r="L314" s="235"/>
      <c r="M314" s="236"/>
      <c r="N314" s="237"/>
      <c r="O314" s="237"/>
      <c r="P314" s="237"/>
      <c r="Q314" s="237"/>
      <c r="R314" s="237"/>
      <c r="S314" s="237"/>
      <c r="T314" s="238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T314" s="239" t="s">
        <v>151</v>
      </c>
      <c r="AU314" s="239" t="s">
        <v>149</v>
      </c>
      <c r="AV314" s="13" t="s">
        <v>81</v>
      </c>
      <c r="AW314" s="13" t="s">
        <v>30</v>
      </c>
      <c r="AX314" s="13" t="s">
        <v>73</v>
      </c>
      <c r="AY314" s="239" t="s">
        <v>140</v>
      </c>
    </row>
    <row r="315" s="14" customFormat="1">
      <c r="A315" s="14"/>
      <c r="B315" s="240"/>
      <c r="C315" s="241"/>
      <c r="D315" s="231" t="s">
        <v>151</v>
      </c>
      <c r="E315" s="242" t="s">
        <v>1</v>
      </c>
      <c r="F315" s="243" t="s">
        <v>324</v>
      </c>
      <c r="G315" s="241"/>
      <c r="H315" s="244">
        <v>32130</v>
      </c>
      <c r="I315" s="245"/>
      <c r="J315" s="241"/>
      <c r="K315" s="241"/>
      <c r="L315" s="246"/>
      <c r="M315" s="247"/>
      <c r="N315" s="248"/>
      <c r="O315" s="248"/>
      <c r="P315" s="248"/>
      <c r="Q315" s="248"/>
      <c r="R315" s="248"/>
      <c r="S315" s="248"/>
      <c r="T315" s="249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T315" s="250" t="s">
        <v>151</v>
      </c>
      <c r="AU315" s="250" t="s">
        <v>149</v>
      </c>
      <c r="AV315" s="14" t="s">
        <v>83</v>
      </c>
      <c r="AW315" s="14" t="s">
        <v>30</v>
      </c>
      <c r="AX315" s="14" t="s">
        <v>73</v>
      </c>
      <c r="AY315" s="250" t="s">
        <v>140</v>
      </c>
    </row>
    <row r="316" s="13" customFormat="1">
      <c r="A316" s="13"/>
      <c r="B316" s="229"/>
      <c r="C316" s="230"/>
      <c r="D316" s="231" t="s">
        <v>151</v>
      </c>
      <c r="E316" s="232" t="s">
        <v>1</v>
      </c>
      <c r="F316" s="233" t="s">
        <v>325</v>
      </c>
      <c r="G316" s="230"/>
      <c r="H316" s="232" t="s">
        <v>1</v>
      </c>
      <c r="I316" s="234"/>
      <c r="J316" s="230"/>
      <c r="K316" s="230"/>
      <c r="L316" s="235"/>
      <c r="M316" s="236"/>
      <c r="N316" s="237"/>
      <c r="O316" s="237"/>
      <c r="P316" s="237"/>
      <c r="Q316" s="237"/>
      <c r="R316" s="237"/>
      <c r="S316" s="237"/>
      <c r="T316" s="238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239" t="s">
        <v>151</v>
      </c>
      <c r="AU316" s="239" t="s">
        <v>149</v>
      </c>
      <c r="AV316" s="13" t="s">
        <v>81</v>
      </c>
      <c r="AW316" s="13" t="s">
        <v>30</v>
      </c>
      <c r="AX316" s="13" t="s">
        <v>73</v>
      </c>
      <c r="AY316" s="239" t="s">
        <v>140</v>
      </c>
    </row>
    <row r="317" s="14" customFormat="1">
      <c r="A317" s="14"/>
      <c r="B317" s="240"/>
      <c r="C317" s="241"/>
      <c r="D317" s="231" t="s">
        <v>151</v>
      </c>
      <c r="E317" s="242" t="s">
        <v>1</v>
      </c>
      <c r="F317" s="243" t="s">
        <v>326</v>
      </c>
      <c r="G317" s="241"/>
      <c r="H317" s="244">
        <v>52314</v>
      </c>
      <c r="I317" s="245"/>
      <c r="J317" s="241"/>
      <c r="K317" s="241"/>
      <c r="L317" s="246"/>
      <c r="M317" s="247"/>
      <c r="N317" s="248"/>
      <c r="O317" s="248"/>
      <c r="P317" s="248"/>
      <c r="Q317" s="248"/>
      <c r="R317" s="248"/>
      <c r="S317" s="248"/>
      <c r="T317" s="249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T317" s="250" t="s">
        <v>151</v>
      </c>
      <c r="AU317" s="250" t="s">
        <v>149</v>
      </c>
      <c r="AV317" s="14" t="s">
        <v>83</v>
      </c>
      <c r="AW317" s="14" t="s">
        <v>30</v>
      </c>
      <c r="AX317" s="14" t="s">
        <v>73</v>
      </c>
      <c r="AY317" s="250" t="s">
        <v>140</v>
      </c>
    </row>
    <row r="318" s="15" customFormat="1">
      <c r="A318" s="15"/>
      <c r="B318" s="251"/>
      <c r="C318" s="252"/>
      <c r="D318" s="231" t="s">
        <v>151</v>
      </c>
      <c r="E318" s="253" t="s">
        <v>1</v>
      </c>
      <c r="F318" s="254" t="s">
        <v>158</v>
      </c>
      <c r="G318" s="252"/>
      <c r="H318" s="255">
        <v>84444</v>
      </c>
      <c r="I318" s="256"/>
      <c r="J318" s="252"/>
      <c r="K318" s="252"/>
      <c r="L318" s="257"/>
      <c r="M318" s="258"/>
      <c r="N318" s="259"/>
      <c r="O318" s="259"/>
      <c r="P318" s="259"/>
      <c r="Q318" s="259"/>
      <c r="R318" s="259"/>
      <c r="S318" s="259"/>
      <c r="T318" s="260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T318" s="261" t="s">
        <v>151</v>
      </c>
      <c r="AU318" s="261" t="s">
        <v>149</v>
      </c>
      <c r="AV318" s="15" t="s">
        <v>148</v>
      </c>
      <c r="AW318" s="15" t="s">
        <v>30</v>
      </c>
      <c r="AX318" s="15" t="s">
        <v>81</v>
      </c>
      <c r="AY318" s="261" t="s">
        <v>140</v>
      </c>
    </row>
    <row r="319" s="2" customFormat="1" ht="24.15" customHeight="1">
      <c r="A319" s="38"/>
      <c r="B319" s="39"/>
      <c r="C319" s="215" t="s">
        <v>327</v>
      </c>
      <c r="D319" s="215" t="s">
        <v>144</v>
      </c>
      <c r="E319" s="216" t="s">
        <v>328</v>
      </c>
      <c r="F319" s="217" t="s">
        <v>329</v>
      </c>
      <c r="G319" s="218" t="s">
        <v>194</v>
      </c>
      <c r="H319" s="219">
        <v>11800</v>
      </c>
      <c r="I319" s="220"/>
      <c r="J319" s="221">
        <f>ROUND(I319*H319,2)</f>
        <v>0</v>
      </c>
      <c r="K319" s="222"/>
      <c r="L319" s="44"/>
      <c r="M319" s="223" t="s">
        <v>1</v>
      </c>
      <c r="N319" s="224" t="s">
        <v>38</v>
      </c>
      <c r="O319" s="91"/>
      <c r="P319" s="225">
        <f>O319*H319</f>
        <v>0</v>
      </c>
      <c r="Q319" s="225">
        <v>0</v>
      </c>
      <c r="R319" s="225">
        <f>Q319*H319</f>
        <v>0</v>
      </c>
      <c r="S319" s="225">
        <v>0</v>
      </c>
      <c r="T319" s="226">
        <f>S319*H319</f>
        <v>0</v>
      </c>
      <c r="U319" s="38"/>
      <c r="V319" s="38"/>
      <c r="W319" s="38"/>
      <c r="X319" s="38"/>
      <c r="Y319" s="38"/>
      <c r="Z319" s="38"/>
      <c r="AA319" s="38"/>
      <c r="AB319" s="38"/>
      <c r="AC319" s="38"/>
      <c r="AD319" s="38"/>
      <c r="AE319" s="38"/>
      <c r="AR319" s="227" t="s">
        <v>148</v>
      </c>
      <c r="AT319" s="227" t="s">
        <v>144</v>
      </c>
      <c r="AU319" s="227" t="s">
        <v>149</v>
      </c>
      <c r="AY319" s="17" t="s">
        <v>140</v>
      </c>
      <c r="BE319" s="228">
        <f>IF(N319="základní",J319,0)</f>
        <v>0</v>
      </c>
      <c r="BF319" s="228">
        <f>IF(N319="snížená",J319,0)</f>
        <v>0</v>
      </c>
      <c r="BG319" s="228">
        <f>IF(N319="zákl. přenesená",J319,0)</f>
        <v>0</v>
      </c>
      <c r="BH319" s="228">
        <f>IF(N319="sníž. přenesená",J319,0)</f>
        <v>0</v>
      </c>
      <c r="BI319" s="228">
        <f>IF(N319="nulová",J319,0)</f>
        <v>0</v>
      </c>
      <c r="BJ319" s="17" t="s">
        <v>81</v>
      </c>
      <c r="BK319" s="228">
        <f>ROUND(I319*H319,2)</f>
        <v>0</v>
      </c>
      <c r="BL319" s="17" t="s">
        <v>148</v>
      </c>
      <c r="BM319" s="227" t="s">
        <v>330</v>
      </c>
    </row>
    <row r="320" s="2" customFormat="1">
      <c r="A320" s="38"/>
      <c r="B320" s="39"/>
      <c r="C320" s="40"/>
      <c r="D320" s="262" t="s">
        <v>162</v>
      </c>
      <c r="E320" s="40"/>
      <c r="F320" s="263" t="s">
        <v>331</v>
      </c>
      <c r="G320" s="40"/>
      <c r="H320" s="40"/>
      <c r="I320" s="264"/>
      <c r="J320" s="40"/>
      <c r="K320" s="40"/>
      <c r="L320" s="44"/>
      <c r="M320" s="265"/>
      <c r="N320" s="266"/>
      <c r="O320" s="91"/>
      <c r="P320" s="91"/>
      <c r="Q320" s="91"/>
      <c r="R320" s="91"/>
      <c r="S320" s="91"/>
      <c r="T320" s="92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T320" s="17" t="s">
        <v>162</v>
      </c>
      <c r="AU320" s="17" t="s">
        <v>149</v>
      </c>
    </row>
    <row r="321" s="13" customFormat="1">
      <c r="A321" s="13"/>
      <c r="B321" s="229"/>
      <c r="C321" s="230"/>
      <c r="D321" s="231" t="s">
        <v>151</v>
      </c>
      <c r="E321" s="232" t="s">
        <v>1</v>
      </c>
      <c r="F321" s="233" t="s">
        <v>332</v>
      </c>
      <c r="G321" s="230"/>
      <c r="H321" s="232" t="s">
        <v>1</v>
      </c>
      <c r="I321" s="234"/>
      <c r="J321" s="230"/>
      <c r="K321" s="230"/>
      <c r="L321" s="235"/>
      <c r="M321" s="236"/>
      <c r="N321" s="237"/>
      <c r="O321" s="237"/>
      <c r="P321" s="237"/>
      <c r="Q321" s="237"/>
      <c r="R321" s="237"/>
      <c r="S321" s="237"/>
      <c r="T321" s="238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T321" s="239" t="s">
        <v>151</v>
      </c>
      <c r="AU321" s="239" t="s">
        <v>149</v>
      </c>
      <c r="AV321" s="13" t="s">
        <v>81</v>
      </c>
      <c r="AW321" s="13" t="s">
        <v>30</v>
      </c>
      <c r="AX321" s="13" t="s">
        <v>73</v>
      </c>
      <c r="AY321" s="239" t="s">
        <v>140</v>
      </c>
    </row>
    <row r="322" s="14" customFormat="1">
      <c r="A322" s="14"/>
      <c r="B322" s="240"/>
      <c r="C322" s="241"/>
      <c r="D322" s="231" t="s">
        <v>151</v>
      </c>
      <c r="E322" s="242" t="s">
        <v>1</v>
      </c>
      <c r="F322" s="243" t="s">
        <v>333</v>
      </c>
      <c r="G322" s="241"/>
      <c r="H322" s="244">
        <v>11800</v>
      </c>
      <c r="I322" s="245"/>
      <c r="J322" s="241"/>
      <c r="K322" s="241"/>
      <c r="L322" s="246"/>
      <c r="M322" s="247"/>
      <c r="N322" s="248"/>
      <c r="O322" s="248"/>
      <c r="P322" s="248"/>
      <c r="Q322" s="248"/>
      <c r="R322" s="248"/>
      <c r="S322" s="248"/>
      <c r="T322" s="249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T322" s="250" t="s">
        <v>151</v>
      </c>
      <c r="AU322" s="250" t="s">
        <v>149</v>
      </c>
      <c r="AV322" s="14" t="s">
        <v>83</v>
      </c>
      <c r="AW322" s="14" t="s">
        <v>30</v>
      </c>
      <c r="AX322" s="14" t="s">
        <v>73</v>
      </c>
      <c r="AY322" s="250" t="s">
        <v>140</v>
      </c>
    </row>
    <row r="323" s="15" customFormat="1">
      <c r="A323" s="15"/>
      <c r="B323" s="251"/>
      <c r="C323" s="252"/>
      <c r="D323" s="231" t="s">
        <v>151</v>
      </c>
      <c r="E323" s="253" t="s">
        <v>1</v>
      </c>
      <c r="F323" s="254" t="s">
        <v>158</v>
      </c>
      <c r="G323" s="252"/>
      <c r="H323" s="255">
        <v>11800</v>
      </c>
      <c r="I323" s="256"/>
      <c r="J323" s="252"/>
      <c r="K323" s="252"/>
      <c r="L323" s="257"/>
      <c r="M323" s="258"/>
      <c r="N323" s="259"/>
      <c r="O323" s="259"/>
      <c r="P323" s="259"/>
      <c r="Q323" s="259"/>
      <c r="R323" s="259"/>
      <c r="S323" s="259"/>
      <c r="T323" s="260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T323" s="261" t="s">
        <v>151</v>
      </c>
      <c r="AU323" s="261" t="s">
        <v>149</v>
      </c>
      <c r="AV323" s="15" t="s">
        <v>148</v>
      </c>
      <c r="AW323" s="15" t="s">
        <v>30</v>
      </c>
      <c r="AX323" s="15" t="s">
        <v>81</v>
      </c>
      <c r="AY323" s="261" t="s">
        <v>140</v>
      </c>
    </row>
    <row r="324" s="2" customFormat="1" ht="24.15" customHeight="1">
      <c r="A324" s="38"/>
      <c r="B324" s="39"/>
      <c r="C324" s="215" t="s">
        <v>334</v>
      </c>
      <c r="D324" s="215" t="s">
        <v>144</v>
      </c>
      <c r="E324" s="216" t="s">
        <v>335</v>
      </c>
      <c r="F324" s="217" t="s">
        <v>336</v>
      </c>
      <c r="G324" s="218" t="s">
        <v>194</v>
      </c>
      <c r="H324" s="219">
        <v>1285.2000000000001</v>
      </c>
      <c r="I324" s="220"/>
      <c r="J324" s="221">
        <f>ROUND(I324*H324,2)</f>
        <v>0</v>
      </c>
      <c r="K324" s="222"/>
      <c r="L324" s="44"/>
      <c r="M324" s="223" t="s">
        <v>1</v>
      </c>
      <c r="N324" s="224" t="s">
        <v>38</v>
      </c>
      <c r="O324" s="91"/>
      <c r="P324" s="225">
        <f>O324*H324</f>
        <v>0</v>
      </c>
      <c r="Q324" s="225">
        <v>0</v>
      </c>
      <c r="R324" s="225">
        <f>Q324*H324</f>
        <v>0</v>
      </c>
      <c r="S324" s="225">
        <v>0</v>
      </c>
      <c r="T324" s="226">
        <f>S324*H324</f>
        <v>0</v>
      </c>
      <c r="U324" s="38"/>
      <c r="V324" s="38"/>
      <c r="W324" s="38"/>
      <c r="X324" s="38"/>
      <c r="Y324" s="38"/>
      <c r="Z324" s="38"/>
      <c r="AA324" s="38"/>
      <c r="AB324" s="38"/>
      <c r="AC324" s="38"/>
      <c r="AD324" s="38"/>
      <c r="AE324" s="38"/>
      <c r="AR324" s="227" t="s">
        <v>148</v>
      </c>
      <c r="AT324" s="227" t="s">
        <v>144</v>
      </c>
      <c r="AU324" s="227" t="s">
        <v>149</v>
      </c>
      <c r="AY324" s="17" t="s">
        <v>140</v>
      </c>
      <c r="BE324" s="228">
        <f>IF(N324="základní",J324,0)</f>
        <v>0</v>
      </c>
      <c r="BF324" s="228">
        <f>IF(N324="snížená",J324,0)</f>
        <v>0</v>
      </c>
      <c r="BG324" s="228">
        <f>IF(N324="zákl. přenesená",J324,0)</f>
        <v>0</v>
      </c>
      <c r="BH324" s="228">
        <f>IF(N324="sníž. přenesená",J324,0)</f>
        <v>0</v>
      </c>
      <c r="BI324" s="228">
        <f>IF(N324="nulová",J324,0)</f>
        <v>0</v>
      </c>
      <c r="BJ324" s="17" t="s">
        <v>81</v>
      </c>
      <c r="BK324" s="228">
        <f>ROUND(I324*H324,2)</f>
        <v>0</v>
      </c>
      <c r="BL324" s="17" t="s">
        <v>148</v>
      </c>
      <c r="BM324" s="227" t="s">
        <v>337</v>
      </c>
    </row>
    <row r="325" s="2" customFormat="1">
      <c r="A325" s="38"/>
      <c r="B325" s="39"/>
      <c r="C325" s="40"/>
      <c r="D325" s="262" t="s">
        <v>162</v>
      </c>
      <c r="E325" s="40"/>
      <c r="F325" s="263" t="s">
        <v>338</v>
      </c>
      <c r="G325" s="40"/>
      <c r="H325" s="40"/>
      <c r="I325" s="264"/>
      <c r="J325" s="40"/>
      <c r="K325" s="40"/>
      <c r="L325" s="44"/>
      <c r="M325" s="265"/>
      <c r="N325" s="266"/>
      <c r="O325" s="91"/>
      <c r="P325" s="91"/>
      <c r="Q325" s="91"/>
      <c r="R325" s="91"/>
      <c r="S325" s="91"/>
      <c r="T325" s="92"/>
      <c r="U325" s="38"/>
      <c r="V325" s="38"/>
      <c r="W325" s="38"/>
      <c r="X325" s="38"/>
      <c r="Y325" s="38"/>
      <c r="Z325" s="38"/>
      <c r="AA325" s="38"/>
      <c r="AB325" s="38"/>
      <c r="AC325" s="38"/>
      <c r="AD325" s="38"/>
      <c r="AE325" s="38"/>
      <c r="AT325" s="17" t="s">
        <v>162</v>
      </c>
      <c r="AU325" s="17" t="s">
        <v>149</v>
      </c>
    </row>
    <row r="326" s="13" customFormat="1">
      <c r="A326" s="13"/>
      <c r="B326" s="229"/>
      <c r="C326" s="230"/>
      <c r="D326" s="231" t="s">
        <v>151</v>
      </c>
      <c r="E326" s="232" t="s">
        <v>1</v>
      </c>
      <c r="F326" s="233" t="s">
        <v>339</v>
      </c>
      <c r="G326" s="230"/>
      <c r="H326" s="232" t="s">
        <v>1</v>
      </c>
      <c r="I326" s="234"/>
      <c r="J326" s="230"/>
      <c r="K326" s="230"/>
      <c r="L326" s="235"/>
      <c r="M326" s="236"/>
      <c r="N326" s="237"/>
      <c r="O326" s="237"/>
      <c r="P326" s="237"/>
      <c r="Q326" s="237"/>
      <c r="R326" s="237"/>
      <c r="S326" s="237"/>
      <c r="T326" s="238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T326" s="239" t="s">
        <v>151</v>
      </c>
      <c r="AU326" s="239" t="s">
        <v>149</v>
      </c>
      <c r="AV326" s="13" t="s">
        <v>81</v>
      </c>
      <c r="AW326" s="13" t="s">
        <v>30</v>
      </c>
      <c r="AX326" s="13" t="s">
        <v>73</v>
      </c>
      <c r="AY326" s="239" t="s">
        <v>140</v>
      </c>
    </row>
    <row r="327" s="14" customFormat="1">
      <c r="A327" s="14"/>
      <c r="B327" s="240"/>
      <c r="C327" s="241"/>
      <c r="D327" s="231" t="s">
        <v>151</v>
      </c>
      <c r="E327" s="242" t="s">
        <v>1</v>
      </c>
      <c r="F327" s="243" t="s">
        <v>340</v>
      </c>
      <c r="G327" s="241"/>
      <c r="H327" s="244">
        <v>1285.2000000000001</v>
      </c>
      <c r="I327" s="245"/>
      <c r="J327" s="241"/>
      <c r="K327" s="241"/>
      <c r="L327" s="246"/>
      <c r="M327" s="247"/>
      <c r="N327" s="248"/>
      <c r="O327" s="248"/>
      <c r="P327" s="248"/>
      <c r="Q327" s="248"/>
      <c r="R327" s="248"/>
      <c r="S327" s="248"/>
      <c r="T327" s="249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T327" s="250" t="s">
        <v>151</v>
      </c>
      <c r="AU327" s="250" t="s">
        <v>149</v>
      </c>
      <c r="AV327" s="14" t="s">
        <v>83</v>
      </c>
      <c r="AW327" s="14" t="s">
        <v>30</v>
      </c>
      <c r="AX327" s="14" t="s">
        <v>73</v>
      </c>
      <c r="AY327" s="250" t="s">
        <v>140</v>
      </c>
    </row>
    <row r="328" s="15" customFormat="1">
      <c r="A328" s="15"/>
      <c r="B328" s="251"/>
      <c r="C328" s="252"/>
      <c r="D328" s="231" t="s">
        <v>151</v>
      </c>
      <c r="E328" s="253" t="s">
        <v>1</v>
      </c>
      <c r="F328" s="254" t="s">
        <v>158</v>
      </c>
      <c r="G328" s="252"/>
      <c r="H328" s="255">
        <v>1285.2000000000001</v>
      </c>
      <c r="I328" s="256"/>
      <c r="J328" s="252"/>
      <c r="K328" s="252"/>
      <c r="L328" s="257"/>
      <c r="M328" s="258"/>
      <c r="N328" s="259"/>
      <c r="O328" s="259"/>
      <c r="P328" s="259"/>
      <c r="Q328" s="259"/>
      <c r="R328" s="259"/>
      <c r="S328" s="259"/>
      <c r="T328" s="260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T328" s="261" t="s">
        <v>151</v>
      </c>
      <c r="AU328" s="261" t="s">
        <v>149</v>
      </c>
      <c r="AV328" s="15" t="s">
        <v>148</v>
      </c>
      <c r="AW328" s="15" t="s">
        <v>30</v>
      </c>
      <c r="AX328" s="15" t="s">
        <v>81</v>
      </c>
      <c r="AY328" s="261" t="s">
        <v>140</v>
      </c>
    </row>
    <row r="329" s="2" customFormat="1" ht="16.5" customHeight="1">
      <c r="A329" s="38"/>
      <c r="B329" s="39"/>
      <c r="C329" s="267" t="s">
        <v>341</v>
      </c>
      <c r="D329" s="267" t="s">
        <v>186</v>
      </c>
      <c r="E329" s="268" t="s">
        <v>342</v>
      </c>
      <c r="F329" s="269" t="s">
        <v>343</v>
      </c>
      <c r="G329" s="270" t="s">
        <v>344</v>
      </c>
      <c r="H329" s="271">
        <v>19.277999999999999</v>
      </c>
      <c r="I329" s="272"/>
      <c r="J329" s="273">
        <f>ROUND(I329*H329,2)</f>
        <v>0</v>
      </c>
      <c r="K329" s="274"/>
      <c r="L329" s="275"/>
      <c r="M329" s="276" t="s">
        <v>1</v>
      </c>
      <c r="N329" s="277" t="s">
        <v>38</v>
      </c>
      <c r="O329" s="91"/>
      <c r="P329" s="225">
        <f>O329*H329</f>
        <v>0</v>
      </c>
      <c r="Q329" s="225">
        <v>0.001</v>
      </c>
      <c r="R329" s="225">
        <f>Q329*H329</f>
        <v>0.019278</v>
      </c>
      <c r="S329" s="225">
        <v>0</v>
      </c>
      <c r="T329" s="226">
        <f>S329*H329</f>
        <v>0</v>
      </c>
      <c r="U329" s="38"/>
      <c r="V329" s="38"/>
      <c r="W329" s="38"/>
      <c r="X329" s="38"/>
      <c r="Y329" s="38"/>
      <c r="Z329" s="38"/>
      <c r="AA329" s="38"/>
      <c r="AB329" s="38"/>
      <c r="AC329" s="38"/>
      <c r="AD329" s="38"/>
      <c r="AE329" s="38"/>
      <c r="AR329" s="227" t="s">
        <v>189</v>
      </c>
      <c r="AT329" s="227" t="s">
        <v>186</v>
      </c>
      <c r="AU329" s="227" t="s">
        <v>149</v>
      </c>
      <c r="AY329" s="17" t="s">
        <v>140</v>
      </c>
      <c r="BE329" s="228">
        <f>IF(N329="základní",J329,0)</f>
        <v>0</v>
      </c>
      <c r="BF329" s="228">
        <f>IF(N329="snížená",J329,0)</f>
        <v>0</v>
      </c>
      <c r="BG329" s="228">
        <f>IF(N329="zákl. přenesená",J329,0)</f>
        <v>0</v>
      </c>
      <c r="BH329" s="228">
        <f>IF(N329="sníž. přenesená",J329,0)</f>
        <v>0</v>
      </c>
      <c r="BI329" s="228">
        <f>IF(N329="nulová",J329,0)</f>
        <v>0</v>
      </c>
      <c r="BJ329" s="17" t="s">
        <v>81</v>
      </c>
      <c r="BK329" s="228">
        <f>ROUND(I329*H329,2)</f>
        <v>0</v>
      </c>
      <c r="BL329" s="17" t="s">
        <v>148</v>
      </c>
      <c r="BM329" s="227" t="s">
        <v>345</v>
      </c>
    </row>
    <row r="330" s="13" customFormat="1">
      <c r="A330" s="13"/>
      <c r="B330" s="229"/>
      <c r="C330" s="230"/>
      <c r="D330" s="231" t="s">
        <v>151</v>
      </c>
      <c r="E330" s="232" t="s">
        <v>1</v>
      </c>
      <c r="F330" s="233" t="s">
        <v>339</v>
      </c>
      <c r="G330" s="230"/>
      <c r="H330" s="232" t="s">
        <v>1</v>
      </c>
      <c r="I330" s="234"/>
      <c r="J330" s="230"/>
      <c r="K330" s="230"/>
      <c r="L330" s="235"/>
      <c r="M330" s="236"/>
      <c r="N330" s="237"/>
      <c r="O330" s="237"/>
      <c r="P330" s="237"/>
      <c r="Q330" s="237"/>
      <c r="R330" s="237"/>
      <c r="S330" s="237"/>
      <c r="T330" s="238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239" t="s">
        <v>151</v>
      </c>
      <c r="AU330" s="239" t="s">
        <v>149</v>
      </c>
      <c r="AV330" s="13" t="s">
        <v>81</v>
      </c>
      <c r="AW330" s="13" t="s">
        <v>30</v>
      </c>
      <c r="AX330" s="13" t="s">
        <v>73</v>
      </c>
      <c r="AY330" s="239" t="s">
        <v>140</v>
      </c>
    </row>
    <row r="331" s="13" customFormat="1">
      <c r="A331" s="13"/>
      <c r="B331" s="229"/>
      <c r="C331" s="230"/>
      <c r="D331" s="231" t="s">
        <v>151</v>
      </c>
      <c r="E331" s="232" t="s">
        <v>1</v>
      </c>
      <c r="F331" s="233" t="s">
        <v>346</v>
      </c>
      <c r="G331" s="230"/>
      <c r="H331" s="232" t="s">
        <v>1</v>
      </c>
      <c r="I331" s="234"/>
      <c r="J331" s="230"/>
      <c r="K331" s="230"/>
      <c r="L331" s="235"/>
      <c r="M331" s="236"/>
      <c r="N331" s="237"/>
      <c r="O331" s="237"/>
      <c r="P331" s="237"/>
      <c r="Q331" s="237"/>
      <c r="R331" s="237"/>
      <c r="S331" s="237"/>
      <c r="T331" s="238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T331" s="239" t="s">
        <v>151</v>
      </c>
      <c r="AU331" s="239" t="s">
        <v>149</v>
      </c>
      <c r="AV331" s="13" t="s">
        <v>81</v>
      </c>
      <c r="AW331" s="13" t="s">
        <v>30</v>
      </c>
      <c r="AX331" s="13" t="s">
        <v>73</v>
      </c>
      <c r="AY331" s="239" t="s">
        <v>140</v>
      </c>
    </row>
    <row r="332" s="14" customFormat="1">
      <c r="A332" s="14"/>
      <c r="B332" s="240"/>
      <c r="C332" s="241"/>
      <c r="D332" s="231" t="s">
        <v>151</v>
      </c>
      <c r="E332" s="242" t="s">
        <v>1</v>
      </c>
      <c r="F332" s="243" t="s">
        <v>340</v>
      </c>
      <c r="G332" s="241"/>
      <c r="H332" s="244">
        <v>1285.2000000000001</v>
      </c>
      <c r="I332" s="245"/>
      <c r="J332" s="241"/>
      <c r="K332" s="241"/>
      <c r="L332" s="246"/>
      <c r="M332" s="247"/>
      <c r="N332" s="248"/>
      <c r="O332" s="248"/>
      <c r="P332" s="248"/>
      <c r="Q332" s="248"/>
      <c r="R332" s="248"/>
      <c r="S332" s="248"/>
      <c r="T332" s="249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T332" s="250" t="s">
        <v>151</v>
      </c>
      <c r="AU332" s="250" t="s">
        <v>149</v>
      </c>
      <c r="AV332" s="14" t="s">
        <v>83</v>
      </c>
      <c r="AW332" s="14" t="s">
        <v>30</v>
      </c>
      <c r="AX332" s="14" t="s">
        <v>73</v>
      </c>
      <c r="AY332" s="250" t="s">
        <v>140</v>
      </c>
    </row>
    <row r="333" s="15" customFormat="1">
      <c r="A333" s="15"/>
      <c r="B333" s="251"/>
      <c r="C333" s="252"/>
      <c r="D333" s="231" t="s">
        <v>151</v>
      </c>
      <c r="E333" s="253" t="s">
        <v>1</v>
      </c>
      <c r="F333" s="254" t="s">
        <v>158</v>
      </c>
      <c r="G333" s="252"/>
      <c r="H333" s="255">
        <v>1285.2000000000001</v>
      </c>
      <c r="I333" s="256"/>
      <c r="J333" s="252"/>
      <c r="K333" s="252"/>
      <c r="L333" s="257"/>
      <c r="M333" s="258"/>
      <c r="N333" s="259"/>
      <c r="O333" s="259"/>
      <c r="P333" s="259"/>
      <c r="Q333" s="259"/>
      <c r="R333" s="259"/>
      <c r="S333" s="259"/>
      <c r="T333" s="260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T333" s="261" t="s">
        <v>151</v>
      </c>
      <c r="AU333" s="261" t="s">
        <v>149</v>
      </c>
      <c r="AV333" s="15" t="s">
        <v>148</v>
      </c>
      <c r="AW333" s="15" t="s">
        <v>30</v>
      </c>
      <c r="AX333" s="15" t="s">
        <v>81</v>
      </c>
      <c r="AY333" s="261" t="s">
        <v>140</v>
      </c>
    </row>
    <row r="334" s="14" customFormat="1">
      <c r="A334" s="14"/>
      <c r="B334" s="240"/>
      <c r="C334" s="241"/>
      <c r="D334" s="231" t="s">
        <v>151</v>
      </c>
      <c r="E334" s="241"/>
      <c r="F334" s="243" t="s">
        <v>347</v>
      </c>
      <c r="G334" s="241"/>
      <c r="H334" s="244">
        <v>19.277999999999999</v>
      </c>
      <c r="I334" s="245"/>
      <c r="J334" s="241"/>
      <c r="K334" s="241"/>
      <c r="L334" s="246"/>
      <c r="M334" s="247"/>
      <c r="N334" s="248"/>
      <c r="O334" s="248"/>
      <c r="P334" s="248"/>
      <c r="Q334" s="248"/>
      <c r="R334" s="248"/>
      <c r="S334" s="248"/>
      <c r="T334" s="249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T334" s="250" t="s">
        <v>151</v>
      </c>
      <c r="AU334" s="250" t="s">
        <v>149</v>
      </c>
      <c r="AV334" s="14" t="s">
        <v>83</v>
      </c>
      <c r="AW334" s="14" t="s">
        <v>4</v>
      </c>
      <c r="AX334" s="14" t="s">
        <v>81</v>
      </c>
      <c r="AY334" s="250" t="s">
        <v>140</v>
      </c>
    </row>
    <row r="335" s="2" customFormat="1" ht="24.15" customHeight="1">
      <c r="A335" s="38"/>
      <c r="B335" s="39"/>
      <c r="C335" s="215" t="s">
        <v>348</v>
      </c>
      <c r="D335" s="215" t="s">
        <v>144</v>
      </c>
      <c r="E335" s="216" t="s">
        <v>349</v>
      </c>
      <c r="F335" s="217" t="s">
        <v>350</v>
      </c>
      <c r="G335" s="218" t="s">
        <v>194</v>
      </c>
      <c r="H335" s="219">
        <v>336.80000000000001</v>
      </c>
      <c r="I335" s="220"/>
      <c r="J335" s="221">
        <f>ROUND(I335*H335,2)</f>
        <v>0</v>
      </c>
      <c r="K335" s="222"/>
      <c r="L335" s="44"/>
      <c r="M335" s="223" t="s">
        <v>1</v>
      </c>
      <c r="N335" s="224" t="s">
        <v>38</v>
      </c>
      <c r="O335" s="91"/>
      <c r="P335" s="225">
        <f>O335*H335</f>
        <v>0</v>
      </c>
      <c r="Q335" s="225">
        <v>0</v>
      </c>
      <c r="R335" s="225">
        <f>Q335*H335</f>
        <v>0</v>
      </c>
      <c r="S335" s="225">
        <v>0</v>
      </c>
      <c r="T335" s="226">
        <f>S335*H335</f>
        <v>0</v>
      </c>
      <c r="U335" s="38"/>
      <c r="V335" s="38"/>
      <c r="W335" s="38"/>
      <c r="X335" s="38"/>
      <c r="Y335" s="38"/>
      <c r="Z335" s="38"/>
      <c r="AA335" s="38"/>
      <c r="AB335" s="38"/>
      <c r="AC335" s="38"/>
      <c r="AD335" s="38"/>
      <c r="AE335" s="38"/>
      <c r="AR335" s="227" t="s">
        <v>148</v>
      </c>
      <c r="AT335" s="227" t="s">
        <v>144</v>
      </c>
      <c r="AU335" s="227" t="s">
        <v>149</v>
      </c>
      <c r="AY335" s="17" t="s">
        <v>140</v>
      </c>
      <c r="BE335" s="228">
        <f>IF(N335="základní",J335,0)</f>
        <v>0</v>
      </c>
      <c r="BF335" s="228">
        <f>IF(N335="snížená",J335,0)</f>
        <v>0</v>
      </c>
      <c r="BG335" s="228">
        <f>IF(N335="zákl. přenesená",J335,0)</f>
        <v>0</v>
      </c>
      <c r="BH335" s="228">
        <f>IF(N335="sníž. přenesená",J335,0)</f>
        <v>0</v>
      </c>
      <c r="BI335" s="228">
        <f>IF(N335="nulová",J335,0)</f>
        <v>0</v>
      </c>
      <c r="BJ335" s="17" t="s">
        <v>81</v>
      </c>
      <c r="BK335" s="228">
        <f>ROUND(I335*H335,2)</f>
        <v>0</v>
      </c>
      <c r="BL335" s="17" t="s">
        <v>148</v>
      </c>
      <c r="BM335" s="227" t="s">
        <v>351</v>
      </c>
    </row>
    <row r="336" s="2" customFormat="1">
      <c r="A336" s="38"/>
      <c r="B336" s="39"/>
      <c r="C336" s="40"/>
      <c r="D336" s="262" t="s">
        <v>162</v>
      </c>
      <c r="E336" s="40"/>
      <c r="F336" s="263" t="s">
        <v>352</v>
      </c>
      <c r="G336" s="40"/>
      <c r="H336" s="40"/>
      <c r="I336" s="264"/>
      <c r="J336" s="40"/>
      <c r="K336" s="40"/>
      <c r="L336" s="44"/>
      <c r="M336" s="265"/>
      <c r="N336" s="266"/>
      <c r="O336" s="91"/>
      <c r="P336" s="91"/>
      <c r="Q336" s="91"/>
      <c r="R336" s="91"/>
      <c r="S336" s="91"/>
      <c r="T336" s="92"/>
      <c r="U336" s="38"/>
      <c r="V336" s="38"/>
      <c r="W336" s="38"/>
      <c r="X336" s="38"/>
      <c r="Y336" s="38"/>
      <c r="Z336" s="38"/>
      <c r="AA336" s="38"/>
      <c r="AB336" s="38"/>
      <c r="AC336" s="38"/>
      <c r="AD336" s="38"/>
      <c r="AE336" s="38"/>
      <c r="AT336" s="17" t="s">
        <v>162</v>
      </c>
      <c r="AU336" s="17" t="s">
        <v>149</v>
      </c>
    </row>
    <row r="337" s="13" customFormat="1">
      <c r="A337" s="13"/>
      <c r="B337" s="229"/>
      <c r="C337" s="230"/>
      <c r="D337" s="231" t="s">
        <v>151</v>
      </c>
      <c r="E337" s="232" t="s">
        <v>1</v>
      </c>
      <c r="F337" s="233" t="s">
        <v>353</v>
      </c>
      <c r="G337" s="230"/>
      <c r="H337" s="232" t="s">
        <v>1</v>
      </c>
      <c r="I337" s="234"/>
      <c r="J337" s="230"/>
      <c r="K337" s="230"/>
      <c r="L337" s="235"/>
      <c r="M337" s="236"/>
      <c r="N337" s="237"/>
      <c r="O337" s="237"/>
      <c r="P337" s="237"/>
      <c r="Q337" s="237"/>
      <c r="R337" s="237"/>
      <c r="S337" s="237"/>
      <c r="T337" s="238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39" t="s">
        <v>151</v>
      </c>
      <c r="AU337" s="239" t="s">
        <v>149</v>
      </c>
      <c r="AV337" s="13" t="s">
        <v>81</v>
      </c>
      <c r="AW337" s="13" t="s">
        <v>30</v>
      </c>
      <c r="AX337" s="13" t="s">
        <v>73</v>
      </c>
      <c r="AY337" s="239" t="s">
        <v>140</v>
      </c>
    </row>
    <row r="338" s="14" customFormat="1">
      <c r="A338" s="14"/>
      <c r="B338" s="240"/>
      <c r="C338" s="241"/>
      <c r="D338" s="231" t="s">
        <v>151</v>
      </c>
      <c r="E338" s="242" t="s">
        <v>1</v>
      </c>
      <c r="F338" s="243" t="s">
        <v>354</v>
      </c>
      <c r="G338" s="241"/>
      <c r="H338" s="244">
        <v>336.80000000000001</v>
      </c>
      <c r="I338" s="245"/>
      <c r="J338" s="241"/>
      <c r="K338" s="241"/>
      <c r="L338" s="246"/>
      <c r="M338" s="247"/>
      <c r="N338" s="248"/>
      <c r="O338" s="248"/>
      <c r="P338" s="248"/>
      <c r="Q338" s="248"/>
      <c r="R338" s="248"/>
      <c r="S338" s="248"/>
      <c r="T338" s="249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T338" s="250" t="s">
        <v>151</v>
      </c>
      <c r="AU338" s="250" t="s">
        <v>149</v>
      </c>
      <c r="AV338" s="14" t="s">
        <v>83</v>
      </c>
      <c r="AW338" s="14" t="s">
        <v>30</v>
      </c>
      <c r="AX338" s="14" t="s">
        <v>73</v>
      </c>
      <c r="AY338" s="250" t="s">
        <v>140</v>
      </c>
    </row>
    <row r="339" s="15" customFormat="1">
      <c r="A339" s="15"/>
      <c r="B339" s="251"/>
      <c r="C339" s="252"/>
      <c r="D339" s="231" t="s">
        <v>151</v>
      </c>
      <c r="E339" s="253" t="s">
        <v>1</v>
      </c>
      <c r="F339" s="254" t="s">
        <v>158</v>
      </c>
      <c r="G339" s="252"/>
      <c r="H339" s="255">
        <v>336.80000000000001</v>
      </c>
      <c r="I339" s="256"/>
      <c r="J339" s="252"/>
      <c r="K339" s="252"/>
      <c r="L339" s="257"/>
      <c r="M339" s="258"/>
      <c r="N339" s="259"/>
      <c r="O339" s="259"/>
      <c r="P339" s="259"/>
      <c r="Q339" s="259"/>
      <c r="R339" s="259"/>
      <c r="S339" s="259"/>
      <c r="T339" s="260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T339" s="261" t="s">
        <v>151</v>
      </c>
      <c r="AU339" s="261" t="s">
        <v>149</v>
      </c>
      <c r="AV339" s="15" t="s">
        <v>148</v>
      </c>
      <c r="AW339" s="15" t="s">
        <v>30</v>
      </c>
      <c r="AX339" s="15" t="s">
        <v>81</v>
      </c>
      <c r="AY339" s="261" t="s">
        <v>140</v>
      </c>
    </row>
    <row r="340" s="2" customFormat="1" ht="21.75" customHeight="1">
      <c r="A340" s="38"/>
      <c r="B340" s="39"/>
      <c r="C340" s="267" t="s">
        <v>355</v>
      </c>
      <c r="D340" s="267" t="s">
        <v>186</v>
      </c>
      <c r="E340" s="268" t="s">
        <v>356</v>
      </c>
      <c r="F340" s="269" t="s">
        <v>357</v>
      </c>
      <c r="G340" s="270" t="s">
        <v>344</v>
      </c>
      <c r="H340" s="271">
        <v>21.050000000000001</v>
      </c>
      <c r="I340" s="272"/>
      <c r="J340" s="273">
        <f>ROUND(I340*H340,2)</f>
        <v>0</v>
      </c>
      <c r="K340" s="274"/>
      <c r="L340" s="275"/>
      <c r="M340" s="276" t="s">
        <v>1</v>
      </c>
      <c r="N340" s="277" t="s">
        <v>38</v>
      </c>
      <c r="O340" s="91"/>
      <c r="P340" s="225">
        <f>O340*H340</f>
        <v>0</v>
      </c>
      <c r="Q340" s="225">
        <v>0.001</v>
      </c>
      <c r="R340" s="225">
        <f>Q340*H340</f>
        <v>0.021050000000000003</v>
      </c>
      <c r="S340" s="225">
        <v>0</v>
      </c>
      <c r="T340" s="226">
        <f>S340*H340</f>
        <v>0</v>
      </c>
      <c r="U340" s="38"/>
      <c r="V340" s="38"/>
      <c r="W340" s="38"/>
      <c r="X340" s="38"/>
      <c r="Y340" s="38"/>
      <c r="Z340" s="38"/>
      <c r="AA340" s="38"/>
      <c r="AB340" s="38"/>
      <c r="AC340" s="38"/>
      <c r="AD340" s="38"/>
      <c r="AE340" s="38"/>
      <c r="AR340" s="227" t="s">
        <v>189</v>
      </c>
      <c r="AT340" s="227" t="s">
        <v>186</v>
      </c>
      <c r="AU340" s="227" t="s">
        <v>149</v>
      </c>
      <c r="AY340" s="17" t="s">
        <v>140</v>
      </c>
      <c r="BE340" s="228">
        <f>IF(N340="základní",J340,0)</f>
        <v>0</v>
      </c>
      <c r="BF340" s="228">
        <f>IF(N340="snížená",J340,0)</f>
        <v>0</v>
      </c>
      <c r="BG340" s="228">
        <f>IF(N340="zákl. přenesená",J340,0)</f>
        <v>0</v>
      </c>
      <c r="BH340" s="228">
        <f>IF(N340="sníž. přenesená",J340,0)</f>
        <v>0</v>
      </c>
      <c r="BI340" s="228">
        <f>IF(N340="nulová",J340,0)</f>
        <v>0</v>
      </c>
      <c r="BJ340" s="17" t="s">
        <v>81</v>
      </c>
      <c r="BK340" s="228">
        <f>ROUND(I340*H340,2)</f>
        <v>0</v>
      </c>
      <c r="BL340" s="17" t="s">
        <v>148</v>
      </c>
      <c r="BM340" s="227" t="s">
        <v>358</v>
      </c>
    </row>
    <row r="341" s="13" customFormat="1">
      <c r="A341" s="13"/>
      <c r="B341" s="229"/>
      <c r="C341" s="230"/>
      <c r="D341" s="231" t="s">
        <v>151</v>
      </c>
      <c r="E341" s="232" t="s">
        <v>1</v>
      </c>
      <c r="F341" s="233" t="s">
        <v>353</v>
      </c>
      <c r="G341" s="230"/>
      <c r="H341" s="232" t="s">
        <v>1</v>
      </c>
      <c r="I341" s="234"/>
      <c r="J341" s="230"/>
      <c r="K341" s="230"/>
      <c r="L341" s="235"/>
      <c r="M341" s="236"/>
      <c r="N341" s="237"/>
      <c r="O341" s="237"/>
      <c r="P341" s="237"/>
      <c r="Q341" s="237"/>
      <c r="R341" s="237"/>
      <c r="S341" s="237"/>
      <c r="T341" s="238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T341" s="239" t="s">
        <v>151</v>
      </c>
      <c r="AU341" s="239" t="s">
        <v>149</v>
      </c>
      <c r="AV341" s="13" t="s">
        <v>81</v>
      </c>
      <c r="AW341" s="13" t="s">
        <v>30</v>
      </c>
      <c r="AX341" s="13" t="s">
        <v>73</v>
      </c>
      <c r="AY341" s="239" t="s">
        <v>140</v>
      </c>
    </row>
    <row r="342" s="14" customFormat="1">
      <c r="A342" s="14"/>
      <c r="B342" s="240"/>
      <c r="C342" s="241"/>
      <c r="D342" s="231" t="s">
        <v>151</v>
      </c>
      <c r="E342" s="242" t="s">
        <v>1</v>
      </c>
      <c r="F342" s="243" t="s">
        <v>354</v>
      </c>
      <c r="G342" s="241"/>
      <c r="H342" s="244">
        <v>336.80000000000001</v>
      </c>
      <c r="I342" s="245"/>
      <c r="J342" s="241"/>
      <c r="K342" s="241"/>
      <c r="L342" s="246"/>
      <c r="M342" s="247"/>
      <c r="N342" s="248"/>
      <c r="O342" s="248"/>
      <c r="P342" s="248"/>
      <c r="Q342" s="248"/>
      <c r="R342" s="248"/>
      <c r="S342" s="248"/>
      <c r="T342" s="249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T342" s="250" t="s">
        <v>151</v>
      </c>
      <c r="AU342" s="250" t="s">
        <v>149</v>
      </c>
      <c r="AV342" s="14" t="s">
        <v>83</v>
      </c>
      <c r="AW342" s="14" t="s">
        <v>30</v>
      </c>
      <c r="AX342" s="14" t="s">
        <v>73</v>
      </c>
      <c r="AY342" s="250" t="s">
        <v>140</v>
      </c>
    </row>
    <row r="343" s="15" customFormat="1">
      <c r="A343" s="15"/>
      <c r="B343" s="251"/>
      <c r="C343" s="252"/>
      <c r="D343" s="231" t="s">
        <v>151</v>
      </c>
      <c r="E343" s="253" t="s">
        <v>1</v>
      </c>
      <c r="F343" s="254" t="s">
        <v>158</v>
      </c>
      <c r="G343" s="252"/>
      <c r="H343" s="255">
        <v>336.80000000000001</v>
      </c>
      <c r="I343" s="256"/>
      <c r="J343" s="252"/>
      <c r="K343" s="252"/>
      <c r="L343" s="257"/>
      <c r="M343" s="258"/>
      <c r="N343" s="259"/>
      <c r="O343" s="259"/>
      <c r="P343" s="259"/>
      <c r="Q343" s="259"/>
      <c r="R343" s="259"/>
      <c r="S343" s="259"/>
      <c r="T343" s="260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T343" s="261" t="s">
        <v>151</v>
      </c>
      <c r="AU343" s="261" t="s">
        <v>149</v>
      </c>
      <c r="AV343" s="15" t="s">
        <v>148</v>
      </c>
      <c r="AW343" s="15" t="s">
        <v>30</v>
      </c>
      <c r="AX343" s="15" t="s">
        <v>81</v>
      </c>
      <c r="AY343" s="261" t="s">
        <v>140</v>
      </c>
    </row>
    <row r="344" s="14" customFormat="1">
      <c r="A344" s="14"/>
      <c r="B344" s="240"/>
      <c r="C344" s="241"/>
      <c r="D344" s="231" t="s">
        <v>151</v>
      </c>
      <c r="E344" s="241"/>
      <c r="F344" s="243" t="s">
        <v>359</v>
      </c>
      <c r="G344" s="241"/>
      <c r="H344" s="244">
        <v>21.050000000000001</v>
      </c>
      <c r="I344" s="245"/>
      <c r="J344" s="241"/>
      <c r="K344" s="241"/>
      <c r="L344" s="246"/>
      <c r="M344" s="247"/>
      <c r="N344" s="248"/>
      <c r="O344" s="248"/>
      <c r="P344" s="248"/>
      <c r="Q344" s="248"/>
      <c r="R344" s="248"/>
      <c r="S344" s="248"/>
      <c r="T344" s="249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T344" s="250" t="s">
        <v>151</v>
      </c>
      <c r="AU344" s="250" t="s">
        <v>149</v>
      </c>
      <c r="AV344" s="14" t="s">
        <v>83</v>
      </c>
      <c r="AW344" s="14" t="s">
        <v>4</v>
      </c>
      <c r="AX344" s="14" t="s">
        <v>81</v>
      </c>
      <c r="AY344" s="250" t="s">
        <v>140</v>
      </c>
    </row>
    <row r="345" s="2" customFormat="1" ht="24.15" customHeight="1">
      <c r="A345" s="38"/>
      <c r="B345" s="39"/>
      <c r="C345" s="215" t="s">
        <v>360</v>
      </c>
      <c r="D345" s="215" t="s">
        <v>144</v>
      </c>
      <c r="E345" s="216" t="s">
        <v>361</v>
      </c>
      <c r="F345" s="217" t="s">
        <v>362</v>
      </c>
      <c r="G345" s="218" t="s">
        <v>274</v>
      </c>
      <c r="H345" s="219">
        <v>1.1930000000000001</v>
      </c>
      <c r="I345" s="220"/>
      <c r="J345" s="221">
        <f>ROUND(I345*H345,2)</f>
        <v>0</v>
      </c>
      <c r="K345" s="222"/>
      <c r="L345" s="44"/>
      <c r="M345" s="223" t="s">
        <v>1</v>
      </c>
      <c r="N345" s="224" t="s">
        <v>38</v>
      </c>
      <c r="O345" s="91"/>
      <c r="P345" s="225">
        <f>O345*H345</f>
        <v>0</v>
      </c>
      <c r="Q345" s="225">
        <v>0</v>
      </c>
      <c r="R345" s="225">
        <f>Q345*H345</f>
        <v>0</v>
      </c>
      <c r="S345" s="225">
        <v>0</v>
      </c>
      <c r="T345" s="226">
        <f>S345*H345</f>
        <v>0</v>
      </c>
      <c r="U345" s="38"/>
      <c r="V345" s="38"/>
      <c r="W345" s="38"/>
      <c r="X345" s="38"/>
      <c r="Y345" s="38"/>
      <c r="Z345" s="38"/>
      <c r="AA345" s="38"/>
      <c r="AB345" s="38"/>
      <c r="AC345" s="38"/>
      <c r="AD345" s="38"/>
      <c r="AE345" s="38"/>
      <c r="AR345" s="227" t="s">
        <v>148</v>
      </c>
      <c r="AT345" s="227" t="s">
        <v>144</v>
      </c>
      <c r="AU345" s="227" t="s">
        <v>149</v>
      </c>
      <c r="AY345" s="17" t="s">
        <v>140</v>
      </c>
      <c r="BE345" s="228">
        <f>IF(N345="základní",J345,0)</f>
        <v>0</v>
      </c>
      <c r="BF345" s="228">
        <f>IF(N345="snížená",J345,0)</f>
        <v>0</v>
      </c>
      <c r="BG345" s="228">
        <f>IF(N345="zákl. přenesená",J345,0)</f>
        <v>0</v>
      </c>
      <c r="BH345" s="228">
        <f>IF(N345="sníž. přenesená",J345,0)</f>
        <v>0</v>
      </c>
      <c r="BI345" s="228">
        <f>IF(N345="nulová",J345,0)</f>
        <v>0</v>
      </c>
      <c r="BJ345" s="17" t="s">
        <v>81</v>
      </c>
      <c r="BK345" s="228">
        <f>ROUND(I345*H345,2)</f>
        <v>0</v>
      </c>
      <c r="BL345" s="17" t="s">
        <v>148</v>
      </c>
      <c r="BM345" s="227" t="s">
        <v>363</v>
      </c>
    </row>
    <row r="346" s="2" customFormat="1">
      <c r="A346" s="38"/>
      <c r="B346" s="39"/>
      <c r="C346" s="40"/>
      <c r="D346" s="262" t="s">
        <v>162</v>
      </c>
      <c r="E346" s="40"/>
      <c r="F346" s="263" t="s">
        <v>364</v>
      </c>
      <c r="G346" s="40"/>
      <c r="H346" s="40"/>
      <c r="I346" s="264"/>
      <c r="J346" s="40"/>
      <c r="K346" s="40"/>
      <c r="L346" s="44"/>
      <c r="M346" s="265"/>
      <c r="N346" s="266"/>
      <c r="O346" s="91"/>
      <c r="P346" s="91"/>
      <c r="Q346" s="91"/>
      <c r="R346" s="91"/>
      <c r="S346" s="91"/>
      <c r="T346" s="92"/>
      <c r="U346" s="38"/>
      <c r="V346" s="38"/>
      <c r="W346" s="38"/>
      <c r="X346" s="38"/>
      <c r="Y346" s="38"/>
      <c r="Z346" s="38"/>
      <c r="AA346" s="38"/>
      <c r="AB346" s="38"/>
      <c r="AC346" s="38"/>
      <c r="AD346" s="38"/>
      <c r="AE346" s="38"/>
      <c r="AT346" s="17" t="s">
        <v>162</v>
      </c>
      <c r="AU346" s="17" t="s">
        <v>149</v>
      </c>
    </row>
    <row r="347" s="13" customFormat="1">
      <c r="A347" s="13"/>
      <c r="B347" s="229"/>
      <c r="C347" s="230"/>
      <c r="D347" s="231" t="s">
        <v>151</v>
      </c>
      <c r="E347" s="232" t="s">
        <v>1</v>
      </c>
      <c r="F347" s="233" t="s">
        <v>365</v>
      </c>
      <c r="G347" s="230"/>
      <c r="H347" s="232" t="s">
        <v>1</v>
      </c>
      <c r="I347" s="234"/>
      <c r="J347" s="230"/>
      <c r="K347" s="230"/>
      <c r="L347" s="235"/>
      <c r="M347" s="236"/>
      <c r="N347" s="237"/>
      <c r="O347" s="237"/>
      <c r="P347" s="237"/>
      <c r="Q347" s="237"/>
      <c r="R347" s="237"/>
      <c r="S347" s="237"/>
      <c r="T347" s="238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T347" s="239" t="s">
        <v>151</v>
      </c>
      <c r="AU347" s="239" t="s">
        <v>149</v>
      </c>
      <c r="AV347" s="13" t="s">
        <v>81</v>
      </c>
      <c r="AW347" s="13" t="s">
        <v>30</v>
      </c>
      <c r="AX347" s="13" t="s">
        <v>73</v>
      </c>
      <c r="AY347" s="239" t="s">
        <v>140</v>
      </c>
    </row>
    <row r="348" s="13" customFormat="1">
      <c r="A348" s="13"/>
      <c r="B348" s="229"/>
      <c r="C348" s="230"/>
      <c r="D348" s="231" t="s">
        <v>151</v>
      </c>
      <c r="E348" s="232" t="s">
        <v>1</v>
      </c>
      <c r="F348" s="233" t="s">
        <v>366</v>
      </c>
      <c r="G348" s="230"/>
      <c r="H348" s="232" t="s">
        <v>1</v>
      </c>
      <c r="I348" s="234"/>
      <c r="J348" s="230"/>
      <c r="K348" s="230"/>
      <c r="L348" s="235"/>
      <c r="M348" s="236"/>
      <c r="N348" s="237"/>
      <c r="O348" s="237"/>
      <c r="P348" s="237"/>
      <c r="Q348" s="237"/>
      <c r="R348" s="237"/>
      <c r="S348" s="237"/>
      <c r="T348" s="238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T348" s="239" t="s">
        <v>151</v>
      </c>
      <c r="AU348" s="239" t="s">
        <v>149</v>
      </c>
      <c r="AV348" s="13" t="s">
        <v>81</v>
      </c>
      <c r="AW348" s="13" t="s">
        <v>30</v>
      </c>
      <c r="AX348" s="13" t="s">
        <v>73</v>
      </c>
      <c r="AY348" s="239" t="s">
        <v>140</v>
      </c>
    </row>
    <row r="349" s="14" customFormat="1">
      <c r="A349" s="14"/>
      <c r="B349" s="240"/>
      <c r="C349" s="241"/>
      <c r="D349" s="231" t="s">
        <v>151</v>
      </c>
      <c r="E349" s="242" t="s">
        <v>1</v>
      </c>
      <c r="F349" s="243" t="s">
        <v>367</v>
      </c>
      <c r="G349" s="241"/>
      <c r="H349" s="244">
        <v>1.1930000000000001</v>
      </c>
      <c r="I349" s="245"/>
      <c r="J349" s="241"/>
      <c r="K349" s="241"/>
      <c r="L349" s="246"/>
      <c r="M349" s="247"/>
      <c r="N349" s="248"/>
      <c r="O349" s="248"/>
      <c r="P349" s="248"/>
      <c r="Q349" s="248"/>
      <c r="R349" s="248"/>
      <c r="S349" s="248"/>
      <c r="T349" s="249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T349" s="250" t="s">
        <v>151</v>
      </c>
      <c r="AU349" s="250" t="s">
        <v>149</v>
      </c>
      <c r="AV349" s="14" t="s">
        <v>83</v>
      </c>
      <c r="AW349" s="14" t="s">
        <v>30</v>
      </c>
      <c r="AX349" s="14" t="s">
        <v>73</v>
      </c>
      <c r="AY349" s="250" t="s">
        <v>140</v>
      </c>
    </row>
    <row r="350" s="15" customFormat="1">
      <c r="A350" s="15"/>
      <c r="B350" s="251"/>
      <c r="C350" s="252"/>
      <c r="D350" s="231" t="s">
        <v>151</v>
      </c>
      <c r="E350" s="253" t="s">
        <v>1</v>
      </c>
      <c r="F350" s="254" t="s">
        <v>158</v>
      </c>
      <c r="G350" s="252"/>
      <c r="H350" s="255">
        <v>1.1930000000000001</v>
      </c>
      <c r="I350" s="256"/>
      <c r="J350" s="252"/>
      <c r="K350" s="252"/>
      <c r="L350" s="257"/>
      <c r="M350" s="258"/>
      <c r="N350" s="259"/>
      <c r="O350" s="259"/>
      <c r="P350" s="259"/>
      <c r="Q350" s="259"/>
      <c r="R350" s="259"/>
      <c r="S350" s="259"/>
      <c r="T350" s="260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T350" s="261" t="s">
        <v>151</v>
      </c>
      <c r="AU350" s="261" t="s">
        <v>149</v>
      </c>
      <c r="AV350" s="15" t="s">
        <v>148</v>
      </c>
      <c r="AW350" s="15" t="s">
        <v>30</v>
      </c>
      <c r="AX350" s="15" t="s">
        <v>81</v>
      </c>
      <c r="AY350" s="261" t="s">
        <v>140</v>
      </c>
    </row>
    <row r="351" s="2" customFormat="1" ht="16.5" customHeight="1">
      <c r="A351" s="38"/>
      <c r="B351" s="39"/>
      <c r="C351" s="267" t="s">
        <v>368</v>
      </c>
      <c r="D351" s="267" t="s">
        <v>186</v>
      </c>
      <c r="E351" s="268" t="s">
        <v>369</v>
      </c>
      <c r="F351" s="269" t="s">
        <v>370</v>
      </c>
      <c r="G351" s="270" t="s">
        <v>344</v>
      </c>
      <c r="H351" s="271">
        <v>1193.2000000000001</v>
      </c>
      <c r="I351" s="272"/>
      <c r="J351" s="273">
        <f>ROUND(I351*H351,2)</f>
        <v>0</v>
      </c>
      <c r="K351" s="274"/>
      <c r="L351" s="275"/>
      <c r="M351" s="276" t="s">
        <v>1</v>
      </c>
      <c r="N351" s="277" t="s">
        <v>38</v>
      </c>
      <c r="O351" s="91"/>
      <c r="P351" s="225">
        <f>O351*H351</f>
        <v>0</v>
      </c>
      <c r="Q351" s="225">
        <v>0.001</v>
      </c>
      <c r="R351" s="225">
        <f>Q351*H351</f>
        <v>1.1932</v>
      </c>
      <c r="S351" s="225">
        <v>0</v>
      </c>
      <c r="T351" s="226">
        <f>S351*H351</f>
        <v>0</v>
      </c>
      <c r="U351" s="38"/>
      <c r="V351" s="38"/>
      <c r="W351" s="38"/>
      <c r="X351" s="38"/>
      <c r="Y351" s="38"/>
      <c r="Z351" s="38"/>
      <c r="AA351" s="38"/>
      <c r="AB351" s="38"/>
      <c r="AC351" s="38"/>
      <c r="AD351" s="38"/>
      <c r="AE351" s="38"/>
      <c r="AR351" s="227" t="s">
        <v>189</v>
      </c>
      <c r="AT351" s="227" t="s">
        <v>186</v>
      </c>
      <c r="AU351" s="227" t="s">
        <v>149</v>
      </c>
      <c r="AY351" s="17" t="s">
        <v>140</v>
      </c>
      <c r="BE351" s="228">
        <f>IF(N351="základní",J351,0)</f>
        <v>0</v>
      </c>
      <c r="BF351" s="228">
        <f>IF(N351="snížená",J351,0)</f>
        <v>0</v>
      </c>
      <c r="BG351" s="228">
        <f>IF(N351="zákl. přenesená",J351,0)</f>
        <v>0</v>
      </c>
      <c r="BH351" s="228">
        <f>IF(N351="sníž. přenesená",J351,0)</f>
        <v>0</v>
      </c>
      <c r="BI351" s="228">
        <f>IF(N351="nulová",J351,0)</f>
        <v>0</v>
      </c>
      <c r="BJ351" s="17" t="s">
        <v>81</v>
      </c>
      <c r="BK351" s="228">
        <f>ROUND(I351*H351,2)</f>
        <v>0</v>
      </c>
      <c r="BL351" s="17" t="s">
        <v>148</v>
      </c>
      <c r="BM351" s="227" t="s">
        <v>371</v>
      </c>
    </row>
    <row r="352" s="13" customFormat="1">
      <c r="A352" s="13"/>
      <c r="B352" s="229"/>
      <c r="C352" s="230"/>
      <c r="D352" s="231" t="s">
        <v>151</v>
      </c>
      <c r="E352" s="232" t="s">
        <v>1</v>
      </c>
      <c r="F352" s="233" t="s">
        <v>365</v>
      </c>
      <c r="G352" s="230"/>
      <c r="H352" s="232" t="s">
        <v>1</v>
      </c>
      <c r="I352" s="234"/>
      <c r="J352" s="230"/>
      <c r="K352" s="230"/>
      <c r="L352" s="235"/>
      <c r="M352" s="236"/>
      <c r="N352" s="237"/>
      <c r="O352" s="237"/>
      <c r="P352" s="237"/>
      <c r="Q352" s="237"/>
      <c r="R352" s="237"/>
      <c r="S352" s="237"/>
      <c r="T352" s="238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T352" s="239" t="s">
        <v>151</v>
      </c>
      <c r="AU352" s="239" t="s">
        <v>149</v>
      </c>
      <c r="AV352" s="13" t="s">
        <v>81</v>
      </c>
      <c r="AW352" s="13" t="s">
        <v>30</v>
      </c>
      <c r="AX352" s="13" t="s">
        <v>73</v>
      </c>
      <c r="AY352" s="239" t="s">
        <v>140</v>
      </c>
    </row>
    <row r="353" s="13" customFormat="1">
      <c r="A353" s="13"/>
      <c r="B353" s="229"/>
      <c r="C353" s="230"/>
      <c r="D353" s="231" t="s">
        <v>151</v>
      </c>
      <c r="E353" s="232" t="s">
        <v>1</v>
      </c>
      <c r="F353" s="233" t="s">
        <v>366</v>
      </c>
      <c r="G353" s="230"/>
      <c r="H353" s="232" t="s">
        <v>1</v>
      </c>
      <c r="I353" s="234"/>
      <c r="J353" s="230"/>
      <c r="K353" s="230"/>
      <c r="L353" s="235"/>
      <c r="M353" s="236"/>
      <c r="N353" s="237"/>
      <c r="O353" s="237"/>
      <c r="P353" s="237"/>
      <c r="Q353" s="237"/>
      <c r="R353" s="237"/>
      <c r="S353" s="237"/>
      <c r="T353" s="238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T353" s="239" t="s">
        <v>151</v>
      </c>
      <c r="AU353" s="239" t="s">
        <v>149</v>
      </c>
      <c r="AV353" s="13" t="s">
        <v>81</v>
      </c>
      <c r="AW353" s="13" t="s">
        <v>30</v>
      </c>
      <c r="AX353" s="13" t="s">
        <v>73</v>
      </c>
      <c r="AY353" s="239" t="s">
        <v>140</v>
      </c>
    </row>
    <row r="354" s="14" customFormat="1">
      <c r="A354" s="14"/>
      <c r="B354" s="240"/>
      <c r="C354" s="241"/>
      <c r="D354" s="231" t="s">
        <v>151</v>
      </c>
      <c r="E354" s="242" t="s">
        <v>1</v>
      </c>
      <c r="F354" s="243" t="s">
        <v>372</v>
      </c>
      <c r="G354" s="241"/>
      <c r="H354" s="244">
        <v>1193.2000000000001</v>
      </c>
      <c r="I354" s="245"/>
      <c r="J354" s="241"/>
      <c r="K354" s="241"/>
      <c r="L354" s="246"/>
      <c r="M354" s="247"/>
      <c r="N354" s="248"/>
      <c r="O354" s="248"/>
      <c r="P354" s="248"/>
      <c r="Q354" s="248"/>
      <c r="R354" s="248"/>
      <c r="S354" s="248"/>
      <c r="T354" s="249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T354" s="250" t="s">
        <v>151</v>
      </c>
      <c r="AU354" s="250" t="s">
        <v>149</v>
      </c>
      <c r="AV354" s="14" t="s">
        <v>83</v>
      </c>
      <c r="AW354" s="14" t="s">
        <v>30</v>
      </c>
      <c r="AX354" s="14" t="s">
        <v>73</v>
      </c>
      <c r="AY354" s="250" t="s">
        <v>140</v>
      </c>
    </row>
    <row r="355" s="15" customFormat="1">
      <c r="A355" s="15"/>
      <c r="B355" s="251"/>
      <c r="C355" s="252"/>
      <c r="D355" s="231" t="s">
        <v>151</v>
      </c>
      <c r="E355" s="253" t="s">
        <v>1</v>
      </c>
      <c r="F355" s="254" t="s">
        <v>158</v>
      </c>
      <c r="G355" s="252"/>
      <c r="H355" s="255">
        <v>1193.2000000000001</v>
      </c>
      <c r="I355" s="256"/>
      <c r="J355" s="252"/>
      <c r="K355" s="252"/>
      <c r="L355" s="257"/>
      <c r="M355" s="258"/>
      <c r="N355" s="259"/>
      <c r="O355" s="259"/>
      <c r="P355" s="259"/>
      <c r="Q355" s="259"/>
      <c r="R355" s="259"/>
      <c r="S355" s="259"/>
      <c r="T355" s="260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T355" s="261" t="s">
        <v>151</v>
      </c>
      <c r="AU355" s="261" t="s">
        <v>149</v>
      </c>
      <c r="AV355" s="15" t="s">
        <v>148</v>
      </c>
      <c r="AW355" s="15" t="s">
        <v>30</v>
      </c>
      <c r="AX355" s="15" t="s">
        <v>81</v>
      </c>
      <c r="AY355" s="261" t="s">
        <v>140</v>
      </c>
    </row>
    <row r="356" s="2" customFormat="1" ht="24.15" customHeight="1">
      <c r="A356" s="38"/>
      <c r="B356" s="39"/>
      <c r="C356" s="215" t="s">
        <v>373</v>
      </c>
      <c r="D356" s="215" t="s">
        <v>144</v>
      </c>
      <c r="E356" s="216" t="s">
        <v>374</v>
      </c>
      <c r="F356" s="217" t="s">
        <v>375</v>
      </c>
      <c r="G356" s="218" t="s">
        <v>194</v>
      </c>
      <c r="H356" s="219">
        <v>6426</v>
      </c>
      <c r="I356" s="220"/>
      <c r="J356" s="221">
        <f>ROUND(I356*H356,2)</f>
        <v>0</v>
      </c>
      <c r="K356" s="222"/>
      <c r="L356" s="44"/>
      <c r="M356" s="223" t="s">
        <v>1</v>
      </c>
      <c r="N356" s="224" t="s">
        <v>38</v>
      </c>
      <c r="O356" s="91"/>
      <c r="P356" s="225">
        <f>O356*H356</f>
        <v>0</v>
      </c>
      <c r="Q356" s="225">
        <v>0</v>
      </c>
      <c r="R356" s="225">
        <f>Q356*H356</f>
        <v>0</v>
      </c>
      <c r="S356" s="225">
        <v>0</v>
      </c>
      <c r="T356" s="226">
        <f>S356*H356</f>
        <v>0</v>
      </c>
      <c r="U356" s="38"/>
      <c r="V356" s="38"/>
      <c r="W356" s="38"/>
      <c r="X356" s="38"/>
      <c r="Y356" s="38"/>
      <c r="Z356" s="38"/>
      <c r="AA356" s="38"/>
      <c r="AB356" s="38"/>
      <c r="AC356" s="38"/>
      <c r="AD356" s="38"/>
      <c r="AE356" s="38"/>
      <c r="AR356" s="227" t="s">
        <v>148</v>
      </c>
      <c r="AT356" s="227" t="s">
        <v>144</v>
      </c>
      <c r="AU356" s="227" t="s">
        <v>149</v>
      </c>
      <c r="AY356" s="17" t="s">
        <v>140</v>
      </c>
      <c r="BE356" s="228">
        <f>IF(N356="základní",J356,0)</f>
        <v>0</v>
      </c>
      <c r="BF356" s="228">
        <f>IF(N356="snížená",J356,0)</f>
        <v>0</v>
      </c>
      <c r="BG356" s="228">
        <f>IF(N356="zákl. přenesená",J356,0)</f>
        <v>0</v>
      </c>
      <c r="BH356" s="228">
        <f>IF(N356="sníž. přenesená",J356,0)</f>
        <v>0</v>
      </c>
      <c r="BI356" s="228">
        <f>IF(N356="nulová",J356,0)</f>
        <v>0</v>
      </c>
      <c r="BJ356" s="17" t="s">
        <v>81</v>
      </c>
      <c r="BK356" s="228">
        <f>ROUND(I356*H356,2)</f>
        <v>0</v>
      </c>
      <c r="BL356" s="17" t="s">
        <v>148</v>
      </c>
      <c r="BM356" s="227" t="s">
        <v>376</v>
      </c>
    </row>
    <row r="357" s="2" customFormat="1">
      <c r="A357" s="38"/>
      <c r="B357" s="39"/>
      <c r="C357" s="40"/>
      <c r="D357" s="262" t="s">
        <v>162</v>
      </c>
      <c r="E357" s="40"/>
      <c r="F357" s="263" t="s">
        <v>377</v>
      </c>
      <c r="G357" s="40"/>
      <c r="H357" s="40"/>
      <c r="I357" s="264"/>
      <c r="J357" s="40"/>
      <c r="K357" s="40"/>
      <c r="L357" s="44"/>
      <c r="M357" s="265"/>
      <c r="N357" s="266"/>
      <c r="O357" s="91"/>
      <c r="P357" s="91"/>
      <c r="Q357" s="91"/>
      <c r="R357" s="91"/>
      <c r="S357" s="91"/>
      <c r="T357" s="92"/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T357" s="17" t="s">
        <v>162</v>
      </c>
      <c r="AU357" s="17" t="s">
        <v>149</v>
      </c>
    </row>
    <row r="358" s="13" customFormat="1">
      <c r="A358" s="13"/>
      <c r="B358" s="229"/>
      <c r="C358" s="230"/>
      <c r="D358" s="231" t="s">
        <v>151</v>
      </c>
      <c r="E358" s="232" t="s">
        <v>1</v>
      </c>
      <c r="F358" s="233" t="s">
        <v>378</v>
      </c>
      <c r="G358" s="230"/>
      <c r="H358" s="232" t="s">
        <v>1</v>
      </c>
      <c r="I358" s="234"/>
      <c r="J358" s="230"/>
      <c r="K358" s="230"/>
      <c r="L358" s="235"/>
      <c r="M358" s="236"/>
      <c r="N358" s="237"/>
      <c r="O358" s="237"/>
      <c r="P358" s="237"/>
      <c r="Q358" s="237"/>
      <c r="R358" s="237"/>
      <c r="S358" s="237"/>
      <c r="T358" s="238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T358" s="239" t="s">
        <v>151</v>
      </c>
      <c r="AU358" s="239" t="s">
        <v>149</v>
      </c>
      <c r="AV358" s="13" t="s">
        <v>81</v>
      </c>
      <c r="AW358" s="13" t="s">
        <v>30</v>
      </c>
      <c r="AX358" s="13" t="s">
        <v>73</v>
      </c>
      <c r="AY358" s="239" t="s">
        <v>140</v>
      </c>
    </row>
    <row r="359" s="14" customFormat="1">
      <c r="A359" s="14"/>
      <c r="B359" s="240"/>
      <c r="C359" s="241"/>
      <c r="D359" s="231" t="s">
        <v>151</v>
      </c>
      <c r="E359" s="242" t="s">
        <v>1</v>
      </c>
      <c r="F359" s="243" t="s">
        <v>379</v>
      </c>
      <c r="G359" s="241"/>
      <c r="H359" s="244">
        <v>6426</v>
      </c>
      <c r="I359" s="245"/>
      <c r="J359" s="241"/>
      <c r="K359" s="241"/>
      <c r="L359" s="246"/>
      <c r="M359" s="247"/>
      <c r="N359" s="248"/>
      <c r="O359" s="248"/>
      <c r="P359" s="248"/>
      <c r="Q359" s="248"/>
      <c r="R359" s="248"/>
      <c r="S359" s="248"/>
      <c r="T359" s="249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T359" s="250" t="s">
        <v>151</v>
      </c>
      <c r="AU359" s="250" t="s">
        <v>149</v>
      </c>
      <c r="AV359" s="14" t="s">
        <v>83</v>
      </c>
      <c r="AW359" s="14" t="s">
        <v>30</v>
      </c>
      <c r="AX359" s="14" t="s">
        <v>73</v>
      </c>
      <c r="AY359" s="250" t="s">
        <v>140</v>
      </c>
    </row>
    <row r="360" s="15" customFormat="1">
      <c r="A360" s="15"/>
      <c r="B360" s="251"/>
      <c r="C360" s="252"/>
      <c r="D360" s="231" t="s">
        <v>151</v>
      </c>
      <c r="E360" s="253" t="s">
        <v>1</v>
      </c>
      <c r="F360" s="254" t="s">
        <v>158</v>
      </c>
      <c r="G360" s="252"/>
      <c r="H360" s="255">
        <v>6426</v>
      </c>
      <c r="I360" s="256"/>
      <c r="J360" s="252"/>
      <c r="K360" s="252"/>
      <c r="L360" s="257"/>
      <c r="M360" s="258"/>
      <c r="N360" s="259"/>
      <c r="O360" s="259"/>
      <c r="P360" s="259"/>
      <c r="Q360" s="259"/>
      <c r="R360" s="259"/>
      <c r="S360" s="259"/>
      <c r="T360" s="260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T360" s="261" t="s">
        <v>151</v>
      </c>
      <c r="AU360" s="261" t="s">
        <v>149</v>
      </c>
      <c r="AV360" s="15" t="s">
        <v>148</v>
      </c>
      <c r="AW360" s="15" t="s">
        <v>30</v>
      </c>
      <c r="AX360" s="15" t="s">
        <v>81</v>
      </c>
      <c r="AY360" s="261" t="s">
        <v>140</v>
      </c>
    </row>
    <row r="361" s="12" customFormat="1" ht="20.88" customHeight="1">
      <c r="A361" s="12"/>
      <c r="B361" s="199"/>
      <c r="C361" s="200"/>
      <c r="D361" s="201" t="s">
        <v>72</v>
      </c>
      <c r="E361" s="213" t="s">
        <v>380</v>
      </c>
      <c r="F361" s="213" t="s">
        <v>381</v>
      </c>
      <c r="G361" s="200"/>
      <c r="H361" s="200"/>
      <c r="I361" s="203"/>
      <c r="J361" s="214">
        <f>BK361</f>
        <v>0</v>
      </c>
      <c r="K361" s="200"/>
      <c r="L361" s="205"/>
      <c r="M361" s="206"/>
      <c r="N361" s="207"/>
      <c r="O361" s="207"/>
      <c r="P361" s="208">
        <f>SUM(P362:P369)</f>
        <v>0</v>
      </c>
      <c r="Q361" s="207"/>
      <c r="R361" s="208">
        <f>SUM(R362:R369)</f>
        <v>0</v>
      </c>
      <c r="S361" s="207"/>
      <c r="T361" s="209">
        <f>SUM(T362:T369)</f>
        <v>0</v>
      </c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R361" s="210" t="s">
        <v>81</v>
      </c>
      <c r="AT361" s="211" t="s">
        <v>72</v>
      </c>
      <c r="AU361" s="211" t="s">
        <v>83</v>
      </c>
      <c r="AY361" s="210" t="s">
        <v>140</v>
      </c>
      <c r="BK361" s="212">
        <f>SUM(BK362:BK369)</f>
        <v>0</v>
      </c>
    </row>
    <row r="362" s="2" customFormat="1" ht="16.5" customHeight="1">
      <c r="A362" s="38"/>
      <c r="B362" s="39"/>
      <c r="C362" s="215" t="s">
        <v>382</v>
      </c>
      <c r="D362" s="215" t="s">
        <v>144</v>
      </c>
      <c r="E362" s="216" t="s">
        <v>383</v>
      </c>
      <c r="F362" s="217" t="s">
        <v>384</v>
      </c>
      <c r="G362" s="218" t="s">
        <v>385</v>
      </c>
      <c r="H362" s="219">
        <v>2</v>
      </c>
      <c r="I362" s="220"/>
      <c r="J362" s="221">
        <f>ROUND(I362*H362,2)</f>
        <v>0</v>
      </c>
      <c r="K362" s="222"/>
      <c r="L362" s="44"/>
      <c r="M362" s="223" t="s">
        <v>1</v>
      </c>
      <c r="N362" s="224" t="s">
        <v>38</v>
      </c>
      <c r="O362" s="91"/>
      <c r="P362" s="225">
        <f>O362*H362</f>
        <v>0</v>
      </c>
      <c r="Q362" s="225">
        <v>0</v>
      </c>
      <c r="R362" s="225">
        <f>Q362*H362</f>
        <v>0</v>
      </c>
      <c r="S362" s="225">
        <v>0</v>
      </c>
      <c r="T362" s="226">
        <f>S362*H362</f>
        <v>0</v>
      </c>
      <c r="U362" s="38"/>
      <c r="V362" s="38"/>
      <c r="W362" s="38"/>
      <c r="X362" s="38"/>
      <c r="Y362" s="38"/>
      <c r="Z362" s="38"/>
      <c r="AA362" s="38"/>
      <c r="AB362" s="38"/>
      <c r="AC362" s="38"/>
      <c r="AD362" s="38"/>
      <c r="AE362" s="38"/>
      <c r="AR362" s="227" t="s">
        <v>386</v>
      </c>
      <c r="AT362" s="227" t="s">
        <v>144</v>
      </c>
      <c r="AU362" s="227" t="s">
        <v>149</v>
      </c>
      <c r="AY362" s="17" t="s">
        <v>140</v>
      </c>
      <c r="BE362" s="228">
        <f>IF(N362="základní",J362,0)</f>
        <v>0</v>
      </c>
      <c r="BF362" s="228">
        <f>IF(N362="snížená",J362,0)</f>
        <v>0</v>
      </c>
      <c r="BG362" s="228">
        <f>IF(N362="zákl. přenesená",J362,0)</f>
        <v>0</v>
      </c>
      <c r="BH362" s="228">
        <f>IF(N362="sníž. přenesená",J362,0)</f>
        <v>0</v>
      </c>
      <c r="BI362" s="228">
        <f>IF(N362="nulová",J362,0)</f>
        <v>0</v>
      </c>
      <c r="BJ362" s="17" t="s">
        <v>81</v>
      </c>
      <c r="BK362" s="228">
        <f>ROUND(I362*H362,2)</f>
        <v>0</v>
      </c>
      <c r="BL362" s="17" t="s">
        <v>386</v>
      </c>
      <c r="BM362" s="227" t="s">
        <v>387</v>
      </c>
    </row>
    <row r="363" s="2" customFormat="1">
      <c r="A363" s="38"/>
      <c r="B363" s="39"/>
      <c r="C363" s="40"/>
      <c r="D363" s="262" t="s">
        <v>162</v>
      </c>
      <c r="E363" s="40"/>
      <c r="F363" s="263" t="s">
        <v>388</v>
      </c>
      <c r="G363" s="40"/>
      <c r="H363" s="40"/>
      <c r="I363" s="264"/>
      <c r="J363" s="40"/>
      <c r="K363" s="40"/>
      <c r="L363" s="44"/>
      <c r="M363" s="265"/>
      <c r="N363" s="266"/>
      <c r="O363" s="91"/>
      <c r="P363" s="91"/>
      <c r="Q363" s="91"/>
      <c r="R363" s="91"/>
      <c r="S363" s="91"/>
      <c r="T363" s="92"/>
      <c r="U363" s="38"/>
      <c r="V363" s="38"/>
      <c r="W363" s="38"/>
      <c r="X363" s="38"/>
      <c r="Y363" s="38"/>
      <c r="Z363" s="38"/>
      <c r="AA363" s="38"/>
      <c r="AB363" s="38"/>
      <c r="AC363" s="38"/>
      <c r="AD363" s="38"/>
      <c r="AE363" s="38"/>
      <c r="AT363" s="17" t="s">
        <v>162</v>
      </c>
      <c r="AU363" s="17" t="s">
        <v>149</v>
      </c>
    </row>
    <row r="364" s="13" customFormat="1">
      <c r="A364" s="13"/>
      <c r="B364" s="229"/>
      <c r="C364" s="230"/>
      <c r="D364" s="231" t="s">
        <v>151</v>
      </c>
      <c r="E364" s="232" t="s">
        <v>1</v>
      </c>
      <c r="F364" s="233" t="s">
        <v>389</v>
      </c>
      <c r="G364" s="230"/>
      <c r="H364" s="232" t="s">
        <v>1</v>
      </c>
      <c r="I364" s="234"/>
      <c r="J364" s="230"/>
      <c r="K364" s="230"/>
      <c r="L364" s="235"/>
      <c r="M364" s="236"/>
      <c r="N364" s="237"/>
      <c r="O364" s="237"/>
      <c r="P364" s="237"/>
      <c r="Q364" s="237"/>
      <c r="R364" s="237"/>
      <c r="S364" s="237"/>
      <c r="T364" s="238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39" t="s">
        <v>151</v>
      </c>
      <c r="AU364" s="239" t="s">
        <v>149</v>
      </c>
      <c r="AV364" s="13" t="s">
        <v>81</v>
      </c>
      <c r="AW364" s="13" t="s">
        <v>30</v>
      </c>
      <c r="AX364" s="13" t="s">
        <v>73</v>
      </c>
      <c r="AY364" s="239" t="s">
        <v>140</v>
      </c>
    </row>
    <row r="365" s="14" customFormat="1">
      <c r="A365" s="14"/>
      <c r="B365" s="240"/>
      <c r="C365" s="241"/>
      <c r="D365" s="231" t="s">
        <v>151</v>
      </c>
      <c r="E365" s="242" t="s">
        <v>1</v>
      </c>
      <c r="F365" s="243" t="s">
        <v>390</v>
      </c>
      <c r="G365" s="241"/>
      <c r="H365" s="244">
        <v>2</v>
      </c>
      <c r="I365" s="245"/>
      <c r="J365" s="241"/>
      <c r="K365" s="241"/>
      <c r="L365" s="246"/>
      <c r="M365" s="247"/>
      <c r="N365" s="248"/>
      <c r="O365" s="248"/>
      <c r="P365" s="248"/>
      <c r="Q365" s="248"/>
      <c r="R365" s="248"/>
      <c r="S365" s="248"/>
      <c r="T365" s="249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T365" s="250" t="s">
        <v>151</v>
      </c>
      <c r="AU365" s="250" t="s">
        <v>149</v>
      </c>
      <c r="AV365" s="14" t="s">
        <v>83</v>
      </c>
      <c r="AW365" s="14" t="s">
        <v>30</v>
      </c>
      <c r="AX365" s="14" t="s">
        <v>73</v>
      </c>
      <c r="AY365" s="250" t="s">
        <v>140</v>
      </c>
    </row>
    <row r="366" s="15" customFormat="1">
      <c r="A366" s="15"/>
      <c r="B366" s="251"/>
      <c r="C366" s="252"/>
      <c r="D366" s="231" t="s">
        <v>151</v>
      </c>
      <c r="E366" s="253" t="s">
        <v>1</v>
      </c>
      <c r="F366" s="254" t="s">
        <v>158</v>
      </c>
      <c r="G366" s="252"/>
      <c r="H366" s="255">
        <v>2</v>
      </c>
      <c r="I366" s="256"/>
      <c r="J366" s="252"/>
      <c r="K366" s="252"/>
      <c r="L366" s="257"/>
      <c r="M366" s="258"/>
      <c r="N366" s="259"/>
      <c r="O366" s="259"/>
      <c r="P366" s="259"/>
      <c r="Q366" s="259"/>
      <c r="R366" s="259"/>
      <c r="S366" s="259"/>
      <c r="T366" s="260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T366" s="261" t="s">
        <v>151</v>
      </c>
      <c r="AU366" s="261" t="s">
        <v>149</v>
      </c>
      <c r="AV366" s="15" t="s">
        <v>148</v>
      </c>
      <c r="AW366" s="15" t="s">
        <v>30</v>
      </c>
      <c r="AX366" s="15" t="s">
        <v>81</v>
      </c>
      <c r="AY366" s="261" t="s">
        <v>140</v>
      </c>
    </row>
    <row r="367" s="2" customFormat="1" ht="16.5" customHeight="1">
      <c r="A367" s="38"/>
      <c r="B367" s="39"/>
      <c r="C367" s="215" t="s">
        <v>391</v>
      </c>
      <c r="D367" s="215" t="s">
        <v>144</v>
      </c>
      <c r="E367" s="216" t="s">
        <v>392</v>
      </c>
      <c r="F367" s="217" t="s">
        <v>393</v>
      </c>
      <c r="G367" s="218" t="s">
        <v>385</v>
      </c>
      <c r="H367" s="219">
        <v>5</v>
      </c>
      <c r="I367" s="220"/>
      <c r="J367" s="221">
        <f>ROUND(I367*H367,2)</f>
        <v>0</v>
      </c>
      <c r="K367" s="222"/>
      <c r="L367" s="44"/>
      <c r="M367" s="223" t="s">
        <v>1</v>
      </c>
      <c r="N367" s="224" t="s">
        <v>38</v>
      </c>
      <c r="O367" s="91"/>
      <c r="P367" s="225">
        <f>O367*H367</f>
        <v>0</v>
      </c>
      <c r="Q367" s="225">
        <v>0</v>
      </c>
      <c r="R367" s="225">
        <f>Q367*H367</f>
        <v>0</v>
      </c>
      <c r="S367" s="225">
        <v>0</v>
      </c>
      <c r="T367" s="226">
        <f>S367*H367</f>
        <v>0</v>
      </c>
      <c r="U367" s="38"/>
      <c r="V367" s="38"/>
      <c r="W367" s="38"/>
      <c r="X367" s="38"/>
      <c r="Y367" s="38"/>
      <c r="Z367" s="38"/>
      <c r="AA367" s="38"/>
      <c r="AB367" s="38"/>
      <c r="AC367" s="38"/>
      <c r="AD367" s="38"/>
      <c r="AE367" s="38"/>
      <c r="AR367" s="227" t="s">
        <v>386</v>
      </c>
      <c r="AT367" s="227" t="s">
        <v>144</v>
      </c>
      <c r="AU367" s="227" t="s">
        <v>149</v>
      </c>
      <c r="AY367" s="17" t="s">
        <v>140</v>
      </c>
      <c r="BE367" s="228">
        <f>IF(N367="základní",J367,0)</f>
        <v>0</v>
      </c>
      <c r="BF367" s="228">
        <f>IF(N367="snížená",J367,0)</f>
        <v>0</v>
      </c>
      <c r="BG367" s="228">
        <f>IF(N367="zákl. přenesená",J367,0)</f>
        <v>0</v>
      </c>
      <c r="BH367" s="228">
        <f>IF(N367="sníž. přenesená",J367,0)</f>
        <v>0</v>
      </c>
      <c r="BI367" s="228">
        <f>IF(N367="nulová",J367,0)</f>
        <v>0</v>
      </c>
      <c r="BJ367" s="17" t="s">
        <v>81</v>
      </c>
      <c r="BK367" s="228">
        <f>ROUND(I367*H367,2)</f>
        <v>0</v>
      </c>
      <c r="BL367" s="17" t="s">
        <v>386</v>
      </c>
      <c r="BM367" s="227" t="s">
        <v>394</v>
      </c>
    </row>
    <row r="368" s="14" customFormat="1">
      <c r="A368" s="14"/>
      <c r="B368" s="240"/>
      <c r="C368" s="241"/>
      <c r="D368" s="231" t="s">
        <v>151</v>
      </c>
      <c r="E368" s="242" t="s">
        <v>1</v>
      </c>
      <c r="F368" s="243" t="s">
        <v>178</v>
      </c>
      <c r="G368" s="241"/>
      <c r="H368" s="244">
        <v>5</v>
      </c>
      <c r="I368" s="245"/>
      <c r="J368" s="241"/>
      <c r="K368" s="241"/>
      <c r="L368" s="246"/>
      <c r="M368" s="247"/>
      <c r="N368" s="248"/>
      <c r="O368" s="248"/>
      <c r="P368" s="248"/>
      <c r="Q368" s="248"/>
      <c r="R368" s="248"/>
      <c r="S368" s="248"/>
      <c r="T368" s="249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T368" s="250" t="s">
        <v>151</v>
      </c>
      <c r="AU368" s="250" t="s">
        <v>149</v>
      </c>
      <c r="AV368" s="14" t="s">
        <v>83</v>
      </c>
      <c r="AW368" s="14" t="s">
        <v>30</v>
      </c>
      <c r="AX368" s="14" t="s">
        <v>73</v>
      </c>
      <c r="AY368" s="250" t="s">
        <v>140</v>
      </c>
    </row>
    <row r="369" s="15" customFormat="1">
      <c r="A369" s="15"/>
      <c r="B369" s="251"/>
      <c r="C369" s="252"/>
      <c r="D369" s="231" t="s">
        <v>151</v>
      </c>
      <c r="E369" s="253" t="s">
        <v>1</v>
      </c>
      <c r="F369" s="254" t="s">
        <v>158</v>
      </c>
      <c r="G369" s="252"/>
      <c r="H369" s="255">
        <v>5</v>
      </c>
      <c r="I369" s="256"/>
      <c r="J369" s="252"/>
      <c r="K369" s="252"/>
      <c r="L369" s="257"/>
      <c r="M369" s="258"/>
      <c r="N369" s="259"/>
      <c r="O369" s="259"/>
      <c r="P369" s="259"/>
      <c r="Q369" s="259"/>
      <c r="R369" s="259"/>
      <c r="S369" s="259"/>
      <c r="T369" s="260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T369" s="261" t="s">
        <v>151</v>
      </c>
      <c r="AU369" s="261" t="s">
        <v>149</v>
      </c>
      <c r="AV369" s="15" t="s">
        <v>148</v>
      </c>
      <c r="AW369" s="15" t="s">
        <v>30</v>
      </c>
      <c r="AX369" s="15" t="s">
        <v>81</v>
      </c>
      <c r="AY369" s="261" t="s">
        <v>140</v>
      </c>
    </row>
    <row r="370" s="12" customFormat="1" ht="22.8" customHeight="1">
      <c r="A370" s="12"/>
      <c r="B370" s="199"/>
      <c r="C370" s="200"/>
      <c r="D370" s="201" t="s">
        <v>72</v>
      </c>
      <c r="E370" s="213" t="s">
        <v>395</v>
      </c>
      <c r="F370" s="213" t="s">
        <v>396</v>
      </c>
      <c r="G370" s="200"/>
      <c r="H370" s="200"/>
      <c r="I370" s="203"/>
      <c r="J370" s="214">
        <f>BK370</f>
        <v>0</v>
      </c>
      <c r="K370" s="200"/>
      <c r="L370" s="205"/>
      <c r="M370" s="206"/>
      <c r="N370" s="207"/>
      <c r="O370" s="207"/>
      <c r="P370" s="208">
        <f>P371+P415+P437+P464+P506</f>
        <v>0</v>
      </c>
      <c r="Q370" s="207"/>
      <c r="R370" s="208">
        <f>R371+R415+R437+R464+R506</f>
        <v>3.21862</v>
      </c>
      <c r="S370" s="207"/>
      <c r="T370" s="209">
        <f>T371+T415+T437+T464+T506</f>
        <v>0</v>
      </c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R370" s="210" t="s">
        <v>81</v>
      </c>
      <c r="AT370" s="211" t="s">
        <v>72</v>
      </c>
      <c r="AU370" s="211" t="s">
        <v>81</v>
      </c>
      <c r="AY370" s="210" t="s">
        <v>140</v>
      </c>
      <c r="BK370" s="212">
        <f>BK371+BK415+BK437+BK464+BK506</f>
        <v>0</v>
      </c>
    </row>
    <row r="371" s="12" customFormat="1" ht="20.88" customHeight="1">
      <c r="A371" s="12"/>
      <c r="B371" s="199"/>
      <c r="C371" s="200"/>
      <c r="D371" s="201" t="s">
        <v>72</v>
      </c>
      <c r="E371" s="213" t="s">
        <v>397</v>
      </c>
      <c r="F371" s="213" t="s">
        <v>143</v>
      </c>
      <c r="G371" s="200"/>
      <c r="H371" s="200"/>
      <c r="I371" s="203"/>
      <c r="J371" s="214">
        <f>BK371</f>
        <v>0</v>
      </c>
      <c r="K371" s="200"/>
      <c r="L371" s="205"/>
      <c r="M371" s="206"/>
      <c r="N371" s="207"/>
      <c r="O371" s="207"/>
      <c r="P371" s="208">
        <f>SUM(P372:P414)</f>
        <v>0</v>
      </c>
      <c r="Q371" s="207"/>
      <c r="R371" s="208">
        <f>SUM(R372:R414)</f>
        <v>2.02542</v>
      </c>
      <c r="S371" s="207"/>
      <c r="T371" s="209">
        <f>SUM(T372:T414)</f>
        <v>0</v>
      </c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R371" s="210" t="s">
        <v>81</v>
      </c>
      <c r="AT371" s="211" t="s">
        <v>72</v>
      </c>
      <c r="AU371" s="211" t="s">
        <v>83</v>
      </c>
      <c r="AY371" s="210" t="s">
        <v>140</v>
      </c>
      <c r="BK371" s="212">
        <f>SUM(BK372:BK414)</f>
        <v>0</v>
      </c>
    </row>
    <row r="372" s="2" customFormat="1" ht="24.15" customHeight="1">
      <c r="A372" s="38"/>
      <c r="B372" s="39"/>
      <c r="C372" s="215" t="s">
        <v>398</v>
      </c>
      <c r="D372" s="215" t="s">
        <v>144</v>
      </c>
      <c r="E372" s="216" t="s">
        <v>399</v>
      </c>
      <c r="F372" s="217" t="s">
        <v>400</v>
      </c>
      <c r="G372" s="218" t="s">
        <v>166</v>
      </c>
      <c r="H372" s="219">
        <v>293</v>
      </c>
      <c r="I372" s="220"/>
      <c r="J372" s="221">
        <f>ROUND(I372*H372,2)</f>
        <v>0</v>
      </c>
      <c r="K372" s="222"/>
      <c r="L372" s="44"/>
      <c r="M372" s="223" t="s">
        <v>1</v>
      </c>
      <c r="N372" s="224" t="s">
        <v>38</v>
      </c>
      <c r="O372" s="91"/>
      <c r="P372" s="225">
        <f>O372*H372</f>
        <v>0</v>
      </c>
      <c r="Q372" s="225">
        <v>0</v>
      </c>
      <c r="R372" s="225">
        <f>Q372*H372</f>
        <v>0</v>
      </c>
      <c r="S372" s="225">
        <v>0</v>
      </c>
      <c r="T372" s="226">
        <f>S372*H372</f>
        <v>0</v>
      </c>
      <c r="U372" s="38"/>
      <c r="V372" s="38"/>
      <c r="W372" s="38"/>
      <c r="X372" s="38"/>
      <c r="Y372" s="38"/>
      <c r="Z372" s="38"/>
      <c r="AA372" s="38"/>
      <c r="AB372" s="38"/>
      <c r="AC372" s="38"/>
      <c r="AD372" s="38"/>
      <c r="AE372" s="38"/>
      <c r="AR372" s="227" t="s">
        <v>148</v>
      </c>
      <c r="AT372" s="227" t="s">
        <v>144</v>
      </c>
      <c r="AU372" s="227" t="s">
        <v>149</v>
      </c>
      <c r="AY372" s="17" t="s">
        <v>140</v>
      </c>
      <c r="BE372" s="228">
        <f>IF(N372="základní",J372,0)</f>
        <v>0</v>
      </c>
      <c r="BF372" s="228">
        <f>IF(N372="snížená",J372,0)</f>
        <v>0</v>
      </c>
      <c r="BG372" s="228">
        <f>IF(N372="zákl. přenesená",J372,0)</f>
        <v>0</v>
      </c>
      <c r="BH372" s="228">
        <f>IF(N372="sníž. přenesená",J372,0)</f>
        <v>0</v>
      </c>
      <c r="BI372" s="228">
        <f>IF(N372="nulová",J372,0)</f>
        <v>0</v>
      </c>
      <c r="BJ372" s="17" t="s">
        <v>81</v>
      </c>
      <c r="BK372" s="228">
        <f>ROUND(I372*H372,2)</f>
        <v>0</v>
      </c>
      <c r="BL372" s="17" t="s">
        <v>148</v>
      </c>
      <c r="BM372" s="227" t="s">
        <v>401</v>
      </c>
    </row>
    <row r="373" s="13" customFormat="1">
      <c r="A373" s="13"/>
      <c r="B373" s="229"/>
      <c r="C373" s="230"/>
      <c r="D373" s="231" t="s">
        <v>151</v>
      </c>
      <c r="E373" s="232" t="s">
        <v>1</v>
      </c>
      <c r="F373" s="233" t="s">
        <v>402</v>
      </c>
      <c r="G373" s="230"/>
      <c r="H373" s="232" t="s">
        <v>1</v>
      </c>
      <c r="I373" s="234"/>
      <c r="J373" s="230"/>
      <c r="K373" s="230"/>
      <c r="L373" s="235"/>
      <c r="M373" s="236"/>
      <c r="N373" s="237"/>
      <c r="O373" s="237"/>
      <c r="P373" s="237"/>
      <c r="Q373" s="237"/>
      <c r="R373" s="237"/>
      <c r="S373" s="237"/>
      <c r="T373" s="238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T373" s="239" t="s">
        <v>151</v>
      </c>
      <c r="AU373" s="239" t="s">
        <v>149</v>
      </c>
      <c r="AV373" s="13" t="s">
        <v>81</v>
      </c>
      <c r="AW373" s="13" t="s">
        <v>30</v>
      </c>
      <c r="AX373" s="13" t="s">
        <v>73</v>
      </c>
      <c r="AY373" s="239" t="s">
        <v>140</v>
      </c>
    </row>
    <row r="374" s="13" customFormat="1">
      <c r="A374" s="13"/>
      <c r="B374" s="229"/>
      <c r="C374" s="230"/>
      <c r="D374" s="231" t="s">
        <v>151</v>
      </c>
      <c r="E374" s="232" t="s">
        <v>1</v>
      </c>
      <c r="F374" s="233" t="s">
        <v>403</v>
      </c>
      <c r="G374" s="230"/>
      <c r="H374" s="232" t="s">
        <v>1</v>
      </c>
      <c r="I374" s="234"/>
      <c r="J374" s="230"/>
      <c r="K374" s="230"/>
      <c r="L374" s="235"/>
      <c r="M374" s="236"/>
      <c r="N374" s="237"/>
      <c r="O374" s="237"/>
      <c r="P374" s="237"/>
      <c r="Q374" s="237"/>
      <c r="R374" s="237"/>
      <c r="S374" s="237"/>
      <c r="T374" s="238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T374" s="239" t="s">
        <v>151</v>
      </c>
      <c r="AU374" s="239" t="s">
        <v>149</v>
      </c>
      <c r="AV374" s="13" t="s">
        <v>81</v>
      </c>
      <c r="AW374" s="13" t="s">
        <v>30</v>
      </c>
      <c r="AX374" s="13" t="s">
        <v>73</v>
      </c>
      <c r="AY374" s="239" t="s">
        <v>140</v>
      </c>
    </row>
    <row r="375" s="14" customFormat="1">
      <c r="A375" s="14"/>
      <c r="B375" s="240"/>
      <c r="C375" s="241"/>
      <c r="D375" s="231" t="s">
        <v>151</v>
      </c>
      <c r="E375" s="242" t="s">
        <v>1</v>
      </c>
      <c r="F375" s="243" t="s">
        <v>404</v>
      </c>
      <c r="G375" s="241"/>
      <c r="H375" s="244">
        <v>293</v>
      </c>
      <c r="I375" s="245"/>
      <c r="J375" s="241"/>
      <c r="K375" s="241"/>
      <c r="L375" s="246"/>
      <c r="M375" s="247"/>
      <c r="N375" s="248"/>
      <c r="O375" s="248"/>
      <c r="P375" s="248"/>
      <c r="Q375" s="248"/>
      <c r="R375" s="248"/>
      <c r="S375" s="248"/>
      <c r="T375" s="249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T375" s="250" t="s">
        <v>151</v>
      </c>
      <c r="AU375" s="250" t="s">
        <v>149</v>
      </c>
      <c r="AV375" s="14" t="s">
        <v>83</v>
      </c>
      <c r="AW375" s="14" t="s">
        <v>30</v>
      </c>
      <c r="AX375" s="14" t="s">
        <v>73</v>
      </c>
      <c r="AY375" s="250" t="s">
        <v>140</v>
      </c>
    </row>
    <row r="376" s="15" customFormat="1">
      <c r="A376" s="15"/>
      <c r="B376" s="251"/>
      <c r="C376" s="252"/>
      <c r="D376" s="231" t="s">
        <v>151</v>
      </c>
      <c r="E376" s="253" t="s">
        <v>1</v>
      </c>
      <c r="F376" s="254" t="s">
        <v>158</v>
      </c>
      <c r="G376" s="252"/>
      <c r="H376" s="255">
        <v>293</v>
      </c>
      <c r="I376" s="256"/>
      <c r="J376" s="252"/>
      <c r="K376" s="252"/>
      <c r="L376" s="257"/>
      <c r="M376" s="258"/>
      <c r="N376" s="259"/>
      <c r="O376" s="259"/>
      <c r="P376" s="259"/>
      <c r="Q376" s="259"/>
      <c r="R376" s="259"/>
      <c r="S376" s="259"/>
      <c r="T376" s="260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T376" s="261" t="s">
        <v>151</v>
      </c>
      <c r="AU376" s="261" t="s">
        <v>149</v>
      </c>
      <c r="AV376" s="15" t="s">
        <v>148</v>
      </c>
      <c r="AW376" s="15" t="s">
        <v>30</v>
      </c>
      <c r="AX376" s="15" t="s">
        <v>81</v>
      </c>
      <c r="AY376" s="261" t="s">
        <v>140</v>
      </c>
    </row>
    <row r="377" s="2" customFormat="1" ht="24.15" customHeight="1">
      <c r="A377" s="38"/>
      <c r="B377" s="39"/>
      <c r="C377" s="215" t="s">
        <v>405</v>
      </c>
      <c r="D377" s="215" t="s">
        <v>144</v>
      </c>
      <c r="E377" s="216" t="s">
        <v>145</v>
      </c>
      <c r="F377" s="217" t="s">
        <v>146</v>
      </c>
      <c r="G377" s="218" t="s">
        <v>147</v>
      </c>
      <c r="H377" s="219">
        <v>517.29999999999995</v>
      </c>
      <c r="I377" s="220"/>
      <c r="J377" s="221">
        <f>ROUND(I377*H377,2)</f>
        <v>0</v>
      </c>
      <c r="K377" s="222"/>
      <c r="L377" s="44"/>
      <c r="M377" s="223" t="s">
        <v>1</v>
      </c>
      <c r="N377" s="224" t="s">
        <v>38</v>
      </c>
      <c r="O377" s="91"/>
      <c r="P377" s="225">
        <f>O377*H377</f>
        <v>0</v>
      </c>
      <c r="Q377" s="225">
        <v>0</v>
      </c>
      <c r="R377" s="225">
        <f>Q377*H377</f>
        <v>0</v>
      </c>
      <c r="S377" s="225">
        <v>0</v>
      </c>
      <c r="T377" s="226">
        <f>S377*H377</f>
        <v>0</v>
      </c>
      <c r="U377" s="38"/>
      <c r="V377" s="38"/>
      <c r="W377" s="38"/>
      <c r="X377" s="38"/>
      <c r="Y377" s="38"/>
      <c r="Z377" s="38"/>
      <c r="AA377" s="38"/>
      <c r="AB377" s="38"/>
      <c r="AC377" s="38"/>
      <c r="AD377" s="38"/>
      <c r="AE377" s="38"/>
      <c r="AR377" s="227" t="s">
        <v>148</v>
      </c>
      <c r="AT377" s="227" t="s">
        <v>144</v>
      </c>
      <c r="AU377" s="227" t="s">
        <v>149</v>
      </c>
      <c r="AY377" s="17" t="s">
        <v>140</v>
      </c>
      <c r="BE377" s="228">
        <f>IF(N377="základní",J377,0)</f>
        <v>0</v>
      </c>
      <c r="BF377" s="228">
        <f>IF(N377="snížená",J377,0)</f>
        <v>0</v>
      </c>
      <c r="BG377" s="228">
        <f>IF(N377="zákl. přenesená",J377,0)</f>
        <v>0</v>
      </c>
      <c r="BH377" s="228">
        <f>IF(N377="sníž. přenesená",J377,0)</f>
        <v>0</v>
      </c>
      <c r="BI377" s="228">
        <f>IF(N377="nulová",J377,0)</f>
        <v>0</v>
      </c>
      <c r="BJ377" s="17" t="s">
        <v>81</v>
      </c>
      <c r="BK377" s="228">
        <f>ROUND(I377*H377,2)</f>
        <v>0</v>
      </c>
      <c r="BL377" s="17" t="s">
        <v>148</v>
      </c>
      <c r="BM377" s="227" t="s">
        <v>406</v>
      </c>
    </row>
    <row r="378" s="13" customFormat="1">
      <c r="A378" s="13"/>
      <c r="B378" s="229"/>
      <c r="C378" s="230"/>
      <c r="D378" s="231" t="s">
        <v>151</v>
      </c>
      <c r="E378" s="232" t="s">
        <v>1</v>
      </c>
      <c r="F378" s="233" t="s">
        <v>152</v>
      </c>
      <c r="G378" s="230"/>
      <c r="H378" s="232" t="s">
        <v>1</v>
      </c>
      <c r="I378" s="234"/>
      <c r="J378" s="230"/>
      <c r="K378" s="230"/>
      <c r="L378" s="235"/>
      <c r="M378" s="236"/>
      <c r="N378" s="237"/>
      <c r="O378" s="237"/>
      <c r="P378" s="237"/>
      <c r="Q378" s="237"/>
      <c r="R378" s="237"/>
      <c r="S378" s="237"/>
      <c r="T378" s="238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T378" s="239" t="s">
        <v>151</v>
      </c>
      <c r="AU378" s="239" t="s">
        <v>149</v>
      </c>
      <c r="AV378" s="13" t="s">
        <v>81</v>
      </c>
      <c r="AW378" s="13" t="s">
        <v>30</v>
      </c>
      <c r="AX378" s="13" t="s">
        <v>73</v>
      </c>
      <c r="AY378" s="239" t="s">
        <v>140</v>
      </c>
    </row>
    <row r="379" s="13" customFormat="1">
      <c r="A379" s="13"/>
      <c r="B379" s="229"/>
      <c r="C379" s="230"/>
      <c r="D379" s="231" t="s">
        <v>151</v>
      </c>
      <c r="E379" s="232" t="s">
        <v>1</v>
      </c>
      <c r="F379" s="233" t="s">
        <v>407</v>
      </c>
      <c r="G379" s="230"/>
      <c r="H379" s="232" t="s">
        <v>1</v>
      </c>
      <c r="I379" s="234"/>
      <c r="J379" s="230"/>
      <c r="K379" s="230"/>
      <c r="L379" s="235"/>
      <c r="M379" s="236"/>
      <c r="N379" s="237"/>
      <c r="O379" s="237"/>
      <c r="P379" s="237"/>
      <c r="Q379" s="237"/>
      <c r="R379" s="237"/>
      <c r="S379" s="237"/>
      <c r="T379" s="238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T379" s="239" t="s">
        <v>151</v>
      </c>
      <c r="AU379" s="239" t="s">
        <v>149</v>
      </c>
      <c r="AV379" s="13" t="s">
        <v>81</v>
      </c>
      <c r="AW379" s="13" t="s">
        <v>30</v>
      </c>
      <c r="AX379" s="13" t="s">
        <v>73</v>
      </c>
      <c r="AY379" s="239" t="s">
        <v>140</v>
      </c>
    </row>
    <row r="380" s="14" customFormat="1">
      <c r="A380" s="14"/>
      <c r="B380" s="240"/>
      <c r="C380" s="241"/>
      <c r="D380" s="231" t="s">
        <v>151</v>
      </c>
      <c r="E380" s="242" t="s">
        <v>1</v>
      </c>
      <c r="F380" s="243" t="s">
        <v>408</v>
      </c>
      <c r="G380" s="241"/>
      <c r="H380" s="244">
        <v>473.19999999999999</v>
      </c>
      <c r="I380" s="245"/>
      <c r="J380" s="241"/>
      <c r="K380" s="241"/>
      <c r="L380" s="246"/>
      <c r="M380" s="247"/>
      <c r="N380" s="248"/>
      <c r="O380" s="248"/>
      <c r="P380" s="248"/>
      <c r="Q380" s="248"/>
      <c r="R380" s="248"/>
      <c r="S380" s="248"/>
      <c r="T380" s="249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T380" s="250" t="s">
        <v>151</v>
      </c>
      <c r="AU380" s="250" t="s">
        <v>149</v>
      </c>
      <c r="AV380" s="14" t="s">
        <v>83</v>
      </c>
      <c r="AW380" s="14" t="s">
        <v>30</v>
      </c>
      <c r="AX380" s="14" t="s">
        <v>73</v>
      </c>
      <c r="AY380" s="250" t="s">
        <v>140</v>
      </c>
    </row>
    <row r="381" s="13" customFormat="1">
      <c r="A381" s="13"/>
      <c r="B381" s="229"/>
      <c r="C381" s="230"/>
      <c r="D381" s="231" t="s">
        <v>151</v>
      </c>
      <c r="E381" s="232" t="s">
        <v>1</v>
      </c>
      <c r="F381" s="233" t="s">
        <v>155</v>
      </c>
      <c r="G381" s="230"/>
      <c r="H381" s="232" t="s">
        <v>1</v>
      </c>
      <c r="I381" s="234"/>
      <c r="J381" s="230"/>
      <c r="K381" s="230"/>
      <c r="L381" s="235"/>
      <c r="M381" s="236"/>
      <c r="N381" s="237"/>
      <c r="O381" s="237"/>
      <c r="P381" s="237"/>
      <c r="Q381" s="237"/>
      <c r="R381" s="237"/>
      <c r="S381" s="237"/>
      <c r="T381" s="238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T381" s="239" t="s">
        <v>151</v>
      </c>
      <c r="AU381" s="239" t="s">
        <v>149</v>
      </c>
      <c r="AV381" s="13" t="s">
        <v>81</v>
      </c>
      <c r="AW381" s="13" t="s">
        <v>30</v>
      </c>
      <c r="AX381" s="13" t="s">
        <v>73</v>
      </c>
      <c r="AY381" s="239" t="s">
        <v>140</v>
      </c>
    </row>
    <row r="382" s="13" customFormat="1">
      <c r="A382" s="13"/>
      <c r="B382" s="229"/>
      <c r="C382" s="230"/>
      <c r="D382" s="231" t="s">
        <v>151</v>
      </c>
      <c r="E382" s="232" t="s">
        <v>1</v>
      </c>
      <c r="F382" s="233" t="s">
        <v>409</v>
      </c>
      <c r="G382" s="230"/>
      <c r="H382" s="232" t="s">
        <v>1</v>
      </c>
      <c r="I382" s="234"/>
      <c r="J382" s="230"/>
      <c r="K382" s="230"/>
      <c r="L382" s="235"/>
      <c r="M382" s="236"/>
      <c r="N382" s="237"/>
      <c r="O382" s="237"/>
      <c r="P382" s="237"/>
      <c r="Q382" s="237"/>
      <c r="R382" s="237"/>
      <c r="S382" s="237"/>
      <c r="T382" s="238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T382" s="239" t="s">
        <v>151</v>
      </c>
      <c r="AU382" s="239" t="s">
        <v>149</v>
      </c>
      <c r="AV382" s="13" t="s">
        <v>81</v>
      </c>
      <c r="AW382" s="13" t="s">
        <v>30</v>
      </c>
      <c r="AX382" s="13" t="s">
        <v>73</v>
      </c>
      <c r="AY382" s="239" t="s">
        <v>140</v>
      </c>
    </row>
    <row r="383" s="14" customFormat="1">
      <c r="A383" s="14"/>
      <c r="B383" s="240"/>
      <c r="C383" s="241"/>
      <c r="D383" s="231" t="s">
        <v>151</v>
      </c>
      <c r="E383" s="242" t="s">
        <v>1</v>
      </c>
      <c r="F383" s="243" t="s">
        <v>410</v>
      </c>
      <c r="G383" s="241"/>
      <c r="H383" s="244">
        <v>44.100000000000001</v>
      </c>
      <c r="I383" s="245"/>
      <c r="J383" s="241"/>
      <c r="K383" s="241"/>
      <c r="L383" s="246"/>
      <c r="M383" s="247"/>
      <c r="N383" s="248"/>
      <c r="O383" s="248"/>
      <c r="P383" s="248"/>
      <c r="Q383" s="248"/>
      <c r="R383" s="248"/>
      <c r="S383" s="248"/>
      <c r="T383" s="249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T383" s="250" t="s">
        <v>151</v>
      </c>
      <c r="AU383" s="250" t="s">
        <v>149</v>
      </c>
      <c r="AV383" s="14" t="s">
        <v>83</v>
      </c>
      <c r="AW383" s="14" t="s">
        <v>30</v>
      </c>
      <c r="AX383" s="14" t="s">
        <v>73</v>
      </c>
      <c r="AY383" s="250" t="s">
        <v>140</v>
      </c>
    </row>
    <row r="384" s="15" customFormat="1">
      <c r="A384" s="15"/>
      <c r="B384" s="251"/>
      <c r="C384" s="252"/>
      <c r="D384" s="231" t="s">
        <v>151</v>
      </c>
      <c r="E384" s="253" t="s">
        <v>1</v>
      </c>
      <c r="F384" s="254" t="s">
        <v>158</v>
      </c>
      <c r="G384" s="252"/>
      <c r="H384" s="255">
        <v>517.29999999999995</v>
      </c>
      <c r="I384" s="256"/>
      <c r="J384" s="252"/>
      <c r="K384" s="252"/>
      <c r="L384" s="257"/>
      <c r="M384" s="258"/>
      <c r="N384" s="259"/>
      <c r="O384" s="259"/>
      <c r="P384" s="259"/>
      <c r="Q384" s="259"/>
      <c r="R384" s="259"/>
      <c r="S384" s="259"/>
      <c r="T384" s="260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T384" s="261" t="s">
        <v>151</v>
      </c>
      <c r="AU384" s="261" t="s">
        <v>149</v>
      </c>
      <c r="AV384" s="15" t="s">
        <v>148</v>
      </c>
      <c r="AW384" s="15" t="s">
        <v>30</v>
      </c>
      <c r="AX384" s="15" t="s">
        <v>81</v>
      </c>
      <c r="AY384" s="261" t="s">
        <v>140</v>
      </c>
    </row>
    <row r="385" s="2" customFormat="1" ht="21.75" customHeight="1">
      <c r="A385" s="38"/>
      <c r="B385" s="39"/>
      <c r="C385" s="215" t="s">
        <v>411</v>
      </c>
      <c r="D385" s="215" t="s">
        <v>144</v>
      </c>
      <c r="E385" s="216" t="s">
        <v>159</v>
      </c>
      <c r="F385" s="217" t="s">
        <v>160</v>
      </c>
      <c r="G385" s="218" t="s">
        <v>147</v>
      </c>
      <c r="H385" s="219">
        <v>517.29999999999995</v>
      </c>
      <c r="I385" s="220"/>
      <c r="J385" s="221">
        <f>ROUND(I385*H385,2)</f>
        <v>0</v>
      </c>
      <c r="K385" s="222"/>
      <c r="L385" s="44"/>
      <c r="M385" s="223" t="s">
        <v>1</v>
      </c>
      <c r="N385" s="224" t="s">
        <v>38</v>
      </c>
      <c r="O385" s="91"/>
      <c r="P385" s="225">
        <f>O385*H385</f>
        <v>0</v>
      </c>
      <c r="Q385" s="225">
        <v>0</v>
      </c>
      <c r="R385" s="225">
        <f>Q385*H385</f>
        <v>0</v>
      </c>
      <c r="S385" s="225">
        <v>0</v>
      </c>
      <c r="T385" s="226">
        <f>S385*H385</f>
        <v>0</v>
      </c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  <c r="AR385" s="227" t="s">
        <v>148</v>
      </c>
      <c r="AT385" s="227" t="s">
        <v>144</v>
      </c>
      <c r="AU385" s="227" t="s">
        <v>149</v>
      </c>
      <c r="AY385" s="17" t="s">
        <v>140</v>
      </c>
      <c r="BE385" s="228">
        <f>IF(N385="základní",J385,0)</f>
        <v>0</v>
      </c>
      <c r="BF385" s="228">
        <f>IF(N385="snížená",J385,0)</f>
        <v>0</v>
      </c>
      <c r="BG385" s="228">
        <f>IF(N385="zákl. přenesená",J385,0)</f>
        <v>0</v>
      </c>
      <c r="BH385" s="228">
        <f>IF(N385="sníž. přenesená",J385,0)</f>
        <v>0</v>
      </c>
      <c r="BI385" s="228">
        <f>IF(N385="nulová",J385,0)</f>
        <v>0</v>
      </c>
      <c r="BJ385" s="17" t="s">
        <v>81</v>
      </c>
      <c r="BK385" s="228">
        <f>ROUND(I385*H385,2)</f>
        <v>0</v>
      </c>
      <c r="BL385" s="17" t="s">
        <v>148</v>
      </c>
      <c r="BM385" s="227" t="s">
        <v>412</v>
      </c>
    </row>
    <row r="386" s="2" customFormat="1">
      <c r="A386" s="38"/>
      <c r="B386" s="39"/>
      <c r="C386" s="40"/>
      <c r="D386" s="262" t="s">
        <v>162</v>
      </c>
      <c r="E386" s="40"/>
      <c r="F386" s="263" t="s">
        <v>163</v>
      </c>
      <c r="G386" s="40"/>
      <c r="H386" s="40"/>
      <c r="I386" s="264"/>
      <c r="J386" s="40"/>
      <c r="K386" s="40"/>
      <c r="L386" s="44"/>
      <c r="M386" s="265"/>
      <c r="N386" s="266"/>
      <c r="O386" s="91"/>
      <c r="P386" s="91"/>
      <c r="Q386" s="91"/>
      <c r="R386" s="91"/>
      <c r="S386" s="91"/>
      <c r="T386" s="92"/>
      <c r="U386" s="38"/>
      <c r="V386" s="38"/>
      <c r="W386" s="38"/>
      <c r="X386" s="38"/>
      <c r="Y386" s="38"/>
      <c r="Z386" s="38"/>
      <c r="AA386" s="38"/>
      <c r="AB386" s="38"/>
      <c r="AC386" s="38"/>
      <c r="AD386" s="38"/>
      <c r="AE386" s="38"/>
      <c r="AT386" s="17" t="s">
        <v>162</v>
      </c>
      <c r="AU386" s="17" t="s">
        <v>149</v>
      </c>
    </row>
    <row r="387" s="13" customFormat="1">
      <c r="A387" s="13"/>
      <c r="B387" s="229"/>
      <c r="C387" s="230"/>
      <c r="D387" s="231" t="s">
        <v>151</v>
      </c>
      <c r="E387" s="232" t="s">
        <v>1</v>
      </c>
      <c r="F387" s="233" t="s">
        <v>152</v>
      </c>
      <c r="G387" s="230"/>
      <c r="H387" s="232" t="s">
        <v>1</v>
      </c>
      <c r="I387" s="234"/>
      <c r="J387" s="230"/>
      <c r="K387" s="230"/>
      <c r="L387" s="235"/>
      <c r="M387" s="236"/>
      <c r="N387" s="237"/>
      <c r="O387" s="237"/>
      <c r="P387" s="237"/>
      <c r="Q387" s="237"/>
      <c r="R387" s="237"/>
      <c r="S387" s="237"/>
      <c r="T387" s="238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T387" s="239" t="s">
        <v>151</v>
      </c>
      <c r="AU387" s="239" t="s">
        <v>149</v>
      </c>
      <c r="AV387" s="13" t="s">
        <v>81</v>
      </c>
      <c r="AW387" s="13" t="s">
        <v>30</v>
      </c>
      <c r="AX387" s="13" t="s">
        <v>73</v>
      </c>
      <c r="AY387" s="239" t="s">
        <v>140</v>
      </c>
    </row>
    <row r="388" s="13" customFormat="1">
      <c r="A388" s="13"/>
      <c r="B388" s="229"/>
      <c r="C388" s="230"/>
      <c r="D388" s="231" t="s">
        <v>151</v>
      </c>
      <c r="E388" s="232" t="s">
        <v>1</v>
      </c>
      <c r="F388" s="233" t="s">
        <v>407</v>
      </c>
      <c r="G388" s="230"/>
      <c r="H388" s="232" t="s">
        <v>1</v>
      </c>
      <c r="I388" s="234"/>
      <c r="J388" s="230"/>
      <c r="K388" s="230"/>
      <c r="L388" s="235"/>
      <c r="M388" s="236"/>
      <c r="N388" s="237"/>
      <c r="O388" s="237"/>
      <c r="P388" s="237"/>
      <c r="Q388" s="237"/>
      <c r="R388" s="237"/>
      <c r="S388" s="237"/>
      <c r="T388" s="238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T388" s="239" t="s">
        <v>151</v>
      </c>
      <c r="AU388" s="239" t="s">
        <v>149</v>
      </c>
      <c r="AV388" s="13" t="s">
        <v>81</v>
      </c>
      <c r="AW388" s="13" t="s">
        <v>30</v>
      </c>
      <c r="AX388" s="13" t="s">
        <v>73</v>
      </c>
      <c r="AY388" s="239" t="s">
        <v>140</v>
      </c>
    </row>
    <row r="389" s="14" customFormat="1">
      <c r="A389" s="14"/>
      <c r="B389" s="240"/>
      <c r="C389" s="241"/>
      <c r="D389" s="231" t="s">
        <v>151</v>
      </c>
      <c r="E389" s="242" t="s">
        <v>1</v>
      </c>
      <c r="F389" s="243" t="s">
        <v>408</v>
      </c>
      <c r="G389" s="241"/>
      <c r="H389" s="244">
        <v>473.19999999999999</v>
      </c>
      <c r="I389" s="245"/>
      <c r="J389" s="241"/>
      <c r="K389" s="241"/>
      <c r="L389" s="246"/>
      <c r="M389" s="247"/>
      <c r="N389" s="248"/>
      <c r="O389" s="248"/>
      <c r="P389" s="248"/>
      <c r="Q389" s="248"/>
      <c r="R389" s="248"/>
      <c r="S389" s="248"/>
      <c r="T389" s="249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T389" s="250" t="s">
        <v>151</v>
      </c>
      <c r="AU389" s="250" t="s">
        <v>149</v>
      </c>
      <c r="AV389" s="14" t="s">
        <v>83</v>
      </c>
      <c r="AW389" s="14" t="s">
        <v>30</v>
      </c>
      <c r="AX389" s="14" t="s">
        <v>73</v>
      </c>
      <c r="AY389" s="250" t="s">
        <v>140</v>
      </c>
    </row>
    <row r="390" s="13" customFormat="1">
      <c r="A390" s="13"/>
      <c r="B390" s="229"/>
      <c r="C390" s="230"/>
      <c r="D390" s="231" t="s">
        <v>151</v>
      </c>
      <c r="E390" s="232" t="s">
        <v>1</v>
      </c>
      <c r="F390" s="233" t="s">
        <v>155</v>
      </c>
      <c r="G390" s="230"/>
      <c r="H390" s="232" t="s">
        <v>1</v>
      </c>
      <c r="I390" s="234"/>
      <c r="J390" s="230"/>
      <c r="K390" s="230"/>
      <c r="L390" s="235"/>
      <c r="M390" s="236"/>
      <c r="N390" s="237"/>
      <c r="O390" s="237"/>
      <c r="P390" s="237"/>
      <c r="Q390" s="237"/>
      <c r="R390" s="237"/>
      <c r="S390" s="237"/>
      <c r="T390" s="238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T390" s="239" t="s">
        <v>151</v>
      </c>
      <c r="AU390" s="239" t="s">
        <v>149</v>
      </c>
      <c r="AV390" s="13" t="s">
        <v>81</v>
      </c>
      <c r="AW390" s="13" t="s">
        <v>30</v>
      </c>
      <c r="AX390" s="13" t="s">
        <v>73</v>
      </c>
      <c r="AY390" s="239" t="s">
        <v>140</v>
      </c>
    </row>
    <row r="391" s="13" customFormat="1">
      <c r="A391" s="13"/>
      <c r="B391" s="229"/>
      <c r="C391" s="230"/>
      <c r="D391" s="231" t="s">
        <v>151</v>
      </c>
      <c r="E391" s="232" t="s">
        <v>1</v>
      </c>
      <c r="F391" s="233" t="s">
        <v>409</v>
      </c>
      <c r="G391" s="230"/>
      <c r="H391" s="232" t="s">
        <v>1</v>
      </c>
      <c r="I391" s="234"/>
      <c r="J391" s="230"/>
      <c r="K391" s="230"/>
      <c r="L391" s="235"/>
      <c r="M391" s="236"/>
      <c r="N391" s="237"/>
      <c r="O391" s="237"/>
      <c r="P391" s="237"/>
      <c r="Q391" s="237"/>
      <c r="R391" s="237"/>
      <c r="S391" s="237"/>
      <c r="T391" s="238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T391" s="239" t="s">
        <v>151</v>
      </c>
      <c r="AU391" s="239" t="s">
        <v>149</v>
      </c>
      <c r="AV391" s="13" t="s">
        <v>81</v>
      </c>
      <c r="AW391" s="13" t="s">
        <v>30</v>
      </c>
      <c r="AX391" s="13" t="s">
        <v>73</v>
      </c>
      <c r="AY391" s="239" t="s">
        <v>140</v>
      </c>
    </row>
    <row r="392" s="14" customFormat="1">
      <c r="A392" s="14"/>
      <c r="B392" s="240"/>
      <c r="C392" s="241"/>
      <c r="D392" s="231" t="s">
        <v>151</v>
      </c>
      <c r="E392" s="242" t="s">
        <v>1</v>
      </c>
      <c r="F392" s="243" t="s">
        <v>410</v>
      </c>
      <c r="G392" s="241"/>
      <c r="H392" s="244">
        <v>44.100000000000001</v>
      </c>
      <c r="I392" s="245"/>
      <c r="J392" s="241"/>
      <c r="K392" s="241"/>
      <c r="L392" s="246"/>
      <c r="M392" s="247"/>
      <c r="N392" s="248"/>
      <c r="O392" s="248"/>
      <c r="P392" s="248"/>
      <c r="Q392" s="248"/>
      <c r="R392" s="248"/>
      <c r="S392" s="248"/>
      <c r="T392" s="249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T392" s="250" t="s">
        <v>151</v>
      </c>
      <c r="AU392" s="250" t="s">
        <v>149</v>
      </c>
      <c r="AV392" s="14" t="s">
        <v>83</v>
      </c>
      <c r="AW392" s="14" t="s">
        <v>30</v>
      </c>
      <c r="AX392" s="14" t="s">
        <v>73</v>
      </c>
      <c r="AY392" s="250" t="s">
        <v>140</v>
      </c>
    </row>
    <row r="393" s="15" customFormat="1">
      <c r="A393" s="15"/>
      <c r="B393" s="251"/>
      <c r="C393" s="252"/>
      <c r="D393" s="231" t="s">
        <v>151</v>
      </c>
      <c r="E393" s="253" t="s">
        <v>1</v>
      </c>
      <c r="F393" s="254" t="s">
        <v>158</v>
      </c>
      <c r="G393" s="252"/>
      <c r="H393" s="255">
        <v>517.29999999999995</v>
      </c>
      <c r="I393" s="256"/>
      <c r="J393" s="252"/>
      <c r="K393" s="252"/>
      <c r="L393" s="257"/>
      <c r="M393" s="258"/>
      <c r="N393" s="259"/>
      <c r="O393" s="259"/>
      <c r="P393" s="259"/>
      <c r="Q393" s="259"/>
      <c r="R393" s="259"/>
      <c r="S393" s="259"/>
      <c r="T393" s="260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T393" s="261" t="s">
        <v>151</v>
      </c>
      <c r="AU393" s="261" t="s">
        <v>149</v>
      </c>
      <c r="AV393" s="15" t="s">
        <v>148</v>
      </c>
      <c r="AW393" s="15" t="s">
        <v>30</v>
      </c>
      <c r="AX393" s="15" t="s">
        <v>81</v>
      </c>
      <c r="AY393" s="261" t="s">
        <v>140</v>
      </c>
    </row>
    <row r="394" s="2" customFormat="1" ht="16.5" customHeight="1">
      <c r="A394" s="38"/>
      <c r="B394" s="39"/>
      <c r="C394" s="215" t="s">
        <v>413</v>
      </c>
      <c r="D394" s="215" t="s">
        <v>144</v>
      </c>
      <c r="E394" s="216" t="s">
        <v>164</v>
      </c>
      <c r="F394" s="217" t="s">
        <v>165</v>
      </c>
      <c r="G394" s="218" t="s">
        <v>166</v>
      </c>
      <c r="H394" s="219">
        <v>240</v>
      </c>
      <c r="I394" s="220"/>
      <c r="J394" s="221">
        <f>ROUND(I394*H394,2)</f>
        <v>0</v>
      </c>
      <c r="K394" s="222"/>
      <c r="L394" s="44"/>
      <c r="M394" s="223" t="s">
        <v>1</v>
      </c>
      <c r="N394" s="224" t="s">
        <v>38</v>
      </c>
      <c r="O394" s="91"/>
      <c r="P394" s="225">
        <f>O394*H394</f>
        <v>0</v>
      </c>
      <c r="Q394" s="225">
        <v>2.0000000000000002E-05</v>
      </c>
      <c r="R394" s="225">
        <f>Q394*H394</f>
        <v>0.0048000000000000004</v>
      </c>
      <c r="S394" s="225">
        <v>0</v>
      </c>
      <c r="T394" s="226">
        <f>S394*H394</f>
        <v>0</v>
      </c>
      <c r="U394" s="38"/>
      <c r="V394" s="38"/>
      <c r="W394" s="38"/>
      <c r="X394" s="38"/>
      <c r="Y394" s="38"/>
      <c r="Z394" s="38"/>
      <c r="AA394" s="38"/>
      <c r="AB394" s="38"/>
      <c r="AC394" s="38"/>
      <c r="AD394" s="38"/>
      <c r="AE394" s="38"/>
      <c r="AR394" s="227" t="s">
        <v>148</v>
      </c>
      <c r="AT394" s="227" t="s">
        <v>144</v>
      </c>
      <c r="AU394" s="227" t="s">
        <v>149</v>
      </c>
      <c r="AY394" s="17" t="s">
        <v>140</v>
      </c>
      <c r="BE394" s="228">
        <f>IF(N394="základní",J394,0)</f>
        <v>0</v>
      </c>
      <c r="BF394" s="228">
        <f>IF(N394="snížená",J394,0)</f>
        <v>0</v>
      </c>
      <c r="BG394" s="228">
        <f>IF(N394="zákl. přenesená",J394,0)</f>
        <v>0</v>
      </c>
      <c r="BH394" s="228">
        <f>IF(N394="sníž. přenesená",J394,0)</f>
        <v>0</v>
      </c>
      <c r="BI394" s="228">
        <f>IF(N394="nulová",J394,0)</f>
        <v>0</v>
      </c>
      <c r="BJ394" s="17" t="s">
        <v>81</v>
      </c>
      <c r="BK394" s="228">
        <f>ROUND(I394*H394,2)</f>
        <v>0</v>
      </c>
      <c r="BL394" s="17" t="s">
        <v>148</v>
      </c>
      <c r="BM394" s="227" t="s">
        <v>414</v>
      </c>
    </row>
    <row r="395" s="2" customFormat="1">
      <c r="A395" s="38"/>
      <c r="B395" s="39"/>
      <c r="C395" s="40"/>
      <c r="D395" s="262" t="s">
        <v>162</v>
      </c>
      <c r="E395" s="40"/>
      <c r="F395" s="263" t="s">
        <v>168</v>
      </c>
      <c r="G395" s="40"/>
      <c r="H395" s="40"/>
      <c r="I395" s="264"/>
      <c r="J395" s="40"/>
      <c r="K395" s="40"/>
      <c r="L395" s="44"/>
      <c r="M395" s="265"/>
      <c r="N395" s="266"/>
      <c r="O395" s="91"/>
      <c r="P395" s="91"/>
      <c r="Q395" s="91"/>
      <c r="R395" s="91"/>
      <c r="S395" s="91"/>
      <c r="T395" s="92"/>
      <c r="U395" s="38"/>
      <c r="V395" s="38"/>
      <c r="W395" s="38"/>
      <c r="X395" s="38"/>
      <c r="Y395" s="38"/>
      <c r="Z395" s="38"/>
      <c r="AA395" s="38"/>
      <c r="AB395" s="38"/>
      <c r="AC395" s="38"/>
      <c r="AD395" s="38"/>
      <c r="AE395" s="38"/>
      <c r="AT395" s="17" t="s">
        <v>162</v>
      </c>
      <c r="AU395" s="17" t="s">
        <v>149</v>
      </c>
    </row>
    <row r="396" s="13" customFormat="1">
      <c r="A396" s="13"/>
      <c r="B396" s="229"/>
      <c r="C396" s="230"/>
      <c r="D396" s="231" t="s">
        <v>151</v>
      </c>
      <c r="E396" s="232" t="s">
        <v>1</v>
      </c>
      <c r="F396" s="233" t="s">
        <v>169</v>
      </c>
      <c r="G396" s="230"/>
      <c r="H396" s="232" t="s">
        <v>1</v>
      </c>
      <c r="I396" s="234"/>
      <c r="J396" s="230"/>
      <c r="K396" s="230"/>
      <c r="L396" s="235"/>
      <c r="M396" s="236"/>
      <c r="N396" s="237"/>
      <c r="O396" s="237"/>
      <c r="P396" s="237"/>
      <c r="Q396" s="237"/>
      <c r="R396" s="237"/>
      <c r="S396" s="237"/>
      <c r="T396" s="238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T396" s="239" t="s">
        <v>151</v>
      </c>
      <c r="AU396" s="239" t="s">
        <v>149</v>
      </c>
      <c r="AV396" s="13" t="s">
        <v>81</v>
      </c>
      <c r="AW396" s="13" t="s">
        <v>30</v>
      </c>
      <c r="AX396" s="13" t="s">
        <v>73</v>
      </c>
      <c r="AY396" s="239" t="s">
        <v>140</v>
      </c>
    </row>
    <row r="397" s="14" customFormat="1">
      <c r="A397" s="14"/>
      <c r="B397" s="240"/>
      <c r="C397" s="241"/>
      <c r="D397" s="231" t="s">
        <v>151</v>
      </c>
      <c r="E397" s="242" t="s">
        <v>1</v>
      </c>
      <c r="F397" s="243" t="s">
        <v>170</v>
      </c>
      <c r="G397" s="241"/>
      <c r="H397" s="244">
        <v>240</v>
      </c>
      <c r="I397" s="245"/>
      <c r="J397" s="241"/>
      <c r="K397" s="241"/>
      <c r="L397" s="246"/>
      <c r="M397" s="247"/>
      <c r="N397" s="248"/>
      <c r="O397" s="248"/>
      <c r="P397" s="248"/>
      <c r="Q397" s="248"/>
      <c r="R397" s="248"/>
      <c r="S397" s="248"/>
      <c r="T397" s="249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T397" s="250" t="s">
        <v>151</v>
      </c>
      <c r="AU397" s="250" t="s">
        <v>149</v>
      </c>
      <c r="AV397" s="14" t="s">
        <v>83</v>
      </c>
      <c r="AW397" s="14" t="s">
        <v>30</v>
      </c>
      <c r="AX397" s="14" t="s">
        <v>73</v>
      </c>
      <c r="AY397" s="250" t="s">
        <v>140</v>
      </c>
    </row>
    <row r="398" s="15" customFormat="1">
      <c r="A398" s="15"/>
      <c r="B398" s="251"/>
      <c r="C398" s="252"/>
      <c r="D398" s="231" t="s">
        <v>151</v>
      </c>
      <c r="E398" s="253" t="s">
        <v>1</v>
      </c>
      <c r="F398" s="254" t="s">
        <v>158</v>
      </c>
      <c r="G398" s="252"/>
      <c r="H398" s="255">
        <v>240</v>
      </c>
      <c r="I398" s="256"/>
      <c r="J398" s="252"/>
      <c r="K398" s="252"/>
      <c r="L398" s="257"/>
      <c r="M398" s="258"/>
      <c r="N398" s="259"/>
      <c r="O398" s="259"/>
      <c r="P398" s="259"/>
      <c r="Q398" s="259"/>
      <c r="R398" s="259"/>
      <c r="S398" s="259"/>
      <c r="T398" s="260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T398" s="261" t="s">
        <v>151</v>
      </c>
      <c r="AU398" s="261" t="s">
        <v>149</v>
      </c>
      <c r="AV398" s="15" t="s">
        <v>148</v>
      </c>
      <c r="AW398" s="15" t="s">
        <v>30</v>
      </c>
      <c r="AX398" s="15" t="s">
        <v>81</v>
      </c>
      <c r="AY398" s="261" t="s">
        <v>140</v>
      </c>
    </row>
    <row r="399" s="2" customFormat="1" ht="24.15" customHeight="1">
      <c r="A399" s="38"/>
      <c r="B399" s="39"/>
      <c r="C399" s="215" t="s">
        <v>415</v>
      </c>
      <c r="D399" s="215" t="s">
        <v>144</v>
      </c>
      <c r="E399" s="216" t="s">
        <v>171</v>
      </c>
      <c r="F399" s="217" t="s">
        <v>172</v>
      </c>
      <c r="G399" s="218" t="s">
        <v>166</v>
      </c>
      <c r="H399" s="219">
        <v>160</v>
      </c>
      <c r="I399" s="220"/>
      <c r="J399" s="221">
        <f>ROUND(I399*H399,2)</f>
        <v>0</v>
      </c>
      <c r="K399" s="222"/>
      <c r="L399" s="44"/>
      <c r="M399" s="223" t="s">
        <v>1</v>
      </c>
      <c r="N399" s="224" t="s">
        <v>38</v>
      </c>
      <c r="O399" s="91"/>
      <c r="P399" s="225">
        <f>O399*H399</f>
        <v>0</v>
      </c>
      <c r="Q399" s="225">
        <v>0</v>
      </c>
      <c r="R399" s="225">
        <f>Q399*H399</f>
        <v>0</v>
      </c>
      <c r="S399" s="225">
        <v>0</v>
      </c>
      <c r="T399" s="226">
        <f>S399*H399</f>
        <v>0</v>
      </c>
      <c r="U399" s="38"/>
      <c r="V399" s="38"/>
      <c r="W399" s="38"/>
      <c r="X399" s="38"/>
      <c r="Y399" s="38"/>
      <c r="Z399" s="38"/>
      <c r="AA399" s="38"/>
      <c r="AB399" s="38"/>
      <c r="AC399" s="38"/>
      <c r="AD399" s="38"/>
      <c r="AE399" s="38"/>
      <c r="AR399" s="227" t="s">
        <v>148</v>
      </c>
      <c r="AT399" s="227" t="s">
        <v>144</v>
      </c>
      <c r="AU399" s="227" t="s">
        <v>149</v>
      </c>
      <c r="AY399" s="17" t="s">
        <v>140</v>
      </c>
      <c r="BE399" s="228">
        <f>IF(N399="základní",J399,0)</f>
        <v>0</v>
      </c>
      <c r="BF399" s="228">
        <f>IF(N399="snížená",J399,0)</f>
        <v>0</v>
      </c>
      <c r="BG399" s="228">
        <f>IF(N399="zákl. přenesená",J399,0)</f>
        <v>0</v>
      </c>
      <c r="BH399" s="228">
        <f>IF(N399="sníž. přenesená",J399,0)</f>
        <v>0</v>
      </c>
      <c r="BI399" s="228">
        <f>IF(N399="nulová",J399,0)</f>
        <v>0</v>
      </c>
      <c r="BJ399" s="17" t="s">
        <v>81</v>
      </c>
      <c r="BK399" s="228">
        <f>ROUND(I399*H399,2)</f>
        <v>0</v>
      </c>
      <c r="BL399" s="17" t="s">
        <v>148</v>
      </c>
      <c r="BM399" s="227" t="s">
        <v>416</v>
      </c>
    </row>
    <row r="400" s="2" customFormat="1">
      <c r="A400" s="38"/>
      <c r="B400" s="39"/>
      <c r="C400" s="40"/>
      <c r="D400" s="262" t="s">
        <v>162</v>
      </c>
      <c r="E400" s="40"/>
      <c r="F400" s="263" t="s">
        <v>174</v>
      </c>
      <c r="G400" s="40"/>
      <c r="H400" s="40"/>
      <c r="I400" s="264"/>
      <c r="J400" s="40"/>
      <c r="K400" s="40"/>
      <c r="L400" s="44"/>
      <c r="M400" s="265"/>
      <c r="N400" s="266"/>
      <c r="O400" s="91"/>
      <c r="P400" s="91"/>
      <c r="Q400" s="91"/>
      <c r="R400" s="91"/>
      <c r="S400" s="91"/>
      <c r="T400" s="92"/>
      <c r="U400" s="38"/>
      <c r="V400" s="38"/>
      <c r="W400" s="38"/>
      <c r="X400" s="38"/>
      <c r="Y400" s="38"/>
      <c r="Z400" s="38"/>
      <c r="AA400" s="38"/>
      <c r="AB400" s="38"/>
      <c r="AC400" s="38"/>
      <c r="AD400" s="38"/>
      <c r="AE400" s="38"/>
      <c r="AT400" s="17" t="s">
        <v>162</v>
      </c>
      <c r="AU400" s="17" t="s">
        <v>149</v>
      </c>
    </row>
    <row r="401" s="13" customFormat="1">
      <c r="A401" s="13"/>
      <c r="B401" s="229"/>
      <c r="C401" s="230"/>
      <c r="D401" s="231" t="s">
        <v>151</v>
      </c>
      <c r="E401" s="232" t="s">
        <v>1</v>
      </c>
      <c r="F401" s="233" t="s">
        <v>175</v>
      </c>
      <c r="G401" s="230"/>
      <c r="H401" s="232" t="s">
        <v>1</v>
      </c>
      <c r="I401" s="234"/>
      <c r="J401" s="230"/>
      <c r="K401" s="230"/>
      <c r="L401" s="235"/>
      <c r="M401" s="236"/>
      <c r="N401" s="237"/>
      <c r="O401" s="237"/>
      <c r="P401" s="237"/>
      <c r="Q401" s="237"/>
      <c r="R401" s="237"/>
      <c r="S401" s="237"/>
      <c r="T401" s="238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T401" s="239" t="s">
        <v>151</v>
      </c>
      <c r="AU401" s="239" t="s">
        <v>149</v>
      </c>
      <c r="AV401" s="13" t="s">
        <v>81</v>
      </c>
      <c r="AW401" s="13" t="s">
        <v>30</v>
      </c>
      <c r="AX401" s="13" t="s">
        <v>73</v>
      </c>
      <c r="AY401" s="239" t="s">
        <v>140</v>
      </c>
    </row>
    <row r="402" s="14" customFormat="1">
      <c r="A402" s="14"/>
      <c r="B402" s="240"/>
      <c r="C402" s="241"/>
      <c r="D402" s="231" t="s">
        <v>151</v>
      </c>
      <c r="E402" s="242" t="s">
        <v>1</v>
      </c>
      <c r="F402" s="243" t="s">
        <v>176</v>
      </c>
      <c r="G402" s="241"/>
      <c r="H402" s="244">
        <v>80</v>
      </c>
      <c r="I402" s="245"/>
      <c r="J402" s="241"/>
      <c r="K402" s="241"/>
      <c r="L402" s="246"/>
      <c r="M402" s="247"/>
      <c r="N402" s="248"/>
      <c r="O402" s="248"/>
      <c r="P402" s="248"/>
      <c r="Q402" s="248"/>
      <c r="R402" s="248"/>
      <c r="S402" s="248"/>
      <c r="T402" s="249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T402" s="250" t="s">
        <v>151</v>
      </c>
      <c r="AU402" s="250" t="s">
        <v>149</v>
      </c>
      <c r="AV402" s="14" t="s">
        <v>83</v>
      </c>
      <c r="AW402" s="14" t="s">
        <v>30</v>
      </c>
      <c r="AX402" s="14" t="s">
        <v>73</v>
      </c>
      <c r="AY402" s="250" t="s">
        <v>140</v>
      </c>
    </row>
    <row r="403" s="13" customFormat="1">
      <c r="A403" s="13"/>
      <c r="B403" s="229"/>
      <c r="C403" s="230"/>
      <c r="D403" s="231" t="s">
        <v>151</v>
      </c>
      <c r="E403" s="232" t="s">
        <v>1</v>
      </c>
      <c r="F403" s="233" t="s">
        <v>177</v>
      </c>
      <c r="G403" s="230"/>
      <c r="H403" s="232" t="s">
        <v>1</v>
      </c>
      <c r="I403" s="234"/>
      <c r="J403" s="230"/>
      <c r="K403" s="230"/>
      <c r="L403" s="235"/>
      <c r="M403" s="236"/>
      <c r="N403" s="237"/>
      <c r="O403" s="237"/>
      <c r="P403" s="237"/>
      <c r="Q403" s="237"/>
      <c r="R403" s="237"/>
      <c r="S403" s="237"/>
      <c r="T403" s="238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T403" s="239" t="s">
        <v>151</v>
      </c>
      <c r="AU403" s="239" t="s">
        <v>149</v>
      </c>
      <c r="AV403" s="13" t="s">
        <v>81</v>
      </c>
      <c r="AW403" s="13" t="s">
        <v>30</v>
      </c>
      <c r="AX403" s="13" t="s">
        <v>73</v>
      </c>
      <c r="AY403" s="239" t="s">
        <v>140</v>
      </c>
    </row>
    <row r="404" s="14" customFormat="1">
      <c r="A404" s="14"/>
      <c r="B404" s="240"/>
      <c r="C404" s="241"/>
      <c r="D404" s="231" t="s">
        <v>151</v>
      </c>
      <c r="E404" s="242" t="s">
        <v>1</v>
      </c>
      <c r="F404" s="243" t="s">
        <v>176</v>
      </c>
      <c r="G404" s="241"/>
      <c r="H404" s="244">
        <v>80</v>
      </c>
      <c r="I404" s="245"/>
      <c r="J404" s="241"/>
      <c r="K404" s="241"/>
      <c r="L404" s="246"/>
      <c r="M404" s="247"/>
      <c r="N404" s="248"/>
      <c r="O404" s="248"/>
      <c r="P404" s="248"/>
      <c r="Q404" s="248"/>
      <c r="R404" s="248"/>
      <c r="S404" s="248"/>
      <c r="T404" s="249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T404" s="250" t="s">
        <v>151</v>
      </c>
      <c r="AU404" s="250" t="s">
        <v>149</v>
      </c>
      <c r="AV404" s="14" t="s">
        <v>83</v>
      </c>
      <c r="AW404" s="14" t="s">
        <v>30</v>
      </c>
      <c r="AX404" s="14" t="s">
        <v>73</v>
      </c>
      <c r="AY404" s="250" t="s">
        <v>140</v>
      </c>
    </row>
    <row r="405" s="15" customFormat="1">
      <c r="A405" s="15"/>
      <c r="B405" s="251"/>
      <c r="C405" s="252"/>
      <c r="D405" s="231" t="s">
        <v>151</v>
      </c>
      <c r="E405" s="253" t="s">
        <v>1</v>
      </c>
      <c r="F405" s="254" t="s">
        <v>158</v>
      </c>
      <c r="G405" s="252"/>
      <c r="H405" s="255">
        <v>160</v>
      </c>
      <c r="I405" s="256"/>
      <c r="J405" s="252"/>
      <c r="K405" s="252"/>
      <c r="L405" s="257"/>
      <c r="M405" s="258"/>
      <c r="N405" s="259"/>
      <c r="O405" s="259"/>
      <c r="P405" s="259"/>
      <c r="Q405" s="259"/>
      <c r="R405" s="259"/>
      <c r="S405" s="259"/>
      <c r="T405" s="260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T405" s="261" t="s">
        <v>151</v>
      </c>
      <c r="AU405" s="261" t="s">
        <v>149</v>
      </c>
      <c r="AV405" s="15" t="s">
        <v>148</v>
      </c>
      <c r="AW405" s="15" t="s">
        <v>30</v>
      </c>
      <c r="AX405" s="15" t="s">
        <v>81</v>
      </c>
      <c r="AY405" s="261" t="s">
        <v>140</v>
      </c>
    </row>
    <row r="406" s="2" customFormat="1" ht="33" customHeight="1">
      <c r="A406" s="38"/>
      <c r="B406" s="39"/>
      <c r="C406" s="215" t="s">
        <v>417</v>
      </c>
      <c r="D406" s="215" t="s">
        <v>144</v>
      </c>
      <c r="E406" s="216" t="s">
        <v>179</v>
      </c>
      <c r="F406" s="217" t="s">
        <v>180</v>
      </c>
      <c r="G406" s="218" t="s">
        <v>166</v>
      </c>
      <c r="H406" s="219">
        <v>283</v>
      </c>
      <c r="I406" s="220"/>
      <c r="J406" s="221">
        <f>ROUND(I406*H406,2)</f>
        <v>0</v>
      </c>
      <c r="K406" s="222"/>
      <c r="L406" s="44"/>
      <c r="M406" s="223" t="s">
        <v>1</v>
      </c>
      <c r="N406" s="224" t="s">
        <v>38</v>
      </c>
      <c r="O406" s="91"/>
      <c r="P406" s="225">
        <f>O406*H406</f>
        <v>0</v>
      </c>
      <c r="Q406" s="225">
        <v>5.0000000000000002E-05</v>
      </c>
      <c r="R406" s="225">
        <f>Q406*H406</f>
        <v>0.014150000000000001</v>
      </c>
      <c r="S406" s="225">
        <v>0</v>
      </c>
      <c r="T406" s="226">
        <f>S406*H406</f>
        <v>0</v>
      </c>
      <c r="U406" s="38"/>
      <c r="V406" s="38"/>
      <c r="W406" s="38"/>
      <c r="X406" s="38"/>
      <c r="Y406" s="38"/>
      <c r="Z406" s="38"/>
      <c r="AA406" s="38"/>
      <c r="AB406" s="38"/>
      <c r="AC406" s="38"/>
      <c r="AD406" s="38"/>
      <c r="AE406" s="38"/>
      <c r="AR406" s="227" t="s">
        <v>148</v>
      </c>
      <c r="AT406" s="227" t="s">
        <v>144</v>
      </c>
      <c r="AU406" s="227" t="s">
        <v>149</v>
      </c>
      <c r="AY406" s="17" t="s">
        <v>140</v>
      </c>
      <c r="BE406" s="228">
        <f>IF(N406="základní",J406,0)</f>
        <v>0</v>
      </c>
      <c r="BF406" s="228">
        <f>IF(N406="snížená",J406,0)</f>
        <v>0</v>
      </c>
      <c r="BG406" s="228">
        <f>IF(N406="zákl. přenesená",J406,0)</f>
        <v>0</v>
      </c>
      <c r="BH406" s="228">
        <f>IF(N406="sníž. přenesená",J406,0)</f>
        <v>0</v>
      </c>
      <c r="BI406" s="228">
        <f>IF(N406="nulová",J406,0)</f>
        <v>0</v>
      </c>
      <c r="BJ406" s="17" t="s">
        <v>81</v>
      </c>
      <c r="BK406" s="228">
        <f>ROUND(I406*H406,2)</f>
        <v>0</v>
      </c>
      <c r="BL406" s="17" t="s">
        <v>148</v>
      </c>
      <c r="BM406" s="227" t="s">
        <v>418</v>
      </c>
    </row>
    <row r="407" s="2" customFormat="1">
      <c r="A407" s="38"/>
      <c r="B407" s="39"/>
      <c r="C407" s="40"/>
      <c r="D407" s="262" t="s">
        <v>162</v>
      </c>
      <c r="E407" s="40"/>
      <c r="F407" s="263" t="s">
        <v>182</v>
      </c>
      <c r="G407" s="40"/>
      <c r="H407" s="40"/>
      <c r="I407" s="264"/>
      <c r="J407" s="40"/>
      <c r="K407" s="40"/>
      <c r="L407" s="44"/>
      <c r="M407" s="265"/>
      <c r="N407" s="266"/>
      <c r="O407" s="91"/>
      <c r="P407" s="91"/>
      <c r="Q407" s="91"/>
      <c r="R407" s="91"/>
      <c r="S407" s="91"/>
      <c r="T407" s="92"/>
      <c r="U407" s="38"/>
      <c r="V407" s="38"/>
      <c r="W407" s="38"/>
      <c r="X407" s="38"/>
      <c r="Y407" s="38"/>
      <c r="Z407" s="38"/>
      <c r="AA407" s="38"/>
      <c r="AB407" s="38"/>
      <c r="AC407" s="38"/>
      <c r="AD407" s="38"/>
      <c r="AE407" s="38"/>
      <c r="AT407" s="17" t="s">
        <v>162</v>
      </c>
      <c r="AU407" s="17" t="s">
        <v>149</v>
      </c>
    </row>
    <row r="408" s="13" customFormat="1">
      <c r="A408" s="13"/>
      <c r="B408" s="229"/>
      <c r="C408" s="230"/>
      <c r="D408" s="231" t="s">
        <v>151</v>
      </c>
      <c r="E408" s="232" t="s">
        <v>1</v>
      </c>
      <c r="F408" s="233" t="s">
        <v>183</v>
      </c>
      <c r="G408" s="230"/>
      <c r="H408" s="232" t="s">
        <v>1</v>
      </c>
      <c r="I408" s="234"/>
      <c r="J408" s="230"/>
      <c r="K408" s="230"/>
      <c r="L408" s="235"/>
      <c r="M408" s="236"/>
      <c r="N408" s="237"/>
      <c r="O408" s="237"/>
      <c r="P408" s="237"/>
      <c r="Q408" s="237"/>
      <c r="R408" s="237"/>
      <c r="S408" s="237"/>
      <c r="T408" s="238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T408" s="239" t="s">
        <v>151</v>
      </c>
      <c r="AU408" s="239" t="s">
        <v>149</v>
      </c>
      <c r="AV408" s="13" t="s">
        <v>81</v>
      </c>
      <c r="AW408" s="13" t="s">
        <v>30</v>
      </c>
      <c r="AX408" s="13" t="s">
        <v>73</v>
      </c>
      <c r="AY408" s="239" t="s">
        <v>140</v>
      </c>
    </row>
    <row r="409" s="14" customFormat="1">
      <c r="A409" s="14"/>
      <c r="B409" s="240"/>
      <c r="C409" s="241"/>
      <c r="D409" s="231" t="s">
        <v>151</v>
      </c>
      <c r="E409" s="242" t="s">
        <v>1</v>
      </c>
      <c r="F409" s="243" t="s">
        <v>184</v>
      </c>
      <c r="G409" s="241"/>
      <c r="H409" s="244">
        <v>283</v>
      </c>
      <c r="I409" s="245"/>
      <c r="J409" s="241"/>
      <c r="K409" s="241"/>
      <c r="L409" s="246"/>
      <c r="M409" s="247"/>
      <c r="N409" s="248"/>
      <c r="O409" s="248"/>
      <c r="P409" s="248"/>
      <c r="Q409" s="248"/>
      <c r="R409" s="248"/>
      <c r="S409" s="248"/>
      <c r="T409" s="249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T409" s="250" t="s">
        <v>151</v>
      </c>
      <c r="AU409" s="250" t="s">
        <v>149</v>
      </c>
      <c r="AV409" s="14" t="s">
        <v>83</v>
      </c>
      <c r="AW409" s="14" t="s">
        <v>30</v>
      </c>
      <c r="AX409" s="14" t="s">
        <v>73</v>
      </c>
      <c r="AY409" s="250" t="s">
        <v>140</v>
      </c>
    </row>
    <row r="410" s="15" customFormat="1">
      <c r="A410" s="15"/>
      <c r="B410" s="251"/>
      <c r="C410" s="252"/>
      <c r="D410" s="231" t="s">
        <v>151</v>
      </c>
      <c r="E410" s="253" t="s">
        <v>1</v>
      </c>
      <c r="F410" s="254" t="s">
        <v>158</v>
      </c>
      <c r="G410" s="252"/>
      <c r="H410" s="255">
        <v>283</v>
      </c>
      <c r="I410" s="256"/>
      <c r="J410" s="252"/>
      <c r="K410" s="252"/>
      <c r="L410" s="257"/>
      <c r="M410" s="258"/>
      <c r="N410" s="259"/>
      <c r="O410" s="259"/>
      <c r="P410" s="259"/>
      <c r="Q410" s="259"/>
      <c r="R410" s="259"/>
      <c r="S410" s="259"/>
      <c r="T410" s="260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T410" s="261" t="s">
        <v>151</v>
      </c>
      <c r="AU410" s="261" t="s">
        <v>149</v>
      </c>
      <c r="AV410" s="15" t="s">
        <v>148</v>
      </c>
      <c r="AW410" s="15" t="s">
        <v>30</v>
      </c>
      <c r="AX410" s="15" t="s">
        <v>81</v>
      </c>
      <c r="AY410" s="261" t="s">
        <v>140</v>
      </c>
    </row>
    <row r="411" s="2" customFormat="1" ht="21.75" customHeight="1">
      <c r="A411" s="38"/>
      <c r="B411" s="39"/>
      <c r="C411" s="267" t="s">
        <v>419</v>
      </c>
      <c r="D411" s="267" t="s">
        <v>186</v>
      </c>
      <c r="E411" s="268" t="s">
        <v>187</v>
      </c>
      <c r="F411" s="269" t="s">
        <v>188</v>
      </c>
      <c r="G411" s="270" t="s">
        <v>166</v>
      </c>
      <c r="H411" s="271">
        <v>283</v>
      </c>
      <c r="I411" s="272"/>
      <c r="J411" s="273">
        <f>ROUND(I411*H411,2)</f>
        <v>0</v>
      </c>
      <c r="K411" s="274"/>
      <c r="L411" s="275"/>
      <c r="M411" s="276" t="s">
        <v>1</v>
      </c>
      <c r="N411" s="277" t="s">
        <v>38</v>
      </c>
      <c r="O411" s="91"/>
      <c r="P411" s="225">
        <f>O411*H411</f>
        <v>0</v>
      </c>
      <c r="Q411" s="225">
        <v>0.0070899999999999999</v>
      </c>
      <c r="R411" s="225">
        <f>Q411*H411</f>
        <v>2.0064700000000002</v>
      </c>
      <c r="S411" s="225">
        <v>0</v>
      </c>
      <c r="T411" s="226">
        <f>S411*H411</f>
        <v>0</v>
      </c>
      <c r="U411" s="38"/>
      <c r="V411" s="38"/>
      <c r="W411" s="38"/>
      <c r="X411" s="38"/>
      <c r="Y411" s="38"/>
      <c r="Z411" s="38"/>
      <c r="AA411" s="38"/>
      <c r="AB411" s="38"/>
      <c r="AC411" s="38"/>
      <c r="AD411" s="38"/>
      <c r="AE411" s="38"/>
      <c r="AR411" s="227" t="s">
        <v>189</v>
      </c>
      <c r="AT411" s="227" t="s">
        <v>186</v>
      </c>
      <c r="AU411" s="227" t="s">
        <v>149</v>
      </c>
      <c r="AY411" s="17" t="s">
        <v>140</v>
      </c>
      <c r="BE411" s="228">
        <f>IF(N411="základní",J411,0)</f>
        <v>0</v>
      </c>
      <c r="BF411" s="228">
        <f>IF(N411="snížená",J411,0)</f>
        <v>0</v>
      </c>
      <c r="BG411" s="228">
        <f>IF(N411="zákl. přenesená",J411,0)</f>
        <v>0</v>
      </c>
      <c r="BH411" s="228">
        <f>IF(N411="sníž. přenesená",J411,0)</f>
        <v>0</v>
      </c>
      <c r="BI411" s="228">
        <f>IF(N411="nulová",J411,0)</f>
        <v>0</v>
      </c>
      <c r="BJ411" s="17" t="s">
        <v>81</v>
      </c>
      <c r="BK411" s="228">
        <f>ROUND(I411*H411,2)</f>
        <v>0</v>
      </c>
      <c r="BL411" s="17" t="s">
        <v>148</v>
      </c>
      <c r="BM411" s="227" t="s">
        <v>420</v>
      </c>
    </row>
    <row r="412" s="13" customFormat="1">
      <c r="A412" s="13"/>
      <c r="B412" s="229"/>
      <c r="C412" s="230"/>
      <c r="D412" s="231" t="s">
        <v>151</v>
      </c>
      <c r="E412" s="232" t="s">
        <v>1</v>
      </c>
      <c r="F412" s="233" t="s">
        <v>183</v>
      </c>
      <c r="G412" s="230"/>
      <c r="H412" s="232" t="s">
        <v>1</v>
      </c>
      <c r="I412" s="234"/>
      <c r="J412" s="230"/>
      <c r="K412" s="230"/>
      <c r="L412" s="235"/>
      <c r="M412" s="236"/>
      <c r="N412" s="237"/>
      <c r="O412" s="237"/>
      <c r="P412" s="237"/>
      <c r="Q412" s="237"/>
      <c r="R412" s="237"/>
      <c r="S412" s="237"/>
      <c r="T412" s="238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T412" s="239" t="s">
        <v>151</v>
      </c>
      <c r="AU412" s="239" t="s">
        <v>149</v>
      </c>
      <c r="AV412" s="13" t="s">
        <v>81</v>
      </c>
      <c r="AW412" s="13" t="s">
        <v>30</v>
      </c>
      <c r="AX412" s="13" t="s">
        <v>73</v>
      </c>
      <c r="AY412" s="239" t="s">
        <v>140</v>
      </c>
    </row>
    <row r="413" s="14" customFormat="1">
      <c r="A413" s="14"/>
      <c r="B413" s="240"/>
      <c r="C413" s="241"/>
      <c r="D413" s="231" t="s">
        <v>151</v>
      </c>
      <c r="E413" s="242" t="s">
        <v>1</v>
      </c>
      <c r="F413" s="243" t="s">
        <v>184</v>
      </c>
      <c r="G413" s="241"/>
      <c r="H413" s="244">
        <v>283</v>
      </c>
      <c r="I413" s="245"/>
      <c r="J413" s="241"/>
      <c r="K413" s="241"/>
      <c r="L413" s="246"/>
      <c r="M413" s="247"/>
      <c r="N413" s="248"/>
      <c r="O413" s="248"/>
      <c r="P413" s="248"/>
      <c r="Q413" s="248"/>
      <c r="R413" s="248"/>
      <c r="S413" s="248"/>
      <c r="T413" s="249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T413" s="250" t="s">
        <v>151</v>
      </c>
      <c r="AU413" s="250" t="s">
        <v>149</v>
      </c>
      <c r="AV413" s="14" t="s">
        <v>83</v>
      </c>
      <c r="AW413" s="14" t="s">
        <v>30</v>
      </c>
      <c r="AX413" s="14" t="s">
        <v>73</v>
      </c>
      <c r="AY413" s="250" t="s">
        <v>140</v>
      </c>
    </row>
    <row r="414" s="15" customFormat="1">
      <c r="A414" s="15"/>
      <c r="B414" s="251"/>
      <c r="C414" s="252"/>
      <c r="D414" s="231" t="s">
        <v>151</v>
      </c>
      <c r="E414" s="253" t="s">
        <v>1</v>
      </c>
      <c r="F414" s="254" t="s">
        <v>158</v>
      </c>
      <c r="G414" s="252"/>
      <c r="H414" s="255">
        <v>283</v>
      </c>
      <c r="I414" s="256"/>
      <c r="J414" s="252"/>
      <c r="K414" s="252"/>
      <c r="L414" s="257"/>
      <c r="M414" s="258"/>
      <c r="N414" s="259"/>
      <c r="O414" s="259"/>
      <c r="P414" s="259"/>
      <c r="Q414" s="259"/>
      <c r="R414" s="259"/>
      <c r="S414" s="259"/>
      <c r="T414" s="260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T414" s="261" t="s">
        <v>151</v>
      </c>
      <c r="AU414" s="261" t="s">
        <v>149</v>
      </c>
      <c r="AV414" s="15" t="s">
        <v>148</v>
      </c>
      <c r="AW414" s="15" t="s">
        <v>30</v>
      </c>
      <c r="AX414" s="15" t="s">
        <v>81</v>
      </c>
      <c r="AY414" s="261" t="s">
        <v>140</v>
      </c>
    </row>
    <row r="415" s="12" customFormat="1" ht="20.88" customHeight="1">
      <c r="A415" s="12"/>
      <c r="B415" s="199"/>
      <c r="C415" s="200"/>
      <c r="D415" s="201" t="s">
        <v>72</v>
      </c>
      <c r="E415" s="213" t="s">
        <v>421</v>
      </c>
      <c r="F415" s="213" t="s">
        <v>215</v>
      </c>
      <c r="G415" s="200"/>
      <c r="H415" s="200"/>
      <c r="I415" s="203"/>
      <c r="J415" s="214">
        <f>BK415</f>
        <v>0</v>
      </c>
      <c r="K415" s="200"/>
      <c r="L415" s="205"/>
      <c r="M415" s="206"/>
      <c r="N415" s="207"/>
      <c r="O415" s="207"/>
      <c r="P415" s="208">
        <f>SUM(P416:P436)</f>
        <v>0</v>
      </c>
      <c r="Q415" s="207"/>
      <c r="R415" s="208">
        <f>SUM(R416:R436)</f>
        <v>0</v>
      </c>
      <c r="S415" s="207"/>
      <c r="T415" s="209">
        <f>SUM(T416:T436)</f>
        <v>0</v>
      </c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R415" s="210" t="s">
        <v>81</v>
      </c>
      <c r="AT415" s="211" t="s">
        <v>72</v>
      </c>
      <c r="AU415" s="211" t="s">
        <v>83</v>
      </c>
      <c r="AY415" s="210" t="s">
        <v>140</v>
      </c>
      <c r="BK415" s="212">
        <f>SUM(BK416:BK436)</f>
        <v>0</v>
      </c>
    </row>
    <row r="416" s="2" customFormat="1" ht="24.15" customHeight="1">
      <c r="A416" s="38"/>
      <c r="B416" s="39"/>
      <c r="C416" s="215" t="s">
        <v>422</v>
      </c>
      <c r="D416" s="215" t="s">
        <v>144</v>
      </c>
      <c r="E416" s="216" t="s">
        <v>217</v>
      </c>
      <c r="F416" s="217" t="s">
        <v>218</v>
      </c>
      <c r="G416" s="218" t="s">
        <v>147</v>
      </c>
      <c r="H416" s="219">
        <v>146.44</v>
      </c>
      <c r="I416" s="220"/>
      <c r="J416" s="221">
        <f>ROUND(I416*H416,2)</f>
        <v>0</v>
      </c>
      <c r="K416" s="222"/>
      <c r="L416" s="44"/>
      <c r="M416" s="223" t="s">
        <v>1</v>
      </c>
      <c r="N416" s="224" t="s">
        <v>38</v>
      </c>
      <c r="O416" s="91"/>
      <c r="P416" s="225">
        <f>O416*H416</f>
        <v>0</v>
      </c>
      <c r="Q416" s="225">
        <v>0</v>
      </c>
      <c r="R416" s="225">
        <f>Q416*H416</f>
        <v>0</v>
      </c>
      <c r="S416" s="225">
        <v>0</v>
      </c>
      <c r="T416" s="226">
        <f>S416*H416</f>
        <v>0</v>
      </c>
      <c r="U416" s="38"/>
      <c r="V416" s="38"/>
      <c r="W416" s="38"/>
      <c r="X416" s="38"/>
      <c r="Y416" s="38"/>
      <c r="Z416" s="38"/>
      <c r="AA416" s="38"/>
      <c r="AB416" s="38"/>
      <c r="AC416" s="38"/>
      <c r="AD416" s="38"/>
      <c r="AE416" s="38"/>
      <c r="AR416" s="227" t="s">
        <v>148</v>
      </c>
      <c r="AT416" s="227" t="s">
        <v>144</v>
      </c>
      <c r="AU416" s="227" t="s">
        <v>149</v>
      </c>
      <c r="AY416" s="17" t="s">
        <v>140</v>
      </c>
      <c r="BE416" s="228">
        <f>IF(N416="základní",J416,0)</f>
        <v>0</v>
      </c>
      <c r="BF416" s="228">
        <f>IF(N416="snížená",J416,0)</f>
        <v>0</v>
      </c>
      <c r="BG416" s="228">
        <f>IF(N416="zákl. přenesená",J416,0)</f>
        <v>0</v>
      </c>
      <c r="BH416" s="228">
        <f>IF(N416="sníž. přenesená",J416,0)</f>
        <v>0</v>
      </c>
      <c r="BI416" s="228">
        <f>IF(N416="nulová",J416,0)</f>
        <v>0</v>
      </c>
      <c r="BJ416" s="17" t="s">
        <v>81</v>
      </c>
      <c r="BK416" s="228">
        <f>ROUND(I416*H416,2)</f>
        <v>0</v>
      </c>
      <c r="BL416" s="17" t="s">
        <v>148</v>
      </c>
      <c r="BM416" s="227" t="s">
        <v>423</v>
      </c>
    </row>
    <row r="417" s="13" customFormat="1">
      <c r="A417" s="13"/>
      <c r="B417" s="229"/>
      <c r="C417" s="230"/>
      <c r="D417" s="231" t="s">
        <v>151</v>
      </c>
      <c r="E417" s="232" t="s">
        <v>1</v>
      </c>
      <c r="F417" s="233" t="s">
        <v>220</v>
      </c>
      <c r="G417" s="230"/>
      <c r="H417" s="232" t="s">
        <v>1</v>
      </c>
      <c r="I417" s="234"/>
      <c r="J417" s="230"/>
      <c r="K417" s="230"/>
      <c r="L417" s="235"/>
      <c r="M417" s="236"/>
      <c r="N417" s="237"/>
      <c r="O417" s="237"/>
      <c r="P417" s="237"/>
      <c r="Q417" s="237"/>
      <c r="R417" s="237"/>
      <c r="S417" s="237"/>
      <c r="T417" s="238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T417" s="239" t="s">
        <v>151</v>
      </c>
      <c r="AU417" s="239" t="s">
        <v>149</v>
      </c>
      <c r="AV417" s="13" t="s">
        <v>81</v>
      </c>
      <c r="AW417" s="13" t="s">
        <v>30</v>
      </c>
      <c r="AX417" s="13" t="s">
        <v>73</v>
      </c>
      <c r="AY417" s="239" t="s">
        <v>140</v>
      </c>
    </row>
    <row r="418" s="13" customFormat="1">
      <c r="A418" s="13"/>
      <c r="B418" s="229"/>
      <c r="C418" s="230"/>
      <c r="D418" s="231" t="s">
        <v>151</v>
      </c>
      <c r="E418" s="232" t="s">
        <v>1</v>
      </c>
      <c r="F418" s="233" t="s">
        <v>424</v>
      </c>
      <c r="G418" s="230"/>
      <c r="H418" s="232" t="s">
        <v>1</v>
      </c>
      <c r="I418" s="234"/>
      <c r="J418" s="230"/>
      <c r="K418" s="230"/>
      <c r="L418" s="235"/>
      <c r="M418" s="236"/>
      <c r="N418" s="237"/>
      <c r="O418" s="237"/>
      <c r="P418" s="237"/>
      <c r="Q418" s="237"/>
      <c r="R418" s="237"/>
      <c r="S418" s="237"/>
      <c r="T418" s="238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T418" s="239" t="s">
        <v>151</v>
      </c>
      <c r="AU418" s="239" t="s">
        <v>149</v>
      </c>
      <c r="AV418" s="13" t="s">
        <v>81</v>
      </c>
      <c r="AW418" s="13" t="s">
        <v>30</v>
      </c>
      <c r="AX418" s="13" t="s">
        <v>73</v>
      </c>
      <c r="AY418" s="239" t="s">
        <v>140</v>
      </c>
    </row>
    <row r="419" s="14" customFormat="1">
      <c r="A419" s="14"/>
      <c r="B419" s="240"/>
      <c r="C419" s="241"/>
      <c r="D419" s="231" t="s">
        <v>151</v>
      </c>
      <c r="E419" s="242" t="s">
        <v>1</v>
      </c>
      <c r="F419" s="243" t="s">
        <v>425</v>
      </c>
      <c r="G419" s="241"/>
      <c r="H419" s="244">
        <v>146.44</v>
      </c>
      <c r="I419" s="245"/>
      <c r="J419" s="241"/>
      <c r="K419" s="241"/>
      <c r="L419" s="246"/>
      <c r="M419" s="247"/>
      <c r="N419" s="248"/>
      <c r="O419" s="248"/>
      <c r="P419" s="248"/>
      <c r="Q419" s="248"/>
      <c r="R419" s="248"/>
      <c r="S419" s="248"/>
      <c r="T419" s="249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T419" s="250" t="s">
        <v>151</v>
      </c>
      <c r="AU419" s="250" t="s">
        <v>149</v>
      </c>
      <c r="AV419" s="14" t="s">
        <v>83</v>
      </c>
      <c r="AW419" s="14" t="s">
        <v>30</v>
      </c>
      <c r="AX419" s="14" t="s">
        <v>73</v>
      </c>
      <c r="AY419" s="250" t="s">
        <v>140</v>
      </c>
    </row>
    <row r="420" s="15" customFormat="1">
      <c r="A420" s="15"/>
      <c r="B420" s="251"/>
      <c r="C420" s="252"/>
      <c r="D420" s="231" t="s">
        <v>151</v>
      </c>
      <c r="E420" s="253" t="s">
        <v>1</v>
      </c>
      <c r="F420" s="254" t="s">
        <v>158</v>
      </c>
      <c r="G420" s="252"/>
      <c r="H420" s="255">
        <v>146.44</v>
      </c>
      <c r="I420" s="256"/>
      <c r="J420" s="252"/>
      <c r="K420" s="252"/>
      <c r="L420" s="257"/>
      <c r="M420" s="258"/>
      <c r="N420" s="259"/>
      <c r="O420" s="259"/>
      <c r="P420" s="259"/>
      <c r="Q420" s="259"/>
      <c r="R420" s="259"/>
      <c r="S420" s="259"/>
      <c r="T420" s="260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T420" s="261" t="s">
        <v>151</v>
      </c>
      <c r="AU420" s="261" t="s">
        <v>149</v>
      </c>
      <c r="AV420" s="15" t="s">
        <v>148</v>
      </c>
      <c r="AW420" s="15" t="s">
        <v>30</v>
      </c>
      <c r="AX420" s="15" t="s">
        <v>81</v>
      </c>
      <c r="AY420" s="261" t="s">
        <v>140</v>
      </c>
    </row>
    <row r="421" s="2" customFormat="1" ht="21.75" customHeight="1">
      <c r="A421" s="38"/>
      <c r="B421" s="39"/>
      <c r="C421" s="215" t="s">
        <v>426</v>
      </c>
      <c r="D421" s="215" t="s">
        <v>144</v>
      </c>
      <c r="E421" s="216" t="s">
        <v>159</v>
      </c>
      <c r="F421" s="217" t="s">
        <v>160</v>
      </c>
      <c r="G421" s="218" t="s">
        <v>147</v>
      </c>
      <c r="H421" s="219">
        <v>146.44</v>
      </c>
      <c r="I421" s="220"/>
      <c r="J421" s="221">
        <f>ROUND(I421*H421,2)</f>
        <v>0</v>
      </c>
      <c r="K421" s="222"/>
      <c r="L421" s="44"/>
      <c r="M421" s="223" t="s">
        <v>1</v>
      </c>
      <c r="N421" s="224" t="s">
        <v>38</v>
      </c>
      <c r="O421" s="91"/>
      <c r="P421" s="225">
        <f>O421*H421</f>
        <v>0</v>
      </c>
      <c r="Q421" s="225">
        <v>0</v>
      </c>
      <c r="R421" s="225">
        <f>Q421*H421</f>
        <v>0</v>
      </c>
      <c r="S421" s="225">
        <v>0</v>
      </c>
      <c r="T421" s="226">
        <f>S421*H421</f>
        <v>0</v>
      </c>
      <c r="U421" s="38"/>
      <c r="V421" s="38"/>
      <c r="W421" s="38"/>
      <c r="X421" s="38"/>
      <c r="Y421" s="38"/>
      <c r="Z421" s="38"/>
      <c r="AA421" s="38"/>
      <c r="AB421" s="38"/>
      <c r="AC421" s="38"/>
      <c r="AD421" s="38"/>
      <c r="AE421" s="38"/>
      <c r="AR421" s="227" t="s">
        <v>148</v>
      </c>
      <c r="AT421" s="227" t="s">
        <v>144</v>
      </c>
      <c r="AU421" s="227" t="s">
        <v>149</v>
      </c>
      <c r="AY421" s="17" t="s">
        <v>140</v>
      </c>
      <c r="BE421" s="228">
        <f>IF(N421="základní",J421,0)</f>
        <v>0</v>
      </c>
      <c r="BF421" s="228">
        <f>IF(N421="snížená",J421,0)</f>
        <v>0</v>
      </c>
      <c r="BG421" s="228">
        <f>IF(N421="zákl. přenesená",J421,0)</f>
        <v>0</v>
      </c>
      <c r="BH421" s="228">
        <f>IF(N421="sníž. přenesená",J421,0)</f>
        <v>0</v>
      </c>
      <c r="BI421" s="228">
        <f>IF(N421="nulová",J421,0)</f>
        <v>0</v>
      </c>
      <c r="BJ421" s="17" t="s">
        <v>81</v>
      </c>
      <c r="BK421" s="228">
        <f>ROUND(I421*H421,2)</f>
        <v>0</v>
      </c>
      <c r="BL421" s="17" t="s">
        <v>148</v>
      </c>
      <c r="BM421" s="227" t="s">
        <v>427</v>
      </c>
    </row>
    <row r="422" s="2" customFormat="1">
      <c r="A422" s="38"/>
      <c r="B422" s="39"/>
      <c r="C422" s="40"/>
      <c r="D422" s="262" t="s">
        <v>162</v>
      </c>
      <c r="E422" s="40"/>
      <c r="F422" s="263" t="s">
        <v>163</v>
      </c>
      <c r="G422" s="40"/>
      <c r="H422" s="40"/>
      <c r="I422" s="264"/>
      <c r="J422" s="40"/>
      <c r="K422" s="40"/>
      <c r="L422" s="44"/>
      <c r="M422" s="265"/>
      <c r="N422" s="266"/>
      <c r="O422" s="91"/>
      <c r="P422" s="91"/>
      <c r="Q422" s="91"/>
      <c r="R422" s="91"/>
      <c r="S422" s="91"/>
      <c r="T422" s="92"/>
      <c r="U422" s="38"/>
      <c r="V422" s="38"/>
      <c r="W422" s="38"/>
      <c r="X422" s="38"/>
      <c r="Y422" s="38"/>
      <c r="Z422" s="38"/>
      <c r="AA422" s="38"/>
      <c r="AB422" s="38"/>
      <c r="AC422" s="38"/>
      <c r="AD422" s="38"/>
      <c r="AE422" s="38"/>
      <c r="AT422" s="17" t="s">
        <v>162</v>
      </c>
      <c r="AU422" s="17" t="s">
        <v>149</v>
      </c>
    </row>
    <row r="423" s="13" customFormat="1">
      <c r="A423" s="13"/>
      <c r="B423" s="229"/>
      <c r="C423" s="230"/>
      <c r="D423" s="231" t="s">
        <v>151</v>
      </c>
      <c r="E423" s="232" t="s">
        <v>1</v>
      </c>
      <c r="F423" s="233" t="s">
        <v>220</v>
      </c>
      <c r="G423" s="230"/>
      <c r="H423" s="232" t="s">
        <v>1</v>
      </c>
      <c r="I423" s="234"/>
      <c r="J423" s="230"/>
      <c r="K423" s="230"/>
      <c r="L423" s="235"/>
      <c r="M423" s="236"/>
      <c r="N423" s="237"/>
      <c r="O423" s="237"/>
      <c r="P423" s="237"/>
      <c r="Q423" s="237"/>
      <c r="R423" s="237"/>
      <c r="S423" s="237"/>
      <c r="T423" s="238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T423" s="239" t="s">
        <v>151</v>
      </c>
      <c r="AU423" s="239" t="s">
        <v>149</v>
      </c>
      <c r="AV423" s="13" t="s">
        <v>81</v>
      </c>
      <c r="AW423" s="13" t="s">
        <v>30</v>
      </c>
      <c r="AX423" s="13" t="s">
        <v>73</v>
      </c>
      <c r="AY423" s="239" t="s">
        <v>140</v>
      </c>
    </row>
    <row r="424" s="13" customFormat="1">
      <c r="A424" s="13"/>
      <c r="B424" s="229"/>
      <c r="C424" s="230"/>
      <c r="D424" s="231" t="s">
        <v>151</v>
      </c>
      <c r="E424" s="232" t="s">
        <v>1</v>
      </c>
      <c r="F424" s="233" t="s">
        <v>424</v>
      </c>
      <c r="G424" s="230"/>
      <c r="H424" s="232" t="s">
        <v>1</v>
      </c>
      <c r="I424" s="234"/>
      <c r="J424" s="230"/>
      <c r="K424" s="230"/>
      <c r="L424" s="235"/>
      <c r="M424" s="236"/>
      <c r="N424" s="237"/>
      <c r="O424" s="237"/>
      <c r="P424" s="237"/>
      <c r="Q424" s="237"/>
      <c r="R424" s="237"/>
      <c r="S424" s="237"/>
      <c r="T424" s="238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T424" s="239" t="s">
        <v>151</v>
      </c>
      <c r="AU424" s="239" t="s">
        <v>149</v>
      </c>
      <c r="AV424" s="13" t="s">
        <v>81</v>
      </c>
      <c r="AW424" s="13" t="s">
        <v>30</v>
      </c>
      <c r="AX424" s="13" t="s">
        <v>73</v>
      </c>
      <c r="AY424" s="239" t="s">
        <v>140</v>
      </c>
    </row>
    <row r="425" s="14" customFormat="1">
      <c r="A425" s="14"/>
      <c r="B425" s="240"/>
      <c r="C425" s="241"/>
      <c r="D425" s="231" t="s">
        <v>151</v>
      </c>
      <c r="E425" s="242" t="s">
        <v>1</v>
      </c>
      <c r="F425" s="243" t="s">
        <v>425</v>
      </c>
      <c r="G425" s="241"/>
      <c r="H425" s="244">
        <v>146.44</v>
      </c>
      <c r="I425" s="245"/>
      <c r="J425" s="241"/>
      <c r="K425" s="241"/>
      <c r="L425" s="246"/>
      <c r="M425" s="247"/>
      <c r="N425" s="248"/>
      <c r="O425" s="248"/>
      <c r="P425" s="248"/>
      <c r="Q425" s="248"/>
      <c r="R425" s="248"/>
      <c r="S425" s="248"/>
      <c r="T425" s="249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T425" s="250" t="s">
        <v>151</v>
      </c>
      <c r="AU425" s="250" t="s">
        <v>149</v>
      </c>
      <c r="AV425" s="14" t="s">
        <v>83</v>
      </c>
      <c r="AW425" s="14" t="s">
        <v>30</v>
      </c>
      <c r="AX425" s="14" t="s">
        <v>73</v>
      </c>
      <c r="AY425" s="250" t="s">
        <v>140</v>
      </c>
    </row>
    <row r="426" s="15" customFormat="1">
      <c r="A426" s="15"/>
      <c r="B426" s="251"/>
      <c r="C426" s="252"/>
      <c r="D426" s="231" t="s">
        <v>151</v>
      </c>
      <c r="E426" s="253" t="s">
        <v>1</v>
      </c>
      <c r="F426" s="254" t="s">
        <v>158</v>
      </c>
      <c r="G426" s="252"/>
      <c r="H426" s="255">
        <v>146.44</v>
      </c>
      <c r="I426" s="256"/>
      <c r="J426" s="252"/>
      <c r="K426" s="252"/>
      <c r="L426" s="257"/>
      <c r="M426" s="258"/>
      <c r="N426" s="259"/>
      <c r="O426" s="259"/>
      <c r="P426" s="259"/>
      <c r="Q426" s="259"/>
      <c r="R426" s="259"/>
      <c r="S426" s="259"/>
      <c r="T426" s="260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T426" s="261" t="s">
        <v>151</v>
      </c>
      <c r="AU426" s="261" t="s">
        <v>149</v>
      </c>
      <c r="AV426" s="15" t="s">
        <v>148</v>
      </c>
      <c r="AW426" s="15" t="s">
        <v>30</v>
      </c>
      <c r="AX426" s="15" t="s">
        <v>81</v>
      </c>
      <c r="AY426" s="261" t="s">
        <v>140</v>
      </c>
    </row>
    <row r="427" s="2" customFormat="1" ht="24.15" customHeight="1">
      <c r="A427" s="38"/>
      <c r="B427" s="39"/>
      <c r="C427" s="215" t="s">
        <v>428</v>
      </c>
      <c r="D427" s="215" t="s">
        <v>144</v>
      </c>
      <c r="E427" s="216" t="s">
        <v>242</v>
      </c>
      <c r="F427" s="217" t="s">
        <v>243</v>
      </c>
      <c r="G427" s="218" t="s">
        <v>166</v>
      </c>
      <c r="H427" s="219">
        <v>105</v>
      </c>
      <c r="I427" s="220"/>
      <c r="J427" s="221">
        <f>ROUND(I427*H427,2)</f>
        <v>0</v>
      </c>
      <c r="K427" s="222"/>
      <c r="L427" s="44"/>
      <c r="M427" s="223" t="s">
        <v>1</v>
      </c>
      <c r="N427" s="224" t="s">
        <v>38</v>
      </c>
      <c r="O427" s="91"/>
      <c r="P427" s="225">
        <f>O427*H427</f>
        <v>0</v>
      </c>
      <c r="Q427" s="225">
        <v>0</v>
      </c>
      <c r="R427" s="225">
        <f>Q427*H427</f>
        <v>0</v>
      </c>
      <c r="S427" s="225">
        <v>0</v>
      </c>
      <c r="T427" s="226">
        <f>S427*H427</f>
        <v>0</v>
      </c>
      <c r="U427" s="38"/>
      <c r="V427" s="38"/>
      <c r="W427" s="38"/>
      <c r="X427" s="38"/>
      <c r="Y427" s="38"/>
      <c r="Z427" s="38"/>
      <c r="AA427" s="38"/>
      <c r="AB427" s="38"/>
      <c r="AC427" s="38"/>
      <c r="AD427" s="38"/>
      <c r="AE427" s="38"/>
      <c r="AR427" s="227" t="s">
        <v>148</v>
      </c>
      <c r="AT427" s="227" t="s">
        <v>144</v>
      </c>
      <c r="AU427" s="227" t="s">
        <v>149</v>
      </c>
      <c r="AY427" s="17" t="s">
        <v>140</v>
      </c>
      <c r="BE427" s="228">
        <f>IF(N427="základní",J427,0)</f>
        <v>0</v>
      </c>
      <c r="BF427" s="228">
        <f>IF(N427="snížená",J427,0)</f>
        <v>0</v>
      </c>
      <c r="BG427" s="228">
        <f>IF(N427="zákl. přenesená",J427,0)</f>
        <v>0</v>
      </c>
      <c r="BH427" s="228">
        <f>IF(N427="sníž. přenesená",J427,0)</f>
        <v>0</v>
      </c>
      <c r="BI427" s="228">
        <f>IF(N427="nulová",J427,0)</f>
        <v>0</v>
      </c>
      <c r="BJ427" s="17" t="s">
        <v>81</v>
      </c>
      <c r="BK427" s="228">
        <f>ROUND(I427*H427,2)</f>
        <v>0</v>
      </c>
      <c r="BL427" s="17" t="s">
        <v>148</v>
      </c>
      <c r="BM427" s="227" t="s">
        <v>429</v>
      </c>
    </row>
    <row r="428" s="2" customFormat="1">
      <c r="A428" s="38"/>
      <c r="B428" s="39"/>
      <c r="C428" s="40"/>
      <c r="D428" s="262" t="s">
        <v>162</v>
      </c>
      <c r="E428" s="40"/>
      <c r="F428" s="263" t="s">
        <v>245</v>
      </c>
      <c r="G428" s="40"/>
      <c r="H428" s="40"/>
      <c r="I428" s="264"/>
      <c r="J428" s="40"/>
      <c r="K428" s="40"/>
      <c r="L428" s="44"/>
      <c r="M428" s="265"/>
      <c r="N428" s="266"/>
      <c r="O428" s="91"/>
      <c r="P428" s="91"/>
      <c r="Q428" s="91"/>
      <c r="R428" s="91"/>
      <c r="S428" s="91"/>
      <c r="T428" s="92"/>
      <c r="U428" s="38"/>
      <c r="V428" s="38"/>
      <c r="W428" s="38"/>
      <c r="X428" s="38"/>
      <c r="Y428" s="38"/>
      <c r="Z428" s="38"/>
      <c r="AA428" s="38"/>
      <c r="AB428" s="38"/>
      <c r="AC428" s="38"/>
      <c r="AD428" s="38"/>
      <c r="AE428" s="38"/>
      <c r="AT428" s="17" t="s">
        <v>162</v>
      </c>
      <c r="AU428" s="17" t="s">
        <v>149</v>
      </c>
    </row>
    <row r="429" s="13" customFormat="1">
      <c r="A429" s="13"/>
      <c r="B429" s="229"/>
      <c r="C429" s="230"/>
      <c r="D429" s="231" t="s">
        <v>151</v>
      </c>
      <c r="E429" s="232" t="s">
        <v>1</v>
      </c>
      <c r="F429" s="233" t="s">
        <v>177</v>
      </c>
      <c r="G429" s="230"/>
      <c r="H429" s="232" t="s">
        <v>1</v>
      </c>
      <c r="I429" s="234"/>
      <c r="J429" s="230"/>
      <c r="K429" s="230"/>
      <c r="L429" s="235"/>
      <c r="M429" s="236"/>
      <c r="N429" s="237"/>
      <c r="O429" s="237"/>
      <c r="P429" s="237"/>
      <c r="Q429" s="237"/>
      <c r="R429" s="237"/>
      <c r="S429" s="237"/>
      <c r="T429" s="238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T429" s="239" t="s">
        <v>151</v>
      </c>
      <c r="AU429" s="239" t="s">
        <v>149</v>
      </c>
      <c r="AV429" s="13" t="s">
        <v>81</v>
      </c>
      <c r="AW429" s="13" t="s">
        <v>30</v>
      </c>
      <c r="AX429" s="13" t="s">
        <v>73</v>
      </c>
      <c r="AY429" s="239" t="s">
        <v>140</v>
      </c>
    </row>
    <row r="430" s="14" customFormat="1">
      <c r="A430" s="14"/>
      <c r="B430" s="240"/>
      <c r="C430" s="241"/>
      <c r="D430" s="231" t="s">
        <v>151</v>
      </c>
      <c r="E430" s="242" t="s">
        <v>1</v>
      </c>
      <c r="F430" s="243" t="s">
        <v>246</v>
      </c>
      <c r="G430" s="241"/>
      <c r="H430" s="244">
        <v>105</v>
      </c>
      <c r="I430" s="245"/>
      <c r="J430" s="241"/>
      <c r="K430" s="241"/>
      <c r="L430" s="246"/>
      <c r="M430" s="247"/>
      <c r="N430" s="248"/>
      <c r="O430" s="248"/>
      <c r="P430" s="248"/>
      <c r="Q430" s="248"/>
      <c r="R430" s="248"/>
      <c r="S430" s="248"/>
      <c r="T430" s="249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T430" s="250" t="s">
        <v>151</v>
      </c>
      <c r="AU430" s="250" t="s">
        <v>149</v>
      </c>
      <c r="AV430" s="14" t="s">
        <v>83</v>
      </c>
      <c r="AW430" s="14" t="s">
        <v>30</v>
      </c>
      <c r="AX430" s="14" t="s">
        <v>73</v>
      </c>
      <c r="AY430" s="250" t="s">
        <v>140</v>
      </c>
    </row>
    <row r="431" s="15" customFormat="1">
      <c r="A431" s="15"/>
      <c r="B431" s="251"/>
      <c r="C431" s="252"/>
      <c r="D431" s="231" t="s">
        <v>151</v>
      </c>
      <c r="E431" s="253" t="s">
        <v>1</v>
      </c>
      <c r="F431" s="254" t="s">
        <v>158</v>
      </c>
      <c r="G431" s="252"/>
      <c r="H431" s="255">
        <v>105</v>
      </c>
      <c r="I431" s="256"/>
      <c r="J431" s="252"/>
      <c r="K431" s="252"/>
      <c r="L431" s="257"/>
      <c r="M431" s="258"/>
      <c r="N431" s="259"/>
      <c r="O431" s="259"/>
      <c r="P431" s="259"/>
      <c r="Q431" s="259"/>
      <c r="R431" s="259"/>
      <c r="S431" s="259"/>
      <c r="T431" s="260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T431" s="261" t="s">
        <v>151</v>
      </c>
      <c r="AU431" s="261" t="s">
        <v>149</v>
      </c>
      <c r="AV431" s="15" t="s">
        <v>148</v>
      </c>
      <c r="AW431" s="15" t="s">
        <v>30</v>
      </c>
      <c r="AX431" s="15" t="s">
        <v>81</v>
      </c>
      <c r="AY431" s="261" t="s">
        <v>140</v>
      </c>
    </row>
    <row r="432" s="2" customFormat="1" ht="33" customHeight="1">
      <c r="A432" s="38"/>
      <c r="B432" s="39"/>
      <c r="C432" s="215" t="s">
        <v>430</v>
      </c>
      <c r="D432" s="215" t="s">
        <v>144</v>
      </c>
      <c r="E432" s="216" t="s">
        <v>248</v>
      </c>
      <c r="F432" s="217" t="s">
        <v>249</v>
      </c>
      <c r="G432" s="218" t="s">
        <v>194</v>
      </c>
      <c r="H432" s="219">
        <v>671.39999999999998</v>
      </c>
      <c r="I432" s="220"/>
      <c r="J432" s="221">
        <f>ROUND(I432*H432,2)</f>
        <v>0</v>
      </c>
      <c r="K432" s="222"/>
      <c r="L432" s="44"/>
      <c r="M432" s="223" t="s">
        <v>1</v>
      </c>
      <c r="N432" s="224" t="s">
        <v>38</v>
      </c>
      <c r="O432" s="91"/>
      <c r="P432" s="225">
        <f>O432*H432</f>
        <v>0</v>
      </c>
      <c r="Q432" s="225">
        <v>0</v>
      </c>
      <c r="R432" s="225">
        <f>Q432*H432</f>
        <v>0</v>
      </c>
      <c r="S432" s="225">
        <v>0</v>
      </c>
      <c r="T432" s="226">
        <f>S432*H432</f>
        <v>0</v>
      </c>
      <c r="U432" s="38"/>
      <c r="V432" s="38"/>
      <c r="W432" s="38"/>
      <c r="X432" s="38"/>
      <c r="Y432" s="38"/>
      <c r="Z432" s="38"/>
      <c r="AA432" s="38"/>
      <c r="AB432" s="38"/>
      <c r="AC432" s="38"/>
      <c r="AD432" s="38"/>
      <c r="AE432" s="38"/>
      <c r="AR432" s="227" t="s">
        <v>148</v>
      </c>
      <c r="AT432" s="227" t="s">
        <v>144</v>
      </c>
      <c r="AU432" s="227" t="s">
        <v>149</v>
      </c>
      <c r="AY432" s="17" t="s">
        <v>140</v>
      </c>
      <c r="BE432" s="228">
        <f>IF(N432="základní",J432,0)</f>
        <v>0</v>
      </c>
      <c r="BF432" s="228">
        <f>IF(N432="snížená",J432,0)</f>
        <v>0</v>
      </c>
      <c r="BG432" s="228">
        <f>IF(N432="zákl. přenesená",J432,0)</f>
        <v>0</v>
      </c>
      <c r="BH432" s="228">
        <f>IF(N432="sníž. přenesená",J432,0)</f>
        <v>0</v>
      </c>
      <c r="BI432" s="228">
        <f>IF(N432="nulová",J432,0)</f>
        <v>0</v>
      </c>
      <c r="BJ432" s="17" t="s">
        <v>81</v>
      </c>
      <c r="BK432" s="228">
        <f>ROUND(I432*H432,2)</f>
        <v>0</v>
      </c>
      <c r="BL432" s="17" t="s">
        <v>148</v>
      </c>
      <c r="BM432" s="227" t="s">
        <v>431</v>
      </c>
    </row>
    <row r="433" s="2" customFormat="1">
      <c r="A433" s="38"/>
      <c r="B433" s="39"/>
      <c r="C433" s="40"/>
      <c r="D433" s="262" t="s">
        <v>162</v>
      </c>
      <c r="E433" s="40"/>
      <c r="F433" s="263" t="s">
        <v>251</v>
      </c>
      <c r="G433" s="40"/>
      <c r="H433" s="40"/>
      <c r="I433" s="264"/>
      <c r="J433" s="40"/>
      <c r="K433" s="40"/>
      <c r="L433" s="44"/>
      <c r="M433" s="265"/>
      <c r="N433" s="266"/>
      <c r="O433" s="91"/>
      <c r="P433" s="91"/>
      <c r="Q433" s="91"/>
      <c r="R433" s="91"/>
      <c r="S433" s="91"/>
      <c r="T433" s="92"/>
      <c r="U433" s="38"/>
      <c r="V433" s="38"/>
      <c r="W433" s="38"/>
      <c r="X433" s="38"/>
      <c r="Y433" s="38"/>
      <c r="Z433" s="38"/>
      <c r="AA433" s="38"/>
      <c r="AB433" s="38"/>
      <c r="AC433" s="38"/>
      <c r="AD433" s="38"/>
      <c r="AE433" s="38"/>
      <c r="AT433" s="17" t="s">
        <v>162</v>
      </c>
      <c r="AU433" s="17" t="s">
        <v>149</v>
      </c>
    </row>
    <row r="434" s="13" customFormat="1">
      <c r="A434" s="13"/>
      <c r="B434" s="229"/>
      <c r="C434" s="230"/>
      <c r="D434" s="231" t="s">
        <v>151</v>
      </c>
      <c r="E434" s="232" t="s">
        <v>1</v>
      </c>
      <c r="F434" s="233" t="s">
        <v>252</v>
      </c>
      <c r="G434" s="230"/>
      <c r="H434" s="232" t="s">
        <v>1</v>
      </c>
      <c r="I434" s="234"/>
      <c r="J434" s="230"/>
      <c r="K434" s="230"/>
      <c r="L434" s="235"/>
      <c r="M434" s="236"/>
      <c r="N434" s="237"/>
      <c r="O434" s="237"/>
      <c r="P434" s="237"/>
      <c r="Q434" s="237"/>
      <c r="R434" s="237"/>
      <c r="S434" s="237"/>
      <c r="T434" s="238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T434" s="239" t="s">
        <v>151</v>
      </c>
      <c r="AU434" s="239" t="s">
        <v>149</v>
      </c>
      <c r="AV434" s="13" t="s">
        <v>81</v>
      </c>
      <c r="AW434" s="13" t="s">
        <v>30</v>
      </c>
      <c r="AX434" s="13" t="s">
        <v>73</v>
      </c>
      <c r="AY434" s="239" t="s">
        <v>140</v>
      </c>
    </row>
    <row r="435" s="14" customFormat="1">
      <c r="A435" s="14"/>
      <c r="B435" s="240"/>
      <c r="C435" s="241"/>
      <c r="D435" s="231" t="s">
        <v>151</v>
      </c>
      <c r="E435" s="242" t="s">
        <v>1</v>
      </c>
      <c r="F435" s="243" t="s">
        <v>253</v>
      </c>
      <c r="G435" s="241"/>
      <c r="H435" s="244">
        <v>671.39999999999998</v>
      </c>
      <c r="I435" s="245"/>
      <c r="J435" s="241"/>
      <c r="K435" s="241"/>
      <c r="L435" s="246"/>
      <c r="M435" s="247"/>
      <c r="N435" s="248"/>
      <c r="O435" s="248"/>
      <c r="P435" s="248"/>
      <c r="Q435" s="248"/>
      <c r="R435" s="248"/>
      <c r="S435" s="248"/>
      <c r="T435" s="249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T435" s="250" t="s">
        <v>151</v>
      </c>
      <c r="AU435" s="250" t="s">
        <v>149</v>
      </c>
      <c r="AV435" s="14" t="s">
        <v>83</v>
      </c>
      <c r="AW435" s="14" t="s">
        <v>30</v>
      </c>
      <c r="AX435" s="14" t="s">
        <v>73</v>
      </c>
      <c r="AY435" s="250" t="s">
        <v>140</v>
      </c>
    </row>
    <row r="436" s="15" customFormat="1">
      <c r="A436" s="15"/>
      <c r="B436" s="251"/>
      <c r="C436" s="252"/>
      <c r="D436" s="231" t="s">
        <v>151</v>
      </c>
      <c r="E436" s="253" t="s">
        <v>1</v>
      </c>
      <c r="F436" s="254" t="s">
        <v>158</v>
      </c>
      <c r="G436" s="252"/>
      <c r="H436" s="255">
        <v>671.39999999999998</v>
      </c>
      <c r="I436" s="256"/>
      <c r="J436" s="252"/>
      <c r="K436" s="252"/>
      <c r="L436" s="257"/>
      <c r="M436" s="258"/>
      <c r="N436" s="259"/>
      <c r="O436" s="259"/>
      <c r="P436" s="259"/>
      <c r="Q436" s="259"/>
      <c r="R436" s="259"/>
      <c r="S436" s="259"/>
      <c r="T436" s="260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T436" s="261" t="s">
        <v>151</v>
      </c>
      <c r="AU436" s="261" t="s">
        <v>149</v>
      </c>
      <c r="AV436" s="15" t="s">
        <v>148</v>
      </c>
      <c r="AW436" s="15" t="s">
        <v>30</v>
      </c>
      <c r="AX436" s="15" t="s">
        <v>81</v>
      </c>
      <c r="AY436" s="261" t="s">
        <v>140</v>
      </c>
    </row>
    <row r="437" s="12" customFormat="1" ht="20.88" customHeight="1">
      <c r="A437" s="12"/>
      <c r="B437" s="199"/>
      <c r="C437" s="200"/>
      <c r="D437" s="201" t="s">
        <v>72</v>
      </c>
      <c r="E437" s="213" t="s">
        <v>432</v>
      </c>
      <c r="F437" s="213" t="s">
        <v>255</v>
      </c>
      <c r="G437" s="200"/>
      <c r="H437" s="200"/>
      <c r="I437" s="203"/>
      <c r="J437" s="214">
        <f>BK437</f>
        <v>0</v>
      </c>
      <c r="K437" s="200"/>
      <c r="L437" s="205"/>
      <c r="M437" s="206"/>
      <c r="N437" s="207"/>
      <c r="O437" s="207"/>
      <c r="P437" s="208">
        <f>SUM(P438:P463)</f>
        <v>0</v>
      </c>
      <c r="Q437" s="207"/>
      <c r="R437" s="208">
        <f>SUM(R438:R463)</f>
        <v>0</v>
      </c>
      <c r="S437" s="207"/>
      <c r="T437" s="209">
        <f>SUM(T438:T463)</f>
        <v>0</v>
      </c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R437" s="210" t="s">
        <v>81</v>
      </c>
      <c r="AT437" s="211" t="s">
        <v>72</v>
      </c>
      <c r="AU437" s="211" t="s">
        <v>83</v>
      </c>
      <c r="AY437" s="210" t="s">
        <v>140</v>
      </c>
      <c r="BK437" s="212">
        <f>SUM(BK438:BK463)</f>
        <v>0</v>
      </c>
    </row>
    <row r="438" s="2" customFormat="1" ht="24.15" customHeight="1">
      <c r="A438" s="38"/>
      <c r="B438" s="39"/>
      <c r="C438" s="215" t="s">
        <v>433</v>
      </c>
      <c r="D438" s="215" t="s">
        <v>144</v>
      </c>
      <c r="E438" s="216" t="s">
        <v>257</v>
      </c>
      <c r="F438" s="217" t="s">
        <v>258</v>
      </c>
      <c r="G438" s="218" t="s">
        <v>147</v>
      </c>
      <c r="H438" s="219">
        <v>2.7999999999999998</v>
      </c>
      <c r="I438" s="220"/>
      <c r="J438" s="221">
        <f>ROUND(I438*H438,2)</f>
        <v>0</v>
      </c>
      <c r="K438" s="222"/>
      <c r="L438" s="44"/>
      <c r="M438" s="223" t="s">
        <v>1</v>
      </c>
      <c r="N438" s="224" t="s">
        <v>38</v>
      </c>
      <c r="O438" s="91"/>
      <c r="P438" s="225">
        <f>O438*H438</f>
        <v>0</v>
      </c>
      <c r="Q438" s="225">
        <v>0</v>
      </c>
      <c r="R438" s="225">
        <f>Q438*H438</f>
        <v>0</v>
      </c>
      <c r="S438" s="225">
        <v>0</v>
      </c>
      <c r="T438" s="226">
        <f>S438*H438</f>
        <v>0</v>
      </c>
      <c r="U438" s="38"/>
      <c r="V438" s="38"/>
      <c r="W438" s="38"/>
      <c r="X438" s="38"/>
      <c r="Y438" s="38"/>
      <c r="Z438" s="38"/>
      <c r="AA438" s="38"/>
      <c r="AB438" s="38"/>
      <c r="AC438" s="38"/>
      <c r="AD438" s="38"/>
      <c r="AE438" s="38"/>
      <c r="AR438" s="227" t="s">
        <v>148</v>
      </c>
      <c r="AT438" s="227" t="s">
        <v>144</v>
      </c>
      <c r="AU438" s="227" t="s">
        <v>149</v>
      </c>
      <c r="AY438" s="17" t="s">
        <v>140</v>
      </c>
      <c r="BE438" s="228">
        <f>IF(N438="základní",J438,0)</f>
        <v>0</v>
      </c>
      <c r="BF438" s="228">
        <f>IF(N438="snížená",J438,0)</f>
        <v>0</v>
      </c>
      <c r="BG438" s="228">
        <f>IF(N438="zákl. přenesená",J438,0)</f>
        <v>0</v>
      </c>
      <c r="BH438" s="228">
        <f>IF(N438="sníž. přenesená",J438,0)</f>
        <v>0</v>
      </c>
      <c r="BI438" s="228">
        <f>IF(N438="nulová",J438,0)</f>
        <v>0</v>
      </c>
      <c r="BJ438" s="17" t="s">
        <v>81</v>
      </c>
      <c r="BK438" s="228">
        <f>ROUND(I438*H438,2)</f>
        <v>0</v>
      </c>
      <c r="BL438" s="17" t="s">
        <v>148</v>
      </c>
      <c r="BM438" s="227" t="s">
        <v>434</v>
      </c>
    </row>
    <row r="439" s="13" customFormat="1">
      <c r="A439" s="13"/>
      <c r="B439" s="229"/>
      <c r="C439" s="230"/>
      <c r="D439" s="231" t="s">
        <v>151</v>
      </c>
      <c r="E439" s="232" t="s">
        <v>1</v>
      </c>
      <c r="F439" s="233" t="s">
        <v>260</v>
      </c>
      <c r="G439" s="230"/>
      <c r="H439" s="232" t="s">
        <v>1</v>
      </c>
      <c r="I439" s="234"/>
      <c r="J439" s="230"/>
      <c r="K439" s="230"/>
      <c r="L439" s="235"/>
      <c r="M439" s="236"/>
      <c r="N439" s="237"/>
      <c r="O439" s="237"/>
      <c r="P439" s="237"/>
      <c r="Q439" s="237"/>
      <c r="R439" s="237"/>
      <c r="S439" s="237"/>
      <c r="T439" s="238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T439" s="239" t="s">
        <v>151</v>
      </c>
      <c r="AU439" s="239" t="s">
        <v>149</v>
      </c>
      <c r="AV439" s="13" t="s">
        <v>81</v>
      </c>
      <c r="AW439" s="13" t="s">
        <v>30</v>
      </c>
      <c r="AX439" s="13" t="s">
        <v>73</v>
      </c>
      <c r="AY439" s="239" t="s">
        <v>140</v>
      </c>
    </row>
    <row r="440" s="13" customFormat="1">
      <c r="A440" s="13"/>
      <c r="B440" s="229"/>
      <c r="C440" s="230"/>
      <c r="D440" s="231" t="s">
        <v>151</v>
      </c>
      <c r="E440" s="232" t="s">
        <v>1</v>
      </c>
      <c r="F440" s="233" t="s">
        <v>435</v>
      </c>
      <c r="G440" s="230"/>
      <c r="H440" s="232" t="s">
        <v>1</v>
      </c>
      <c r="I440" s="234"/>
      <c r="J440" s="230"/>
      <c r="K440" s="230"/>
      <c r="L440" s="235"/>
      <c r="M440" s="236"/>
      <c r="N440" s="237"/>
      <c r="O440" s="237"/>
      <c r="P440" s="237"/>
      <c r="Q440" s="237"/>
      <c r="R440" s="237"/>
      <c r="S440" s="237"/>
      <c r="T440" s="238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T440" s="239" t="s">
        <v>151</v>
      </c>
      <c r="AU440" s="239" t="s">
        <v>149</v>
      </c>
      <c r="AV440" s="13" t="s">
        <v>81</v>
      </c>
      <c r="AW440" s="13" t="s">
        <v>30</v>
      </c>
      <c r="AX440" s="13" t="s">
        <v>73</v>
      </c>
      <c r="AY440" s="239" t="s">
        <v>140</v>
      </c>
    </row>
    <row r="441" s="14" customFormat="1">
      <c r="A441" s="14"/>
      <c r="B441" s="240"/>
      <c r="C441" s="241"/>
      <c r="D441" s="231" t="s">
        <v>151</v>
      </c>
      <c r="E441" s="242" t="s">
        <v>1</v>
      </c>
      <c r="F441" s="243" t="s">
        <v>436</v>
      </c>
      <c r="G441" s="241"/>
      <c r="H441" s="244">
        <v>2.7999999999999998</v>
      </c>
      <c r="I441" s="245"/>
      <c r="J441" s="241"/>
      <c r="K441" s="241"/>
      <c r="L441" s="246"/>
      <c r="M441" s="247"/>
      <c r="N441" s="248"/>
      <c r="O441" s="248"/>
      <c r="P441" s="248"/>
      <c r="Q441" s="248"/>
      <c r="R441" s="248"/>
      <c r="S441" s="248"/>
      <c r="T441" s="249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T441" s="250" t="s">
        <v>151</v>
      </c>
      <c r="AU441" s="250" t="s">
        <v>149</v>
      </c>
      <c r="AV441" s="14" t="s">
        <v>83</v>
      </c>
      <c r="AW441" s="14" t="s">
        <v>30</v>
      </c>
      <c r="AX441" s="14" t="s">
        <v>73</v>
      </c>
      <c r="AY441" s="250" t="s">
        <v>140</v>
      </c>
    </row>
    <row r="442" s="15" customFormat="1">
      <c r="A442" s="15"/>
      <c r="B442" s="251"/>
      <c r="C442" s="252"/>
      <c r="D442" s="231" t="s">
        <v>151</v>
      </c>
      <c r="E442" s="253" t="s">
        <v>1</v>
      </c>
      <c r="F442" s="254" t="s">
        <v>158</v>
      </c>
      <c r="G442" s="252"/>
      <c r="H442" s="255">
        <v>2.7999999999999998</v>
      </c>
      <c r="I442" s="256"/>
      <c r="J442" s="252"/>
      <c r="K442" s="252"/>
      <c r="L442" s="257"/>
      <c r="M442" s="258"/>
      <c r="N442" s="259"/>
      <c r="O442" s="259"/>
      <c r="P442" s="259"/>
      <c r="Q442" s="259"/>
      <c r="R442" s="259"/>
      <c r="S442" s="259"/>
      <c r="T442" s="260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T442" s="261" t="s">
        <v>151</v>
      </c>
      <c r="AU442" s="261" t="s">
        <v>149</v>
      </c>
      <c r="AV442" s="15" t="s">
        <v>148</v>
      </c>
      <c r="AW442" s="15" t="s">
        <v>30</v>
      </c>
      <c r="AX442" s="15" t="s">
        <v>81</v>
      </c>
      <c r="AY442" s="261" t="s">
        <v>140</v>
      </c>
    </row>
    <row r="443" s="2" customFormat="1" ht="21.75" customHeight="1">
      <c r="A443" s="38"/>
      <c r="B443" s="39"/>
      <c r="C443" s="215" t="s">
        <v>229</v>
      </c>
      <c r="D443" s="215" t="s">
        <v>144</v>
      </c>
      <c r="E443" s="216" t="s">
        <v>159</v>
      </c>
      <c r="F443" s="217" t="s">
        <v>160</v>
      </c>
      <c r="G443" s="218" t="s">
        <v>147</v>
      </c>
      <c r="H443" s="219">
        <v>2.7999999999999998</v>
      </c>
      <c r="I443" s="220"/>
      <c r="J443" s="221">
        <f>ROUND(I443*H443,2)</f>
        <v>0</v>
      </c>
      <c r="K443" s="222"/>
      <c r="L443" s="44"/>
      <c r="M443" s="223" t="s">
        <v>1</v>
      </c>
      <c r="N443" s="224" t="s">
        <v>38</v>
      </c>
      <c r="O443" s="91"/>
      <c r="P443" s="225">
        <f>O443*H443</f>
        <v>0</v>
      </c>
      <c r="Q443" s="225">
        <v>0</v>
      </c>
      <c r="R443" s="225">
        <f>Q443*H443</f>
        <v>0</v>
      </c>
      <c r="S443" s="225">
        <v>0</v>
      </c>
      <c r="T443" s="226">
        <f>S443*H443</f>
        <v>0</v>
      </c>
      <c r="U443" s="38"/>
      <c r="V443" s="38"/>
      <c r="W443" s="38"/>
      <c r="X443" s="38"/>
      <c r="Y443" s="38"/>
      <c r="Z443" s="38"/>
      <c r="AA443" s="38"/>
      <c r="AB443" s="38"/>
      <c r="AC443" s="38"/>
      <c r="AD443" s="38"/>
      <c r="AE443" s="38"/>
      <c r="AR443" s="227" t="s">
        <v>148</v>
      </c>
      <c r="AT443" s="227" t="s">
        <v>144</v>
      </c>
      <c r="AU443" s="227" t="s">
        <v>149</v>
      </c>
      <c r="AY443" s="17" t="s">
        <v>140</v>
      </c>
      <c r="BE443" s="228">
        <f>IF(N443="základní",J443,0)</f>
        <v>0</v>
      </c>
      <c r="BF443" s="228">
        <f>IF(N443="snížená",J443,0)</f>
        <v>0</v>
      </c>
      <c r="BG443" s="228">
        <f>IF(N443="zákl. přenesená",J443,0)</f>
        <v>0</v>
      </c>
      <c r="BH443" s="228">
        <f>IF(N443="sníž. přenesená",J443,0)</f>
        <v>0</v>
      </c>
      <c r="BI443" s="228">
        <f>IF(N443="nulová",J443,0)</f>
        <v>0</v>
      </c>
      <c r="BJ443" s="17" t="s">
        <v>81</v>
      </c>
      <c r="BK443" s="228">
        <f>ROUND(I443*H443,2)</f>
        <v>0</v>
      </c>
      <c r="BL443" s="17" t="s">
        <v>148</v>
      </c>
      <c r="BM443" s="227" t="s">
        <v>437</v>
      </c>
    </row>
    <row r="444" s="2" customFormat="1">
      <c r="A444" s="38"/>
      <c r="B444" s="39"/>
      <c r="C444" s="40"/>
      <c r="D444" s="262" t="s">
        <v>162</v>
      </c>
      <c r="E444" s="40"/>
      <c r="F444" s="263" t="s">
        <v>163</v>
      </c>
      <c r="G444" s="40"/>
      <c r="H444" s="40"/>
      <c r="I444" s="264"/>
      <c r="J444" s="40"/>
      <c r="K444" s="40"/>
      <c r="L444" s="44"/>
      <c r="M444" s="265"/>
      <c r="N444" s="266"/>
      <c r="O444" s="91"/>
      <c r="P444" s="91"/>
      <c r="Q444" s="91"/>
      <c r="R444" s="91"/>
      <c r="S444" s="91"/>
      <c r="T444" s="92"/>
      <c r="U444" s="38"/>
      <c r="V444" s="38"/>
      <c r="W444" s="38"/>
      <c r="X444" s="38"/>
      <c r="Y444" s="38"/>
      <c r="Z444" s="38"/>
      <c r="AA444" s="38"/>
      <c r="AB444" s="38"/>
      <c r="AC444" s="38"/>
      <c r="AD444" s="38"/>
      <c r="AE444" s="38"/>
      <c r="AT444" s="17" t="s">
        <v>162</v>
      </c>
      <c r="AU444" s="17" t="s">
        <v>149</v>
      </c>
    </row>
    <row r="445" s="13" customFormat="1">
      <c r="A445" s="13"/>
      <c r="B445" s="229"/>
      <c r="C445" s="230"/>
      <c r="D445" s="231" t="s">
        <v>151</v>
      </c>
      <c r="E445" s="232" t="s">
        <v>1</v>
      </c>
      <c r="F445" s="233" t="s">
        <v>260</v>
      </c>
      <c r="G445" s="230"/>
      <c r="H445" s="232" t="s">
        <v>1</v>
      </c>
      <c r="I445" s="234"/>
      <c r="J445" s="230"/>
      <c r="K445" s="230"/>
      <c r="L445" s="235"/>
      <c r="M445" s="236"/>
      <c r="N445" s="237"/>
      <c r="O445" s="237"/>
      <c r="P445" s="237"/>
      <c r="Q445" s="237"/>
      <c r="R445" s="237"/>
      <c r="S445" s="237"/>
      <c r="T445" s="238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T445" s="239" t="s">
        <v>151</v>
      </c>
      <c r="AU445" s="239" t="s">
        <v>149</v>
      </c>
      <c r="AV445" s="13" t="s">
        <v>81</v>
      </c>
      <c r="AW445" s="13" t="s">
        <v>30</v>
      </c>
      <c r="AX445" s="13" t="s">
        <v>73</v>
      </c>
      <c r="AY445" s="239" t="s">
        <v>140</v>
      </c>
    </row>
    <row r="446" s="13" customFormat="1">
      <c r="A446" s="13"/>
      <c r="B446" s="229"/>
      <c r="C446" s="230"/>
      <c r="D446" s="231" t="s">
        <v>151</v>
      </c>
      <c r="E446" s="232" t="s">
        <v>1</v>
      </c>
      <c r="F446" s="233" t="s">
        <v>435</v>
      </c>
      <c r="G446" s="230"/>
      <c r="H446" s="232" t="s">
        <v>1</v>
      </c>
      <c r="I446" s="234"/>
      <c r="J446" s="230"/>
      <c r="K446" s="230"/>
      <c r="L446" s="235"/>
      <c r="M446" s="236"/>
      <c r="N446" s="237"/>
      <c r="O446" s="237"/>
      <c r="P446" s="237"/>
      <c r="Q446" s="237"/>
      <c r="R446" s="237"/>
      <c r="S446" s="237"/>
      <c r="T446" s="238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T446" s="239" t="s">
        <v>151</v>
      </c>
      <c r="AU446" s="239" t="s">
        <v>149</v>
      </c>
      <c r="AV446" s="13" t="s">
        <v>81</v>
      </c>
      <c r="AW446" s="13" t="s">
        <v>30</v>
      </c>
      <c r="AX446" s="13" t="s">
        <v>73</v>
      </c>
      <c r="AY446" s="239" t="s">
        <v>140</v>
      </c>
    </row>
    <row r="447" s="14" customFormat="1">
      <c r="A447" s="14"/>
      <c r="B447" s="240"/>
      <c r="C447" s="241"/>
      <c r="D447" s="231" t="s">
        <v>151</v>
      </c>
      <c r="E447" s="242" t="s">
        <v>1</v>
      </c>
      <c r="F447" s="243" t="s">
        <v>436</v>
      </c>
      <c r="G447" s="241"/>
      <c r="H447" s="244">
        <v>2.7999999999999998</v>
      </c>
      <c r="I447" s="245"/>
      <c r="J447" s="241"/>
      <c r="K447" s="241"/>
      <c r="L447" s="246"/>
      <c r="M447" s="247"/>
      <c r="N447" s="248"/>
      <c r="O447" s="248"/>
      <c r="P447" s="248"/>
      <c r="Q447" s="248"/>
      <c r="R447" s="248"/>
      <c r="S447" s="248"/>
      <c r="T447" s="249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T447" s="250" t="s">
        <v>151</v>
      </c>
      <c r="AU447" s="250" t="s">
        <v>149</v>
      </c>
      <c r="AV447" s="14" t="s">
        <v>83</v>
      </c>
      <c r="AW447" s="14" t="s">
        <v>30</v>
      </c>
      <c r="AX447" s="14" t="s">
        <v>73</v>
      </c>
      <c r="AY447" s="250" t="s">
        <v>140</v>
      </c>
    </row>
    <row r="448" s="15" customFormat="1">
      <c r="A448" s="15"/>
      <c r="B448" s="251"/>
      <c r="C448" s="252"/>
      <c r="D448" s="231" t="s">
        <v>151</v>
      </c>
      <c r="E448" s="253" t="s">
        <v>1</v>
      </c>
      <c r="F448" s="254" t="s">
        <v>158</v>
      </c>
      <c r="G448" s="252"/>
      <c r="H448" s="255">
        <v>2.7999999999999998</v>
      </c>
      <c r="I448" s="256"/>
      <c r="J448" s="252"/>
      <c r="K448" s="252"/>
      <c r="L448" s="257"/>
      <c r="M448" s="258"/>
      <c r="N448" s="259"/>
      <c r="O448" s="259"/>
      <c r="P448" s="259"/>
      <c r="Q448" s="259"/>
      <c r="R448" s="259"/>
      <c r="S448" s="259"/>
      <c r="T448" s="260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T448" s="261" t="s">
        <v>151</v>
      </c>
      <c r="AU448" s="261" t="s">
        <v>149</v>
      </c>
      <c r="AV448" s="15" t="s">
        <v>148</v>
      </c>
      <c r="AW448" s="15" t="s">
        <v>30</v>
      </c>
      <c r="AX448" s="15" t="s">
        <v>81</v>
      </c>
      <c r="AY448" s="261" t="s">
        <v>140</v>
      </c>
    </row>
    <row r="449" s="2" customFormat="1" ht="24.15" customHeight="1">
      <c r="A449" s="38"/>
      <c r="B449" s="39"/>
      <c r="C449" s="215" t="s">
        <v>438</v>
      </c>
      <c r="D449" s="215" t="s">
        <v>144</v>
      </c>
      <c r="E449" s="216" t="s">
        <v>279</v>
      </c>
      <c r="F449" s="217" t="s">
        <v>280</v>
      </c>
      <c r="G449" s="218" t="s">
        <v>166</v>
      </c>
      <c r="H449" s="219">
        <v>20</v>
      </c>
      <c r="I449" s="220"/>
      <c r="J449" s="221">
        <f>ROUND(I449*H449,2)</f>
        <v>0</v>
      </c>
      <c r="K449" s="222"/>
      <c r="L449" s="44"/>
      <c r="M449" s="223" t="s">
        <v>1</v>
      </c>
      <c r="N449" s="224" t="s">
        <v>38</v>
      </c>
      <c r="O449" s="91"/>
      <c r="P449" s="225">
        <f>O449*H449</f>
        <v>0</v>
      </c>
      <c r="Q449" s="225">
        <v>0</v>
      </c>
      <c r="R449" s="225">
        <f>Q449*H449</f>
        <v>0</v>
      </c>
      <c r="S449" s="225">
        <v>0</v>
      </c>
      <c r="T449" s="226">
        <f>S449*H449</f>
        <v>0</v>
      </c>
      <c r="U449" s="38"/>
      <c r="V449" s="38"/>
      <c r="W449" s="38"/>
      <c r="X449" s="38"/>
      <c r="Y449" s="38"/>
      <c r="Z449" s="38"/>
      <c r="AA449" s="38"/>
      <c r="AB449" s="38"/>
      <c r="AC449" s="38"/>
      <c r="AD449" s="38"/>
      <c r="AE449" s="38"/>
      <c r="AR449" s="227" t="s">
        <v>148</v>
      </c>
      <c r="AT449" s="227" t="s">
        <v>144</v>
      </c>
      <c r="AU449" s="227" t="s">
        <v>149</v>
      </c>
      <c r="AY449" s="17" t="s">
        <v>140</v>
      </c>
      <c r="BE449" s="228">
        <f>IF(N449="základní",J449,0)</f>
        <v>0</v>
      </c>
      <c r="BF449" s="228">
        <f>IF(N449="snížená",J449,0)</f>
        <v>0</v>
      </c>
      <c r="BG449" s="228">
        <f>IF(N449="zákl. přenesená",J449,0)</f>
        <v>0</v>
      </c>
      <c r="BH449" s="228">
        <f>IF(N449="sníž. přenesená",J449,0)</f>
        <v>0</v>
      </c>
      <c r="BI449" s="228">
        <f>IF(N449="nulová",J449,0)</f>
        <v>0</v>
      </c>
      <c r="BJ449" s="17" t="s">
        <v>81</v>
      </c>
      <c r="BK449" s="228">
        <f>ROUND(I449*H449,2)</f>
        <v>0</v>
      </c>
      <c r="BL449" s="17" t="s">
        <v>148</v>
      </c>
      <c r="BM449" s="227" t="s">
        <v>439</v>
      </c>
    </row>
    <row r="450" s="2" customFormat="1">
      <c r="A450" s="38"/>
      <c r="B450" s="39"/>
      <c r="C450" s="40"/>
      <c r="D450" s="262" t="s">
        <v>162</v>
      </c>
      <c r="E450" s="40"/>
      <c r="F450" s="263" t="s">
        <v>282</v>
      </c>
      <c r="G450" s="40"/>
      <c r="H450" s="40"/>
      <c r="I450" s="264"/>
      <c r="J450" s="40"/>
      <c r="K450" s="40"/>
      <c r="L450" s="44"/>
      <c r="M450" s="265"/>
      <c r="N450" s="266"/>
      <c r="O450" s="91"/>
      <c r="P450" s="91"/>
      <c r="Q450" s="91"/>
      <c r="R450" s="91"/>
      <c r="S450" s="91"/>
      <c r="T450" s="92"/>
      <c r="U450" s="38"/>
      <c r="V450" s="38"/>
      <c r="W450" s="38"/>
      <c r="X450" s="38"/>
      <c r="Y450" s="38"/>
      <c r="Z450" s="38"/>
      <c r="AA450" s="38"/>
      <c r="AB450" s="38"/>
      <c r="AC450" s="38"/>
      <c r="AD450" s="38"/>
      <c r="AE450" s="38"/>
      <c r="AT450" s="17" t="s">
        <v>162</v>
      </c>
      <c r="AU450" s="17" t="s">
        <v>149</v>
      </c>
    </row>
    <row r="451" s="13" customFormat="1">
      <c r="A451" s="13"/>
      <c r="B451" s="229"/>
      <c r="C451" s="230"/>
      <c r="D451" s="231" t="s">
        <v>151</v>
      </c>
      <c r="E451" s="232" t="s">
        <v>1</v>
      </c>
      <c r="F451" s="233" t="s">
        <v>283</v>
      </c>
      <c r="G451" s="230"/>
      <c r="H451" s="232" t="s">
        <v>1</v>
      </c>
      <c r="I451" s="234"/>
      <c r="J451" s="230"/>
      <c r="K451" s="230"/>
      <c r="L451" s="235"/>
      <c r="M451" s="236"/>
      <c r="N451" s="237"/>
      <c r="O451" s="237"/>
      <c r="P451" s="237"/>
      <c r="Q451" s="237"/>
      <c r="R451" s="237"/>
      <c r="S451" s="237"/>
      <c r="T451" s="238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T451" s="239" t="s">
        <v>151</v>
      </c>
      <c r="AU451" s="239" t="s">
        <v>149</v>
      </c>
      <c r="AV451" s="13" t="s">
        <v>81</v>
      </c>
      <c r="AW451" s="13" t="s">
        <v>30</v>
      </c>
      <c r="AX451" s="13" t="s">
        <v>73</v>
      </c>
      <c r="AY451" s="239" t="s">
        <v>140</v>
      </c>
    </row>
    <row r="452" s="14" customFormat="1">
      <c r="A452" s="14"/>
      <c r="B452" s="240"/>
      <c r="C452" s="241"/>
      <c r="D452" s="231" t="s">
        <v>151</v>
      </c>
      <c r="E452" s="242" t="s">
        <v>1</v>
      </c>
      <c r="F452" s="243" t="s">
        <v>284</v>
      </c>
      <c r="G452" s="241"/>
      <c r="H452" s="244">
        <v>20</v>
      </c>
      <c r="I452" s="245"/>
      <c r="J452" s="241"/>
      <c r="K452" s="241"/>
      <c r="L452" s="246"/>
      <c r="M452" s="247"/>
      <c r="N452" s="248"/>
      <c r="O452" s="248"/>
      <c r="P452" s="248"/>
      <c r="Q452" s="248"/>
      <c r="R452" s="248"/>
      <c r="S452" s="248"/>
      <c r="T452" s="249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T452" s="250" t="s">
        <v>151</v>
      </c>
      <c r="AU452" s="250" t="s">
        <v>149</v>
      </c>
      <c r="AV452" s="14" t="s">
        <v>83</v>
      </c>
      <c r="AW452" s="14" t="s">
        <v>30</v>
      </c>
      <c r="AX452" s="14" t="s">
        <v>73</v>
      </c>
      <c r="AY452" s="250" t="s">
        <v>140</v>
      </c>
    </row>
    <row r="453" s="15" customFormat="1">
      <c r="A453" s="15"/>
      <c r="B453" s="251"/>
      <c r="C453" s="252"/>
      <c r="D453" s="231" t="s">
        <v>151</v>
      </c>
      <c r="E453" s="253" t="s">
        <v>1</v>
      </c>
      <c r="F453" s="254" t="s">
        <v>158</v>
      </c>
      <c r="G453" s="252"/>
      <c r="H453" s="255">
        <v>20</v>
      </c>
      <c r="I453" s="256"/>
      <c r="J453" s="252"/>
      <c r="K453" s="252"/>
      <c r="L453" s="257"/>
      <c r="M453" s="258"/>
      <c r="N453" s="259"/>
      <c r="O453" s="259"/>
      <c r="P453" s="259"/>
      <c r="Q453" s="259"/>
      <c r="R453" s="259"/>
      <c r="S453" s="259"/>
      <c r="T453" s="260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T453" s="261" t="s">
        <v>151</v>
      </c>
      <c r="AU453" s="261" t="s">
        <v>149</v>
      </c>
      <c r="AV453" s="15" t="s">
        <v>148</v>
      </c>
      <c r="AW453" s="15" t="s">
        <v>30</v>
      </c>
      <c r="AX453" s="15" t="s">
        <v>81</v>
      </c>
      <c r="AY453" s="261" t="s">
        <v>140</v>
      </c>
    </row>
    <row r="454" s="2" customFormat="1" ht="16.5" customHeight="1">
      <c r="A454" s="38"/>
      <c r="B454" s="39"/>
      <c r="C454" s="215" t="s">
        <v>440</v>
      </c>
      <c r="D454" s="215" t="s">
        <v>144</v>
      </c>
      <c r="E454" s="216" t="s">
        <v>286</v>
      </c>
      <c r="F454" s="217" t="s">
        <v>287</v>
      </c>
      <c r="G454" s="218" t="s">
        <v>166</v>
      </c>
      <c r="H454" s="219">
        <v>10</v>
      </c>
      <c r="I454" s="220"/>
      <c r="J454" s="221">
        <f>ROUND(I454*H454,2)</f>
        <v>0</v>
      </c>
      <c r="K454" s="222"/>
      <c r="L454" s="44"/>
      <c r="M454" s="223" t="s">
        <v>1</v>
      </c>
      <c r="N454" s="224" t="s">
        <v>38</v>
      </c>
      <c r="O454" s="91"/>
      <c r="P454" s="225">
        <f>O454*H454</f>
        <v>0</v>
      </c>
      <c r="Q454" s="225">
        <v>0</v>
      </c>
      <c r="R454" s="225">
        <f>Q454*H454</f>
        <v>0</v>
      </c>
      <c r="S454" s="225">
        <v>0</v>
      </c>
      <c r="T454" s="226">
        <f>S454*H454</f>
        <v>0</v>
      </c>
      <c r="U454" s="38"/>
      <c r="V454" s="38"/>
      <c r="W454" s="38"/>
      <c r="X454" s="38"/>
      <c r="Y454" s="38"/>
      <c r="Z454" s="38"/>
      <c r="AA454" s="38"/>
      <c r="AB454" s="38"/>
      <c r="AC454" s="38"/>
      <c r="AD454" s="38"/>
      <c r="AE454" s="38"/>
      <c r="AR454" s="227" t="s">
        <v>148</v>
      </c>
      <c r="AT454" s="227" t="s">
        <v>144</v>
      </c>
      <c r="AU454" s="227" t="s">
        <v>149</v>
      </c>
      <c r="AY454" s="17" t="s">
        <v>140</v>
      </c>
      <c r="BE454" s="228">
        <f>IF(N454="základní",J454,0)</f>
        <v>0</v>
      </c>
      <c r="BF454" s="228">
        <f>IF(N454="snížená",J454,0)</f>
        <v>0</v>
      </c>
      <c r="BG454" s="228">
        <f>IF(N454="zákl. přenesená",J454,0)</f>
        <v>0</v>
      </c>
      <c r="BH454" s="228">
        <f>IF(N454="sníž. přenesená",J454,0)</f>
        <v>0</v>
      </c>
      <c r="BI454" s="228">
        <f>IF(N454="nulová",J454,0)</f>
        <v>0</v>
      </c>
      <c r="BJ454" s="17" t="s">
        <v>81</v>
      </c>
      <c r="BK454" s="228">
        <f>ROUND(I454*H454,2)</f>
        <v>0</v>
      </c>
      <c r="BL454" s="17" t="s">
        <v>148</v>
      </c>
      <c r="BM454" s="227" t="s">
        <v>441</v>
      </c>
    </row>
    <row r="455" s="2" customFormat="1">
      <c r="A455" s="38"/>
      <c r="B455" s="39"/>
      <c r="C455" s="40"/>
      <c r="D455" s="262" t="s">
        <v>162</v>
      </c>
      <c r="E455" s="40"/>
      <c r="F455" s="263" t="s">
        <v>289</v>
      </c>
      <c r="G455" s="40"/>
      <c r="H455" s="40"/>
      <c r="I455" s="264"/>
      <c r="J455" s="40"/>
      <c r="K455" s="40"/>
      <c r="L455" s="44"/>
      <c r="M455" s="265"/>
      <c r="N455" s="266"/>
      <c r="O455" s="91"/>
      <c r="P455" s="91"/>
      <c r="Q455" s="91"/>
      <c r="R455" s="91"/>
      <c r="S455" s="91"/>
      <c r="T455" s="92"/>
      <c r="U455" s="38"/>
      <c r="V455" s="38"/>
      <c r="W455" s="38"/>
      <c r="X455" s="38"/>
      <c r="Y455" s="38"/>
      <c r="Z455" s="38"/>
      <c r="AA455" s="38"/>
      <c r="AB455" s="38"/>
      <c r="AC455" s="38"/>
      <c r="AD455" s="38"/>
      <c r="AE455" s="38"/>
      <c r="AT455" s="17" t="s">
        <v>162</v>
      </c>
      <c r="AU455" s="17" t="s">
        <v>149</v>
      </c>
    </row>
    <row r="456" s="13" customFormat="1">
      <c r="A456" s="13"/>
      <c r="B456" s="229"/>
      <c r="C456" s="230"/>
      <c r="D456" s="231" t="s">
        <v>151</v>
      </c>
      <c r="E456" s="232" t="s">
        <v>1</v>
      </c>
      <c r="F456" s="233" t="s">
        <v>290</v>
      </c>
      <c r="G456" s="230"/>
      <c r="H456" s="232" t="s">
        <v>1</v>
      </c>
      <c r="I456" s="234"/>
      <c r="J456" s="230"/>
      <c r="K456" s="230"/>
      <c r="L456" s="235"/>
      <c r="M456" s="236"/>
      <c r="N456" s="237"/>
      <c r="O456" s="237"/>
      <c r="P456" s="237"/>
      <c r="Q456" s="237"/>
      <c r="R456" s="237"/>
      <c r="S456" s="237"/>
      <c r="T456" s="238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T456" s="239" t="s">
        <v>151</v>
      </c>
      <c r="AU456" s="239" t="s">
        <v>149</v>
      </c>
      <c r="AV456" s="13" t="s">
        <v>81</v>
      </c>
      <c r="AW456" s="13" t="s">
        <v>30</v>
      </c>
      <c r="AX456" s="13" t="s">
        <v>73</v>
      </c>
      <c r="AY456" s="239" t="s">
        <v>140</v>
      </c>
    </row>
    <row r="457" s="14" customFormat="1">
      <c r="A457" s="14"/>
      <c r="B457" s="240"/>
      <c r="C457" s="241"/>
      <c r="D457" s="231" t="s">
        <v>151</v>
      </c>
      <c r="E457" s="242" t="s">
        <v>1</v>
      </c>
      <c r="F457" s="243" t="s">
        <v>210</v>
      </c>
      <c r="G457" s="241"/>
      <c r="H457" s="244">
        <v>10</v>
      </c>
      <c r="I457" s="245"/>
      <c r="J457" s="241"/>
      <c r="K457" s="241"/>
      <c r="L457" s="246"/>
      <c r="M457" s="247"/>
      <c r="N457" s="248"/>
      <c r="O457" s="248"/>
      <c r="P457" s="248"/>
      <c r="Q457" s="248"/>
      <c r="R457" s="248"/>
      <c r="S457" s="248"/>
      <c r="T457" s="249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T457" s="250" t="s">
        <v>151</v>
      </c>
      <c r="AU457" s="250" t="s">
        <v>149</v>
      </c>
      <c r="AV457" s="14" t="s">
        <v>83</v>
      </c>
      <c r="AW457" s="14" t="s">
        <v>30</v>
      </c>
      <c r="AX457" s="14" t="s">
        <v>73</v>
      </c>
      <c r="AY457" s="250" t="s">
        <v>140</v>
      </c>
    </row>
    <row r="458" s="15" customFormat="1">
      <c r="A458" s="15"/>
      <c r="B458" s="251"/>
      <c r="C458" s="252"/>
      <c r="D458" s="231" t="s">
        <v>151</v>
      </c>
      <c r="E458" s="253" t="s">
        <v>1</v>
      </c>
      <c r="F458" s="254" t="s">
        <v>158</v>
      </c>
      <c r="G458" s="252"/>
      <c r="H458" s="255">
        <v>10</v>
      </c>
      <c r="I458" s="256"/>
      <c r="J458" s="252"/>
      <c r="K458" s="252"/>
      <c r="L458" s="257"/>
      <c r="M458" s="258"/>
      <c r="N458" s="259"/>
      <c r="O458" s="259"/>
      <c r="P458" s="259"/>
      <c r="Q458" s="259"/>
      <c r="R458" s="259"/>
      <c r="S458" s="259"/>
      <c r="T458" s="260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T458" s="261" t="s">
        <v>151</v>
      </c>
      <c r="AU458" s="261" t="s">
        <v>149</v>
      </c>
      <c r="AV458" s="15" t="s">
        <v>148</v>
      </c>
      <c r="AW458" s="15" t="s">
        <v>30</v>
      </c>
      <c r="AX458" s="15" t="s">
        <v>81</v>
      </c>
      <c r="AY458" s="261" t="s">
        <v>140</v>
      </c>
    </row>
    <row r="459" s="2" customFormat="1" ht="16.5" customHeight="1">
      <c r="A459" s="38"/>
      <c r="B459" s="39"/>
      <c r="C459" s="215" t="s">
        <v>442</v>
      </c>
      <c r="D459" s="215" t="s">
        <v>144</v>
      </c>
      <c r="E459" s="216" t="s">
        <v>443</v>
      </c>
      <c r="F459" s="217" t="s">
        <v>444</v>
      </c>
      <c r="G459" s="218" t="s">
        <v>166</v>
      </c>
      <c r="H459" s="219">
        <v>10</v>
      </c>
      <c r="I459" s="220"/>
      <c r="J459" s="221">
        <f>ROUND(I459*H459,2)</f>
        <v>0</v>
      </c>
      <c r="K459" s="222"/>
      <c r="L459" s="44"/>
      <c r="M459" s="223" t="s">
        <v>1</v>
      </c>
      <c r="N459" s="224" t="s">
        <v>38</v>
      </c>
      <c r="O459" s="91"/>
      <c r="P459" s="225">
        <f>O459*H459</f>
        <v>0</v>
      </c>
      <c r="Q459" s="225">
        <v>0</v>
      </c>
      <c r="R459" s="225">
        <f>Q459*H459</f>
        <v>0</v>
      </c>
      <c r="S459" s="225">
        <v>0</v>
      </c>
      <c r="T459" s="226">
        <f>S459*H459</f>
        <v>0</v>
      </c>
      <c r="U459" s="38"/>
      <c r="V459" s="38"/>
      <c r="W459" s="38"/>
      <c r="X459" s="38"/>
      <c r="Y459" s="38"/>
      <c r="Z459" s="38"/>
      <c r="AA459" s="38"/>
      <c r="AB459" s="38"/>
      <c r="AC459" s="38"/>
      <c r="AD459" s="38"/>
      <c r="AE459" s="38"/>
      <c r="AR459" s="227" t="s">
        <v>148</v>
      </c>
      <c r="AT459" s="227" t="s">
        <v>144</v>
      </c>
      <c r="AU459" s="227" t="s">
        <v>149</v>
      </c>
      <c r="AY459" s="17" t="s">
        <v>140</v>
      </c>
      <c r="BE459" s="228">
        <f>IF(N459="základní",J459,0)</f>
        <v>0</v>
      </c>
      <c r="BF459" s="228">
        <f>IF(N459="snížená",J459,0)</f>
        <v>0</v>
      </c>
      <c r="BG459" s="228">
        <f>IF(N459="zákl. přenesená",J459,0)</f>
        <v>0</v>
      </c>
      <c r="BH459" s="228">
        <f>IF(N459="sníž. přenesená",J459,0)</f>
        <v>0</v>
      </c>
      <c r="BI459" s="228">
        <f>IF(N459="nulová",J459,0)</f>
        <v>0</v>
      </c>
      <c r="BJ459" s="17" t="s">
        <v>81</v>
      </c>
      <c r="BK459" s="228">
        <f>ROUND(I459*H459,2)</f>
        <v>0</v>
      </c>
      <c r="BL459" s="17" t="s">
        <v>148</v>
      </c>
      <c r="BM459" s="227" t="s">
        <v>445</v>
      </c>
    </row>
    <row r="460" s="2" customFormat="1">
      <c r="A460" s="38"/>
      <c r="B460" s="39"/>
      <c r="C460" s="40"/>
      <c r="D460" s="262" t="s">
        <v>162</v>
      </c>
      <c r="E460" s="40"/>
      <c r="F460" s="263" t="s">
        <v>446</v>
      </c>
      <c r="G460" s="40"/>
      <c r="H460" s="40"/>
      <c r="I460" s="264"/>
      <c r="J460" s="40"/>
      <c r="K460" s="40"/>
      <c r="L460" s="44"/>
      <c r="M460" s="265"/>
      <c r="N460" s="266"/>
      <c r="O460" s="91"/>
      <c r="P460" s="91"/>
      <c r="Q460" s="91"/>
      <c r="R460" s="91"/>
      <c r="S460" s="91"/>
      <c r="T460" s="92"/>
      <c r="U460" s="38"/>
      <c r="V460" s="38"/>
      <c r="W460" s="38"/>
      <c r="X460" s="38"/>
      <c r="Y460" s="38"/>
      <c r="Z460" s="38"/>
      <c r="AA460" s="38"/>
      <c r="AB460" s="38"/>
      <c r="AC460" s="38"/>
      <c r="AD460" s="38"/>
      <c r="AE460" s="38"/>
      <c r="AT460" s="17" t="s">
        <v>162</v>
      </c>
      <c r="AU460" s="17" t="s">
        <v>149</v>
      </c>
    </row>
    <row r="461" s="13" customFormat="1">
      <c r="A461" s="13"/>
      <c r="B461" s="229"/>
      <c r="C461" s="230"/>
      <c r="D461" s="231" t="s">
        <v>151</v>
      </c>
      <c r="E461" s="232" t="s">
        <v>1</v>
      </c>
      <c r="F461" s="233" t="s">
        <v>447</v>
      </c>
      <c r="G461" s="230"/>
      <c r="H461" s="232" t="s">
        <v>1</v>
      </c>
      <c r="I461" s="234"/>
      <c r="J461" s="230"/>
      <c r="K461" s="230"/>
      <c r="L461" s="235"/>
      <c r="M461" s="236"/>
      <c r="N461" s="237"/>
      <c r="O461" s="237"/>
      <c r="P461" s="237"/>
      <c r="Q461" s="237"/>
      <c r="R461" s="237"/>
      <c r="S461" s="237"/>
      <c r="T461" s="238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T461" s="239" t="s">
        <v>151</v>
      </c>
      <c r="AU461" s="239" t="s">
        <v>149</v>
      </c>
      <c r="AV461" s="13" t="s">
        <v>81</v>
      </c>
      <c r="AW461" s="13" t="s">
        <v>30</v>
      </c>
      <c r="AX461" s="13" t="s">
        <v>73</v>
      </c>
      <c r="AY461" s="239" t="s">
        <v>140</v>
      </c>
    </row>
    <row r="462" s="14" customFormat="1">
      <c r="A462" s="14"/>
      <c r="B462" s="240"/>
      <c r="C462" s="241"/>
      <c r="D462" s="231" t="s">
        <v>151</v>
      </c>
      <c r="E462" s="242" t="s">
        <v>1</v>
      </c>
      <c r="F462" s="243" t="s">
        <v>210</v>
      </c>
      <c r="G462" s="241"/>
      <c r="H462" s="244">
        <v>10</v>
      </c>
      <c r="I462" s="245"/>
      <c r="J462" s="241"/>
      <c r="K462" s="241"/>
      <c r="L462" s="246"/>
      <c r="M462" s="247"/>
      <c r="N462" s="248"/>
      <c r="O462" s="248"/>
      <c r="P462" s="248"/>
      <c r="Q462" s="248"/>
      <c r="R462" s="248"/>
      <c r="S462" s="248"/>
      <c r="T462" s="249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T462" s="250" t="s">
        <v>151</v>
      </c>
      <c r="AU462" s="250" t="s">
        <v>149</v>
      </c>
      <c r="AV462" s="14" t="s">
        <v>83</v>
      </c>
      <c r="AW462" s="14" t="s">
        <v>30</v>
      </c>
      <c r="AX462" s="14" t="s">
        <v>73</v>
      </c>
      <c r="AY462" s="250" t="s">
        <v>140</v>
      </c>
    </row>
    <row r="463" s="15" customFormat="1">
      <c r="A463" s="15"/>
      <c r="B463" s="251"/>
      <c r="C463" s="252"/>
      <c r="D463" s="231" t="s">
        <v>151</v>
      </c>
      <c r="E463" s="253" t="s">
        <v>1</v>
      </c>
      <c r="F463" s="254" t="s">
        <v>158</v>
      </c>
      <c r="G463" s="252"/>
      <c r="H463" s="255">
        <v>10</v>
      </c>
      <c r="I463" s="256"/>
      <c r="J463" s="252"/>
      <c r="K463" s="252"/>
      <c r="L463" s="257"/>
      <c r="M463" s="258"/>
      <c r="N463" s="259"/>
      <c r="O463" s="259"/>
      <c r="P463" s="259"/>
      <c r="Q463" s="259"/>
      <c r="R463" s="259"/>
      <c r="S463" s="259"/>
      <c r="T463" s="260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T463" s="261" t="s">
        <v>151</v>
      </c>
      <c r="AU463" s="261" t="s">
        <v>149</v>
      </c>
      <c r="AV463" s="15" t="s">
        <v>148</v>
      </c>
      <c r="AW463" s="15" t="s">
        <v>30</v>
      </c>
      <c r="AX463" s="15" t="s">
        <v>81</v>
      </c>
      <c r="AY463" s="261" t="s">
        <v>140</v>
      </c>
    </row>
    <row r="464" s="12" customFormat="1" ht="20.88" customHeight="1">
      <c r="A464" s="12"/>
      <c r="B464" s="199"/>
      <c r="C464" s="200"/>
      <c r="D464" s="201" t="s">
        <v>72</v>
      </c>
      <c r="E464" s="213" t="s">
        <v>448</v>
      </c>
      <c r="F464" s="213" t="s">
        <v>303</v>
      </c>
      <c r="G464" s="200"/>
      <c r="H464" s="200"/>
      <c r="I464" s="203"/>
      <c r="J464" s="214">
        <f>BK464</f>
        <v>0</v>
      </c>
      <c r="K464" s="200"/>
      <c r="L464" s="205"/>
      <c r="M464" s="206"/>
      <c r="N464" s="207"/>
      <c r="O464" s="207"/>
      <c r="P464" s="208">
        <f>SUM(P465:P505)</f>
        <v>0</v>
      </c>
      <c r="Q464" s="207"/>
      <c r="R464" s="208">
        <f>SUM(R465:R505)</f>
        <v>1.1932</v>
      </c>
      <c r="S464" s="207"/>
      <c r="T464" s="209">
        <f>SUM(T465:T505)</f>
        <v>0</v>
      </c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R464" s="210" t="s">
        <v>81</v>
      </c>
      <c r="AT464" s="211" t="s">
        <v>72</v>
      </c>
      <c r="AU464" s="211" t="s">
        <v>83</v>
      </c>
      <c r="AY464" s="210" t="s">
        <v>140</v>
      </c>
      <c r="BK464" s="212">
        <f>SUM(BK465:BK505)</f>
        <v>0</v>
      </c>
    </row>
    <row r="465" s="2" customFormat="1" ht="16.5" customHeight="1">
      <c r="A465" s="38"/>
      <c r="B465" s="39"/>
      <c r="C465" s="215" t="s">
        <v>449</v>
      </c>
      <c r="D465" s="215" t="s">
        <v>144</v>
      </c>
      <c r="E465" s="216" t="s">
        <v>305</v>
      </c>
      <c r="F465" s="217" t="s">
        <v>306</v>
      </c>
      <c r="G465" s="218" t="s">
        <v>147</v>
      </c>
      <c r="H465" s="219">
        <v>400.22399999999999</v>
      </c>
      <c r="I465" s="220"/>
      <c r="J465" s="221">
        <f>ROUND(I465*H465,2)</f>
        <v>0</v>
      </c>
      <c r="K465" s="222"/>
      <c r="L465" s="44"/>
      <c r="M465" s="223" t="s">
        <v>1</v>
      </c>
      <c r="N465" s="224" t="s">
        <v>38</v>
      </c>
      <c r="O465" s="91"/>
      <c r="P465" s="225">
        <f>O465*H465</f>
        <v>0</v>
      </c>
      <c r="Q465" s="225">
        <v>0</v>
      </c>
      <c r="R465" s="225">
        <f>Q465*H465</f>
        <v>0</v>
      </c>
      <c r="S465" s="225">
        <v>0</v>
      </c>
      <c r="T465" s="226">
        <f>S465*H465</f>
        <v>0</v>
      </c>
      <c r="U465" s="38"/>
      <c r="V465" s="38"/>
      <c r="W465" s="38"/>
      <c r="X465" s="38"/>
      <c r="Y465" s="38"/>
      <c r="Z465" s="38"/>
      <c r="AA465" s="38"/>
      <c r="AB465" s="38"/>
      <c r="AC465" s="38"/>
      <c r="AD465" s="38"/>
      <c r="AE465" s="38"/>
      <c r="AR465" s="227" t="s">
        <v>148</v>
      </c>
      <c r="AT465" s="227" t="s">
        <v>144</v>
      </c>
      <c r="AU465" s="227" t="s">
        <v>149</v>
      </c>
      <c r="AY465" s="17" t="s">
        <v>140</v>
      </c>
      <c r="BE465" s="228">
        <f>IF(N465="základní",J465,0)</f>
        <v>0</v>
      </c>
      <c r="BF465" s="228">
        <f>IF(N465="snížená",J465,0)</f>
        <v>0</v>
      </c>
      <c r="BG465" s="228">
        <f>IF(N465="zákl. přenesená",J465,0)</f>
        <v>0</v>
      </c>
      <c r="BH465" s="228">
        <f>IF(N465="sníž. přenesená",J465,0)</f>
        <v>0</v>
      </c>
      <c r="BI465" s="228">
        <f>IF(N465="nulová",J465,0)</f>
        <v>0</v>
      </c>
      <c r="BJ465" s="17" t="s">
        <v>81</v>
      </c>
      <c r="BK465" s="228">
        <f>ROUND(I465*H465,2)</f>
        <v>0</v>
      </c>
      <c r="BL465" s="17" t="s">
        <v>148</v>
      </c>
      <c r="BM465" s="227" t="s">
        <v>450</v>
      </c>
    </row>
    <row r="466" s="13" customFormat="1">
      <c r="A466" s="13"/>
      <c r="B466" s="229"/>
      <c r="C466" s="230"/>
      <c r="D466" s="231" t="s">
        <v>151</v>
      </c>
      <c r="E466" s="232" t="s">
        <v>1</v>
      </c>
      <c r="F466" s="233" t="s">
        <v>308</v>
      </c>
      <c r="G466" s="230"/>
      <c r="H466" s="232" t="s">
        <v>1</v>
      </c>
      <c r="I466" s="234"/>
      <c r="J466" s="230"/>
      <c r="K466" s="230"/>
      <c r="L466" s="235"/>
      <c r="M466" s="236"/>
      <c r="N466" s="237"/>
      <c r="O466" s="237"/>
      <c r="P466" s="237"/>
      <c r="Q466" s="237"/>
      <c r="R466" s="237"/>
      <c r="S466" s="237"/>
      <c r="T466" s="238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T466" s="239" t="s">
        <v>151</v>
      </c>
      <c r="AU466" s="239" t="s">
        <v>149</v>
      </c>
      <c r="AV466" s="13" t="s">
        <v>81</v>
      </c>
      <c r="AW466" s="13" t="s">
        <v>30</v>
      </c>
      <c r="AX466" s="13" t="s">
        <v>73</v>
      </c>
      <c r="AY466" s="239" t="s">
        <v>140</v>
      </c>
    </row>
    <row r="467" s="14" customFormat="1">
      <c r="A467" s="14"/>
      <c r="B467" s="240"/>
      <c r="C467" s="241"/>
      <c r="D467" s="231" t="s">
        <v>151</v>
      </c>
      <c r="E467" s="242" t="s">
        <v>1</v>
      </c>
      <c r="F467" s="243" t="s">
        <v>309</v>
      </c>
      <c r="G467" s="241"/>
      <c r="H467" s="244">
        <v>143.184</v>
      </c>
      <c r="I467" s="245"/>
      <c r="J467" s="241"/>
      <c r="K467" s="241"/>
      <c r="L467" s="246"/>
      <c r="M467" s="247"/>
      <c r="N467" s="248"/>
      <c r="O467" s="248"/>
      <c r="P467" s="248"/>
      <c r="Q467" s="248"/>
      <c r="R467" s="248"/>
      <c r="S467" s="248"/>
      <c r="T467" s="249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T467" s="250" t="s">
        <v>151</v>
      </c>
      <c r="AU467" s="250" t="s">
        <v>149</v>
      </c>
      <c r="AV467" s="14" t="s">
        <v>83</v>
      </c>
      <c r="AW467" s="14" t="s">
        <v>30</v>
      </c>
      <c r="AX467" s="14" t="s">
        <v>73</v>
      </c>
      <c r="AY467" s="250" t="s">
        <v>140</v>
      </c>
    </row>
    <row r="468" s="13" customFormat="1">
      <c r="A468" s="13"/>
      <c r="B468" s="229"/>
      <c r="C468" s="230"/>
      <c r="D468" s="231" t="s">
        <v>151</v>
      </c>
      <c r="E468" s="232" t="s">
        <v>1</v>
      </c>
      <c r="F468" s="233" t="s">
        <v>451</v>
      </c>
      <c r="G468" s="230"/>
      <c r="H468" s="232" t="s">
        <v>1</v>
      </c>
      <c r="I468" s="234"/>
      <c r="J468" s="230"/>
      <c r="K468" s="230"/>
      <c r="L468" s="235"/>
      <c r="M468" s="236"/>
      <c r="N468" s="237"/>
      <c r="O468" s="237"/>
      <c r="P468" s="237"/>
      <c r="Q468" s="237"/>
      <c r="R468" s="237"/>
      <c r="S468" s="237"/>
      <c r="T468" s="238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T468" s="239" t="s">
        <v>151</v>
      </c>
      <c r="AU468" s="239" t="s">
        <v>149</v>
      </c>
      <c r="AV468" s="13" t="s">
        <v>81</v>
      </c>
      <c r="AW468" s="13" t="s">
        <v>30</v>
      </c>
      <c r="AX468" s="13" t="s">
        <v>73</v>
      </c>
      <c r="AY468" s="239" t="s">
        <v>140</v>
      </c>
    </row>
    <row r="469" s="14" customFormat="1">
      <c r="A469" s="14"/>
      <c r="B469" s="240"/>
      <c r="C469" s="241"/>
      <c r="D469" s="231" t="s">
        <v>151</v>
      </c>
      <c r="E469" s="242" t="s">
        <v>1</v>
      </c>
      <c r="F469" s="243" t="s">
        <v>452</v>
      </c>
      <c r="G469" s="241"/>
      <c r="H469" s="244">
        <v>257.04000000000002</v>
      </c>
      <c r="I469" s="245"/>
      <c r="J469" s="241"/>
      <c r="K469" s="241"/>
      <c r="L469" s="246"/>
      <c r="M469" s="247"/>
      <c r="N469" s="248"/>
      <c r="O469" s="248"/>
      <c r="P469" s="248"/>
      <c r="Q469" s="248"/>
      <c r="R469" s="248"/>
      <c r="S469" s="248"/>
      <c r="T469" s="249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T469" s="250" t="s">
        <v>151</v>
      </c>
      <c r="AU469" s="250" t="s">
        <v>149</v>
      </c>
      <c r="AV469" s="14" t="s">
        <v>83</v>
      </c>
      <c r="AW469" s="14" t="s">
        <v>30</v>
      </c>
      <c r="AX469" s="14" t="s">
        <v>73</v>
      </c>
      <c r="AY469" s="250" t="s">
        <v>140</v>
      </c>
    </row>
    <row r="470" s="15" customFormat="1">
      <c r="A470" s="15"/>
      <c r="B470" s="251"/>
      <c r="C470" s="252"/>
      <c r="D470" s="231" t="s">
        <v>151</v>
      </c>
      <c r="E470" s="253" t="s">
        <v>1</v>
      </c>
      <c r="F470" s="254" t="s">
        <v>158</v>
      </c>
      <c r="G470" s="252"/>
      <c r="H470" s="255">
        <v>400.22399999999999</v>
      </c>
      <c r="I470" s="256"/>
      <c r="J470" s="252"/>
      <c r="K470" s="252"/>
      <c r="L470" s="257"/>
      <c r="M470" s="258"/>
      <c r="N470" s="259"/>
      <c r="O470" s="259"/>
      <c r="P470" s="259"/>
      <c r="Q470" s="259"/>
      <c r="R470" s="259"/>
      <c r="S470" s="259"/>
      <c r="T470" s="260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T470" s="261" t="s">
        <v>151</v>
      </c>
      <c r="AU470" s="261" t="s">
        <v>149</v>
      </c>
      <c r="AV470" s="15" t="s">
        <v>148</v>
      </c>
      <c r="AW470" s="15" t="s">
        <v>30</v>
      </c>
      <c r="AX470" s="15" t="s">
        <v>81</v>
      </c>
      <c r="AY470" s="261" t="s">
        <v>140</v>
      </c>
    </row>
    <row r="471" s="2" customFormat="1" ht="21.75" customHeight="1">
      <c r="A471" s="38"/>
      <c r="B471" s="39"/>
      <c r="C471" s="215" t="s">
        <v>453</v>
      </c>
      <c r="D471" s="215" t="s">
        <v>144</v>
      </c>
      <c r="E471" s="216" t="s">
        <v>159</v>
      </c>
      <c r="F471" s="217" t="s">
        <v>160</v>
      </c>
      <c r="G471" s="218" t="s">
        <v>147</v>
      </c>
      <c r="H471" s="219">
        <v>400.22399999999999</v>
      </c>
      <c r="I471" s="220"/>
      <c r="J471" s="221">
        <f>ROUND(I471*H471,2)</f>
        <v>0</v>
      </c>
      <c r="K471" s="222"/>
      <c r="L471" s="44"/>
      <c r="M471" s="223" t="s">
        <v>1</v>
      </c>
      <c r="N471" s="224" t="s">
        <v>38</v>
      </c>
      <c r="O471" s="91"/>
      <c r="P471" s="225">
        <f>O471*H471</f>
        <v>0</v>
      </c>
      <c r="Q471" s="225">
        <v>0</v>
      </c>
      <c r="R471" s="225">
        <f>Q471*H471</f>
        <v>0</v>
      </c>
      <c r="S471" s="225">
        <v>0</v>
      </c>
      <c r="T471" s="226">
        <f>S471*H471</f>
        <v>0</v>
      </c>
      <c r="U471" s="38"/>
      <c r="V471" s="38"/>
      <c r="W471" s="38"/>
      <c r="X471" s="38"/>
      <c r="Y471" s="38"/>
      <c r="Z471" s="38"/>
      <c r="AA471" s="38"/>
      <c r="AB471" s="38"/>
      <c r="AC471" s="38"/>
      <c r="AD471" s="38"/>
      <c r="AE471" s="38"/>
      <c r="AR471" s="227" t="s">
        <v>148</v>
      </c>
      <c r="AT471" s="227" t="s">
        <v>144</v>
      </c>
      <c r="AU471" s="227" t="s">
        <v>149</v>
      </c>
      <c r="AY471" s="17" t="s">
        <v>140</v>
      </c>
      <c r="BE471" s="228">
        <f>IF(N471="základní",J471,0)</f>
        <v>0</v>
      </c>
      <c r="BF471" s="228">
        <f>IF(N471="snížená",J471,0)</f>
        <v>0</v>
      </c>
      <c r="BG471" s="228">
        <f>IF(N471="zákl. přenesená",J471,0)</f>
        <v>0</v>
      </c>
      <c r="BH471" s="228">
        <f>IF(N471="sníž. přenesená",J471,0)</f>
        <v>0</v>
      </c>
      <c r="BI471" s="228">
        <f>IF(N471="nulová",J471,0)</f>
        <v>0</v>
      </c>
      <c r="BJ471" s="17" t="s">
        <v>81</v>
      </c>
      <c r="BK471" s="228">
        <f>ROUND(I471*H471,2)</f>
        <v>0</v>
      </c>
      <c r="BL471" s="17" t="s">
        <v>148</v>
      </c>
      <c r="BM471" s="227" t="s">
        <v>454</v>
      </c>
    </row>
    <row r="472" s="2" customFormat="1">
      <c r="A472" s="38"/>
      <c r="B472" s="39"/>
      <c r="C472" s="40"/>
      <c r="D472" s="262" t="s">
        <v>162</v>
      </c>
      <c r="E472" s="40"/>
      <c r="F472" s="263" t="s">
        <v>163</v>
      </c>
      <c r="G472" s="40"/>
      <c r="H472" s="40"/>
      <c r="I472" s="264"/>
      <c r="J472" s="40"/>
      <c r="K472" s="40"/>
      <c r="L472" s="44"/>
      <c r="M472" s="265"/>
      <c r="N472" s="266"/>
      <c r="O472" s="91"/>
      <c r="P472" s="91"/>
      <c r="Q472" s="91"/>
      <c r="R472" s="91"/>
      <c r="S472" s="91"/>
      <c r="T472" s="92"/>
      <c r="U472" s="38"/>
      <c r="V472" s="38"/>
      <c r="W472" s="38"/>
      <c r="X472" s="38"/>
      <c r="Y472" s="38"/>
      <c r="Z472" s="38"/>
      <c r="AA472" s="38"/>
      <c r="AB472" s="38"/>
      <c r="AC472" s="38"/>
      <c r="AD472" s="38"/>
      <c r="AE472" s="38"/>
      <c r="AT472" s="17" t="s">
        <v>162</v>
      </c>
      <c r="AU472" s="17" t="s">
        <v>149</v>
      </c>
    </row>
    <row r="473" s="13" customFormat="1">
      <c r="A473" s="13"/>
      <c r="B473" s="229"/>
      <c r="C473" s="230"/>
      <c r="D473" s="231" t="s">
        <v>151</v>
      </c>
      <c r="E473" s="232" t="s">
        <v>1</v>
      </c>
      <c r="F473" s="233" t="s">
        <v>308</v>
      </c>
      <c r="G473" s="230"/>
      <c r="H473" s="232" t="s">
        <v>1</v>
      </c>
      <c r="I473" s="234"/>
      <c r="J473" s="230"/>
      <c r="K473" s="230"/>
      <c r="L473" s="235"/>
      <c r="M473" s="236"/>
      <c r="N473" s="237"/>
      <c r="O473" s="237"/>
      <c r="P473" s="237"/>
      <c r="Q473" s="237"/>
      <c r="R473" s="237"/>
      <c r="S473" s="237"/>
      <c r="T473" s="238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T473" s="239" t="s">
        <v>151</v>
      </c>
      <c r="AU473" s="239" t="s">
        <v>149</v>
      </c>
      <c r="AV473" s="13" t="s">
        <v>81</v>
      </c>
      <c r="AW473" s="13" t="s">
        <v>30</v>
      </c>
      <c r="AX473" s="13" t="s">
        <v>73</v>
      </c>
      <c r="AY473" s="239" t="s">
        <v>140</v>
      </c>
    </row>
    <row r="474" s="14" customFormat="1">
      <c r="A474" s="14"/>
      <c r="B474" s="240"/>
      <c r="C474" s="241"/>
      <c r="D474" s="231" t="s">
        <v>151</v>
      </c>
      <c r="E474" s="242" t="s">
        <v>1</v>
      </c>
      <c r="F474" s="243" t="s">
        <v>309</v>
      </c>
      <c r="G474" s="241"/>
      <c r="H474" s="244">
        <v>143.184</v>
      </c>
      <c r="I474" s="245"/>
      <c r="J474" s="241"/>
      <c r="K474" s="241"/>
      <c r="L474" s="246"/>
      <c r="M474" s="247"/>
      <c r="N474" s="248"/>
      <c r="O474" s="248"/>
      <c r="P474" s="248"/>
      <c r="Q474" s="248"/>
      <c r="R474" s="248"/>
      <c r="S474" s="248"/>
      <c r="T474" s="249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T474" s="250" t="s">
        <v>151</v>
      </c>
      <c r="AU474" s="250" t="s">
        <v>149</v>
      </c>
      <c r="AV474" s="14" t="s">
        <v>83</v>
      </c>
      <c r="AW474" s="14" t="s">
        <v>30</v>
      </c>
      <c r="AX474" s="14" t="s">
        <v>73</v>
      </c>
      <c r="AY474" s="250" t="s">
        <v>140</v>
      </c>
    </row>
    <row r="475" s="13" customFormat="1">
      <c r="A475" s="13"/>
      <c r="B475" s="229"/>
      <c r="C475" s="230"/>
      <c r="D475" s="231" t="s">
        <v>151</v>
      </c>
      <c r="E475" s="232" t="s">
        <v>1</v>
      </c>
      <c r="F475" s="233" t="s">
        <v>451</v>
      </c>
      <c r="G475" s="230"/>
      <c r="H475" s="232" t="s">
        <v>1</v>
      </c>
      <c r="I475" s="234"/>
      <c r="J475" s="230"/>
      <c r="K475" s="230"/>
      <c r="L475" s="235"/>
      <c r="M475" s="236"/>
      <c r="N475" s="237"/>
      <c r="O475" s="237"/>
      <c r="P475" s="237"/>
      <c r="Q475" s="237"/>
      <c r="R475" s="237"/>
      <c r="S475" s="237"/>
      <c r="T475" s="238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T475" s="239" t="s">
        <v>151</v>
      </c>
      <c r="AU475" s="239" t="s">
        <v>149</v>
      </c>
      <c r="AV475" s="13" t="s">
        <v>81</v>
      </c>
      <c r="AW475" s="13" t="s">
        <v>30</v>
      </c>
      <c r="AX475" s="13" t="s">
        <v>73</v>
      </c>
      <c r="AY475" s="239" t="s">
        <v>140</v>
      </c>
    </row>
    <row r="476" s="14" customFormat="1">
      <c r="A476" s="14"/>
      <c r="B476" s="240"/>
      <c r="C476" s="241"/>
      <c r="D476" s="231" t="s">
        <v>151</v>
      </c>
      <c r="E476" s="242" t="s">
        <v>1</v>
      </c>
      <c r="F476" s="243" t="s">
        <v>452</v>
      </c>
      <c r="G476" s="241"/>
      <c r="H476" s="244">
        <v>257.04000000000002</v>
      </c>
      <c r="I476" s="245"/>
      <c r="J476" s="241"/>
      <c r="K476" s="241"/>
      <c r="L476" s="246"/>
      <c r="M476" s="247"/>
      <c r="N476" s="248"/>
      <c r="O476" s="248"/>
      <c r="P476" s="248"/>
      <c r="Q476" s="248"/>
      <c r="R476" s="248"/>
      <c r="S476" s="248"/>
      <c r="T476" s="249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T476" s="250" t="s">
        <v>151</v>
      </c>
      <c r="AU476" s="250" t="s">
        <v>149</v>
      </c>
      <c r="AV476" s="14" t="s">
        <v>83</v>
      </c>
      <c r="AW476" s="14" t="s">
        <v>30</v>
      </c>
      <c r="AX476" s="14" t="s">
        <v>73</v>
      </c>
      <c r="AY476" s="250" t="s">
        <v>140</v>
      </c>
    </row>
    <row r="477" s="15" customFormat="1">
      <c r="A477" s="15"/>
      <c r="B477" s="251"/>
      <c r="C477" s="252"/>
      <c r="D477" s="231" t="s">
        <v>151</v>
      </c>
      <c r="E477" s="253" t="s">
        <v>1</v>
      </c>
      <c r="F477" s="254" t="s">
        <v>158</v>
      </c>
      <c r="G477" s="252"/>
      <c r="H477" s="255">
        <v>400.22399999999999</v>
      </c>
      <c r="I477" s="256"/>
      <c r="J477" s="252"/>
      <c r="K477" s="252"/>
      <c r="L477" s="257"/>
      <c r="M477" s="258"/>
      <c r="N477" s="259"/>
      <c r="O477" s="259"/>
      <c r="P477" s="259"/>
      <c r="Q477" s="259"/>
      <c r="R477" s="259"/>
      <c r="S477" s="259"/>
      <c r="T477" s="260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T477" s="261" t="s">
        <v>151</v>
      </c>
      <c r="AU477" s="261" t="s">
        <v>149</v>
      </c>
      <c r="AV477" s="15" t="s">
        <v>148</v>
      </c>
      <c r="AW477" s="15" t="s">
        <v>30</v>
      </c>
      <c r="AX477" s="15" t="s">
        <v>81</v>
      </c>
      <c r="AY477" s="261" t="s">
        <v>140</v>
      </c>
    </row>
    <row r="478" s="2" customFormat="1" ht="33" customHeight="1">
      <c r="A478" s="38"/>
      <c r="B478" s="39"/>
      <c r="C478" s="215" t="s">
        <v>455</v>
      </c>
      <c r="D478" s="215" t="s">
        <v>144</v>
      </c>
      <c r="E478" s="216" t="s">
        <v>319</v>
      </c>
      <c r="F478" s="217" t="s">
        <v>320</v>
      </c>
      <c r="G478" s="218" t="s">
        <v>194</v>
      </c>
      <c r="H478" s="219">
        <v>84444</v>
      </c>
      <c r="I478" s="220"/>
      <c r="J478" s="221">
        <f>ROUND(I478*H478,2)</f>
        <v>0</v>
      </c>
      <c r="K478" s="222"/>
      <c r="L478" s="44"/>
      <c r="M478" s="223" t="s">
        <v>1</v>
      </c>
      <c r="N478" s="224" t="s">
        <v>38</v>
      </c>
      <c r="O478" s="91"/>
      <c r="P478" s="225">
        <f>O478*H478</f>
        <v>0</v>
      </c>
      <c r="Q478" s="225">
        <v>0</v>
      </c>
      <c r="R478" s="225">
        <f>Q478*H478</f>
        <v>0</v>
      </c>
      <c r="S478" s="225">
        <v>0</v>
      </c>
      <c r="T478" s="226">
        <f>S478*H478</f>
        <v>0</v>
      </c>
      <c r="U478" s="38"/>
      <c r="V478" s="38"/>
      <c r="W478" s="38"/>
      <c r="X478" s="38"/>
      <c r="Y478" s="38"/>
      <c r="Z478" s="38"/>
      <c r="AA478" s="38"/>
      <c r="AB478" s="38"/>
      <c r="AC478" s="38"/>
      <c r="AD478" s="38"/>
      <c r="AE478" s="38"/>
      <c r="AR478" s="227" t="s">
        <v>148</v>
      </c>
      <c r="AT478" s="227" t="s">
        <v>144</v>
      </c>
      <c r="AU478" s="227" t="s">
        <v>149</v>
      </c>
      <c r="AY478" s="17" t="s">
        <v>140</v>
      </c>
      <c r="BE478" s="228">
        <f>IF(N478="základní",J478,0)</f>
        <v>0</v>
      </c>
      <c r="BF478" s="228">
        <f>IF(N478="snížená",J478,0)</f>
        <v>0</v>
      </c>
      <c r="BG478" s="228">
        <f>IF(N478="zákl. přenesená",J478,0)</f>
        <v>0</v>
      </c>
      <c r="BH478" s="228">
        <f>IF(N478="sníž. přenesená",J478,0)</f>
        <v>0</v>
      </c>
      <c r="BI478" s="228">
        <f>IF(N478="nulová",J478,0)</f>
        <v>0</v>
      </c>
      <c r="BJ478" s="17" t="s">
        <v>81</v>
      </c>
      <c r="BK478" s="228">
        <f>ROUND(I478*H478,2)</f>
        <v>0</v>
      </c>
      <c r="BL478" s="17" t="s">
        <v>148</v>
      </c>
      <c r="BM478" s="227" t="s">
        <v>456</v>
      </c>
    </row>
    <row r="479" s="2" customFormat="1">
      <c r="A479" s="38"/>
      <c r="B479" s="39"/>
      <c r="C479" s="40"/>
      <c r="D479" s="262" t="s">
        <v>162</v>
      </c>
      <c r="E479" s="40"/>
      <c r="F479" s="263" t="s">
        <v>322</v>
      </c>
      <c r="G479" s="40"/>
      <c r="H479" s="40"/>
      <c r="I479" s="264"/>
      <c r="J479" s="40"/>
      <c r="K479" s="40"/>
      <c r="L479" s="44"/>
      <c r="M479" s="265"/>
      <c r="N479" s="266"/>
      <c r="O479" s="91"/>
      <c r="P479" s="91"/>
      <c r="Q479" s="91"/>
      <c r="R479" s="91"/>
      <c r="S479" s="91"/>
      <c r="T479" s="92"/>
      <c r="U479" s="38"/>
      <c r="V479" s="38"/>
      <c r="W479" s="38"/>
      <c r="X479" s="38"/>
      <c r="Y479" s="38"/>
      <c r="Z479" s="38"/>
      <c r="AA479" s="38"/>
      <c r="AB479" s="38"/>
      <c r="AC479" s="38"/>
      <c r="AD479" s="38"/>
      <c r="AE479" s="38"/>
      <c r="AT479" s="17" t="s">
        <v>162</v>
      </c>
      <c r="AU479" s="17" t="s">
        <v>149</v>
      </c>
    </row>
    <row r="480" s="13" customFormat="1">
      <c r="A480" s="13"/>
      <c r="B480" s="229"/>
      <c r="C480" s="230"/>
      <c r="D480" s="231" t="s">
        <v>151</v>
      </c>
      <c r="E480" s="232" t="s">
        <v>1</v>
      </c>
      <c r="F480" s="233" t="s">
        <v>323</v>
      </c>
      <c r="G480" s="230"/>
      <c r="H480" s="232" t="s">
        <v>1</v>
      </c>
      <c r="I480" s="234"/>
      <c r="J480" s="230"/>
      <c r="K480" s="230"/>
      <c r="L480" s="235"/>
      <c r="M480" s="236"/>
      <c r="N480" s="237"/>
      <c r="O480" s="237"/>
      <c r="P480" s="237"/>
      <c r="Q480" s="237"/>
      <c r="R480" s="237"/>
      <c r="S480" s="237"/>
      <c r="T480" s="238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T480" s="239" t="s">
        <v>151</v>
      </c>
      <c r="AU480" s="239" t="s">
        <v>149</v>
      </c>
      <c r="AV480" s="13" t="s">
        <v>81</v>
      </c>
      <c r="AW480" s="13" t="s">
        <v>30</v>
      </c>
      <c r="AX480" s="13" t="s">
        <v>73</v>
      </c>
      <c r="AY480" s="239" t="s">
        <v>140</v>
      </c>
    </row>
    <row r="481" s="14" customFormat="1">
      <c r="A481" s="14"/>
      <c r="B481" s="240"/>
      <c r="C481" s="241"/>
      <c r="D481" s="231" t="s">
        <v>151</v>
      </c>
      <c r="E481" s="242" t="s">
        <v>1</v>
      </c>
      <c r="F481" s="243" t="s">
        <v>324</v>
      </c>
      <c r="G481" s="241"/>
      <c r="H481" s="244">
        <v>32130</v>
      </c>
      <c r="I481" s="245"/>
      <c r="J481" s="241"/>
      <c r="K481" s="241"/>
      <c r="L481" s="246"/>
      <c r="M481" s="247"/>
      <c r="N481" s="248"/>
      <c r="O481" s="248"/>
      <c r="P481" s="248"/>
      <c r="Q481" s="248"/>
      <c r="R481" s="248"/>
      <c r="S481" s="248"/>
      <c r="T481" s="249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T481" s="250" t="s">
        <v>151</v>
      </c>
      <c r="AU481" s="250" t="s">
        <v>149</v>
      </c>
      <c r="AV481" s="14" t="s">
        <v>83</v>
      </c>
      <c r="AW481" s="14" t="s">
        <v>30</v>
      </c>
      <c r="AX481" s="14" t="s">
        <v>73</v>
      </c>
      <c r="AY481" s="250" t="s">
        <v>140</v>
      </c>
    </row>
    <row r="482" s="13" customFormat="1">
      <c r="A482" s="13"/>
      <c r="B482" s="229"/>
      <c r="C482" s="230"/>
      <c r="D482" s="231" t="s">
        <v>151</v>
      </c>
      <c r="E482" s="232" t="s">
        <v>1</v>
      </c>
      <c r="F482" s="233" t="s">
        <v>325</v>
      </c>
      <c r="G482" s="230"/>
      <c r="H482" s="232" t="s">
        <v>1</v>
      </c>
      <c r="I482" s="234"/>
      <c r="J482" s="230"/>
      <c r="K482" s="230"/>
      <c r="L482" s="235"/>
      <c r="M482" s="236"/>
      <c r="N482" s="237"/>
      <c r="O482" s="237"/>
      <c r="P482" s="237"/>
      <c r="Q482" s="237"/>
      <c r="R482" s="237"/>
      <c r="S482" s="237"/>
      <c r="T482" s="238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T482" s="239" t="s">
        <v>151</v>
      </c>
      <c r="AU482" s="239" t="s">
        <v>149</v>
      </c>
      <c r="AV482" s="13" t="s">
        <v>81</v>
      </c>
      <c r="AW482" s="13" t="s">
        <v>30</v>
      </c>
      <c r="AX482" s="13" t="s">
        <v>73</v>
      </c>
      <c r="AY482" s="239" t="s">
        <v>140</v>
      </c>
    </row>
    <row r="483" s="14" customFormat="1">
      <c r="A483" s="14"/>
      <c r="B483" s="240"/>
      <c r="C483" s="241"/>
      <c r="D483" s="231" t="s">
        <v>151</v>
      </c>
      <c r="E483" s="242" t="s">
        <v>1</v>
      </c>
      <c r="F483" s="243" t="s">
        <v>326</v>
      </c>
      <c r="G483" s="241"/>
      <c r="H483" s="244">
        <v>52314</v>
      </c>
      <c r="I483" s="245"/>
      <c r="J483" s="241"/>
      <c r="K483" s="241"/>
      <c r="L483" s="246"/>
      <c r="M483" s="247"/>
      <c r="N483" s="248"/>
      <c r="O483" s="248"/>
      <c r="P483" s="248"/>
      <c r="Q483" s="248"/>
      <c r="R483" s="248"/>
      <c r="S483" s="248"/>
      <c r="T483" s="249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T483" s="250" t="s">
        <v>151</v>
      </c>
      <c r="AU483" s="250" t="s">
        <v>149</v>
      </c>
      <c r="AV483" s="14" t="s">
        <v>83</v>
      </c>
      <c r="AW483" s="14" t="s">
        <v>30</v>
      </c>
      <c r="AX483" s="14" t="s">
        <v>73</v>
      </c>
      <c r="AY483" s="250" t="s">
        <v>140</v>
      </c>
    </row>
    <row r="484" s="15" customFormat="1">
      <c r="A484" s="15"/>
      <c r="B484" s="251"/>
      <c r="C484" s="252"/>
      <c r="D484" s="231" t="s">
        <v>151</v>
      </c>
      <c r="E484" s="253" t="s">
        <v>1</v>
      </c>
      <c r="F484" s="254" t="s">
        <v>158</v>
      </c>
      <c r="G484" s="252"/>
      <c r="H484" s="255">
        <v>84444</v>
      </c>
      <c r="I484" s="256"/>
      <c r="J484" s="252"/>
      <c r="K484" s="252"/>
      <c r="L484" s="257"/>
      <c r="M484" s="258"/>
      <c r="N484" s="259"/>
      <c r="O484" s="259"/>
      <c r="P484" s="259"/>
      <c r="Q484" s="259"/>
      <c r="R484" s="259"/>
      <c r="S484" s="259"/>
      <c r="T484" s="260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T484" s="261" t="s">
        <v>151</v>
      </c>
      <c r="AU484" s="261" t="s">
        <v>149</v>
      </c>
      <c r="AV484" s="15" t="s">
        <v>148</v>
      </c>
      <c r="AW484" s="15" t="s">
        <v>30</v>
      </c>
      <c r="AX484" s="15" t="s">
        <v>81</v>
      </c>
      <c r="AY484" s="261" t="s">
        <v>140</v>
      </c>
    </row>
    <row r="485" s="2" customFormat="1" ht="24.15" customHeight="1">
      <c r="A485" s="38"/>
      <c r="B485" s="39"/>
      <c r="C485" s="215" t="s">
        <v>457</v>
      </c>
      <c r="D485" s="215" t="s">
        <v>144</v>
      </c>
      <c r="E485" s="216" t="s">
        <v>328</v>
      </c>
      <c r="F485" s="217" t="s">
        <v>329</v>
      </c>
      <c r="G485" s="218" t="s">
        <v>194</v>
      </c>
      <c r="H485" s="219">
        <v>11800</v>
      </c>
      <c r="I485" s="220"/>
      <c r="J485" s="221">
        <f>ROUND(I485*H485,2)</f>
        <v>0</v>
      </c>
      <c r="K485" s="222"/>
      <c r="L485" s="44"/>
      <c r="M485" s="223" t="s">
        <v>1</v>
      </c>
      <c r="N485" s="224" t="s">
        <v>38</v>
      </c>
      <c r="O485" s="91"/>
      <c r="P485" s="225">
        <f>O485*H485</f>
        <v>0</v>
      </c>
      <c r="Q485" s="225">
        <v>0</v>
      </c>
      <c r="R485" s="225">
        <f>Q485*H485</f>
        <v>0</v>
      </c>
      <c r="S485" s="225">
        <v>0</v>
      </c>
      <c r="T485" s="226">
        <f>S485*H485</f>
        <v>0</v>
      </c>
      <c r="U485" s="38"/>
      <c r="V485" s="38"/>
      <c r="W485" s="38"/>
      <c r="X485" s="38"/>
      <c r="Y485" s="38"/>
      <c r="Z485" s="38"/>
      <c r="AA485" s="38"/>
      <c r="AB485" s="38"/>
      <c r="AC485" s="38"/>
      <c r="AD485" s="38"/>
      <c r="AE485" s="38"/>
      <c r="AR485" s="227" t="s">
        <v>148</v>
      </c>
      <c r="AT485" s="227" t="s">
        <v>144</v>
      </c>
      <c r="AU485" s="227" t="s">
        <v>149</v>
      </c>
      <c r="AY485" s="17" t="s">
        <v>140</v>
      </c>
      <c r="BE485" s="228">
        <f>IF(N485="základní",J485,0)</f>
        <v>0</v>
      </c>
      <c r="BF485" s="228">
        <f>IF(N485="snížená",J485,0)</f>
        <v>0</v>
      </c>
      <c r="BG485" s="228">
        <f>IF(N485="zákl. přenesená",J485,0)</f>
        <v>0</v>
      </c>
      <c r="BH485" s="228">
        <f>IF(N485="sníž. přenesená",J485,0)</f>
        <v>0</v>
      </c>
      <c r="BI485" s="228">
        <f>IF(N485="nulová",J485,0)</f>
        <v>0</v>
      </c>
      <c r="BJ485" s="17" t="s">
        <v>81</v>
      </c>
      <c r="BK485" s="228">
        <f>ROUND(I485*H485,2)</f>
        <v>0</v>
      </c>
      <c r="BL485" s="17" t="s">
        <v>148</v>
      </c>
      <c r="BM485" s="227" t="s">
        <v>458</v>
      </c>
    </row>
    <row r="486" s="2" customFormat="1">
      <c r="A486" s="38"/>
      <c r="B486" s="39"/>
      <c r="C486" s="40"/>
      <c r="D486" s="262" t="s">
        <v>162</v>
      </c>
      <c r="E486" s="40"/>
      <c r="F486" s="263" t="s">
        <v>331</v>
      </c>
      <c r="G486" s="40"/>
      <c r="H486" s="40"/>
      <c r="I486" s="264"/>
      <c r="J486" s="40"/>
      <c r="K486" s="40"/>
      <c r="L486" s="44"/>
      <c r="M486" s="265"/>
      <c r="N486" s="266"/>
      <c r="O486" s="91"/>
      <c r="P486" s="91"/>
      <c r="Q486" s="91"/>
      <c r="R486" s="91"/>
      <c r="S486" s="91"/>
      <c r="T486" s="92"/>
      <c r="U486" s="38"/>
      <c r="V486" s="38"/>
      <c r="W486" s="38"/>
      <c r="X486" s="38"/>
      <c r="Y486" s="38"/>
      <c r="Z486" s="38"/>
      <c r="AA486" s="38"/>
      <c r="AB486" s="38"/>
      <c r="AC486" s="38"/>
      <c r="AD486" s="38"/>
      <c r="AE486" s="38"/>
      <c r="AT486" s="17" t="s">
        <v>162</v>
      </c>
      <c r="AU486" s="17" t="s">
        <v>149</v>
      </c>
    </row>
    <row r="487" s="13" customFormat="1">
      <c r="A487" s="13"/>
      <c r="B487" s="229"/>
      <c r="C487" s="230"/>
      <c r="D487" s="231" t="s">
        <v>151</v>
      </c>
      <c r="E487" s="232" t="s">
        <v>1</v>
      </c>
      <c r="F487" s="233" t="s">
        <v>332</v>
      </c>
      <c r="G487" s="230"/>
      <c r="H487" s="232" t="s">
        <v>1</v>
      </c>
      <c r="I487" s="234"/>
      <c r="J487" s="230"/>
      <c r="K487" s="230"/>
      <c r="L487" s="235"/>
      <c r="M487" s="236"/>
      <c r="N487" s="237"/>
      <c r="O487" s="237"/>
      <c r="P487" s="237"/>
      <c r="Q487" s="237"/>
      <c r="R487" s="237"/>
      <c r="S487" s="237"/>
      <c r="T487" s="238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T487" s="239" t="s">
        <v>151</v>
      </c>
      <c r="AU487" s="239" t="s">
        <v>149</v>
      </c>
      <c r="AV487" s="13" t="s">
        <v>81</v>
      </c>
      <c r="AW487" s="13" t="s">
        <v>30</v>
      </c>
      <c r="AX487" s="13" t="s">
        <v>73</v>
      </c>
      <c r="AY487" s="239" t="s">
        <v>140</v>
      </c>
    </row>
    <row r="488" s="14" customFormat="1">
      <c r="A488" s="14"/>
      <c r="B488" s="240"/>
      <c r="C488" s="241"/>
      <c r="D488" s="231" t="s">
        <v>151</v>
      </c>
      <c r="E488" s="242" t="s">
        <v>1</v>
      </c>
      <c r="F488" s="243" t="s">
        <v>333</v>
      </c>
      <c r="G488" s="241"/>
      <c r="H488" s="244">
        <v>11800</v>
      </c>
      <c r="I488" s="245"/>
      <c r="J488" s="241"/>
      <c r="K488" s="241"/>
      <c r="L488" s="246"/>
      <c r="M488" s="247"/>
      <c r="N488" s="248"/>
      <c r="O488" s="248"/>
      <c r="P488" s="248"/>
      <c r="Q488" s="248"/>
      <c r="R488" s="248"/>
      <c r="S488" s="248"/>
      <c r="T488" s="249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T488" s="250" t="s">
        <v>151</v>
      </c>
      <c r="AU488" s="250" t="s">
        <v>149</v>
      </c>
      <c r="AV488" s="14" t="s">
        <v>83</v>
      </c>
      <c r="AW488" s="14" t="s">
        <v>30</v>
      </c>
      <c r="AX488" s="14" t="s">
        <v>73</v>
      </c>
      <c r="AY488" s="250" t="s">
        <v>140</v>
      </c>
    </row>
    <row r="489" s="15" customFormat="1">
      <c r="A489" s="15"/>
      <c r="B489" s="251"/>
      <c r="C489" s="252"/>
      <c r="D489" s="231" t="s">
        <v>151</v>
      </c>
      <c r="E489" s="253" t="s">
        <v>1</v>
      </c>
      <c r="F489" s="254" t="s">
        <v>158</v>
      </c>
      <c r="G489" s="252"/>
      <c r="H489" s="255">
        <v>11800</v>
      </c>
      <c r="I489" s="256"/>
      <c r="J489" s="252"/>
      <c r="K489" s="252"/>
      <c r="L489" s="257"/>
      <c r="M489" s="258"/>
      <c r="N489" s="259"/>
      <c r="O489" s="259"/>
      <c r="P489" s="259"/>
      <c r="Q489" s="259"/>
      <c r="R489" s="259"/>
      <c r="S489" s="259"/>
      <c r="T489" s="260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T489" s="261" t="s">
        <v>151</v>
      </c>
      <c r="AU489" s="261" t="s">
        <v>149</v>
      </c>
      <c r="AV489" s="15" t="s">
        <v>148</v>
      </c>
      <c r="AW489" s="15" t="s">
        <v>30</v>
      </c>
      <c r="AX489" s="15" t="s">
        <v>81</v>
      </c>
      <c r="AY489" s="261" t="s">
        <v>140</v>
      </c>
    </row>
    <row r="490" s="2" customFormat="1" ht="24.15" customHeight="1">
      <c r="A490" s="38"/>
      <c r="B490" s="39"/>
      <c r="C490" s="215" t="s">
        <v>459</v>
      </c>
      <c r="D490" s="215" t="s">
        <v>144</v>
      </c>
      <c r="E490" s="216" t="s">
        <v>361</v>
      </c>
      <c r="F490" s="217" t="s">
        <v>362</v>
      </c>
      <c r="G490" s="218" t="s">
        <v>274</v>
      </c>
      <c r="H490" s="219">
        <v>1.1930000000000001</v>
      </c>
      <c r="I490" s="220"/>
      <c r="J490" s="221">
        <f>ROUND(I490*H490,2)</f>
        <v>0</v>
      </c>
      <c r="K490" s="222"/>
      <c r="L490" s="44"/>
      <c r="M490" s="223" t="s">
        <v>1</v>
      </c>
      <c r="N490" s="224" t="s">
        <v>38</v>
      </c>
      <c r="O490" s="91"/>
      <c r="P490" s="225">
        <f>O490*H490</f>
        <v>0</v>
      </c>
      <c r="Q490" s="225">
        <v>0</v>
      </c>
      <c r="R490" s="225">
        <f>Q490*H490</f>
        <v>0</v>
      </c>
      <c r="S490" s="225">
        <v>0</v>
      </c>
      <c r="T490" s="226">
        <f>S490*H490</f>
        <v>0</v>
      </c>
      <c r="U490" s="38"/>
      <c r="V490" s="38"/>
      <c r="W490" s="38"/>
      <c r="X490" s="38"/>
      <c r="Y490" s="38"/>
      <c r="Z490" s="38"/>
      <c r="AA490" s="38"/>
      <c r="AB490" s="38"/>
      <c r="AC490" s="38"/>
      <c r="AD490" s="38"/>
      <c r="AE490" s="38"/>
      <c r="AR490" s="227" t="s">
        <v>148</v>
      </c>
      <c r="AT490" s="227" t="s">
        <v>144</v>
      </c>
      <c r="AU490" s="227" t="s">
        <v>149</v>
      </c>
      <c r="AY490" s="17" t="s">
        <v>140</v>
      </c>
      <c r="BE490" s="228">
        <f>IF(N490="základní",J490,0)</f>
        <v>0</v>
      </c>
      <c r="BF490" s="228">
        <f>IF(N490="snížená",J490,0)</f>
        <v>0</v>
      </c>
      <c r="BG490" s="228">
        <f>IF(N490="zákl. přenesená",J490,0)</f>
        <v>0</v>
      </c>
      <c r="BH490" s="228">
        <f>IF(N490="sníž. přenesená",J490,0)</f>
        <v>0</v>
      </c>
      <c r="BI490" s="228">
        <f>IF(N490="nulová",J490,0)</f>
        <v>0</v>
      </c>
      <c r="BJ490" s="17" t="s">
        <v>81</v>
      </c>
      <c r="BK490" s="228">
        <f>ROUND(I490*H490,2)</f>
        <v>0</v>
      </c>
      <c r="BL490" s="17" t="s">
        <v>148</v>
      </c>
      <c r="BM490" s="227" t="s">
        <v>460</v>
      </c>
    </row>
    <row r="491" s="2" customFormat="1">
      <c r="A491" s="38"/>
      <c r="B491" s="39"/>
      <c r="C491" s="40"/>
      <c r="D491" s="262" t="s">
        <v>162</v>
      </c>
      <c r="E491" s="40"/>
      <c r="F491" s="263" t="s">
        <v>364</v>
      </c>
      <c r="G491" s="40"/>
      <c r="H491" s="40"/>
      <c r="I491" s="264"/>
      <c r="J491" s="40"/>
      <c r="K491" s="40"/>
      <c r="L491" s="44"/>
      <c r="M491" s="265"/>
      <c r="N491" s="266"/>
      <c r="O491" s="91"/>
      <c r="P491" s="91"/>
      <c r="Q491" s="91"/>
      <c r="R491" s="91"/>
      <c r="S491" s="91"/>
      <c r="T491" s="92"/>
      <c r="U491" s="38"/>
      <c r="V491" s="38"/>
      <c r="W491" s="38"/>
      <c r="X491" s="38"/>
      <c r="Y491" s="38"/>
      <c r="Z491" s="38"/>
      <c r="AA491" s="38"/>
      <c r="AB491" s="38"/>
      <c r="AC491" s="38"/>
      <c r="AD491" s="38"/>
      <c r="AE491" s="38"/>
      <c r="AT491" s="17" t="s">
        <v>162</v>
      </c>
      <c r="AU491" s="17" t="s">
        <v>149</v>
      </c>
    </row>
    <row r="492" s="13" customFormat="1">
      <c r="A492" s="13"/>
      <c r="B492" s="229"/>
      <c r="C492" s="230"/>
      <c r="D492" s="231" t="s">
        <v>151</v>
      </c>
      <c r="E492" s="232" t="s">
        <v>1</v>
      </c>
      <c r="F492" s="233" t="s">
        <v>365</v>
      </c>
      <c r="G492" s="230"/>
      <c r="H492" s="232" t="s">
        <v>1</v>
      </c>
      <c r="I492" s="234"/>
      <c r="J492" s="230"/>
      <c r="K492" s="230"/>
      <c r="L492" s="235"/>
      <c r="M492" s="236"/>
      <c r="N492" s="237"/>
      <c r="O492" s="237"/>
      <c r="P492" s="237"/>
      <c r="Q492" s="237"/>
      <c r="R492" s="237"/>
      <c r="S492" s="237"/>
      <c r="T492" s="238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T492" s="239" t="s">
        <v>151</v>
      </c>
      <c r="AU492" s="239" t="s">
        <v>149</v>
      </c>
      <c r="AV492" s="13" t="s">
        <v>81</v>
      </c>
      <c r="AW492" s="13" t="s">
        <v>30</v>
      </c>
      <c r="AX492" s="13" t="s">
        <v>73</v>
      </c>
      <c r="AY492" s="239" t="s">
        <v>140</v>
      </c>
    </row>
    <row r="493" s="13" customFormat="1">
      <c r="A493" s="13"/>
      <c r="B493" s="229"/>
      <c r="C493" s="230"/>
      <c r="D493" s="231" t="s">
        <v>151</v>
      </c>
      <c r="E493" s="232" t="s">
        <v>1</v>
      </c>
      <c r="F493" s="233" t="s">
        <v>366</v>
      </c>
      <c r="G493" s="230"/>
      <c r="H493" s="232" t="s">
        <v>1</v>
      </c>
      <c r="I493" s="234"/>
      <c r="J493" s="230"/>
      <c r="K493" s="230"/>
      <c r="L493" s="235"/>
      <c r="M493" s="236"/>
      <c r="N493" s="237"/>
      <c r="O493" s="237"/>
      <c r="P493" s="237"/>
      <c r="Q493" s="237"/>
      <c r="R493" s="237"/>
      <c r="S493" s="237"/>
      <c r="T493" s="238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T493" s="239" t="s">
        <v>151</v>
      </c>
      <c r="AU493" s="239" t="s">
        <v>149</v>
      </c>
      <c r="AV493" s="13" t="s">
        <v>81</v>
      </c>
      <c r="AW493" s="13" t="s">
        <v>30</v>
      </c>
      <c r="AX493" s="13" t="s">
        <v>73</v>
      </c>
      <c r="AY493" s="239" t="s">
        <v>140</v>
      </c>
    </row>
    <row r="494" s="14" customFormat="1">
      <c r="A494" s="14"/>
      <c r="B494" s="240"/>
      <c r="C494" s="241"/>
      <c r="D494" s="231" t="s">
        <v>151</v>
      </c>
      <c r="E494" s="242" t="s">
        <v>1</v>
      </c>
      <c r="F494" s="243" t="s">
        <v>367</v>
      </c>
      <c r="G494" s="241"/>
      <c r="H494" s="244">
        <v>1.1930000000000001</v>
      </c>
      <c r="I494" s="245"/>
      <c r="J494" s="241"/>
      <c r="K494" s="241"/>
      <c r="L494" s="246"/>
      <c r="M494" s="247"/>
      <c r="N494" s="248"/>
      <c r="O494" s="248"/>
      <c r="P494" s="248"/>
      <c r="Q494" s="248"/>
      <c r="R494" s="248"/>
      <c r="S494" s="248"/>
      <c r="T494" s="249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T494" s="250" t="s">
        <v>151</v>
      </c>
      <c r="AU494" s="250" t="s">
        <v>149</v>
      </c>
      <c r="AV494" s="14" t="s">
        <v>83</v>
      </c>
      <c r="AW494" s="14" t="s">
        <v>30</v>
      </c>
      <c r="AX494" s="14" t="s">
        <v>73</v>
      </c>
      <c r="AY494" s="250" t="s">
        <v>140</v>
      </c>
    </row>
    <row r="495" s="15" customFormat="1">
      <c r="A495" s="15"/>
      <c r="B495" s="251"/>
      <c r="C495" s="252"/>
      <c r="D495" s="231" t="s">
        <v>151</v>
      </c>
      <c r="E495" s="253" t="s">
        <v>1</v>
      </c>
      <c r="F495" s="254" t="s">
        <v>158</v>
      </c>
      <c r="G495" s="252"/>
      <c r="H495" s="255">
        <v>1.1930000000000001</v>
      </c>
      <c r="I495" s="256"/>
      <c r="J495" s="252"/>
      <c r="K495" s="252"/>
      <c r="L495" s="257"/>
      <c r="M495" s="258"/>
      <c r="N495" s="259"/>
      <c r="O495" s="259"/>
      <c r="P495" s="259"/>
      <c r="Q495" s="259"/>
      <c r="R495" s="259"/>
      <c r="S495" s="259"/>
      <c r="T495" s="260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T495" s="261" t="s">
        <v>151</v>
      </c>
      <c r="AU495" s="261" t="s">
        <v>149</v>
      </c>
      <c r="AV495" s="15" t="s">
        <v>148</v>
      </c>
      <c r="AW495" s="15" t="s">
        <v>30</v>
      </c>
      <c r="AX495" s="15" t="s">
        <v>81</v>
      </c>
      <c r="AY495" s="261" t="s">
        <v>140</v>
      </c>
    </row>
    <row r="496" s="2" customFormat="1" ht="16.5" customHeight="1">
      <c r="A496" s="38"/>
      <c r="B496" s="39"/>
      <c r="C496" s="267" t="s">
        <v>461</v>
      </c>
      <c r="D496" s="267" t="s">
        <v>186</v>
      </c>
      <c r="E496" s="268" t="s">
        <v>369</v>
      </c>
      <c r="F496" s="269" t="s">
        <v>370</v>
      </c>
      <c r="G496" s="270" t="s">
        <v>344</v>
      </c>
      <c r="H496" s="271">
        <v>1193.2000000000001</v>
      </c>
      <c r="I496" s="272"/>
      <c r="J496" s="273">
        <f>ROUND(I496*H496,2)</f>
        <v>0</v>
      </c>
      <c r="K496" s="274"/>
      <c r="L496" s="275"/>
      <c r="M496" s="276" t="s">
        <v>1</v>
      </c>
      <c r="N496" s="277" t="s">
        <v>38</v>
      </c>
      <c r="O496" s="91"/>
      <c r="P496" s="225">
        <f>O496*H496</f>
        <v>0</v>
      </c>
      <c r="Q496" s="225">
        <v>0.001</v>
      </c>
      <c r="R496" s="225">
        <f>Q496*H496</f>
        <v>1.1932</v>
      </c>
      <c r="S496" s="225">
        <v>0</v>
      </c>
      <c r="T496" s="226">
        <f>S496*H496</f>
        <v>0</v>
      </c>
      <c r="U496" s="38"/>
      <c r="V496" s="38"/>
      <c r="W496" s="38"/>
      <c r="X496" s="38"/>
      <c r="Y496" s="38"/>
      <c r="Z496" s="38"/>
      <c r="AA496" s="38"/>
      <c r="AB496" s="38"/>
      <c r="AC496" s="38"/>
      <c r="AD496" s="38"/>
      <c r="AE496" s="38"/>
      <c r="AR496" s="227" t="s">
        <v>189</v>
      </c>
      <c r="AT496" s="227" t="s">
        <v>186</v>
      </c>
      <c r="AU496" s="227" t="s">
        <v>149</v>
      </c>
      <c r="AY496" s="17" t="s">
        <v>140</v>
      </c>
      <c r="BE496" s="228">
        <f>IF(N496="základní",J496,0)</f>
        <v>0</v>
      </c>
      <c r="BF496" s="228">
        <f>IF(N496="snížená",J496,0)</f>
        <v>0</v>
      </c>
      <c r="BG496" s="228">
        <f>IF(N496="zákl. přenesená",J496,0)</f>
        <v>0</v>
      </c>
      <c r="BH496" s="228">
        <f>IF(N496="sníž. přenesená",J496,0)</f>
        <v>0</v>
      </c>
      <c r="BI496" s="228">
        <f>IF(N496="nulová",J496,0)</f>
        <v>0</v>
      </c>
      <c r="BJ496" s="17" t="s">
        <v>81</v>
      </c>
      <c r="BK496" s="228">
        <f>ROUND(I496*H496,2)</f>
        <v>0</v>
      </c>
      <c r="BL496" s="17" t="s">
        <v>148</v>
      </c>
      <c r="BM496" s="227" t="s">
        <v>462</v>
      </c>
    </row>
    <row r="497" s="13" customFormat="1">
      <c r="A497" s="13"/>
      <c r="B497" s="229"/>
      <c r="C497" s="230"/>
      <c r="D497" s="231" t="s">
        <v>151</v>
      </c>
      <c r="E497" s="232" t="s">
        <v>1</v>
      </c>
      <c r="F497" s="233" t="s">
        <v>365</v>
      </c>
      <c r="G497" s="230"/>
      <c r="H497" s="232" t="s">
        <v>1</v>
      </c>
      <c r="I497" s="234"/>
      <c r="J497" s="230"/>
      <c r="K497" s="230"/>
      <c r="L497" s="235"/>
      <c r="M497" s="236"/>
      <c r="N497" s="237"/>
      <c r="O497" s="237"/>
      <c r="P497" s="237"/>
      <c r="Q497" s="237"/>
      <c r="R497" s="237"/>
      <c r="S497" s="237"/>
      <c r="T497" s="238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T497" s="239" t="s">
        <v>151</v>
      </c>
      <c r="AU497" s="239" t="s">
        <v>149</v>
      </c>
      <c r="AV497" s="13" t="s">
        <v>81</v>
      </c>
      <c r="AW497" s="13" t="s">
        <v>30</v>
      </c>
      <c r="AX497" s="13" t="s">
        <v>73</v>
      </c>
      <c r="AY497" s="239" t="s">
        <v>140</v>
      </c>
    </row>
    <row r="498" s="13" customFormat="1">
      <c r="A498" s="13"/>
      <c r="B498" s="229"/>
      <c r="C498" s="230"/>
      <c r="D498" s="231" t="s">
        <v>151</v>
      </c>
      <c r="E498" s="232" t="s">
        <v>1</v>
      </c>
      <c r="F498" s="233" t="s">
        <v>366</v>
      </c>
      <c r="G498" s="230"/>
      <c r="H498" s="232" t="s">
        <v>1</v>
      </c>
      <c r="I498" s="234"/>
      <c r="J498" s="230"/>
      <c r="K498" s="230"/>
      <c r="L498" s="235"/>
      <c r="M498" s="236"/>
      <c r="N498" s="237"/>
      <c r="O498" s="237"/>
      <c r="P498" s="237"/>
      <c r="Q498" s="237"/>
      <c r="R498" s="237"/>
      <c r="S498" s="237"/>
      <c r="T498" s="238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T498" s="239" t="s">
        <v>151</v>
      </c>
      <c r="AU498" s="239" t="s">
        <v>149</v>
      </c>
      <c r="AV498" s="13" t="s">
        <v>81</v>
      </c>
      <c r="AW498" s="13" t="s">
        <v>30</v>
      </c>
      <c r="AX498" s="13" t="s">
        <v>73</v>
      </c>
      <c r="AY498" s="239" t="s">
        <v>140</v>
      </c>
    </row>
    <row r="499" s="14" customFormat="1">
      <c r="A499" s="14"/>
      <c r="B499" s="240"/>
      <c r="C499" s="241"/>
      <c r="D499" s="231" t="s">
        <v>151</v>
      </c>
      <c r="E499" s="242" t="s">
        <v>1</v>
      </c>
      <c r="F499" s="243" t="s">
        <v>372</v>
      </c>
      <c r="G499" s="241"/>
      <c r="H499" s="244">
        <v>1193.2000000000001</v>
      </c>
      <c r="I499" s="245"/>
      <c r="J499" s="241"/>
      <c r="K499" s="241"/>
      <c r="L499" s="246"/>
      <c r="M499" s="247"/>
      <c r="N499" s="248"/>
      <c r="O499" s="248"/>
      <c r="P499" s="248"/>
      <c r="Q499" s="248"/>
      <c r="R499" s="248"/>
      <c r="S499" s="248"/>
      <c r="T499" s="249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T499" s="250" t="s">
        <v>151</v>
      </c>
      <c r="AU499" s="250" t="s">
        <v>149</v>
      </c>
      <c r="AV499" s="14" t="s">
        <v>83</v>
      </c>
      <c r="AW499" s="14" t="s">
        <v>30</v>
      </c>
      <c r="AX499" s="14" t="s">
        <v>73</v>
      </c>
      <c r="AY499" s="250" t="s">
        <v>140</v>
      </c>
    </row>
    <row r="500" s="15" customFormat="1">
      <c r="A500" s="15"/>
      <c r="B500" s="251"/>
      <c r="C500" s="252"/>
      <c r="D500" s="231" t="s">
        <v>151</v>
      </c>
      <c r="E500" s="253" t="s">
        <v>1</v>
      </c>
      <c r="F500" s="254" t="s">
        <v>158</v>
      </c>
      <c r="G500" s="252"/>
      <c r="H500" s="255">
        <v>1193.2000000000001</v>
      </c>
      <c r="I500" s="256"/>
      <c r="J500" s="252"/>
      <c r="K500" s="252"/>
      <c r="L500" s="257"/>
      <c r="M500" s="258"/>
      <c r="N500" s="259"/>
      <c r="O500" s="259"/>
      <c r="P500" s="259"/>
      <c r="Q500" s="259"/>
      <c r="R500" s="259"/>
      <c r="S500" s="259"/>
      <c r="T500" s="260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T500" s="261" t="s">
        <v>151</v>
      </c>
      <c r="AU500" s="261" t="s">
        <v>149</v>
      </c>
      <c r="AV500" s="15" t="s">
        <v>148</v>
      </c>
      <c r="AW500" s="15" t="s">
        <v>30</v>
      </c>
      <c r="AX500" s="15" t="s">
        <v>81</v>
      </c>
      <c r="AY500" s="261" t="s">
        <v>140</v>
      </c>
    </row>
    <row r="501" s="2" customFormat="1" ht="24.15" customHeight="1">
      <c r="A501" s="38"/>
      <c r="B501" s="39"/>
      <c r="C501" s="215" t="s">
        <v>463</v>
      </c>
      <c r="D501" s="215" t="s">
        <v>144</v>
      </c>
      <c r="E501" s="216" t="s">
        <v>374</v>
      </c>
      <c r="F501" s="217" t="s">
        <v>375</v>
      </c>
      <c r="G501" s="218" t="s">
        <v>194</v>
      </c>
      <c r="H501" s="219">
        <v>6426</v>
      </c>
      <c r="I501" s="220"/>
      <c r="J501" s="221">
        <f>ROUND(I501*H501,2)</f>
        <v>0</v>
      </c>
      <c r="K501" s="222"/>
      <c r="L501" s="44"/>
      <c r="M501" s="223" t="s">
        <v>1</v>
      </c>
      <c r="N501" s="224" t="s">
        <v>38</v>
      </c>
      <c r="O501" s="91"/>
      <c r="P501" s="225">
        <f>O501*H501</f>
        <v>0</v>
      </c>
      <c r="Q501" s="225">
        <v>0</v>
      </c>
      <c r="R501" s="225">
        <f>Q501*H501</f>
        <v>0</v>
      </c>
      <c r="S501" s="225">
        <v>0</v>
      </c>
      <c r="T501" s="226">
        <f>S501*H501</f>
        <v>0</v>
      </c>
      <c r="U501" s="38"/>
      <c r="V501" s="38"/>
      <c r="W501" s="38"/>
      <c r="X501" s="38"/>
      <c r="Y501" s="38"/>
      <c r="Z501" s="38"/>
      <c r="AA501" s="38"/>
      <c r="AB501" s="38"/>
      <c r="AC501" s="38"/>
      <c r="AD501" s="38"/>
      <c r="AE501" s="38"/>
      <c r="AR501" s="227" t="s">
        <v>148</v>
      </c>
      <c r="AT501" s="227" t="s">
        <v>144</v>
      </c>
      <c r="AU501" s="227" t="s">
        <v>149</v>
      </c>
      <c r="AY501" s="17" t="s">
        <v>140</v>
      </c>
      <c r="BE501" s="228">
        <f>IF(N501="základní",J501,0)</f>
        <v>0</v>
      </c>
      <c r="BF501" s="228">
        <f>IF(N501="snížená",J501,0)</f>
        <v>0</v>
      </c>
      <c r="BG501" s="228">
        <f>IF(N501="zákl. přenesená",J501,0)</f>
        <v>0</v>
      </c>
      <c r="BH501" s="228">
        <f>IF(N501="sníž. přenesená",J501,0)</f>
        <v>0</v>
      </c>
      <c r="BI501" s="228">
        <f>IF(N501="nulová",J501,0)</f>
        <v>0</v>
      </c>
      <c r="BJ501" s="17" t="s">
        <v>81</v>
      </c>
      <c r="BK501" s="228">
        <f>ROUND(I501*H501,2)</f>
        <v>0</v>
      </c>
      <c r="BL501" s="17" t="s">
        <v>148</v>
      </c>
      <c r="BM501" s="227" t="s">
        <v>464</v>
      </c>
    </row>
    <row r="502" s="2" customFormat="1">
      <c r="A502" s="38"/>
      <c r="B502" s="39"/>
      <c r="C502" s="40"/>
      <c r="D502" s="262" t="s">
        <v>162</v>
      </c>
      <c r="E502" s="40"/>
      <c r="F502" s="263" t="s">
        <v>377</v>
      </c>
      <c r="G502" s="40"/>
      <c r="H502" s="40"/>
      <c r="I502" s="264"/>
      <c r="J502" s="40"/>
      <c r="K502" s="40"/>
      <c r="L502" s="44"/>
      <c r="M502" s="265"/>
      <c r="N502" s="266"/>
      <c r="O502" s="91"/>
      <c r="P502" s="91"/>
      <c r="Q502" s="91"/>
      <c r="R502" s="91"/>
      <c r="S502" s="91"/>
      <c r="T502" s="92"/>
      <c r="U502" s="38"/>
      <c r="V502" s="38"/>
      <c r="W502" s="38"/>
      <c r="X502" s="38"/>
      <c r="Y502" s="38"/>
      <c r="Z502" s="38"/>
      <c r="AA502" s="38"/>
      <c r="AB502" s="38"/>
      <c r="AC502" s="38"/>
      <c r="AD502" s="38"/>
      <c r="AE502" s="38"/>
      <c r="AT502" s="17" t="s">
        <v>162</v>
      </c>
      <c r="AU502" s="17" t="s">
        <v>149</v>
      </c>
    </row>
    <row r="503" s="13" customFormat="1">
      <c r="A503" s="13"/>
      <c r="B503" s="229"/>
      <c r="C503" s="230"/>
      <c r="D503" s="231" t="s">
        <v>151</v>
      </c>
      <c r="E503" s="232" t="s">
        <v>1</v>
      </c>
      <c r="F503" s="233" t="s">
        <v>378</v>
      </c>
      <c r="G503" s="230"/>
      <c r="H503" s="232" t="s">
        <v>1</v>
      </c>
      <c r="I503" s="234"/>
      <c r="J503" s="230"/>
      <c r="K503" s="230"/>
      <c r="L503" s="235"/>
      <c r="M503" s="236"/>
      <c r="N503" s="237"/>
      <c r="O503" s="237"/>
      <c r="P503" s="237"/>
      <c r="Q503" s="237"/>
      <c r="R503" s="237"/>
      <c r="S503" s="237"/>
      <c r="T503" s="238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T503" s="239" t="s">
        <v>151</v>
      </c>
      <c r="AU503" s="239" t="s">
        <v>149</v>
      </c>
      <c r="AV503" s="13" t="s">
        <v>81</v>
      </c>
      <c r="AW503" s="13" t="s">
        <v>30</v>
      </c>
      <c r="AX503" s="13" t="s">
        <v>73</v>
      </c>
      <c r="AY503" s="239" t="s">
        <v>140</v>
      </c>
    </row>
    <row r="504" s="14" customFormat="1">
      <c r="A504" s="14"/>
      <c r="B504" s="240"/>
      <c r="C504" s="241"/>
      <c r="D504" s="231" t="s">
        <v>151</v>
      </c>
      <c r="E504" s="242" t="s">
        <v>1</v>
      </c>
      <c r="F504" s="243" t="s">
        <v>379</v>
      </c>
      <c r="G504" s="241"/>
      <c r="H504" s="244">
        <v>6426</v>
      </c>
      <c r="I504" s="245"/>
      <c r="J504" s="241"/>
      <c r="K504" s="241"/>
      <c r="L504" s="246"/>
      <c r="M504" s="247"/>
      <c r="N504" s="248"/>
      <c r="O504" s="248"/>
      <c r="P504" s="248"/>
      <c r="Q504" s="248"/>
      <c r="R504" s="248"/>
      <c r="S504" s="248"/>
      <c r="T504" s="249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T504" s="250" t="s">
        <v>151</v>
      </c>
      <c r="AU504" s="250" t="s">
        <v>149</v>
      </c>
      <c r="AV504" s="14" t="s">
        <v>83</v>
      </c>
      <c r="AW504" s="14" t="s">
        <v>30</v>
      </c>
      <c r="AX504" s="14" t="s">
        <v>73</v>
      </c>
      <c r="AY504" s="250" t="s">
        <v>140</v>
      </c>
    </row>
    <row r="505" s="15" customFormat="1">
      <c r="A505" s="15"/>
      <c r="B505" s="251"/>
      <c r="C505" s="252"/>
      <c r="D505" s="231" t="s">
        <v>151</v>
      </c>
      <c r="E505" s="253" t="s">
        <v>1</v>
      </c>
      <c r="F505" s="254" t="s">
        <v>158</v>
      </c>
      <c r="G505" s="252"/>
      <c r="H505" s="255">
        <v>6426</v>
      </c>
      <c r="I505" s="256"/>
      <c r="J505" s="252"/>
      <c r="K505" s="252"/>
      <c r="L505" s="257"/>
      <c r="M505" s="258"/>
      <c r="N505" s="259"/>
      <c r="O505" s="259"/>
      <c r="P505" s="259"/>
      <c r="Q505" s="259"/>
      <c r="R505" s="259"/>
      <c r="S505" s="259"/>
      <c r="T505" s="260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T505" s="261" t="s">
        <v>151</v>
      </c>
      <c r="AU505" s="261" t="s">
        <v>149</v>
      </c>
      <c r="AV505" s="15" t="s">
        <v>148</v>
      </c>
      <c r="AW505" s="15" t="s">
        <v>30</v>
      </c>
      <c r="AX505" s="15" t="s">
        <v>81</v>
      </c>
      <c r="AY505" s="261" t="s">
        <v>140</v>
      </c>
    </row>
    <row r="506" s="12" customFormat="1" ht="20.88" customHeight="1">
      <c r="A506" s="12"/>
      <c r="B506" s="199"/>
      <c r="C506" s="200"/>
      <c r="D506" s="201" t="s">
        <v>72</v>
      </c>
      <c r="E506" s="213" t="s">
        <v>465</v>
      </c>
      <c r="F506" s="213" t="s">
        <v>381</v>
      </c>
      <c r="G506" s="200"/>
      <c r="H506" s="200"/>
      <c r="I506" s="203"/>
      <c r="J506" s="214">
        <f>BK506</f>
        <v>0</v>
      </c>
      <c r="K506" s="200"/>
      <c r="L506" s="205"/>
      <c r="M506" s="206"/>
      <c r="N506" s="207"/>
      <c r="O506" s="207"/>
      <c r="P506" s="208">
        <f>SUM(P507:P511)</f>
        <v>0</v>
      </c>
      <c r="Q506" s="207"/>
      <c r="R506" s="208">
        <f>SUM(R507:R511)</f>
        <v>0</v>
      </c>
      <c r="S506" s="207"/>
      <c r="T506" s="209">
        <f>SUM(T507:T511)</f>
        <v>0</v>
      </c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R506" s="210" t="s">
        <v>81</v>
      </c>
      <c r="AT506" s="211" t="s">
        <v>72</v>
      </c>
      <c r="AU506" s="211" t="s">
        <v>83</v>
      </c>
      <c r="AY506" s="210" t="s">
        <v>140</v>
      </c>
      <c r="BK506" s="212">
        <f>SUM(BK507:BK511)</f>
        <v>0</v>
      </c>
    </row>
    <row r="507" s="2" customFormat="1" ht="16.5" customHeight="1">
      <c r="A507" s="38"/>
      <c r="B507" s="39"/>
      <c r="C507" s="215" t="s">
        <v>466</v>
      </c>
      <c r="D507" s="215" t="s">
        <v>144</v>
      </c>
      <c r="E507" s="216" t="s">
        <v>383</v>
      </c>
      <c r="F507" s="217" t="s">
        <v>384</v>
      </c>
      <c r="G507" s="218" t="s">
        <v>385</v>
      </c>
      <c r="H507" s="219">
        <v>2</v>
      </c>
      <c r="I507" s="220"/>
      <c r="J507" s="221">
        <f>ROUND(I507*H507,2)</f>
        <v>0</v>
      </c>
      <c r="K507" s="222"/>
      <c r="L507" s="44"/>
      <c r="M507" s="223" t="s">
        <v>1</v>
      </c>
      <c r="N507" s="224" t="s">
        <v>38</v>
      </c>
      <c r="O507" s="91"/>
      <c r="P507" s="225">
        <f>O507*H507</f>
        <v>0</v>
      </c>
      <c r="Q507" s="225">
        <v>0</v>
      </c>
      <c r="R507" s="225">
        <f>Q507*H507</f>
        <v>0</v>
      </c>
      <c r="S507" s="225">
        <v>0</v>
      </c>
      <c r="T507" s="226">
        <f>S507*H507</f>
        <v>0</v>
      </c>
      <c r="U507" s="38"/>
      <c r="V507" s="38"/>
      <c r="W507" s="38"/>
      <c r="X507" s="38"/>
      <c r="Y507" s="38"/>
      <c r="Z507" s="38"/>
      <c r="AA507" s="38"/>
      <c r="AB507" s="38"/>
      <c r="AC507" s="38"/>
      <c r="AD507" s="38"/>
      <c r="AE507" s="38"/>
      <c r="AR507" s="227" t="s">
        <v>386</v>
      </c>
      <c r="AT507" s="227" t="s">
        <v>144</v>
      </c>
      <c r="AU507" s="227" t="s">
        <v>149</v>
      </c>
      <c r="AY507" s="17" t="s">
        <v>140</v>
      </c>
      <c r="BE507" s="228">
        <f>IF(N507="základní",J507,0)</f>
        <v>0</v>
      </c>
      <c r="BF507" s="228">
        <f>IF(N507="snížená",J507,0)</f>
        <v>0</v>
      </c>
      <c r="BG507" s="228">
        <f>IF(N507="zákl. přenesená",J507,0)</f>
        <v>0</v>
      </c>
      <c r="BH507" s="228">
        <f>IF(N507="sníž. přenesená",J507,0)</f>
        <v>0</v>
      </c>
      <c r="BI507" s="228">
        <f>IF(N507="nulová",J507,0)</f>
        <v>0</v>
      </c>
      <c r="BJ507" s="17" t="s">
        <v>81</v>
      </c>
      <c r="BK507" s="228">
        <f>ROUND(I507*H507,2)</f>
        <v>0</v>
      </c>
      <c r="BL507" s="17" t="s">
        <v>386</v>
      </c>
      <c r="BM507" s="227" t="s">
        <v>467</v>
      </c>
    </row>
    <row r="508" s="2" customFormat="1">
      <c r="A508" s="38"/>
      <c r="B508" s="39"/>
      <c r="C508" s="40"/>
      <c r="D508" s="262" t="s">
        <v>162</v>
      </c>
      <c r="E508" s="40"/>
      <c r="F508" s="263" t="s">
        <v>388</v>
      </c>
      <c r="G508" s="40"/>
      <c r="H508" s="40"/>
      <c r="I508" s="264"/>
      <c r="J508" s="40"/>
      <c r="K508" s="40"/>
      <c r="L508" s="44"/>
      <c r="M508" s="265"/>
      <c r="N508" s="266"/>
      <c r="O508" s="91"/>
      <c r="P508" s="91"/>
      <c r="Q508" s="91"/>
      <c r="R508" s="91"/>
      <c r="S508" s="91"/>
      <c r="T508" s="92"/>
      <c r="U508" s="38"/>
      <c r="V508" s="38"/>
      <c r="W508" s="38"/>
      <c r="X508" s="38"/>
      <c r="Y508" s="38"/>
      <c r="Z508" s="38"/>
      <c r="AA508" s="38"/>
      <c r="AB508" s="38"/>
      <c r="AC508" s="38"/>
      <c r="AD508" s="38"/>
      <c r="AE508" s="38"/>
      <c r="AT508" s="17" t="s">
        <v>162</v>
      </c>
      <c r="AU508" s="17" t="s">
        <v>149</v>
      </c>
    </row>
    <row r="509" s="13" customFormat="1">
      <c r="A509" s="13"/>
      <c r="B509" s="229"/>
      <c r="C509" s="230"/>
      <c r="D509" s="231" t="s">
        <v>151</v>
      </c>
      <c r="E509" s="232" t="s">
        <v>1</v>
      </c>
      <c r="F509" s="233" t="s">
        <v>389</v>
      </c>
      <c r="G509" s="230"/>
      <c r="H509" s="232" t="s">
        <v>1</v>
      </c>
      <c r="I509" s="234"/>
      <c r="J509" s="230"/>
      <c r="K509" s="230"/>
      <c r="L509" s="235"/>
      <c r="M509" s="236"/>
      <c r="N509" s="237"/>
      <c r="O509" s="237"/>
      <c r="P509" s="237"/>
      <c r="Q509" s="237"/>
      <c r="R509" s="237"/>
      <c r="S509" s="237"/>
      <c r="T509" s="238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T509" s="239" t="s">
        <v>151</v>
      </c>
      <c r="AU509" s="239" t="s">
        <v>149</v>
      </c>
      <c r="AV509" s="13" t="s">
        <v>81</v>
      </c>
      <c r="AW509" s="13" t="s">
        <v>30</v>
      </c>
      <c r="AX509" s="13" t="s">
        <v>73</v>
      </c>
      <c r="AY509" s="239" t="s">
        <v>140</v>
      </c>
    </row>
    <row r="510" s="14" customFormat="1">
      <c r="A510" s="14"/>
      <c r="B510" s="240"/>
      <c r="C510" s="241"/>
      <c r="D510" s="231" t="s">
        <v>151</v>
      </c>
      <c r="E510" s="242" t="s">
        <v>1</v>
      </c>
      <c r="F510" s="243" t="s">
        <v>390</v>
      </c>
      <c r="G510" s="241"/>
      <c r="H510" s="244">
        <v>2</v>
      </c>
      <c r="I510" s="245"/>
      <c r="J510" s="241"/>
      <c r="K510" s="241"/>
      <c r="L510" s="246"/>
      <c r="M510" s="247"/>
      <c r="N510" s="248"/>
      <c r="O510" s="248"/>
      <c r="P510" s="248"/>
      <c r="Q510" s="248"/>
      <c r="R510" s="248"/>
      <c r="S510" s="248"/>
      <c r="T510" s="249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T510" s="250" t="s">
        <v>151</v>
      </c>
      <c r="AU510" s="250" t="s">
        <v>149</v>
      </c>
      <c r="AV510" s="14" t="s">
        <v>83</v>
      </c>
      <c r="AW510" s="14" t="s">
        <v>30</v>
      </c>
      <c r="AX510" s="14" t="s">
        <v>73</v>
      </c>
      <c r="AY510" s="250" t="s">
        <v>140</v>
      </c>
    </row>
    <row r="511" s="15" customFormat="1">
      <c r="A511" s="15"/>
      <c r="B511" s="251"/>
      <c r="C511" s="252"/>
      <c r="D511" s="231" t="s">
        <v>151</v>
      </c>
      <c r="E511" s="253" t="s">
        <v>1</v>
      </c>
      <c r="F511" s="254" t="s">
        <v>158</v>
      </c>
      <c r="G511" s="252"/>
      <c r="H511" s="255">
        <v>2</v>
      </c>
      <c r="I511" s="256"/>
      <c r="J511" s="252"/>
      <c r="K511" s="252"/>
      <c r="L511" s="257"/>
      <c r="M511" s="258"/>
      <c r="N511" s="259"/>
      <c r="O511" s="259"/>
      <c r="P511" s="259"/>
      <c r="Q511" s="259"/>
      <c r="R511" s="259"/>
      <c r="S511" s="259"/>
      <c r="T511" s="260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T511" s="261" t="s">
        <v>151</v>
      </c>
      <c r="AU511" s="261" t="s">
        <v>149</v>
      </c>
      <c r="AV511" s="15" t="s">
        <v>148</v>
      </c>
      <c r="AW511" s="15" t="s">
        <v>30</v>
      </c>
      <c r="AX511" s="15" t="s">
        <v>81</v>
      </c>
      <c r="AY511" s="261" t="s">
        <v>140</v>
      </c>
    </row>
    <row r="512" s="12" customFormat="1" ht="22.8" customHeight="1">
      <c r="A512" s="12"/>
      <c r="B512" s="199"/>
      <c r="C512" s="200"/>
      <c r="D512" s="201" t="s">
        <v>72</v>
      </c>
      <c r="E512" s="213" t="s">
        <v>468</v>
      </c>
      <c r="F512" s="213" t="s">
        <v>469</v>
      </c>
      <c r="G512" s="200"/>
      <c r="H512" s="200"/>
      <c r="I512" s="203"/>
      <c r="J512" s="214">
        <f>BK512</f>
        <v>0</v>
      </c>
      <c r="K512" s="200"/>
      <c r="L512" s="205"/>
      <c r="M512" s="206"/>
      <c r="N512" s="207"/>
      <c r="O512" s="207"/>
      <c r="P512" s="208">
        <f>P513+P573+P613+P654+P721</f>
        <v>0</v>
      </c>
      <c r="Q512" s="207"/>
      <c r="R512" s="208">
        <f>R513+R573+R613+R654+R721</f>
        <v>3.3057879999999997</v>
      </c>
      <c r="S512" s="207"/>
      <c r="T512" s="209">
        <f>T513+T573+T613+T654+T721</f>
        <v>0</v>
      </c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R512" s="210" t="s">
        <v>81</v>
      </c>
      <c r="AT512" s="211" t="s">
        <v>72</v>
      </c>
      <c r="AU512" s="211" t="s">
        <v>81</v>
      </c>
      <c r="AY512" s="210" t="s">
        <v>140</v>
      </c>
      <c r="BK512" s="212">
        <f>BK513+BK573+BK613+BK654+BK721</f>
        <v>0</v>
      </c>
    </row>
    <row r="513" s="12" customFormat="1" ht="20.88" customHeight="1">
      <c r="A513" s="12"/>
      <c r="B513" s="199"/>
      <c r="C513" s="200"/>
      <c r="D513" s="201" t="s">
        <v>72</v>
      </c>
      <c r="E513" s="213" t="s">
        <v>470</v>
      </c>
      <c r="F513" s="213" t="s">
        <v>143</v>
      </c>
      <c r="G513" s="200"/>
      <c r="H513" s="200"/>
      <c r="I513" s="203"/>
      <c r="J513" s="214">
        <f>BK513</f>
        <v>0</v>
      </c>
      <c r="K513" s="200"/>
      <c r="L513" s="205"/>
      <c r="M513" s="206"/>
      <c r="N513" s="207"/>
      <c r="O513" s="207"/>
      <c r="P513" s="208">
        <f>SUM(P514:P572)</f>
        <v>0</v>
      </c>
      <c r="Q513" s="207"/>
      <c r="R513" s="208">
        <f>SUM(R514:R572)</f>
        <v>1.2450599999999998</v>
      </c>
      <c r="S513" s="207"/>
      <c r="T513" s="209">
        <f>SUM(T514:T572)</f>
        <v>0</v>
      </c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R513" s="210" t="s">
        <v>81</v>
      </c>
      <c r="AT513" s="211" t="s">
        <v>72</v>
      </c>
      <c r="AU513" s="211" t="s">
        <v>83</v>
      </c>
      <c r="AY513" s="210" t="s">
        <v>140</v>
      </c>
      <c r="BK513" s="212">
        <f>SUM(BK514:BK572)</f>
        <v>0</v>
      </c>
    </row>
    <row r="514" s="2" customFormat="1" ht="24.15" customHeight="1">
      <c r="A514" s="38"/>
      <c r="B514" s="39"/>
      <c r="C514" s="215" t="s">
        <v>471</v>
      </c>
      <c r="D514" s="215" t="s">
        <v>144</v>
      </c>
      <c r="E514" s="216" t="s">
        <v>145</v>
      </c>
      <c r="F514" s="217" t="s">
        <v>146</v>
      </c>
      <c r="G514" s="218" t="s">
        <v>147</v>
      </c>
      <c r="H514" s="219">
        <v>369.5</v>
      </c>
      <c r="I514" s="220"/>
      <c r="J514" s="221">
        <f>ROUND(I514*H514,2)</f>
        <v>0</v>
      </c>
      <c r="K514" s="222"/>
      <c r="L514" s="44"/>
      <c r="M514" s="223" t="s">
        <v>1</v>
      </c>
      <c r="N514" s="224" t="s">
        <v>38</v>
      </c>
      <c r="O514" s="91"/>
      <c r="P514" s="225">
        <f>O514*H514</f>
        <v>0</v>
      </c>
      <c r="Q514" s="225">
        <v>0</v>
      </c>
      <c r="R514" s="225">
        <f>Q514*H514</f>
        <v>0</v>
      </c>
      <c r="S514" s="225">
        <v>0</v>
      </c>
      <c r="T514" s="226">
        <f>S514*H514</f>
        <v>0</v>
      </c>
      <c r="U514" s="38"/>
      <c r="V514" s="38"/>
      <c r="W514" s="38"/>
      <c r="X514" s="38"/>
      <c r="Y514" s="38"/>
      <c r="Z514" s="38"/>
      <c r="AA514" s="38"/>
      <c r="AB514" s="38"/>
      <c r="AC514" s="38"/>
      <c r="AD514" s="38"/>
      <c r="AE514" s="38"/>
      <c r="AR514" s="227" t="s">
        <v>148</v>
      </c>
      <c r="AT514" s="227" t="s">
        <v>144</v>
      </c>
      <c r="AU514" s="227" t="s">
        <v>149</v>
      </c>
      <c r="AY514" s="17" t="s">
        <v>140</v>
      </c>
      <c r="BE514" s="228">
        <f>IF(N514="základní",J514,0)</f>
        <v>0</v>
      </c>
      <c r="BF514" s="228">
        <f>IF(N514="snížená",J514,0)</f>
        <v>0</v>
      </c>
      <c r="BG514" s="228">
        <f>IF(N514="zákl. přenesená",J514,0)</f>
        <v>0</v>
      </c>
      <c r="BH514" s="228">
        <f>IF(N514="sníž. přenesená",J514,0)</f>
        <v>0</v>
      </c>
      <c r="BI514" s="228">
        <f>IF(N514="nulová",J514,0)</f>
        <v>0</v>
      </c>
      <c r="BJ514" s="17" t="s">
        <v>81</v>
      </c>
      <c r="BK514" s="228">
        <f>ROUND(I514*H514,2)</f>
        <v>0</v>
      </c>
      <c r="BL514" s="17" t="s">
        <v>148</v>
      </c>
      <c r="BM514" s="227" t="s">
        <v>472</v>
      </c>
    </row>
    <row r="515" s="13" customFormat="1">
      <c r="A515" s="13"/>
      <c r="B515" s="229"/>
      <c r="C515" s="230"/>
      <c r="D515" s="231" t="s">
        <v>151</v>
      </c>
      <c r="E515" s="232" t="s">
        <v>1</v>
      </c>
      <c r="F515" s="233" t="s">
        <v>152</v>
      </c>
      <c r="G515" s="230"/>
      <c r="H515" s="232" t="s">
        <v>1</v>
      </c>
      <c r="I515" s="234"/>
      <c r="J515" s="230"/>
      <c r="K515" s="230"/>
      <c r="L515" s="235"/>
      <c r="M515" s="236"/>
      <c r="N515" s="237"/>
      <c r="O515" s="237"/>
      <c r="P515" s="237"/>
      <c r="Q515" s="237"/>
      <c r="R515" s="237"/>
      <c r="S515" s="237"/>
      <c r="T515" s="238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T515" s="239" t="s">
        <v>151</v>
      </c>
      <c r="AU515" s="239" t="s">
        <v>149</v>
      </c>
      <c r="AV515" s="13" t="s">
        <v>81</v>
      </c>
      <c r="AW515" s="13" t="s">
        <v>30</v>
      </c>
      <c r="AX515" s="13" t="s">
        <v>73</v>
      </c>
      <c r="AY515" s="239" t="s">
        <v>140</v>
      </c>
    </row>
    <row r="516" s="13" customFormat="1">
      <c r="A516" s="13"/>
      <c r="B516" s="229"/>
      <c r="C516" s="230"/>
      <c r="D516" s="231" t="s">
        <v>151</v>
      </c>
      <c r="E516" s="232" t="s">
        <v>1</v>
      </c>
      <c r="F516" s="233" t="s">
        <v>473</v>
      </c>
      <c r="G516" s="230"/>
      <c r="H516" s="232" t="s">
        <v>1</v>
      </c>
      <c r="I516" s="234"/>
      <c r="J516" s="230"/>
      <c r="K516" s="230"/>
      <c r="L516" s="235"/>
      <c r="M516" s="236"/>
      <c r="N516" s="237"/>
      <c r="O516" s="237"/>
      <c r="P516" s="237"/>
      <c r="Q516" s="237"/>
      <c r="R516" s="237"/>
      <c r="S516" s="237"/>
      <c r="T516" s="238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T516" s="239" t="s">
        <v>151</v>
      </c>
      <c r="AU516" s="239" t="s">
        <v>149</v>
      </c>
      <c r="AV516" s="13" t="s">
        <v>81</v>
      </c>
      <c r="AW516" s="13" t="s">
        <v>30</v>
      </c>
      <c r="AX516" s="13" t="s">
        <v>73</v>
      </c>
      <c r="AY516" s="239" t="s">
        <v>140</v>
      </c>
    </row>
    <row r="517" s="14" customFormat="1">
      <c r="A517" s="14"/>
      <c r="B517" s="240"/>
      <c r="C517" s="241"/>
      <c r="D517" s="231" t="s">
        <v>151</v>
      </c>
      <c r="E517" s="242" t="s">
        <v>1</v>
      </c>
      <c r="F517" s="243" t="s">
        <v>474</v>
      </c>
      <c r="G517" s="241"/>
      <c r="H517" s="244">
        <v>338</v>
      </c>
      <c r="I517" s="245"/>
      <c r="J517" s="241"/>
      <c r="K517" s="241"/>
      <c r="L517" s="246"/>
      <c r="M517" s="247"/>
      <c r="N517" s="248"/>
      <c r="O517" s="248"/>
      <c r="P517" s="248"/>
      <c r="Q517" s="248"/>
      <c r="R517" s="248"/>
      <c r="S517" s="248"/>
      <c r="T517" s="249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T517" s="250" t="s">
        <v>151</v>
      </c>
      <c r="AU517" s="250" t="s">
        <v>149</v>
      </c>
      <c r="AV517" s="14" t="s">
        <v>83</v>
      </c>
      <c r="AW517" s="14" t="s">
        <v>30</v>
      </c>
      <c r="AX517" s="14" t="s">
        <v>73</v>
      </c>
      <c r="AY517" s="250" t="s">
        <v>140</v>
      </c>
    </row>
    <row r="518" s="13" customFormat="1">
      <c r="A518" s="13"/>
      <c r="B518" s="229"/>
      <c r="C518" s="230"/>
      <c r="D518" s="231" t="s">
        <v>151</v>
      </c>
      <c r="E518" s="232" t="s">
        <v>1</v>
      </c>
      <c r="F518" s="233" t="s">
        <v>155</v>
      </c>
      <c r="G518" s="230"/>
      <c r="H518" s="232" t="s">
        <v>1</v>
      </c>
      <c r="I518" s="234"/>
      <c r="J518" s="230"/>
      <c r="K518" s="230"/>
      <c r="L518" s="235"/>
      <c r="M518" s="236"/>
      <c r="N518" s="237"/>
      <c r="O518" s="237"/>
      <c r="P518" s="237"/>
      <c r="Q518" s="237"/>
      <c r="R518" s="237"/>
      <c r="S518" s="237"/>
      <c r="T518" s="238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T518" s="239" t="s">
        <v>151</v>
      </c>
      <c r="AU518" s="239" t="s">
        <v>149</v>
      </c>
      <c r="AV518" s="13" t="s">
        <v>81</v>
      </c>
      <c r="AW518" s="13" t="s">
        <v>30</v>
      </c>
      <c r="AX518" s="13" t="s">
        <v>73</v>
      </c>
      <c r="AY518" s="239" t="s">
        <v>140</v>
      </c>
    </row>
    <row r="519" s="13" customFormat="1">
      <c r="A519" s="13"/>
      <c r="B519" s="229"/>
      <c r="C519" s="230"/>
      <c r="D519" s="231" t="s">
        <v>151</v>
      </c>
      <c r="E519" s="232" t="s">
        <v>1</v>
      </c>
      <c r="F519" s="233" t="s">
        <v>475</v>
      </c>
      <c r="G519" s="230"/>
      <c r="H519" s="232" t="s">
        <v>1</v>
      </c>
      <c r="I519" s="234"/>
      <c r="J519" s="230"/>
      <c r="K519" s="230"/>
      <c r="L519" s="235"/>
      <c r="M519" s="236"/>
      <c r="N519" s="237"/>
      <c r="O519" s="237"/>
      <c r="P519" s="237"/>
      <c r="Q519" s="237"/>
      <c r="R519" s="237"/>
      <c r="S519" s="237"/>
      <c r="T519" s="238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T519" s="239" t="s">
        <v>151</v>
      </c>
      <c r="AU519" s="239" t="s">
        <v>149</v>
      </c>
      <c r="AV519" s="13" t="s">
        <v>81</v>
      </c>
      <c r="AW519" s="13" t="s">
        <v>30</v>
      </c>
      <c r="AX519" s="13" t="s">
        <v>73</v>
      </c>
      <c r="AY519" s="239" t="s">
        <v>140</v>
      </c>
    </row>
    <row r="520" s="14" customFormat="1">
      <c r="A520" s="14"/>
      <c r="B520" s="240"/>
      <c r="C520" s="241"/>
      <c r="D520" s="231" t="s">
        <v>151</v>
      </c>
      <c r="E520" s="242" t="s">
        <v>1</v>
      </c>
      <c r="F520" s="243" t="s">
        <v>476</v>
      </c>
      <c r="G520" s="241"/>
      <c r="H520" s="244">
        <v>31.5</v>
      </c>
      <c r="I520" s="245"/>
      <c r="J520" s="241"/>
      <c r="K520" s="241"/>
      <c r="L520" s="246"/>
      <c r="M520" s="247"/>
      <c r="N520" s="248"/>
      <c r="O520" s="248"/>
      <c r="P520" s="248"/>
      <c r="Q520" s="248"/>
      <c r="R520" s="248"/>
      <c r="S520" s="248"/>
      <c r="T520" s="249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T520" s="250" t="s">
        <v>151</v>
      </c>
      <c r="AU520" s="250" t="s">
        <v>149</v>
      </c>
      <c r="AV520" s="14" t="s">
        <v>83</v>
      </c>
      <c r="AW520" s="14" t="s">
        <v>30</v>
      </c>
      <c r="AX520" s="14" t="s">
        <v>73</v>
      </c>
      <c r="AY520" s="250" t="s">
        <v>140</v>
      </c>
    </row>
    <row r="521" s="15" customFormat="1">
      <c r="A521" s="15"/>
      <c r="B521" s="251"/>
      <c r="C521" s="252"/>
      <c r="D521" s="231" t="s">
        <v>151</v>
      </c>
      <c r="E521" s="253" t="s">
        <v>1</v>
      </c>
      <c r="F521" s="254" t="s">
        <v>158</v>
      </c>
      <c r="G521" s="252"/>
      <c r="H521" s="255">
        <v>369.5</v>
      </c>
      <c r="I521" s="256"/>
      <c r="J521" s="252"/>
      <c r="K521" s="252"/>
      <c r="L521" s="257"/>
      <c r="M521" s="258"/>
      <c r="N521" s="259"/>
      <c r="O521" s="259"/>
      <c r="P521" s="259"/>
      <c r="Q521" s="259"/>
      <c r="R521" s="259"/>
      <c r="S521" s="259"/>
      <c r="T521" s="260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T521" s="261" t="s">
        <v>151</v>
      </c>
      <c r="AU521" s="261" t="s">
        <v>149</v>
      </c>
      <c r="AV521" s="15" t="s">
        <v>148</v>
      </c>
      <c r="AW521" s="15" t="s">
        <v>30</v>
      </c>
      <c r="AX521" s="15" t="s">
        <v>81</v>
      </c>
      <c r="AY521" s="261" t="s">
        <v>140</v>
      </c>
    </row>
    <row r="522" s="2" customFormat="1" ht="21.75" customHeight="1">
      <c r="A522" s="38"/>
      <c r="B522" s="39"/>
      <c r="C522" s="215" t="s">
        <v>477</v>
      </c>
      <c r="D522" s="215" t="s">
        <v>144</v>
      </c>
      <c r="E522" s="216" t="s">
        <v>159</v>
      </c>
      <c r="F522" s="217" t="s">
        <v>160</v>
      </c>
      <c r="G522" s="218" t="s">
        <v>147</v>
      </c>
      <c r="H522" s="219">
        <v>369.5</v>
      </c>
      <c r="I522" s="220"/>
      <c r="J522" s="221">
        <f>ROUND(I522*H522,2)</f>
        <v>0</v>
      </c>
      <c r="K522" s="222"/>
      <c r="L522" s="44"/>
      <c r="M522" s="223" t="s">
        <v>1</v>
      </c>
      <c r="N522" s="224" t="s">
        <v>38</v>
      </c>
      <c r="O522" s="91"/>
      <c r="P522" s="225">
        <f>O522*H522</f>
        <v>0</v>
      </c>
      <c r="Q522" s="225">
        <v>0</v>
      </c>
      <c r="R522" s="225">
        <f>Q522*H522</f>
        <v>0</v>
      </c>
      <c r="S522" s="225">
        <v>0</v>
      </c>
      <c r="T522" s="226">
        <f>S522*H522</f>
        <v>0</v>
      </c>
      <c r="U522" s="38"/>
      <c r="V522" s="38"/>
      <c r="W522" s="38"/>
      <c r="X522" s="38"/>
      <c r="Y522" s="38"/>
      <c r="Z522" s="38"/>
      <c r="AA522" s="38"/>
      <c r="AB522" s="38"/>
      <c r="AC522" s="38"/>
      <c r="AD522" s="38"/>
      <c r="AE522" s="38"/>
      <c r="AR522" s="227" t="s">
        <v>148</v>
      </c>
      <c r="AT522" s="227" t="s">
        <v>144</v>
      </c>
      <c r="AU522" s="227" t="s">
        <v>149</v>
      </c>
      <c r="AY522" s="17" t="s">
        <v>140</v>
      </c>
      <c r="BE522" s="228">
        <f>IF(N522="základní",J522,0)</f>
        <v>0</v>
      </c>
      <c r="BF522" s="228">
        <f>IF(N522="snížená",J522,0)</f>
        <v>0</v>
      </c>
      <c r="BG522" s="228">
        <f>IF(N522="zákl. přenesená",J522,0)</f>
        <v>0</v>
      </c>
      <c r="BH522" s="228">
        <f>IF(N522="sníž. přenesená",J522,0)</f>
        <v>0</v>
      </c>
      <c r="BI522" s="228">
        <f>IF(N522="nulová",J522,0)</f>
        <v>0</v>
      </c>
      <c r="BJ522" s="17" t="s">
        <v>81</v>
      </c>
      <c r="BK522" s="228">
        <f>ROUND(I522*H522,2)</f>
        <v>0</v>
      </c>
      <c r="BL522" s="17" t="s">
        <v>148</v>
      </c>
      <c r="BM522" s="227" t="s">
        <v>478</v>
      </c>
    </row>
    <row r="523" s="2" customFormat="1">
      <c r="A523" s="38"/>
      <c r="B523" s="39"/>
      <c r="C523" s="40"/>
      <c r="D523" s="262" t="s">
        <v>162</v>
      </c>
      <c r="E523" s="40"/>
      <c r="F523" s="263" t="s">
        <v>163</v>
      </c>
      <c r="G523" s="40"/>
      <c r="H523" s="40"/>
      <c r="I523" s="264"/>
      <c r="J523" s="40"/>
      <c r="K523" s="40"/>
      <c r="L523" s="44"/>
      <c r="M523" s="265"/>
      <c r="N523" s="266"/>
      <c r="O523" s="91"/>
      <c r="P523" s="91"/>
      <c r="Q523" s="91"/>
      <c r="R523" s="91"/>
      <c r="S523" s="91"/>
      <c r="T523" s="92"/>
      <c r="U523" s="38"/>
      <c r="V523" s="38"/>
      <c r="W523" s="38"/>
      <c r="X523" s="38"/>
      <c r="Y523" s="38"/>
      <c r="Z523" s="38"/>
      <c r="AA523" s="38"/>
      <c r="AB523" s="38"/>
      <c r="AC523" s="38"/>
      <c r="AD523" s="38"/>
      <c r="AE523" s="38"/>
      <c r="AT523" s="17" t="s">
        <v>162</v>
      </c>
      <c r="AU523" s="17" t="s">
        <v>149</v>
      </c>
    </row>
    <row r="524" s="13" customFormat="1">
      <c r="A524" s="13"/>
      <c r="B524" s="229"/>
      <c r="C524" s="230"/>
      <c r="D524" s="231" t="s">
        <v>151</v>
      </c>
      <c r="E524" s="232" t="s">
        <v>1</v>
      </c>
      <c r="F524" s="233" t="s">
        <v>152</v>
      </c>
      <c r="G524" s="230"/>
      <c r="H524" s="232" t="s">
        <v>1</v>
      </c>
      <c r="I524" s="234"/>
      <c r="J524" s="230"/>
      <c r="K524" s="230"/>
      <c r="L524" s="235"/>
      <c r="M524" s="236"/>
      <c r="N524" s="237"/>
      <c r="O524" s="237"/>
      <c r="P524" s="237"/>
      <c r="Q524" s="237"/>
      <c r="R524" s="237"/>
      <c r="S524" s="237"/>
      <c r="T524" s="238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T524" s="239" t="s">
        <v>151</v>
      </c>
      <c r="AU524" s="239" t="s">
        <v>149</v>
      </c>
      <c r="AV524" s="13" t="s">
        <v>81</v>
      </c>
      <c r="AW524" s="13" t="s">
        <v>30</v>
      </c>
      <c r="AX524" s="13" t="s">
        <v>73</v>
      </c>
      <c r="AY524" s="239" t="s">
        <v>140</v>
      </c>
    </row>
    <row r="525" s="13" customFormat="1">
      <c r="A525" s="13"/>
      <c r="B525" s="229"/>
      <c r="C525" s="230"/>
      <c r="D525" s="231" t="s">
        <v>151</v>
      </c>
      <c r="E525" s="232" t="s">
        <v>1</v>
      </c>
      <c r="F525" s="233" t="s">
        <v>473</v>
      </c>
      <c r="G525" s="230"/>
      <c r="H525" s="232" t="s">
        <v>1</v>
      </c>
      <c r="I525" s="234"/>
      <c r="J525" s="230"/>
      <c r="K525" s="230"/>
      <c r="L525" s="235"/>
      <c r="M525" s="236"/>
      <c r="N525" s="237"/>
      <c r="O525" s="237"/>
      <c r="P525" s="237"/>
      <c r="Q525" s="237"/>
      <c r="R525" s="237"/>
      <c r="S525" s="237"/>
      <c r="T525" s="238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T525" s="239" t="s">
        <v>151</v>
      </c>
      <c r="AU525" s="239" t="s">
        <v>149</v>
      </c>
      <c r="AV525" s="13" t="s">
        <v>81</v>
      </c>
      <c r="AW525" s="13" t="s">
        <v>30</v>
      </c>
      <c r="AX525" s="13" t="s">
        <v>73</v>
      </c>
      <c r="AY525" s="239" t="s">
        <v>140</v>
      </c>
    </row>
    <row r="526" s="14" customFormat="1">
      <c r="A526" s="14"/>
      <c r="B526" s="240"/>
      <c r="C526" s="241"/>
      <c r="D526" s="231" t="s">
        <v>151</v>
      </c>
      <c r="E526" s="242" t="s">
        <v>1</v>
      </c>
      <c r="F526" s="243" t="s">
        <v>474</v>
      </c>
      <c r="G526" s="241"/>
      <c r="H526" s="244">
        <v>338</v>
      </c>
      <c r="I526" s="245"/>
      <c r="J526" s="241"/>
      <c r="K526" s="241"/>
      <c r="L526" s="246"/>
      <c r="M526" s="247"/>
      <c r="N526" s="248"/>
      <c r="O526" s="248"/>
      <c r="P526" s="248"/>
      <c r="Q526" s="248"/>
      <c r="R526" s="248"/>
      <c r="S526" s="248"/>
      <c r="T526" s="249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T526" s="250" t="s">
        <v>151</v>
      </c>
      <c r="AU526" s="250" t="s">
        <v>149</v>
      </c>
      <c r="AV526" s="14" t="s">
        <v>83</v>
      </c>
      <c r="AW526" s="14" t="s">
        <v>30</v>
      </c>
      <c r="AX526" s="14" t="s">
        <v>73</v>
      </c>
      <c r="AY526" s="250" t="s">
        <v>140</v>
      </c>
    </row>
    <row r="527" s="13" customFormat="1">
      <c r="A527" s="13"/>
      <c r="B527" s="229"/>
      <c r="C527" s="230"/>
      <c r="D527" s="231" t="s">
        <v>151</v>
      </c>
      <c r="E527" s="232" t="s">
        <v>1</v>
      </c>
      <c r="F527" s="233" t="s">
        <v>155</v>
      </c>
      <c r="G527" s="230"/>
      <c r="H527" s="232" t="s">
        <v>1</v>
      </c>
      <c r="I527" s="234"/>
      <c r="J527" s="230"/>
      <c r="K527" s="230"/>
      <c r="L527" s="235"/>
      <c r="M527" s="236"/>
      <c r="N527" s="237"/>
      <c r="O527" s="237"/>
      <c r="P527" s="237"/>
      <c r="Q527" s="237"/>
      <c r="R527" s="237"/>
      <c r="S527" s="237"/>
      <c r="T527" s="238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T527" s="239" t="s">
        <v>151</v>
      </c>
      <c r="AU527" s="239" t="s">
        <v>149</v>
      </c>
      <c r="AV527" s="13" t="s">
        <v>81</v>
      </c>
      <c r="AW527" s="13" t="s">
        <v>30</v>
      </c>
      <c r="AX527" s="13" t="s">
        <v>73</v>
      </c>
      <c r="AY527" s="239" t="s">
        <v>140</v>
      </c>
    </row>
    <row r="528" s="13" customFormat="1">
      <c r="A528" s="13"/>
      <c r="B528" s="229"/>
      <c r="C528" s="230"/>
      <c r="D528" s="231" t="s">
        <v>151</v>
      </c>
      <c r="E528" s="232" t="s">
        <v>1</v>
      </c>
      <c r="F528" s="233" t="s">
        <v>475</v>
      </c>
      <c r="G528" s="230"/>
      <c r="H528" s="232" t="s">
        <v>1</v>
      </c>
      <c r="I528" s="234"/>
      <c r="J528" s="230"/>
      <c r="K528" s="230"/>
      <c r="L528" s="235"/>
      <c r="M528" s="236"/>
      <c r="N528" s="237"/>
      <c r="O528" s="237"/>
      <c r="P528" s="237"/>
      <c r="Q528" s="237"/>
      <c r="R528" s="237"/>
      <c r="S528" s="237"/>
      <c r="T528" s="238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T528" s="239" t="s">
        <v>151</v>
      </c>
      <c r="AU528" s="239" t="s">
        <v>149</v>
      </c>
      <c r="AV528" s="13" t="s">
        <v>81</v>
      </c>
      <c r="AW528" s="13" t="s">
        <v>30</v>
      </c>
      <c r="AX528" s="13" t="s">
        <v>73</v>
      </c>
      <c r="AY528" s="239" t="s">
        <v>140</v>
      </c>
    </row>
    <row r="529" s="14" customFormat="1">
      <c r="A529" s="14"/>
      <c r="B529" s="240"/>
      <c r="C529" s="241"/>
      <c r="D529" s="231" t="s">
        <v>151</v>
      </c>
      <c r="E529" s="242" t="s">
        <v>1</v>
      </c>
      <c r="F529" s="243" t="s">
        <v>476</v>
      </c>
      <c r="G529" s="241"/>
      <c r="H529" s="244">
        <v>31.5</v>
      </c>
      <c r="I529" s="245"/>
      <c r="J529" s="241"/>
      <c r="K529" s="241"/>
      <c r="L529" s="246"/>
      <c r="M529" s="247"/>
      <c r="N529" s="248"/>
      <c r="O529" s="248"/>
      <c r="P529" s="248"/>
      <c r="Q529" s="248"/>
      <c r="R529" s="248"/>
      <c r="S529" s="248"/>
      <c r="T529" s="249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T529" s="250" t="s">
        <v>151</v>
      </c>
      <c r="AU529" s="250" t="s">
        <v>149</v>
      </c>
      <c r="AV529" s="14" t="s">
        <v>83</v>
      </c>
      <c r="AW529" s="14" t="s">
        <v>30</v>
      </c>
      <c r="AX529" s="14" t="s">
        <v>73</v>
      </c>
      <c r="AY529" s="250" t="s">
        <v>140</v>
      </c>
    </row>
    <row r="530" s="15" customFormat="1">
      <c r="A530" s="15"/>
      <c r="B530" s="251"/>
      <c r="C530" s="252"/>
      <c r="D530" s="231" t="s">
        <v>151</v>
      </c>
      <c r="E530" s="253" t="s">
        <v>1</v>
      </c>
      <c r="F530" s="254" t="s">
        <v>158</v>
      </c>
      <c r="G530" s="252"/>
      <c r="H530" s="255">
        <v>369.5</v>
      </c>
      <c r="I530" s="256"/>
      <c r="J530" s="252"/>
      <c r="K530" s="252"/>
      <c r="L530" s="257"/>
      <c r="M530" s="258"/>
      <c r="N530" s="259"/>
      <c r="O530" s="259"/>
      <c r="P530" s="259"/>
      <c r="Q530" s="259"/>
      <c r="R530" s="259"/>
      <c r="S530" s="259"/>
      <c r="T530" s="260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T530" s="261" t="s">
        <v>151</v>
      </c>
      <c r="AU530" s="261" t="s">
        <v>149</v>
      </c>
      <c r="AV530" s="15" t="s">
        <v>148</v>
      </c>
      <c r="AW530" s="15" t="s">
        <v>30</v>
      </c>
      <c r="AX530" s="15" t="s">
        <v>81</v>
      </c>
      <c r="AY530" s="261" t="s">
        <v>140</v>
      </c>
    </row>
    <row r="531" s="2" customFormat="1" ht="16.5" customHeight="1">
      <c r="A531" s="38"/>
      <c r="B531" s="39"/>
      <c r="C531" s="215" t="s">
        <v>479</v>
      </c>
      <c r="D531" s="215" t="s">
        <v>144</v>
      </c>
      <c r="E531" s="216" t="s">
        <v>164</v>
      </c>
      <c r="F531" s="217" t="s">
        <v>165</v>
      </c>
      <c r="G531" s="218" t="s">
        <v>166</v>
      </c>
      <c r="H531" s="219">
        <v>120</v>
      </c>
      <c r="I531" s="220"/>
      <c r="J531" s="221">
        <f>ROUND(I531*H531,2)</f>
        <v>0</v>
      </c>
      <c r="K531" s="222"/>
      <c r="L531" s="44"/>
      <c r="M531" s="223" t="s">
        <v>1</v>
      </c>
      <c r="N531" s="224" t="s">
        <v>38</v>
      </c>
      <c r="O531" s="91"/>
      <c r="P531" s="225">
        <f>O531*H531</f>
        <v>0</v>
      </c>
      <c r="Q531" s="225">
        <v>2.0000000000000002E-05</v>
      </c>
      <c r="R531" s="225">
        <f>Q531*H531</f>
        <v>0.0024000000000000002</v>
      </c>
      <c r="S531" s="225">
        <v>0</v>
      </c>
      <c r="T531" s="226">
        <f>S531*H531</f>
        <v>0</v>
      </c>
      <c r="U531" s="38"/>
      <c r="V531" s="38"/>
      <c r="W531" s="38"/>
      <c r="X531" s="38"/>
      <c r="Y531" s="38"/>
      <c r="Z531" s="38"/>
      <c r="AA531" s="38"/>
      <c r="AB531" s="38"/>
      <c r="AC531" s="38"/>
      <c r="AD531" s="38"/>
      <c r="AE531" s="38"/>
      <c r="AR531" s="227" t="s">
        <v>148</v>
      </c>
      <c r="AT531" s="227" t="s">
        <v>144</v>
      </c>
      <c r="AU531" s="227" t="s">
        <v>149</v>
      </c>
      <c r="AY531" s="17" t="s">
        <v>140</v>
      </c>
      <c r="BE531" s="228">
        <f>IF(N531="základní",J531,0)</f>
        <v>0</v>
      </c>
      <c r="BF531" s="228">
        <f>IF(N531="snížená",J531,0)</f>
        <v>0</v>
      </c>
      <c r="BG531" s="228">
        <f>IF(N531="zákl. přenesená",J531,0)</f>
        <v>0</v>
      </c>
      <c r="BH531" s="228">
        <f>IF(N531="sníž. přenesená",J531,0)</f>
        <v>0</v>
      </c>
      <c r="BI531" s="228">
        <f>IF(N531="nulová",J531,0)</f>
        <v>0</v>
      </c>
      <c r="BJ531" s="17" t="s">
        <v>81</v>
      </c>
      <c r="BK531" s="228">
        <f>ROUND(I531*H531,2)</f>
        <v>0</v>
      </c>
      <c r="BL531" s="17" t="s">
        <v>148</v>
      </c>
      <c r="BM531" s="227" t="s">
        <v>480</v>
      </c>
    </row>
    <row r="532" s="2" customFormat="1">
      <c r="A532" s="38"/>
      <c r="B532" s="39"/>
      <c r="C532" s="40"/>
      <c r="D532" s="262" t="s">
        <v>162</v>
      </c>
      <c r="E532" s="40"/>
      <c r="F532" s="263" t="s">
        <v>168</v>
      </c>
      <c r="G532" s="40"/>
      <c r="H532" s="40"/>
      <c r="I532" s="264"/>
      <c r="J532" s="40"/>
      <c r="K532" s="40"/>
      <c r="L532" s="44"/>
      <c r="M532" s="265"/>
      <c r="N532" s="266"/>
      <c r="O532" s="91"/>
      <c r="P532" s="91"/>
      <c r="Q532" s="91"/>
      <c r="R532" s="91"/>
      <c r="S532" s="91"/>
      <c r="T532" s="92"/>
      <c r="U532" s="38"/>
      <c r="V532" s="38"/>
      <c r="W532" s="38"/>
      <c r="X532" s="38"/>
      <c r="Y532" s="38"/>
      <c r="Z532" s="38"/>
      <c r="AA532" s="38"/>
      <c r="AB532" s="38"/>
      <c r="AC532" s="38"/>
      <c r="AD532" s="38"/>
      <c r="AE532" s="38"/>
      <c r="AT532" s="17" t="s">
        <v>162</v>
      </c>
      <c r="AU532" s="17" t="s">
        <v>149</v>
      </c>
    </row>
    <row r="533" s="13" customFormat="1">
      <c r="A533" s="13"/>
      <c r="B533" s="229"/>
      <c r="C533" s="230"/>
      <c r="D533" s="231" t="s">
        <v>151</v>
      </c>
      <c r="E533" s="232" t="s">
        <v>1</v>
      </c>
      <c r="F533" s="233" t="s">
        <v>481</v>
      </c>
      <c r="G533" s="230"/>
      <c r="H533" s="232" t="s">
        <v>1</v>
      </c>
      <c r="I533" s="234"/>
      <c r="J533" s="230"/>
      <c r="K533" s="230"/>
      <c r="L533" s="235"/>
      <c r="M533" s="236"/>
      <c r="N533" s="237"/>
      <c r="O533" s="237"/>
      <c r="P533" s="237"/>
      <c r="Q533" s="237"/>
      <c r="R533" s="237"/>
      <c r="S533" s="237"/>
      <c r="T533" s="238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T533" s="239" t="s">
        <v>151</v>
      </c>
      <c r="AU533" s="239" t="s">
        <v>149</v>
      </c>
      <c r="AV533" s="13" t="s">
        <v>81</v>
      </c>
      <c r="AW533" s="13" t="s">
        <v>30</v>
      </c>
      <c r="AX533" s="13" t="s">
        <v>73</v>
      </c>
      <c r="AY533" s="239" t="s">
        <v>140</v>
      </c>
    </row>
    <row r="534" s="14" customFormat="1">
      <c r="A534" s="14"/>
      <c r="B534" s="240"/>
      <c r="C534" s="241"/>
      <c r="D534" s="231" t="s">
        <v>151</v>
      </c>
      <c r="E534" s="242" t="s">
        <v>1</v>
      </c>
      <c r="F534" s="243" t="s">
        <v>482</v>
      </c>
      <c r="G534" s="241"/>
      <c r="H534" s="244">
        <v>120</v>
      </c>
      <c r="I534" s="245"/>
      <c r="J534" s="241"/>
      <c r="K534" s="241"/>
      <c r="L534" s="246"/>
      <c r="M534" s="247"/>
      <c r="N534" s="248"/>
      <c r="O534" s="248"/>
      <c r="P534" s="248"/>
      <c r="Q534" s="248"/>
      <c r="R534" s="248"/>
      <c r="S534" s="248"/>
      <c r="T534" s="249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T534" s="250" t="s">
        <v>151</v>
      </c>
      <c r="AU534" s="250" t="s">
        <v>149</v>
      </c>
      <c r="AV534" s="14" t="s">
        <v>83</v>
      </c>
      <c r="AW534" s="14" t="s">
        <v>30</v>
      </c>
      <c r="AX534" s="14" t="s">
        <v>73</v>
      </c>
      <c r="AY534" s="250" t="s">
        <v>140</v>
      </c>
    </row>
    <row r="535" s="15" customFormat="1">
      <c r="A535" s="15"/>
      <c r="B535" s="251"/>
      <c r="C535" s="252"/>
      <c r="D535" s="231" t="s">
        <v>151</v>
      </c>
      <c r="E535" s="253" t="s">
        <v>1</v>
      </c>
      <c r="F535" s="254" t="s">
        <v>158</v>
      </c>
      <c r="G535" s="252"/>
      <c r="H535" s="255">
        <v>120</v>
      </c>
      <c r="I535" s="256"/>
      <c r="J535" s="252"/>
      <c r="K535" s="252"/>
      <c r="L535" s="257"/>
      <c r="M535" s="258"/>
      <c r="N535" s="259"/>
      <c r="O535" s="259"/>
      <c r="P535" s="259"/>
      <c r="Q535" s="259"/>
      <c r="R535" s="259"/>
      <c r="S535" s="259"/>
      <c r="T535" s="260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T535" s="261" t="s">
        <v>151</v>
      </c>
      <c r="AU535" s="261" t="s">
        <v>149</v>
      </c>
      <c r="AV535" s="15" t="s">
        <v>148</v>
      </c>
      <c r="AW535" s="15" t="s">
        <v>30</v>
      </c>
      <c r="AX535" s="15" t="s">
        <v>81</v>
      </c>
      <c r="AY535" s="261" t="s">
        <v>140</v>
      </c>
    </row>
    <row r="536" s="2" customFormat="1" ht="24.15" customHeight="1">
      <c r="A536" s="38"/>
      <c r="B536" s="39"/>
      <c r="C536" s="215" t="s">
        <v>483</v>
      </c>
      <c r="D536" s="215" t="s">
        <v>144</v>
      </c>
      <c r="E536" s="216" t="s">
        <v>171</v>
      </c>
      <c r="F536" s="217" t="s">
        <v>172</v>
      </c>
      <c r="G536" s="218" t="s">
        <v>166</v>
      </c>
      <c r="H536" s="219">
        <v>160</v>
      </c>
      <c r="I536" s="220"/>
      <c r="J536" s="221">
        <f>ROUND(I536*H536,2)</f>
        <v>0</v>
      </c>
      <c r="K536" s="222"/>
      <c r="L536" s="44"/>
      <c r="M536" s="223" t="s">
        <v>1</v>
      </c>
      <c r="N536" s="224" t="s">
        <v>38</v>
      </c>
      <c r="O536" s="91"/>
      <c r="P536" s="225">
        <f>O536*H536</f>
        <v>0</v>
      </c>
      <c r="Q536" s="225">
        <v>0</v>
      </c>
      <c r="R536" s="225">
        <f>Q536*H536</f>
        <v>0</v>
      </c>
      <c r="S536" s="225">
        <v>0</v>
      </c>
      <c r="T536" s="226">
        <f>S536*H536</f>
        <v>0</v>
      </c>
      <c r="U536" s="38"/>
      <c r="V536" s="38"/>
      <c r="W536" s="38"/>
      <c r="X536" s="38"/>
      <c r="Y536" s="38"/>
      <c r="Z536" s="38"/>
      <c r="AA536" s="38"/>
      <c r="AB536" s="38"/>
      <c r="AC536" s="38"/>
      <c r="AD536" s="38"/>
      <c r="AE536" s="38"/>
      <c r="AR536" s="227" t="s">
        <v>148</v>
      </c>
      <c r="AT536" s="227" t="s">
        <v>144</v>
      </c>
      <c r="AU536" s="227" t="s">
        <v>149</v>
      </c>
      <c r="AY536" s="17" t="s">
        <v>140</v>
      </c>
      <c r="BE536" s="228">
        <f>IF(N536="základní",J536,0)</f>
        <v>0</v>
      </c>
      <c r="BF536" s="228">
        <f>IF(N536="snížená",J536,0)</f>
        <v>0</v>
      </c>
      <c r="BG536" s="228">
        <f>IF(N536="zákl. přenesená",J536,0)</f>
        <v>0</v>
      </c>
      <c r="BH536" s="228">
        <f>IF(N536="sníž. přenesená",J536,0)</f>
        <v>0</v>
      </c>
      <c r="BI536" s="228">
        <f>IF(N536="nulová",J536,0)</f>
        <v>0</v>
      </c>
      <c r="BJ536" s="17" t="s">
        <v>81</v>
      </c>
      <c r="BK536" s="228">
        <f>ROUND(I536*H536,2)</f>
        <v>0</v>
      </c>
      <c r="BL536" s="17" t="s">
        <v>148</v>
      </c>
      <c r="BM536" s="227" t="s">
        <v>484</v>
      </c>
    </row>
    <row r="537" s="2" customFormat="1">
      <c r="A537" s="38"/>
      <c r="B537" s="39"/>
      <c r="C537" s="40"/>
      <c r="D537" s="262" t="s">
        <v>162</v>
      </c>
      <c r="E537" s="40"/>
      <c r="F537" s="263" t="s">
        <v>174</v>
      </c>
      <c r="G537" s="40"/>
      <c r="H537" s="40"/>
      <c r="I537" s="264"/>
      <c r="J537" s="40"/>
      <c r="K537" s="40"/>
      <c r="L537" s="44"/>
      <c r="M537" s="265"/>
      <c r="N537" s="266"/>
      <c r="O537" s="91"/>
      <c r="P537" s="91"/>
      <c r="Q537" s="91"/>
      <c r="R537" s="91"/>
      <c r="S537" s="91"/>
      <c r="T537" s="92"/>
      <c r="U537" s="38"/>
      <c r="V537" s="38"/>
      <c r="W537" s="38"/>
      <c r="X537" s="38"/>
      <c r="Y537" s="38"/>
      <c r="Z537" s="38"/>
      <c r="AA537" s="38"/>
      <c r="AB537" s="38"/>
      <c r="AC537" s="38"/>
      <c r="AD537" s="38"/>
      <c r="AE537" s="38"/>
      <c r="AT537" s="17" t="s">
        <v>162</v>
      </c>
      <c r="AU537" s="17" t="s">
        <v>149</v>
      </c>
    </row>
    <row r="538" s="13" customFormat="1">
      <c r="A538" s="13"/>
      <c r="B538" s="229"/>
      <c r="C538" s="230"/>
      <c r="D538" s="231" t="s">
        <v>151</v>
      </c>
      <c r="E538" s="232" t="s">
        <v>1</v>
      </c>
      <c r="F538" s="233" t="s">
        <v>175</v>
      </c>
      <c r="G538" s="230"/>
      <c r="H538" s="232" t="s">
        <v>1</v>
      </c>
      <c r="I538" s="234"/>
      <c r="J538" s="230"/>
      <c r="K538" s="230"/>
      <c r="L538" s="235"/>
      <c r="M538" s="236"/>
      <c r="N538" s="237"/>
      <c r="O538" s="237"/>
      <c r="P538" s="237"/>
      <c r="Q538" s="237"/>
      <c r="R538" s="237"/>
      <c r="S538" s="237"/>
      <c r="T538" s="238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T538" s="239" t="s">
        <v>151</v>
      </c>
      <c r="AU538" s="239" t="s">
        <v>149</v>
      </c>
      <c r="AV538" s="13" t="s">
        <v>81</v>
      </c>
      <c r="AW538" s="13" t="s">
        <v>30</v>
      </c>
      <c r="AX538" s="13" t="s">
        <v>73</v>
      </c>
      <c r="AY538" s="239" t="s">
        <v>140</v>
      </c>
    </row>
    <row r="539" s="14" customFormat="1">
      <c r="A539" s="14"/>
      <c r="B539" s="240"/>
      <c r="C539" s="241"/>
      <c r="D539" s="231" t="s">
        <v>151</v>
      </c>
      <c r="E539" s="242" t="s">
        <v>1</v>
      </c>
      <c r="F539" s="243" t="s">
        <v>176</v>
      </c>
      <c r="G539" s="241"/>
      <c r="H539" s="244">
        <v>80</v>
      </c>
      <c r="I539" s="245"/>
      <c r="J539" s="241"/>
      <c r="K539" s="241"/>
      <c r="L539" s="246"/>
      <c r="M539" s="247"/>
      <c r="N539" s="248"/>
      <c r="O539" s="248"/>
      <c r="P539" s="248"/>
      <c r="Q539" s="248"/>
      <c r="R539" s="248"/>
      <c r="S539" s="248"/>
      <c r="T539" s="249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T539" s="250" t="s">
        <v>151</v>
      </c>
      <c r="AU539" s="250" t="s">
        <v>149</v>
      </c>
      <c r="AV539" s="14" t="s">
        <v>83</v>
      </c>
      <c r="AW539" s="14" t="s">
        <v>30</v>
      </c>
      <c r="AX539" s="14" t="s">
        <v>73</v>
      </c>
      <c r="AY539" s="250" t="s">
        <v>140</v>
      </c>
    </row>
    <row r="540" s="13" customFormat="1">
      <c r="A540" s="13"/>
      <c r="B540" s="229"/>
      <c r="C540" s="230"/>
      <c r="D540" s="231" t="s">
        <v>151</v>
      </c>
      <c r="E540" s="232" t="s">
        <v>1</v>
      </c>
      <c r="F540" s="233" t="s">
        <v>177</v>
      </c>
      <c r="G540" s="230"/>
      <c r="H540" s="232" t="s">
        <v>1</v>
      </c>
      <c r="I540" s="234"/>
      <c r="J540" s="230"/>
      <c r="K540" s="230"/>
      <c r="L540" s="235"/>
      <c r="M540" s="236"/>
      <c r="N540" s="237"/>
      <c r="O540" s="237"/>
      <c r="P540" s="237"/>
      <c r="Q540" s="237"/>
      <c r="R540" s="237"/>
      <c r="S540" s="237"/>
      <c r="T540" s="238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T540" s="239" t="s">
        <v>151</v>
      </c>
      <c r="AU540" s="239" t="s">
        <v>149</v>
      </c>
      <c r="AV540" s="13" t="s">
        <v>81</v>
      </c>
      <c r="AW540" s="13" t="s">
        <v>30</v>
      </c>
      <c r="AX540" s="13" t="s">
        <v>73</v>
      </c>
      <c r="AY540" s="239" t="s">
        <v>140</v>
      </c>
    </row>
    <row r="541" s="14" customFormat="1">
      <c r="A541" s="14"/>
      <c r="B541" s="240"/>
      <c r="C541" s="241"/>
      <c r="D541" s="231" t="s">
        <v>151</v>
      </c>
      <c r="E541" s="242" t="s">
        <v>1</v>
      </c>
      <c r="F541" s="243" t="s">
        <v>176</v>
      </c>
      <c r="G541" s="241"/>
      <c r="H541" s="244">
        <v>80</v>
      </c>
      <c r="I541" s="245"/>
      <c r="J541" s="241"/>
      <c r="K541" s="241"/>
      <c r="L541" s="246"/>
      <c r="M541" s="247"/>
      <c r="N541" s="248"/>
      <c r="O541" s="248"/>
      <c r="P541" s="248"/>
      <c r="Q541" s="248"/>
      <c r="R541" s="248"/>
      <c r="S541" s="248"/>
      <c r="T541" s="249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T541" s="250" t="s">
        <v>151</v>
      </c>
      <c r="AU541" s="250" t="s">
        <v>149</v>
      </c>
      <c r="AV541" s="14" t="s">
        <v>83</v>
      </c>
      <c r="AW541" s="14" t="s">
        <v>30</v>
      </c>
      <c r="AX541" s="14" t="s">
        <v>73</v>
      </c>
      <c r="AY541" s="250" t="s">
        <v>140</v>
      </c>
    </row>
    <row r="542" s="15" customFormat="1">
      <c r="A542" s="15"/>
      <c r="B542" s="251"/>
      <c r="C542" s="252"/>
      <c r="D542" s="231" t="s">
        <v>151</v>
      </c>
      <c r="E542" s="253" t="s">
        <v>1</v>
      </c>
      <c r="F542" s="254" t="s">
        <v>158</v>
      </c>
      <c r="G542" s="252"/>
      <c r="H542" s="255">
        <v>160</v>
      </c>
      <c r="I542" s="256"/>
      <c r="J542" s="252"/>
      <c r="K542" s="252"/>
      <c r="L542" s="257"/>
      <c r="M542" s="258"/>
      <c r="N542" s="259"/>
      <c r="O542" s="259"/>
      <c r="P542" s="259"/>
      <c r="Q542" s="259"/>
      <c r="R542" s="259"/>
      <c r="S542" s="259"/>
      <c r="T542" s="260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T542" s="261" t="s">
        <v>151</v>
      </c>
      <c r="AU542" s="261" t="s">
        <v>149</v>
      </c>
      <c r="AV542" s="15" t="s">
        <v>148</v>
      </c>
      <c r="AW542" s="15" t="s">
        <v>30</v>
      </c>
      <c r="AX542" s="15" t="s">
        <v>81</v>
      </c>
      <c r="AY542" s="261" t="s">
        <v>140</v>
      </c>
    </row>
    <row r="543" s="2" customFormat="1" ht="24.15" customHeight="1">
      <c r="A543" s="38"/>
      <c r="B543" s="39"/>
      <c r="C543" s="215" t="s">
        <v>485</v>
      </c>
      <c r="D543" s="215" t="s">
        <v>144</v>
      </c>
      <c r="E543" s="216" t="s">
        <v>192</v>
      </c>
      <c r="F543" s="217" t="s">
        <v>193</v>
      </c>
      <c r="G543" s="218" t="s">
        <v>194</v>
      </c>
      <c r="H543" s="219">
        <v>94.513999999999996</v>
      </c>
      <c r="I543" s="220"/>
      <c r="J543" s="221">
        <f>ROUND(I543*H543,2)</f>
        <v>0</v>
      </c>
      <c r="K543" s="222"/>
      <c r="L543" s="44"/>
      <c r="M543" s="223" t="s">
        <v>1</v>
      </c>
      <c r="N543" s="224" t="s">
        <v>38</v>
      </c>
      <c r="O543" s="91"/>
      <c r="P543" s="225">
        <f>O543*H543</f>
        <v>0</v>
      </c>
      <c r="Q543" s="225">
        <v>0</v>
      </c>
      <c r="R543" s="225">
        <f>Q543*H543</f>
        <v>0</v>
      </c>
      <c r="S543" s="225">
        <v>0</v>
      </c>
      <c r="T543" s="226">
        <f>S543*H543</f>
        <v>0</v>
      </c>
      <c r="U543" s="38"/>
      <c r="V543" s="38"/>
      <c r="W543" s="38"/>
      <c r="X543" s="38"/>
      <c r="Y543" s="38"/>
      <c r="Z543" s="38"/>
      <c r="AA543" s="38"/>
      <c r="AB543" s="38"/>
      <c r="AC543" s="38"/>
      <c r="AD543" s="38"/>
      <c r="AE543" s="38"/>
      <c r="AR543" s="227" t="s">
        <v>148</v>
      </c>
      <c r="AT543" s="227" t="s">
        <v>144</v>
      </c>
      <c r="AU543" s="227" t="s">
        <v>149</v>
      </c>
      <c r="AY543" s="17" t="s">
        <v>140</v>
      </c>
      <c r="BE543" s="228">
        <f>IF(N543="základní",J543,0)</f>
        <v>0</v>
      </c>
      <c r="BF543" s="228">
        <f>IF(N543="snížená",J543,0)</f>
        <v>0</v>
      </c>
      <c r="BG543" s="228">
        <f>IF(N543="zákl. přenesená",J543,0)</f>
        <v>0</v>
      </c>
      <c r="BH543" s="228">
        <f>IF(N543="sníž. přenesená",J543,0)</f>
        <v>0</v>
      </c>
      <c r="BI543" s="228">
        <f>IF(N543="nulová",J543,0)</f>
        <v>0</v>
      </c>
      <c r="BJ543" s="17" t="s">
        <v>81</v>
      </c>
      <c r="BK543" s="228">
        <f>ROUND(I543*H543,2)</f>
        <v>0</v>
      </c>
      <c r="BL543" s="17" t="s">
        <v>148</v>
      </c>
      <c r="BM543" s="227" t="s">
        <v>486</v>
      </c>
    </row>
    <row r="544" s="2" customFormat="1">
      <c r="A544" s="38"/>
      <c r="B544" s="39"/>
      <c r="C544" s="40"/>
      <c r="D544" s="262" t="s">
        <v>162</v>
      </c>
      <c r="E544" s="40"/>
      <c r="F544" s="263" t="s">
        <v>196</v>
      </c>
      <c r="G544" s="40"/>
      <c r="H544" s="40"/>
      <c r="I544" s="264"/>
      <c r="J544" s="40"/>
      <c r="K544" s="40"/>
      <c r="L544" s="44"/>
      <c r="M544" s="265"/>
      <c r="N544" s="266"/>
      <c r="O544" s="91"/>
      <c r="P544" s="91"/>
      <c r="Q544" s="91"/>
      <c r="R544" s="91"/>
      <c r="S544" s="91"/>
      <c r="T544" s="92"/>
      <c r="U544" s="38"/>
      <c r="V544" s="38"/>
      <c r="W544" s="38"/>
      <c r="X544" s="38"/>
      <c r="Y544" s="38"/>
      <c r="Z544" s="38"/>
      <c r="AA544" s="38"/>
      <c r="AB544" s="38"/>
      <c r="AC544" s="38"/>
      <c r="AD544" s="38"/>
      <c r="AE544" s="38"/>
      <c r="AT544" s="17" t="s">
        <v>162</v>
      </c>
      <c r="AU544" s="17" t="s">
        <v>149</v>
      </c>
    </row>
    <row r="545" s="13" customFormat="1">
      <c r="A545" s="13"/>
      <c r="B545" s="229"/>
      <c r="C545" s="230"/>
      <c r="D545" s="231" t="s">
        <v>151</v>
      </c>
      <c r="E545" s="232" t="s">
        <v>1</v>
      </c>
      <c r="F545" s="233" t="s">
        <v>197</v>
      </c>
      <c r="G545" s="230"/>
      <c r="H545" s="232" t="s">
        <v>1</v>
      </c>
      <c r="I545" s="234"/>
      <c r="J545" s="230"/>
      <c r="K545" s="230"/>
      <c r="L545" s="235"/>
      <c r="M545" s="236"/>
      <c r="N545" s="237"/>
      <c r="O545" s="237"/>
      <c r="P545" s="237"/>
      <c r="Q545" s="237"/>
      <c r="R545" s="237"/>
      <c r="S545" s="237"/>
      <c r="T545" s="238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T545" s="239" t="s">
        <v>151</v>
      </c>
      <c r="AU545" s="239" t="s">
        <v>149</v>
      </c>
      <c r="AV545" s="13" t="s">
        <v>81</v>
      </c>
      <c r="AW545" s="13" t="s">
        <v>30</v>
      </c>
      <c r="AX545" s="13" t="s">
        <v>73</v>
      </c>
      <c r="AY545" s="239" t="s">
        <v>140</v>
      </c>
    </row>
    <row r="546" s="14" customFormat="1">
      <c r="A546" s="14"/>
      <c r="B546" s="240"/>
      <c r="C546" s="241"/>
      <c r="D546" s="231" t="s">
        <v>151</v>
      </c>
      <c r="E546" s="242" t="s">
        <v>1</v>
      </c>
      <c r="F546" s="243" t="s">
        <v>198</v>
      </c>
      <c r="G546" s="241"/>
      <c r="H546" s="244">
        <v>94.513999999999996</v>
      </c>
      <c r="I546" s="245"/>
      <c r="J546" s="241"/>
      <c r="K546" s="241"/>
      <c r="L546" s="246"/>
      <c r="M546" s="247"/>
      <c r="N546" s="248"/>
      <c r="O546" s="248"/>
      <c r="P546" s="248"/>
      <c r="Q546" s="248"/>
      <c r="R546" s="248"/>
      <c r="S546" s="248"/>
      <c r="T546" s="249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T546" s="250" t="s">
        <v>151</v>
      </c>
      <c r="AU546" s="250" t="s">
        <v>149</v>
      </c>
      <c r="AV546" s="14" t="s">
        <v>83</v>
      </c>
      <c r="AW546" s="14" t="s">
        <v>30</v>
      </c>
      <c r="AX546" s="14" t="s">
        <v>73</v>
      </c>
      <c r="AY546" s="250" t="s">
        <v>140</v>
      </c>
    </row>
    <row r="547" s="15" customFormat="1">
      <c r="A547" s="15"/>
      <c r="B547" s="251"/>
      <c r="C547" s="252"/>
      <c r="D547" s="231" t="s">
        <v>151</v>
      </c>
      <c r="E547" s="253" t="s">
        <v>1</v>
      </c>
      <c r="F547" s="254" t="s">
        <v>158</v>
      </c>
      <c r="G547" s="252"/>
      <c r="H547" s="255">
        <v>94.513999999999996</v>
      </c>
      <c r="I547" s="256"/>
      <c r="J547" s="252"/>
      <c r="K547" s="252"/>
      <c r="L547" s="257"/>
      <c r="M547" s="258"/>
      <c r="N547" s="259"/>
      <c r="O547" s="259"/>
      <c r="P547" s="259"/>
      <c r="Q547" s="259"/>
      <c r="R547" s="259"/>
      <c r="S547" s="259"/>
      <c r="T547" s="260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T547" s="261" t="s">
        <v>151</v>
      </c>
      <c r="AU547" s="261" t="s">
        <v>149</v>
      </c>
      <c r="AV547" s="15" t="s">
        <v>148</v>
      </c>
      <c r="AW547" s="15" t="s">
        <v>30</v>
      </c>
      <c r="AX547" s="15" t="s">
        <v>81</v>
      </c>
      <c r="AY547" s="261" t="s">
        <v>140</v>
      </c>
    </row>
    <row r="548" s="2" customFormat="1" ht="16.5" customHeight="1">
      <c r="A548" s="38"/>
      <c r="B548" s="39"/>
      <c r="C548" s="267" t="s">
        <v>487</v>
      </c>
      <c r="D548" s="267" t="s">
        <v>186</v>
      </c>
      <c r="E548" s="268" t="s">
        <v>199</v>
      </c>
      <c r="F548" s="269" t="s">
        <v>200</v>
      </c>
      <c r="G548" s="270" t="s">
        <v>147</v>
      </c>
      <c r="H548" s="271">
        <v>6.2009999999999996</v>
      </c>
      <c r="I548" s="272"/>
      <c r="J548" s="273">
        <f>ROUND(I548*H548,2)</f>
        <v>0</v>
      </c>
      <c r="K548" s="274"/>
      <c r="L548" s="275"/>
      <c r="M548" s="276" t="s">
        <v>1</v>
      </c>
      <c r="N548" s="277" t="s">
        <v>38</v>
      </c>
      <c r="O548" s="91"/>
      <c r="P548" s="225">
        <f>O548*H548</f>
        <v>0</v>
      </c>
      <c r="Q548" s="225">
        <v>0.20000000000000001</v>
      </c>
      <c r="R548" s="225">
        <f>Q548*H548</f>
        <v>1.2402</v>
      </c>
      <c r="S548" s="225">
        <v>0</v>
      </c>
      <c r="T548" s="226">
        <f>S548*H548</f>
        <v>0</v>
      </c>
      <c r="U548" s="38"/>
      <c r="V548" s="38"/>
      <c r="W548" s="38"/>
      <c r="X548" s="38"/>
      <c r="Y548" s="38"/>
      <c r="Z548" s="38"/>
      <c r="AA548" s="38"/>
      <c r="AB548" s="38"/>
      <c r="AC548" s="38"/>
      <c r="AD548" s="38"/>
      <c r="AE548" s="38"/>
      <c r="AR548" s="227" t="s">
        <v>189</v>
      </c>
      <c r="AT548" s="227" t="s">
        <v>186</v>
      </c>
      <c r="AU548" s="227" t="s">
        <v>149</v>
      </c>
      <c r="AY548" s="17" t="s">
        <v>140</v>
      </c>
      <c r="BE548" s="228">
        <f>IF(N548="základní",J548,0)</f>
        <v>0</v>
      </c>
      <c r="BF548" s="228">
        <f>IF(N548="snížená",J548,0)</f>
        <v>0</v>
      </c>
      <c r="BG548" s="228">
        <f>IF(N548="zákl. přenesená",J548,0)</f>
        <v>0</v>
      </c>
      <c r="BH548" s="228">
        <f>IF(N548="sníž. přenesená",J548,0)</f>
        <v>0</v>
      </c>
      <c r="BI548" s="228">
        <f>IF(N548="nulová",J548,0)</f>
        <v>0</v>
      </c>
      <c r="BJ548" s="17" t="s">
        <v>81</v>
      </c>
      <c r="BK548" s="228">
        <f>ROUND(I548*H548,2)</f>
        <v>0</v>
      </c>
      <c r="BL548" s="17" t="s">
        <v>148</v>
      </c>
      <c r="BM548" s="227" t="s">
        <v>488</v>
      </c>
    </row>
    <row r="549" s="13" customFormat="1">
      <c r="A549" s="13"/>
      <c r="B549" s="229"/>
      <c r="C549" s="230"/>
      <c r="D549" s="231" t="s">
        <v>151</v>
      </c>
      <c r="E549" s="232" t="s">
        <v>1</v>
      </c>
      <c r="F549" s="233" t="s">
        <v>197</v>
      </c>
      <c r="G549" s="230"/>
      <c r="H549" s="232" t="s">
        <v>1</v>
      </c>
      <c r="I549" s="234"/>
      <c r="J549" s="230"/>
      <c r="K549" s="230"/>
      <c r="L549" s="235"/>
      <c r="M549" s="236"/>
      <c r="N549" s="237"/>
      <c r="O549" s="237"/>
      <c r="P549" s="237"/>
      <c r="Q549" s="237"/>
      <c r="R549" s="237"/>
      <c r="S549" s="237"/>
      <c r="T549" s="238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T549" s="239" t="s">
        <v>151</v>
      </c>
      <c r="AU549" s="239" t="s">
        <v>149</v>
      </c>
      <c r="AV549" s="13" t="s">
        <v>81</v>
      </c>
      <c r="AW549" s="13" t="s">
        <v>30</v>
      </c>
      <c r="AX549" s="13" t="s">
        <v>73</v>
      </c>
      <c r="AY549" s="239" t="s">
        <v>140</v>
      </c>
    </row>
    <row r="550" s="14" customFormat="1">
      <c r="A550" s="14"/>
      <c r="B550" s="240"/>
      <c r="C550" s="241"/>
      <c r="D550" s="231" t="s">
        <v>151</v>
      </c>
      <c r="E550" s="242" t="s">
        <v>1</v>
      </c>
      <c r="F550" s="243" t="s">
        <v>202</v>
      </c>
      <c r="G550" s="241"/>
      <c r="H550" s="244">
        <v>60.200000000000003</v>
      </c>
      <c r="I550" s="245"/>
      <c r="J550" s="241"/>
      <c r="K550" s="241"/>
      <c r="L550" s="246"/>
      <c r="M550" s="247"/>
      <c r="N550" s="248"/>
      <c r="O550" s="248"/>
      <c r="P550" s="248"/>
      <c r="Q550" s="248"/>
      <c r="R550" s="248"/>
      <c r="S550" s="248"/>
      <c r="T550" s="249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T550" s="250" t="s">
        <v>151</v>
      </c>
      <c r="AU550" s="250" t="s">
        <v>149</v>
      </c>
      <c r="AV550" s="14" t="s">
        <v>83</v>
      </c>
      <c r="AW550" s="14" t="s">
        <v>30</v>
      </c>
      <c r="AX550" s="14" t="s">
        <v>73</v>
      </c>
      <c r="AY550" s="250" t="s">
        <v>140</v>
      </c>
    </row>
    <row r="551" s="15" customFormat="1">
      <c r="A551" s="15"/>
      <c r="B551" s="251"/>
      <c r="C551" s="252"/>
      <c r="D551" s="231" t="s">
        <v>151</v>
      </c>
      <c r="E551" s="253" t="s">
        <v>1</v>
      </c>
      <c r="F551" s="254" t="s">
        <v>158</v>
      </c>
      <c r="G551" s="252"/>
      <c r="H551" s="255">
        <v>60.200000000000003</v>
      </c>
      <c r="I551" s="256"/>
      <c r="J551" s="252"/>
      <c r="K551" s="252"/>
      <c r="L551" s="257"/>
      <c r="M551" s="258"/>
      <c r="N551" s="259"/>
      <c r="O551" s="259"/>
      <c r="P551" s="259"/>
      <c r="Q551" s="259"/>
      <c r="R551" s="259"/>
      <c r="S551" s="259"/>
      <c r="T551" s="260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T551" s="261" t="s">
        <v>151</v>
      </c>
      <c r="AU551" s="261" t="s">
        <v>149</v>
      </c>
      <c r="AV551" s="15" t="s">
        <v>148</v>
      </c>
      <c r="AW551" s="15" t="s">
        <v>30</v>
      </c>
      <c r="AX551" s="15" t="s">
        <v>81</v>
      </c>
      <c r="AY551" s="261" t="s">
        <v>140</v>
      </c>
    </row>
    <row r="552" s="14" customFormat="1">
      <c r="A552" s="14"/>
      <c r="B552" s="240"/>
      <c r="C552" s="241"/>
      <c r="D552" s="231" t="s">
        <v>151</v>
      </c>
      <c r="E552" s="241"/>
      <c r="F552" s="243" t="s">
        <v>203</v>
      </c>
      <c r="G552" s="241"/>
      <c r="H552" s="244">
        <v>6.2009999999999996</v>
      </c>
      <c r="I552" s="245"/>
      <c r="J552" s="241"/>
      <c r="K552" s="241"/>
      <c r="L552" s="246"/>
      <c r="M552" s="247"/>
      <c r="N552" s="248"/>
      <c r="O552" s="248"/>
      <c r="P552" s="248"/>
      <c r="Q552" s="248"/>
      <c r="R552" s="248"/>
      <c r="S552" s="248"/>
      <c r="T552" s="249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T552" s="250" t="s">
        <v>151</v>
      </c>
      <c r="AU552" s="250" t="s">
        <v>149</v>
      </c>
      <c r="AV552" s="14" t="s">
        <v>83</v>
      </c>
      <c r="AW552" s="14" t="s">
        <v>4</v>
      </c>
      <c r="AX552" s="14" t="s">
        <v>81</v>
      </c>
      <c r="AY552" s="250" t="s">
        <v>140</v>
      </c>
    </row>
    <row r="553" s="2" customFormat="1" ht="21.75" customHeight="1">
      <c r="A553" s="38"/>
      <c r="B553" s="39"/>
      <c r="C553" s="215" t="s">
        <v>489</v>
      </c>
      <c r="D553" s="215" t="s">
        <v>144</v>
      </c>
      <c r="E553" s="216" t="s">
        <v>205</v>
      </c>
      <c r="F553" s="217" t="s">
        <v>206</v>
      </c>
      <c r="G553" s="218" t="s">
        <v>166</v>
      </c>
      <c r="H553" s="219">
        <v>82</v>
      </c>
      <c r="I553" s="220"/>
      <c r="J553" s="221">
        <f>ROUND(I553*H553,2)</f>
        <v>0</v>
      </c>
      <c r="K553" s="222"/>
      <c r="L553" s="44"/>
      <c r="M553" s="223" t="s">
        <v>1</v>
      </c>
      <c r="N553" s="224" t="s">
        <v>38</v>
      </c>
      <c r="O553" s="91"/>
      <c r="P553" s="225">
        <f>O553*H553</f>
        <v>0</v>
      </c>
      <c r="Q553" s="225">
        <v>0</v>
      </c>
      <c r="R553" s="225">
        <f>Q553*H553</f>
        <v>0</v>
      </c>
      <c r="S553" s="225">
        <v>0</v>
      </c>
      <c r="T553" s="226">
        <f>S553*H553</f>
        <v>0</v>
      </c>
      <c r="U553" s="38"/>
      <c r="V553" s="38"/>
      <c r="W553" s="38"/>
      <c r="X553" s="38"/>
      <c r="Y553" s="38"/>
      <c r="Z553" s="38"/>
      <c r="AA553" s="38"/>
      <c r="AB553" s="38"/>
      <c r="AC553" s="38"/>
      <c r="AD553" s="38"/>
      <c r="AE553" s="38"/>
      <c r="AR553" s="227" t="s">
        <v>148</v>
      </c>
      <c r="AT553" s="227" t="s">
        <v>144</v>
      </c>
      <c r="AU553" s="227" t="s">
        <v>149</v>
      </c>
      <c r="AY553" s="17" t="s">
        <v>140</v>
      </c>
      <c r="BE553" s="228">
        <f>IF(N553="základní",J553,0)</f>
        <v>0</v>
      </c>
      <c r="BF553" s="228">
        <f>IF(N553="snížená",J553,0)</f>
        <v>0</v>
      </c>
      <c r="BG553" s="228">
        <f>IF(N553="zákl. přenesená",J553,0)</f>
        <v>0</v>
      </c>
      <c r="BH553" s="228">
        <f>IF(N553="sníž. přenesená",J553,0)</f>
        <v>0</v>
      </c>
      <c r="BI553" s="228">
        <f>IF(N553="nulová",J553,0)</f>
        <v>0</v>
      </c>
      <c r="BJ553" s="17" t="s">
        <v>81</v>
      </c>
      <c r="BK553" s="228">
        <f>ROUND(I553*H553,2)</f>
        <v>0</v>
      </c>
      <c r="BL553" s="17" t="s">
        <v>148</v>
      </c>
      <c r="BM553" s="227" t="s">
        <v>490</v>
      </c>
    </row>
    <row r="554" s="13" customFormat="1">
      <c r="A554" s="13"/>
      <c r="B554" s="229"/>
      <c r="C554" s="230"/>
      <c r="D554" s="231" t="s">
        <v>151</v>
      </c>
      <c r="E554" s="232" t="s">
        <v>1</v>
      </c>
      <c r="F554" s="233" t="s">
        <v>208</v>
      </c>
      <c r="G554" s="230"/>
      <c r="H554" s="232" t="s">
        <v>1</v>
      </c>
      <c r="I554" s="234"/>
      <c r="J554" s="230"/>
      <c r="K554" s="230"/>
      <c r="L554" s="235"/>
      <c r="M554" s="236"/>
      <c r="N554" s="237"/>
      <c r="O554" s="237"/>
      <c r="P554" s="237"/>
      <c r="Q554" s="237"/>
      <c r="R554" s="237"/>
      <c r="S554" s="237"/>
      <c r="T554" s="238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T554" s="239" t="s">
        <v>151</v>
      </c>
      <c r="AU554" s="239" t="s">
        <v>149</v>
      </c>
      <c r="AV554" s="13" t="s">
        <v>81</v>
      </c>
      <c r="AW554" s="13" t="s">
        <v>30</v>
      </c>
      <c r="AX554" s="13" t="s">
        <v>73</v>
      </c>
      <c r="AY554" s="239" t="s">
        <v>140</v>
      </c>
    </row>
    <row r="555" s="14" customFormat="1">
      <c r="A555" s="14"/>
      <c r="B555" s="240"/>
      <c r="C555" s="241"/>
      <c r="D555" s="231" t="s">
        <v>151</v>
      </c>
      <c r="E555" s="242" t="s">
        <v>1</v>
      </c>
      <c r="F555" s="243" t="s">
        <v>209</v>
      </c>
      <c r="G555" s="241"/>
      <c r="H555" s="244">
        <v>82</v>
      </c>
      <c r="I555" s="245"/>
      <c r="J555" s="241"/>
      <c r="K555" s="241"/>
      <c r="L555" s="246"/>
      <c r="M555" s="247"/>
      <c r="N555" s="248"/>
      <c r="O555" s="248"/>
      <c r="P555" s="248"/>
      <c r="Q555" s="248"/>
      <c r="R555" s="248"/>
      <c r="S555" s="248"/>
      <c r="T555" s="249"/>
      <c r="U555" s="14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T555" s="250" t="s">
        <v>151</v>
      </c>
      <c r="AU555" s="250" t="s">
        <v>149</v>
      </c>
      <c r="AV555" s="14" t="s">
        <v>83</v>
      </c>
      <c r="AW555" s="14" t="s">
        <v>30</v>
      </c>
      <c r="AX555" s="14" t="s">
        <v>73</v>
      </c>
      <c r="AY555" s="250" t="s">
        <v>140</v>
      </c>
    </row>
    <row r="556" s="15" customFormat="1">
      <c r="A556" s="15"/>
      <c r="B556" s="251"/>
      <c r="C556" s="252"/>
      <c r="D556" s="231" t="s">
        <v>151</v>
      </c>
      <c r="E556" s="253" t="s">
        <v>1</v>
      </c>
      <c r="F556" s="254" t="s">
        <v>158</v>
      </c>
      <c r="G556" s="252"/>
      <c r="H556" s="255">
        <v>82</v>
      </c>
      <c r="I556" s="256"/>
      <c r="J556" s="252"/>
      <c r="K556" s="252"/>
      <c r="L556" s="257"/>
      <c r="M556" s="258"/>
      <c r="N556" s="259"/>
      <c r="O556" s="259"/>
      <c r="P556" s="259"/>
      <c r="Q556" s="259"/>
      <c r="R556" s="259"/>
      <c r="S556" s="259"/>
      <c r="T556" s="260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  <c r="AT556" s="261" t="s">
        <v>151</v>
      </c>
      <c r="AU556" s="261" t="s">
        <v>149</v>
      </c>
      <c r="AV556" s="15" t="s">
        <v>148</v>
      </c>
      <c r="AW556" s="15" t="s">
        <v>30</v>
      </c>
      <c r="AX556" s="15" t="s">
        <v>81</v>
      </c>
      <c r="AY556" s="261" t="s">
        <v>140</v>
      </c>
    </row>
    <row r="557" s="2" customFormat="1" ht="16.5" customHeight="1">
      <c r="A557" s="38"/>
      <c r="B557" s="39"/>
      <c r="C557" s="267" t="s">
        <v>491</v>
      </c>
      <c r="D557" s="267" t="s">
        <v>186</v>
      </c>
      <c r="E557" s="268" t="s">
        <v>211</v>
      </c>
      <c r="F557" s="269" t="s">
        <v>212</v>
      </c>
      <c r="G557" s="270" t="s">
        <v>166</v>
      </c>
      <c r="H557" s="271">
        <v>82</v>
      </c>
      <c r="I557" s="272"/>
      <c r="J557" s="273">
        <f>ROUND(I557*H557,2)</f>
        <v>0</v>
      </c>
      <c r="K557" s="274"/>
      <c r="L557" s="275"/>
      <c r="M557" s="276" t="s">
        <v>1</v>
      </c>
      <c r="N557" s="277" t="s">
        <v>38</v>
      </c>
      <c r="O557" s="91"/>
      <c r="P557" s="225">
        <f>O557*H557</f>
        <v>0</v>
      </c>
      <c r="Q557" s="225">
        <v>3.0000000000000001E-05</v>
      </c>
      <c r="R557" s="225">
        <f>Q557*H557</f>
        <v>0.0024599999999999999</v>
      </c>
      <c r="S557" s="225">
        <v>0</v>
      </c>
      <c r="T557" s="226">
        <f>S557*H557</f>
        <v>0</v>
      </c>
      <c r="U557" s="38"/>
      <c r="V557" s="38"/>
      <c r="W557" s="38"/>
      <c r="X557" s="38"/>
      <c r="Y557" s="38"/>
      <c r="Z557" s="38"/>
      <c r="AA557" s="38"/>
      <c r="AB557" s="38"/>
      <c r="AC557" s="38"/>
      <c r="AD557" s="38"/>
      <c r="AE557" s="38"/>
      <c r="AR557" s="227" t="s">
        <v>189</v>
      </c>
      <c r="AT557" s="227" t="s">
        <v>186</v>
      </c>
      <c r="AU557" s="227" t="s">
        <v>149</v>
      </c>
      <c r="AY557" s="17" t="s">
        <v>140</v>
      </c>
      <c r="BE557" s="228">
        <f>IF(N557="základní",J557,0)</f>
        <v>0</v>
      </c>
      <c r="BF557" s="228">
        <f>IF(N557="snížená",J557,0)</f>
        <v>0</v>
      </c>
      <c r="BG557" s="228">
        <f>IF(N557="zákl. přenesená",J557,0)</f>
        <v>0</v>
      </c>
      <c r="BH557" s="228">
        <f>IF(N557="sníž. přenesená",J557,0)</f>
        <v>0</v>
      </c>
      <c r="BI557" s="228">
        <f>IF(N557="nulová",J557,0)</f>
        <v>0</v>
      </c>
      <c r="BJ557" s="17" t="s">
        <v>81</v>
      </c>
      <c r="BK557" s="228">
        <f>ROUND(I557*H557,2)</f>
        <v>0</v>
      </c>
      <c r="BL557" s="17" t="s">
        <v>148</v>
      </c>
      <c r="BM557" s="227" t="s">
        <v>492</v>
      </c>
    </row>
    <row r="558" s="13" customFormat="1">
      <c r="A558" s="13"/>
      <c r="B558" s="229"/>
      <c r="C558" s="230"/>
      <c r="D558" s="231" t="s">
        <v>151</v>
      </c>
      <c r="E558" s="232" t="s">
        <v>1</v>
      </c>
      <c r="F558" s="233" t="s">
        <v>208</v>
      </c>
      <c r="G558" s="230"/>
      <c r="H558" s="232" t="s">
        <v>1</v>
      </c>
      <c r="I558" s="234"/>
      <c r="J558" s="230"/>
      <c r="K558" s="230"/>
      <c r="L558" s="235"/>
      <c r="M558" s="236"/>
      <c r="N558" s="237"/>
      <c r="O558" s="237"/>
      <c r="P558" s="237"/>
      <c r="Q558" s="237"/>
      <c r="R558" s="237"/>
      <c r="S558" s="237"/>
      <c r="T558" s="238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T558" s="239" t="s">
        <v>151</v>
      </c>
      <c r="AU558" s="239" t="s">
        <v>149</v>
      </c>
      <c r="AV558" s="13" t="s">
        <v>81</v>
      </c>
      <c r="AW558" s="13" t="s">
        <v>30</v>
      </c>
      <c r="AX558" s="13" t="s">
        <v>73</v>
      </c>
      <c r="AY558" s="239" t="s">
        <v>140</v>
      </c>
    </row>
    <row r="559" s="14" customFormat="1">
      <c r="A559" s="14"/>
      <c r="B559" s="240"/>
      <c r="C559" s="241"/>
      <c r="D559" s="231" t="s">
        <v>151</v>
      </c>
      <c r="E559" s="242" t="s">
        <v>1</v>
      </c>
      <c r="F559" s="243" t="s">
        <v>209</v>
      </c>
      <c r="G559" s="241"/>
      <c r="H559" s="244">
        <v>82</v>
      </c>
      <c r="I559" s="245"/>
      <c r="J559" s="241"/>
      <c r="K559" s="241"/>
      <c r="L559" s="246"/>
      <c r="M559" s="247"/>
      <c r="N559" s="248"/>
      <c r="O559" s="248"/>
      <c r="P559" s="248"/>
      <c r="Q559" s="248"/>
      <c r="R559" s="248"/>
      <c r="S559" s="248"/>
      <c r="T559" s="249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T559" s="250" t="s">
        <v>151</v>
      </c>
      <c r="AU559" s="250" t="s">
        <v>149</v>
      </c>
      <c r="AV559" s="14" t="s">
        <v>83</v>
      </c>
      <c r="AW559" s="14" t="s">
        <v>30</v>
      </c>
      <c r="AX559" s="14" t="s">
        <v>73</v>
      </c>
      <c r="AY559" s="250" t="s">
        <v>140</v>
      </c>
    </row>
    <row r="560" s="15" customFormat="1">
      <c r="A560" s="15"/>
      <c r="B560" s="251"/>
      <c r="C560" s="252"/>
      <c r="D560" s="231" t="s">
        <v>151</v>
      </c>
      <c r="E560" s="253" t="s">
        <v>1</v>
      </c>
      <c r="F560" s="254" t="s">
        <v>158</v>
      </c>
      <c r="G560" s="252"/>
      <c r="H560" s="255">
        <v>82</v>
      </c>
      <c r="I560" s="256"/>
      <c r="J560" s="252"/>
      <c r="K560" s="252"/>
      <c r="L560" s="257"/>
      <c r="M560" s="258"/>
      <c r="N560" s="259"/>
      <c r="O560" s="259"/>
      <c r="P560" s="259"/>
      <c r="Q560" s="259"/>
      <c r="R560" s="259"/>
      <c r="S560" s="259"/>
      <c r="T560" s="260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  <c r="AT560" s="261" t="s">
        <v>151</v>
      </c>
      <c r="AU560" s="261" t="s">
        <v>149</v>
      </c>
      <c r="AV560" s="15" t="s">
        <v>148</v>
      </c>
      <c r="AW560" s="15" t="s">
        <v>30</v>
      </c>
      <c r="AX560" s="15" t="s">
        <v>81</v>
      </c>
      <c r="AY560" s="261" t="s">
        <v>140</v>
      </c>
    </row>
    <row r="561" s="2" customFormat="1" ht="24.15" customHeight="1">
      <c r="A561" s="38"/>
      <c r="B561" s="39"/>
      <c r="C561" s="215" t="s">
        <v>493</v>
      </c>
      <c r="D561" s="215" t="s">
        <v>144</v>
      </c>
      <c r="E561" s="216" t="s">
        <v>494</v>
      </c>
      <c r="F561" s="217" t="s">
        <v>495</v>
      </c>
      <c r="G561" s="218" t="s">
        <v>166</v>
      </c>
      <c r="H561" s="219">
        <v>283</v>
      </c>
      <c r="I561" s="220"/>
      <c r="J561" s="221">
        <f>ROUND(I561*H561,2)</f>
        <v>0</v>
      </c>
      <c r="K561" s="222"/>
      <c r="L561" s="44"/>
      <c r="M561" s="223" t="s">
        <v>1</v>
      </c>
      <c r="N561" s="224" t="s">
        <v>38</v>
      </c>
      <c r="O561" s="91"/>
      <c r="P561" s="225">
        <f>O561*H561</f>
        <v>0</v>
      </c>
      <c r="Q561" s="225">
        <v>0</v>
      </c>
      <c r="R561" s="225">
        <f>Q561*H561</f>
        <v>0</v>
      </c>
      <c r="S561" s="225">
        <v>0</v>
      </c>
      <c r="T561" s="226">
        <f>S561*H561</f>
        <v>0</v>
      </c>
      <c r="U561" s="38"/>
      <c r="V561" s="38"/>
      <c r="W561" s="38"/>
      <c r="X561" s="38"/>
      <c r="Y561" s="38"/>
      <c r="Z561" s="38"/>
      <c r="AA561" s="38"/>
      <c r="AB561" s="38"/>
      <c r="AC561" s="38"/>
      <c r="AD561" s="38"/>
      <c r="AE561" s="38"/>
      <c r="AR561" s="227" t="s">
        <v>148</v>
      </c>
      <c r="AT561" s="227" t="s">
        <v>144</v>
      </c>
      <c r="AU561" s="227" t="s">
        <v>149</v>
      </c>
      <c r="AY561" s="17" t="s">
        <v>140</v>
      </c>
      <c r="BE561" s="228">
        <f>IF(N561="základní",J561,0)</f>
        <v>0</v>
      </c>
      <c r="BF561" s="228">
        <f>IF(N561="snížená",J561,0)</f>
        <v>0</v>
      </c>
      <c r="BG561" s="228">
        <f>IF(N561="zákl. přenesená",J561,0)</f>
        <v>0</v>
      </c>
      <c r="BH561" s="228">
        <f>IF(N561="sníž. přenesená",J561,0)</f>
        <v>0</v>
      </c>
      <c r="BI561" s="228">
        <f>IF(N561="nulová",J561,0)</f>
        <v>0</v>
      </c>
      <c r="BJ561" s="17" t="s">
        <v>81</v>
      </c>
      <c r="BK561" s="228">
        <f>ROUND(I561*H561,2)</f>
        <v>0</v>
      </c>
      <c r="BL561" s="17" t="s">
        <v>148</v>
      </c>
      <c r="BM561" s="227" t="s">
        <v>496</v>
      </c>
    </row>
    <row r="562" s="13" customFormat="1">
      <c r="A562" s="13"/>
      <c r="B562" s="229"/>
      <c r="C562" s="230"/>
      <c r="D562" s="231" t="s">
        <v>151</v>
      </c>
      <c r="E562" s="232" t="s">
        <v>1</v>
      </c>
      <c r="F562" s="233" t="s">
        <v>497</v>
      </c>
      <c r="G562" s="230"/>
      <c r="H562" s="232" t="s">
        <v>1</v>
      </c>
      <c r="I562" s="234"/>
      <c r="J562" s="230"/>
      <c r="K562" s="230"/>
      <c r="L562" s="235"/>
      <c r="M562" s="236"/>
      <c r="N562" s="237"/>
      <c r="O562" s="237"/>
      <c r="P562" s="237"/>
      <c r="Q562" s="237"/>
      <c r="R562" s="237"/>
      <c r="S562" s="237"/>
      <c r="T562" s="238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T562" s="239" t="s">
        <v>151</v>
      </c>
      <c r="AU562" s="239" t="s">
        <v>149</v>
      </c>
      <c r="AV562" s="13" t="s">
        <v>81</v>
      </c>
      <c r="AW562" s="13" t="s">
        <v>30</v>
      </c>
      <c r="AX562" s="13" t="s">
        <v>73</v>
      </c>
      <c r="AY562" s="239" t="s">
        <v>140</v>
      </c>
    </row>
    <row r="563" s="14" customFormat="1">
      <c r="A563" s="14"/>
      <c r="B563" s="240"/>
      <c r="C563" s="241"/>
      <c r="D563" s="231" t="s">
        <v>151</v>
      </c>
      <c r="E563" s="242" t="s">
        <v>1</v>
      </c>
      <c r="F563" s="243" t="s">
        <v>184</v>
      </c>
      <c r="G563" s="241"/>
      <c r="H563" s="244">
        <v>283</v>
      </c>
      <c r="I563" s="245"/>
      <c r="J563" s="241"/>
      <c r="K563" s="241"/>
      <c r="L563" s="246"/>
      <c r="M563" s="247"/>
      <c r="N563" s="248"/>
      <c r="O563" s="248"/>
      <c r="P563" s="248"/>
      <c r="Q563" s="248"/>
      <c r="R563" s="248"/>
      <c r="S563" s="248"/>
      <c r="T563" s="249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T563" s="250" t="s">
        <v>151</v>
      </c>
      <c r="AU563" s="250" t="s">
        <v>149</v>
      </c>
      <c r="AV563" s="14" t="s">
        <v>83</v>
      </c>
      <c r="AW563" s="14" t="s">
        <v>30</v>
      </c>
      <c r="AX563" s="14" t="s">
        <v>73</v>
      </c>
      <c r="AY563" s="250" t="s">
        <v>140</v>
      </c>
    </row>
    <row r="564" s="15" customFormat="1">
      <c r="A564" s="15"/>
      <c r="B564" s="251"/>
      <c r="C564" s="252"/>
      <c r="D564" s="231" t="s">
        <v>151</v>
      </c>
      <c r="E564" s="253" t="s">
        <v>1</v>
      </c>
      <c r="F564" s="254" t="s">
        <v>158</v>
      </c>
      <c r="G564" s="252"/>
      <c r="H564" s="255">
        <v>283</v>
      </c>
      <c r="I564" s="256"/>
      <c r="J564" s="252"/>
      <c r="K564" s="252"/>
      <c r="L564" s="257"/>
      <c r="M564" s="258"/>
      <c r="N564" s="259"/>
      <c r="O564" s="259"/>
      <c r="P564" s="259"/>
      <c r="Q564" s="259"/>
      <c r="R564" s="259"/>
      <c r="S564" s="259"/>
      <c r="T564" s="260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T564" s="261" t="s">
        <v>151</v>
      </c>
      <c r="AU564" s="261" t="s">
        <v>149</v>
      </c>
      <c r="AV564" s="15" t="s">
        <v>148</v>
      </c>
      <c r="AW564" s="15" t="s">
        <v>30</v>
      </c>
      <c r="AX564" s="15" t="s">
        <v>81</v>
      </c>
      <c r="AY564" s="261" t="s">
        <v>140</v>
      </c>
    </row>
    <row r="565" s="2" customFormat="1" ht="24.15" customHeight="1">
      <c r="A565" s="38"/>
      <c r="B565" s="39"/>
      <c r="C565" s="215" t="s">
        <v>498</v>
      </c>
      <c r="D565" s="215" t="s">
        <v>144</v>
      </c>
      <c r="E565" s="216" t="s">
        <v>399</v>
      </c>
      <c r="F565" s="217" t="s">
        <v>400</v>
      </c>
      <c r="G565" s="218" t="s">
        <v>166</v>
      </c>
      <c r="H565" s="219">
        <v>89</v>
      </c>
      <c r="I565" s="220"/>
      <c r="J565" s="221">
        <f>ROUND(I565*H565,2)</f>
        <v>0</v>
      </c>
      <c r="K565" s="222"/>
      <c r="L565" s="44"/>
      <c r="M565" s="223" t="s">
        <v>1</v>
      </c>
      <c r="N565" s="224" t="s">
        <v>38</v>
      </c>
      <c r="O565" s="91"/>
      <c r="P565" s="225">
        <f>O565*H565</f>
        <v>0</v>
      </c>
      <c r="Q565" s="225">
        <v>0</v>
      </c>
      <c r="R565" s="225">
        <f>Q565*H565</f>
        <v>0</v>
      </c>
      <c r="S565" s="225">
        <v>0</v>
      </c>
      <c r="T565" s="226">
        <f>S565*H565</f>
        <v>0</v>
      </c>
      <c r="U565" s="38"/>
      <c r="V565" s="38"/>
      <c r="W565" s="38"/>
      <c r="X565" s="38"/>
      <c r="Y565" s="38"/>
      <c r="Z565" s="38"/>
      <c r="AA565" s="38"/>
      <c r="AB565" s="38"/>
      <c r="AC565" s="38"/>
      <c r="AD565" s="38"/>
      <c r="AE565" s="38"/>
      <c r="AR565" s="227" t="s">
        <v>148</v>
      </c>
      <c r="AT565" s="227" t="s">
        <v>144</v>
      </c>
      <c r="AU565" s="227" t="s">
        <v>149</v>
      </c>
      <c r="AY565" s="17" t="s">
        <v>140</v>
      </c>
      <c r="BE565" s="228">
        <f>IF(N565="základní",J565,0)</f>
        <v>0</v>
      </c>
      <c r="BF565" s="228">
        <f>IF(N565="snížená",J565,0)</f>
        <v>0</v>
      </c>
      <c r="BG565" s="228">
        <f>IF(N565="zákl. přenesená",J565,0)</f>
        <v>0</v>
      </c>
      <c r="BH565" s="228">
        <f>IF(N565="sníž. přenesená",J565,0)</f>
        <v>0</v>
      </c>
      <c r="BI565" s="228">
        <f>IF(N565="nulová",J565,0)</f>
        <v>0</v>
      </c>
      <c r="BJ565" s="17" t="s">
        <v>81</v>
      </c>
      <c r="BK565" s="228">
        <f>ROUND(I565*H565,2)</f>
        <v>0</v>
      </c>
      <c r="BL565" s="17" t="s">
        <v>148</v>
      </c>
      <c r="BM565" s="227" t="s">
        <v>499</v>
      </c>
    </row>
    <row r="566" s="13" customFormat="1">
      <c r="A566" s="13"/>
      <c r="B566" s="229"/>
      <c r="C566" s="230"/>
      <c r="D566" s="231" t="s">
        <v>151</v>
      </c>
      <c r="E566" s="232" t="s">
        <v>1</v>
      </c>
      <c r="F566" s="233" t="s">
        <v>500</v>
      </c>
      <c r="G566" s="230"/>
      <c r="H566" s="232" t="s">
        <v>1</v>
      </c>
      <c r="I566" s="234"/>
      <c r="J566" s="230"/>
      <c r="K566" s="230"/>
      <c r="L566" s="235"/>
      <c r="M566" s="236"/>
      <c r="N566" s="237"/>
      <c r="O566" s="237"/>
      <c r="P566" s="237"/>
      <c r="Q566" s="237"/>
      <c r="R566" s="237"/>
      <c r="S566" s="237"/>
      <c r="T566" s="238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T566" s="239" t="s">
        <v>151</v>
      </c>
      <c r="AU566" s="239" t="s">
        <v>149</v>
      </c>
      <c r="AV566" s="13" t="s">
        <v>81</v>
      </c>
      <c r="AW566" s="13" t="s">
        <v>30</v>
      </c>
      <c r="AX566" s="13" t="s">
        <v>73</v>
      </c>
      <c r="AY566" s="239" t="s">
        <v>140</v>
      </c>
    </row>
    <row r="567" s="14" customFormat="1">
      <c r="A567" s="14"/>
      <c r="B567" s="240"/>
      <c r="C567" s="241"/>
      <c r="D567" s="231" t="s">
        <v>151</v>
      </c>
      <c r="E567" s="242" t="s">
        <v>1</v>
      </c>
      <c r="F567" s="243" t="s">
        <v>224</v>
      </c>
      <c r="G567" s="241"/>
      <c r="H567" s="244">
        <v>13</v>
      </c>
      <c r="I567" s="245"/>
      <c r="J567" s="241"/>
      <c r="K567" s="241"/>
      <c r="L567" s="246"/>
      <c r="M567" s="247"/>
      <c r="N567" s="248"/>
      <c r="O567" s="248"/>
      <c r="P567" s="248"/>
      <c r="Q567" s="248"/>
      <c r="R567" s="248"/>
      <c r="S567" s="248"/>
      <c r="T567" s="249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T567" s="250" t="s">
        <v>151</v>
      </c>
      <c r="AU567" s="250" t="s">
        <v>149</v>
      </c>
      <c r="AV567" s="14" t="s">
        <v>83</v>
      </c>
      <c r="AW567" s="14" t="s">
        <v>30</v>
      </c>
      <c r="AX567" s="14" t="s">
        <v>73</v>
      </c>
      <c r="AY567" s="250" t="s">
        <v>140</v>
      </c>
    </row>
    <row r="568" s="13" customFormat="1">
      <c r="A568" s="13"/>
      <c r="B568" s="229"/>
      <c r="C568" s="230"/>
      <c r="D568" s="231" t="s">
        <v>151</v>
      </c>
      <c r="E568" s="232" t="s">
        <v>1</v>
      </c>
      <c r="F568" s="233" t="s">
        <v>501</v>
      </c>
      <c r="G568" s="230"/>
      <c r="H568" s="232" t="s">
        <v>1</v>
      </c>
      <c r="I568" s="234"/>
      <c r="J568" s="230"/>
      <c r="K568" s="230"/>
      <c r="L568" s="235"/>
      <c r="M568" s="236"/>
      <c r="N568" s="237"/>
      <c r="O568" s="237"/>
      <c r="P568" s="237"/>
      <c r="Q568" s="237"/>
      <c r="R568" s="237"/>
      <c r="S568" s="237"/>
      <c r="T568" s="238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T568" s="239" t="s">
        <v>151</v>
      </c>
      <c r="AU568" s="239" t="s">
        <v>149</v>
      </c>
      <c r="AV568" s="13" t="s">
        <v>81</v>
      </c>
      <c r="AW568" s="13" t="s">
        <v>30</v>
      </c>
      <c r="AX568" s="13" t="s">
        <v>73</v>
      </c>
      <c r="AY568" s="239" t="s">
        <v>140</v>
      </c>
    </row>
    <row r="569" s="14" customFormat="1">
      <c r="A569" s="14"/>
      <c r="B569" s="240"/>
      <c r="C569" s="241"/>
      <c r="D569" s="231" t="s">
        <v>151</v>
      </c>
      <c r="E569" s="242" t="s">
        <v>1</v>
      </c>
      <c r="F569" s="243" t="s">
        <v>224</v>
      </c>
      <c r="G569" s="241"/>
      <c r="H569" s="244">
        <v>13</v>
      </c>
      <c r="I569" s="245"/>
      <c r="J569" s="241"/>
      <c r="K569" s="241"/>
      <c r="L569" s="246"/>
      <c r="M569" s="247"/>
      <c r="N569" s="248"/>
      <c r="O569" s="248"/>
      <c r="P569" s="248"/>
      <c r="Q569" s="248"/>
      <c r="R569" s="248"/>
      <c r="S569" s="248"/>
      <c r="T569" s="249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T569" s="250" t="s">
        <v>151</v>
      </c>
      <c r="AU569" s="250" t="s">
        <v>149</v>
      </c>
      <c r="AV569" s="14" t="s">
        <v>83</v>
      </c>
      <c r="AW569" s="14" t="s">
        <v>30</v>
      </c>
      <c r="AX569" s="14" t="s">
        <v>73</v>
      </c>
      <c r="AY569" s="250" t="s">
        <v>140</v>
      </c>
    </row>
    <row r="570" s="13" customFormat="1">
      <c r="A570" s="13"/>
      <c r="B570" s="229"/>
      <c r="C570" s="230"/>
      <c r="D570" s="231" t="s">
        <v>151</v>
      </c>
      <c r="E570" s="232" t="s">
        <v>1</v>
      </c>
      <c r="F570" s="233" t="s">
        <v>502</v>
      </c>
      <c r="G570" s="230"/>
      <c r="H570" s="232" t="s">
        <v>1</v>
      </c>
      <c r="I570" s="234"/>
      <c r="J570" s="230"/>
      <c r="K570" s="230"/>
      <c r="L570" s="235"/>
      <c r="M570" s="236"/>
      <c r="N570" s="237"/>
      <c r="O570" s="237"/>
      <c r="P570" s="237"/>
      <c r="Q570" s="237"/>
      <c r="R570" s="237"/>
      <c r="S570" s="237"/>
      <c r="T570" s="238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T570" s="239" t="s">
        <v>151</v>
      </c>
      <c r="AU570" s="239" t="s">
        <v>149</v>
      </c>
      <c r="AV570" s="13" t="s">
        <v>81</v>
      </c>
      <c r="AW570" s="13" t="s">
        <v>30</v>
      </c>
      <c r="AX570" s="13" t="s">
        <v>73</v>
      </c>
      <c r="AY570" s="239" t="s">
        <v>140</v>
      </c>
    </row>
    <row r="571" s="14" customFormat="1">
      <c r="A571" s="14"/>
      <c r="B571" s="240"/>
      <c r="C571" s="241"/>
      <c r="D571" s="231" t="s">
        <v>151</v>
      </c>
      <c r="E571" s="242" t="s">
        <v>1</v>
      </c>
      <c r="F571" s="243" t="s">
        <v>466</v>
      </c>
      <c r="G571" s="241"/>
      <c r="H571" s="244">
        <v>63</v>
      </c>
      <c r="I571" s="245"/>
      <c r="J571" s="241"/>
      <c r="K571" s="241"/>
      <c r="L571" s="246"/>
      <c r="M571" s="247"/>
      <c r="N571" s="248"/>
      <c r="O571" s="248"/>
      <c r="P571" s="248"/>
      <c r="Q571" s="248"/>
      <c r="R571" s="248"/>
      <c r="S571" s="248"/>
      <c r="T571" s="249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T571" s="250" t="s">
        <v>151</v>
      </c>
      <c r="AU571" s="250" t="s">
        <v>149</v>
      </c>
      <c r="AV571" s="14" t="s">
        <v>83</v>
      </c>
      <c r="AW571" s="14" t="s">
        <v>30</v>
      </c>
      <c r="AX571" s="14" t="s">
        <v>73</v>
      </c>
      <c r="AY571" s="250" t="s">
        <v>140</v>
      </c>
    </row>
    <row r="572" s="15" customFormat="1">
      <c r="A572" s="15"/>
      <c r="B572" s="251"/>
      <c r="C572" s="252"/>
      <c r="D572" s="231" t="s">
        <v>151</v>
      </c>
      <c r="E572" s="253" t="s">
        <v>1</v>
      </c>
      <c r="F572" s="254" t="s">
        <v>158</v>
      </c>
      <c r="G572" s="252"/>
      <c r="H572" s="255">
        <v>89</v>
      </c>
      <c r="I572" s="256"/>
      <c r="J572" s="252"/>
      <c r="K572" s="252"/>
      <c r="L572" s="257"/>
      <c r="M572" s="258"/>
      <c r="N572" s="259"/>
      <c r="O572" s="259"/>
      <c r="P572" s="259"/>
      <c r="Q572" s="259"/>
      <c r="R572" s="259"/>
      <c r="S572" s="259"/>
      <c r="T572" s="260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  <c r="AT572" s="261" t="s">
        <v>151</v>
      </c>
      <c r="AU572" s="261" t="s">
        <v>149</v>
      </c>
      <c r="AV572" s="15" t="s">
        <v>148</v>
      </c>
      <c r="AW572" s="15" t="s">
        <v>30</v>
      </c>
      <c r="AX572" s="15" t="s">
        <v>81</v>
      </c>
      <c r="AY572" s="261" t="s">
        <v>140</v>
      </c>
    </row>
    <row r="573" s="12" customFormat="1" ht="20.88" customHeight="1">
      <c r="A573" s="12"/>
      <c r="B573" s="199"/>
      <c r="C573" s="200"/>
      <c r="D573" s="201" t="s">
        <v>72</v>
      </c>
      <c r="E573" s="213" t="s">
        <v>503</v>
      </c>
      <c r="F573" s="213" t="s">
        <v>215</v>
      </c>
      <c r="G573" s="200"/>
      <c r="H573" s="200"/>
      <c r="I573" s="203"/>
      <c r="J573" s="214">
        <f>BK573</f>
        <v>0</v>
      </c>
      <c r="K573" s="200"/>
      <c r="L573" s="205"/>
      <c r="M573" s="206"/>
      <c r="N573" s="207"/>
      <c r="O573" s="207"/>
      <c r="P573" s="208">
        <f>SUM(P574:P612)</f>
        <v>0</v>
      </c>
      <c r="Q573" s="207"/>
      <c r="R573" s="208">
        <f>SUM(R574:R612)</f>
        <v>0.68440000000000001</v>
      </c>
      <c r="S573" s="207"/>
      <c r="T573" s="209">
        <f>SUM(T574:T612)</f>
        <v>0</v>
      </c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R573" s="210" t="s">
        <v>81</v>
      </c>
      <c r="AT573" s="211" t="s">
        <v>72</v>
      </c>
      <c r="AU573" s="211" t="s">
        <v>83</v>
      </c>
      <c r="AY573" s="210" t="s">
        <v>140</v>
      </c>
      <c r="BK573" s="212">
        <f>SUM(BK574:BK612)</f>
        <v>0</v>
      </c>
    </row>
    <row r="574" s="2" customFormat="1" ht="24.15" customHeight="1">
      <c r="A574" s="38"/>
      <c r="B574" s="39"/>
      <c r="C574" s="215" t="s">
        <v>504</v>
      </c>
      <c r="D574" s="215" t="s">
        <v>144</v>
      </c>
      <c r="E574" s="216" t="s">
        <v>217</v>
      </c>
      <c r="F574" s="217" t="s">
        <v>218</v>
      </c>
      <c r="G574" s="218" t="s">
        <v>147</v>
      </c>
      <c r="H574" s="219">
        <v>104.59999999999999</v>
      </c>
      <c r="I574" s="220"/>
      <c r="J574" s="221">
        <f>ROUND(I574*H574,2)</f>
        <v>0</v>
      </c>
      <c r="K574" s="222"/>
      <c r="L574" s="44"/>
      <c r="M574" s="223" t="s">
        <v>1</v>
      </c>
      <c r="N574" s="224" t="s">
        <v>38</v>
      </c>
      <c r="O574" s="91"/>
      <c r="P574" s="225">
        <f>O574*H574</f>
        <v>0</v>
      </c>
      <c r="Q574" s="225">
        <v>0</v>
      </c>
      <c r="R574" s="225">
        <f>Q574*H574</f>
        <v>0</v>
      </c>
      <c r="S574" s="225">
        <v>0</v>
      </c>
      <c r="T574" s="226">
        <f>S574*H574</f>
        <v>0</v>
      </c>
      <c r="U574" s="38"/>
      <c r="V574" s="38"/>
      <c r="W574" s="38"/>
      <c r="X574" s="38"/>
      <c r="Y574" s="38"/>
      <c r="Z574" s="38"/>
      <c r="AA574" s="38"/>
      <c r="AB574" s="38"/>
      <c r="AC574" s="38"/>
      <c r="AD574" s="38"/>
      <c r="AE574" s="38"/>
      <c r="AR574" s="227" t="s">
        <v>148</v>
      </c>
      <c r="AT574" s="227" t="s">
        <v>144</v>
      </c>
      <c r="AU574" s="227" t="s">
        <v>149</v>
      </c>
      <c r="AY574" s="17" t="s">
        <v>140</v>
      </c>
      <c r="BE574" s="228">
        <f>IF(N574="základní",J574,0)</f>
        <v>0</v>
      </c>
      <c r="BF574" s="228">
        <f>IF(N574="snížená",J574,0)</f>
        <v>0</v>
      </c>
      <c r="BG574" s="228">
        <f>IF(N574="zákl. přenesená",J574,0)</f>
        <v>0</v>
      </c>
      <c r="BH574" s="228">
        <f>IF(N574="sníž. přenesená",J574,0)</f>
        <v>0</v>
      </c>
      <c r="BI574" s="228">
        <f>IF(N574="nulová",J574,0)</f>
        <v>0</v>
      </c>
      <c r="BJ574" s="17" t="s">
        <v>81</v>
      </c>
      <c r="BK574" s="228">
        <f>ROUND(I574*H574,2)</f>
        <v>0</v>
      </c>
      <c r="BL574" s="17" t="s">
        <v>148</v>
      </c>
      <c r="BM574" s="227" t="s">
        <v>505</v>
      </c>
    </row>
    <row r="575" s="13" customFormat="1">
      <c r="A575" s="13"/>
      <c r="B575" s="229"/>
      <c r="C575" s="230"/>
      <c r="D575" s="231" t="s">
        <v>151</v>
      </c>
      <c r="E575" s="232" t="s">
        <v>1</v>
      </c>
      <c r="F575" s="233" t="s">
        <v>220</v>
      </c>
      <c r="G575" s="230"/>
      <c r="H575" s="232" t="s">
        <v>1</v>
      </c>
      <c r="I575" s="234"/>
      <c r="J575" s="230"/>
      <c r="K575" s="230"/>
      <c r="L575" s="235"/>
      <c r="M575" s="236"/>
      <c r="N575" s="237"/>
      <c r="O575" s="237"/>
      <c r="P575" s="237"/>
      <c r="Q575" s="237"/>
      <c r="R575" s="237"/>
      <c r="S575" s="237"/>
      <c r="T575" s="238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T575" s="239" t="s">
        <v>151</v>
      </c>
      <c r="AU575" s="239" t="s">
        <v>149</v>
      </c>
      <c r="AV575" s="13" t="s">
        <v>81</v>
      </c>
      <c r="AW575" s="13" t="s">
        <v>30</v>
      </c>
      <c r="AX575" s="13" t="s">
        <v>73</v>
      </c>
      <c r="AY575" s="239" t="s">
        <v>140</v>
      </c>
    </row>
    <row r="576" s="13" customFormat="1">
      <c r="A576" s="13"/>
      <c r="B576" s="229"/>
      <c r="C576" s="230"/>
      <c r="D576" s="231" t="s">
        <v>151</v>
      </c>
      <c r="E576" s="232" t="s">
        <v>1</v>
      </c>
      <c r="F576" s="233" t="s">
        <v>506</v>
      </c>
      <c r="G576" s="230"/>
      <c r="H576" s="232" t="s">
        <v>1</v>
      </c>
      <c r="I576" s="234"/>
      <c r="J576" s="230"/>
      <c r="K576" s="230"/>
      <c r="L576" s="235"/>
      <c r="M576" s="236"/>
      <c r="N576" s="237"/>
      <c r="O576" s="237"/>
      <c r="P576" s="237"/>
      <c r="Q576" s="237"/>
      <c r="R576" s="237"/>
      <c r="S576" s="237"/>
      <c r="T576" s="238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T576" s="239" t="s">
        <v>151</v>
      </c>
      <c r="AU576" s="239" t="s">
        <v>149</v>
      </c>
      <c r="AV576" s="13" t="s">
        <v>81</v>
      </c>
      <c r="AW576" s="13" t="s">
        <v>30</v>
      </c>
      <c r="AX576" s="13" t="s">
        <v>73</v>
      </c>
      <c r="AY576" s="239" t="s">
        <v>140</v>
      </c>
    </row>
    <row r="577" s="14" customFormat="1">
      <c r="A577" s="14"/>
      <c r="B577" s="240"/>
      <c r="C577" s="241"/>
      <c r="D577" s="231" t="s">
        <v>151</v>
      </c>
      <c r="E577" s="242" t="s">
        <v>1</v>
      </c>
      <c r="F577" s="243" t="s">
        <v>507</v>
      </c>
      <c r="G577" s="241"/>
      <c r="H577" s="244">
        <v>104.59999999999999</v>
      </c>
      <c r="I577" s="245"/>
      <c r="J577" s="241"/>
      <c r="K577" s="241"/>
      <c r="L577" s="246"/>
      <c r="M577" s="247"/>
      <c r="N577" s="248"/>
      <c r="O577" s="248"/>
      <c r="P577" s="248"/>
      <c r="Q577" s="248"/>
      <c r="R577" s="248"/>
      <c r="S577" s="248"/>
      <c r="T577" s="249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T577" s="250" t="s">
        <v>151</v>
      </c>
      <c r="AU577" s="250" t="s">
        <v>149</v>
      </c>
      <c r="AV577" s="14" t="s">
        <v>83</v>
      </c>
      <c r="AW577" s="14" t="s">
        <v>30</v>
      </c>
      <c r="AX577" s="14" t="s">
        <v>73</v>
      </c>
      <c r="AY577" s="250" t="s">
        <v>140</v>
      </c>
    </row>
    <row r="578" s="15" customFormat="1">
      <c r="A578" s="15"/>
      <c r="B578" s="251"/>
      <c r="C578" s="252"/>
      <c r="D578" s="231" t="s">
        <v>151</v>
      </c>
      <c r="E578" s="253" t="s">
        <v>1</v>
      </c>
      <c r="F578" s="254" t="s">
        <v>158</v>
      </c>
      <c r="G578" s="252"/>
      <c r="H578" s="255">
        <v>104.59999999999999</v>
      </c>
      <c r="I578" s="256"/>
      <c r="J578" s="252"/>
      <c r="K578" s="252"/>
      <c r="L578" s="257"/>
      <c r="M578" s="258"/>
      <c r="N578" s="259"/>
      <c r="O578" s="259"/>
      <c r="P578" s="259"/>
      <c r="Q578" s="259"/>
      <c r="R578" s="259"/>
      <c r="S578" s="259"/>
      <c r="T578" s="260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  <c r="AT578" s="261" t="s">
        <v>151</v>
      </c>
      <c r="AU578" s="261" t="s">
        <v>149</v>
      </c>
      <c r="AV578" s="15" t="s">
        <v>148</v>
      </c>
      <c r="AW578" s="15" t="s">
        <v>30</v>
      </c>
      <c r="AX578" s="15" t="s">
        <v>81</v>
      </c>
      <c r="AY578" s="261" t="s">
        <v>140</v>
      </c>
    </row>
    <row r="579" s="2" customFormat="1" ht="21.75" customHeight="1">
      <c r="A579" s="38"/>
      <c r="B579" s="39"/>
      <c r="C579" s="215" t="s">
        <v>508</v>
      </c>
      <c r="D579" s="215" t="s">
        <v>144</v>
      </c>
      <c r="E579" s="216" t="s">
        <v>159</v>
      </c>
      <c r="F579" s="217" t="s">
        <v>160</v>
      </c>
      <c r="G579" s="218" t="s">
        <v>147</v>
      </c>
      <c r="H579" s="219">
        <v>104.59999999999999</v>
      </c>
      <c r="I579" s="220"/>
      <c r="J579" s="221">
        <f>ROUND(I579*H579,2)</f>
        <v>0</v>
      </c>
      <c r="K579" s="222"/>
      <c r="L579" s="44"/>
      <c r="M579" s="223" t="s">
        <v>1</v>
      </c>
      <c r="N579" s="224" t="s">
        <v>38</v>
      </c>
      <c r="O579" s="91"/>
      <c r="P579" s="225">
        <f>O579*H579</f>
        <v>0</v>
      </c>
      <c r="Q579" s="225">
        <v>0</v>
      </c>
      <c r="R579" s="225">
        <f>Q579*H579</f>
        <v>0</v>
      </c>
      <c r="S579" s="225">
        <v>0</v>
      </c>
      <c r="T579" s="226">
        <f>S579*H579</f>
        <v>0</v>
      </c>
      <c r="U579" s="38"/>
      <c r="V579" s="38"/>
      <c r="W579" s="38"/>
      <c r="X579" s="38"/>
      <c r="Y579" s="38"/>
      <c r="Z579" s="38"/>
      <c r="AA579" s="38"/>
      <c r="AB579" s="38"/>
      <c r="AC579" s="38"/>
      <c r="AD579" s="38"/>
      <c r="AE579" s="38"/>
      <c r="AR579" s="227" t="s">
        <v>148</v>
      </c>
      <c r="AT579" s="227" t="s">
        <v>144</v>
      </c>
      <c r="AU579" s="227" t="s">
        <v>149</v>
      </c>
      <c r="AY579" s="17" t="s">
        <v>140</v>
      </c>
      <c r="BE579" s="228">
        <f>IF(N579="základní",J579,0)</f>
        <v>0</v>
      </c>
      <c r="BF579" s="228">
        <f>IF(N579="snížená",J579,0)</f>
        <v>0</v>
      </c>
      <c r="BG579" s="228">
        <f>IF(N579="zákl. přenesená",J579,0)</f>
        <v>0</v>
      </c>
      <c r="BH579" s="228">
        <f>IF(N579="sníž. přenesená",J579,0)</f>
        <v>0</v>
      </c>
      <c r="BI579" s="228">
        <f>IF(N579="nulová",J579,0)</f>
        <v>0</v>
      </c>
      <c r="BJ579" s="17" t="s">
        <v>81</v>
      </c>
      <c r="BK579" s="228">
        <f>ROUND(I579*H579,2)</f>
        <v>0</v>
      </c>
      <c r="BL579" s="17" t="s">
        <v>148</v>
      </c>
      <c r="BM579" s="227" t="s">
        <v>509</v>
      </c>
    </row>
    <row r="580" s="2" customFormat="1">
      <c r="A580" s="38"/>
      <c r="B580" s="39"/>
      <c r="C580" s="40"/>
      <c r="D580" s="262" t="s">
        <v>162</v>
      </c>
      <c r="E580" s="40"/>
      <c r="F580" s="263" t="s">
        <v>163</v>
      </c>
      <c r="G580" s="40"/>
      <c r="H580" s="40"/>
      <c r="I580" s="264"/>
      <c r="J580" s="40"/>
      <c r="K580" s="40"/>
      <c r="L580" s="44"/>
      <c r="M580" s="265"/>
      <c r="N580" s="266"/>
      <c r="O580" s="91"/>
      <c r="P580" s="91"/>
      <c r="Q580" s="91"/>
      <c r="R580" s="91"/>
      <c r="S580" s="91"/>
      <c r="T580" s="92"/>
      <c r="U580" s="38"/>
      <c r="V580" s="38"/>
      <c r="W580" s="38"/>
      <c r="X580" s="38"/>
      <c r="Y580" s="38"/>
      <c r="Z580" s="38"/>
      <c r="AA580" s="38"/>
      <c r="AB580" s="38"/>
      <c r="AC580" s="38"/>
      <c r="AD580" s="38"/>
      <c r="AE580" s="38"/>
      <c r="AT580" s="17" t="s">
        <v>162</v>
      </c>
      <c r="AU580" s="17" t="s">
        <v>149</v>
      </c>
    </row>
    <row r="581" s="13" customFormat="1">
      <c r="A581" s="13"/>
      <c r="B581" s="229"/>
      <c r="C581" s="230"/>
      <c r="D581" s="231" t="s">
        <v>151</v>
      </c>
      <c r="E581" s="232" t="s">
        <v>1</v>
      </c>
      <c r="F581" s="233" t="s">
        <v>220</v>
      </c>
      <c r="G581" s="230"/>
      <c r="H581" s="232" t="s">
        <v>1</v>
      </c>
      <c r="I581" s="234"/>
      <c r="J581" s="230"/>
      <c r="K581" s="230"/>
      <c r="L581" s="235"/>
      <c r="M581" s="236"/>
      <c r="N581" s="237"/>
      <c r="O581" s="237"/>
      <c r="P581" s="237"/>
      <c r="Q581" s="237"/>
      <c r="R581" s="237"/>
      <c r="S581" s="237"/>
      <c r="T581" s="238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T581" s="239" t="s">
        <v>151</v>
      </c>
      <c r="AU581" s="239" t="s">
        <v>149</v>
      </c>
      <c r="AV581" s="13" t="s">
        <v>81</v>
      </c>
      <c r="AW581" s="13" t="s">
        <v>30</v>
      </c>
      <c r="AX581" s="13" t="s">
        <v>73</v>
      </c>
      <c r="AY581" s="239" t="s">
        <v>140</v>
      </c>
    </row>
    <row r="582" s="13" customFormat="1">
      <c r="A582" s="13"/>
      <c r="B582" s="229"/>
      <c r="C582" s="230"/>
      <c r="D582" s="231" t="s">
        <v>151</v>
      </c>
      <c r="E582" s="232" t="s">
        <v>1</v>
      </c>
      <c r="F582" s="233" t="s">
        <v>506</v>
      </c>
      <c r="G582" s="230"/>
      <c r="H582" s="232" t="s">
        <v>1</v>
      </c>
      <c r="I582" s="234"/>
      <c r="J582" s="230"/>
      <c r="K582" s="230"/>
      <c r="L582" s="235"/>
      <c r="M582" s="236"/>
      <c r="N582" s="237"/>
      <c r="O582" s="237"/>
      <c r="P582" s="237"/>
      <c r="Q582" s="237"/>
      <c r="R582" s="237"/>
      <c r="S582" s="237"/>
      <c r="T582" s="238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T582" s="239" t="s">
        <v>151</v>
      </c>
      <c r="AU582" s="239" t="s">
        <v>149</v>
      </c>
      <c r="AV582" s="13" t="s">
        <v>81</v>
      </c>
      <c r="AW582" s="13" t="s">
        <v>30</v>
      </c>
      <c r="AX582" s="13" t="s">
        <v>73</v>
      </c>
      <c r="AY582" s="239" t="s">
        <v>140</v>
      </c>
    </row>
    <row r="583" s="14" customFormat="1">
      <c r="A583" s="14"/>
      <c r="B583" s="240"/>
      <c r="C583" s="241"/>
      <c r="D583" s="231" t="s">
        <v>151</v>
      </c>
      <c r="E583" s="242" t="s">
        <v>1</v>
      </c>
      <c r="F583" s="243" t="s">
        <v>507</v>
      </c>
      <c r="G583" s="241"/>
      <c r="H583" s="244">
        <v>104.59999999999999</v>
      </c>
      <c r="I583" s="245"/>
      <c r="J583" s="241"/>
      <c r="K583" s="241"/>
      <c r="L583" s="246"/>
      <c r="M583" s="247"/>
      <c r="N583" s="248"/>
      <c r="O583" s="248"/>
      <c r="P583" s="248"/>
      <c r="Q583" s="248"/>
      <c r="R583" s="248"/>
      <c r="S583" s="248"/>
      <c r="T583" s="249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T583" s="250" t="s">
        <v>151</v>
      </c>
      <c r="AU583" s="250" t="s">
        <v>149</v>
      </c>
      <c r="AV583" s="14" t="s">
        <v>83</v>
      </c>
      <c r="AW583" s="14" t="s">
        <v>30</v>
      </c>
      <c r="AX583" s="14" t="s">
        <v>73</v>
      </c>
      <c r="AY583" s="250" t="s">
        <v>140</v>
      </c>
    </row>
    <row r="584" s="15" customFormat="1">
      <c r="A584" s="15"/>
      <c r="B584" s="251"/>
      <c r="C584" s="252"/>
      <c r="D584" s="231" t="s">
        <v>151</v>
      </c>
      <c r="E584" s="253" t="s">
        <v>1</v>
      </c>
      <c r="F584" s="254" t="s">
        <v>158</v>
      </c>
      <c r="G584" s="252"/>
      <c r="H584" s="255">
        <v>104.59999999999999</v>
      </c>
      <c r="I584" s="256"/>
      <c r="J584" s="252"/>
      <c r="K584" s="252"/>
      <c r="L584" s="257"/>
      <c r="M584" s="258"/>
      <c r="N584" s="259"/>
      <c r="O584" s="259"/>
      <c r="P584" s="259"/>
      <c r="Q584" s="259"/>
      <c r="R584" s="259"/>
      <c r="S584" s="259"/>
      <c r="T584" s="260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  <c r="AT584" s="261" t="s">
        <v>151</v>
      </c>
      <c r="AU584" s="261" t="s">
        <v>149</v>
      </c>
      <c r="AV584" s="15" t="s">
        <v>148</v>
      </c>
      <c r="AW584" s="15" t="s">
        <v>30</v>
      </c>
      <c r="AX584" s="15" t="s">
        <v>81</v>
      </c>
      <c r="AY584" s="261" t="s">
        <v>140</v>
      </c>
    </row>
    <row r="585" s="2" customFormat="1" ht="21.75" customHeight="1">
      <c r="A585" s="38"/>
      <c r="B585" s="39"/>
      <c r="C585" s="215" t="s">
        <v>510</v>
      </c>
      <c r="D585" s="215" t="s">
        <v>144</v>
      </c>
      <c r="E585" s="216" t="s">
        <v>225</v>
      </c>
      <c r="F585" s="217" t="s">
        <v>226</v>
      </c>
      <c r="G585" s="218" t="s">
        <v>166</v>
      </c>
      <c r="H585" s="219">
        <v>52</v>
      </c>
      <c r="I585" s="220"/>
      <c r="J585" s="221">
        <f>ROUND(I585*H585,2)</f>
        <v>0</v>
      </c>
      <c r="K585" s="222"/>
      <c r="L585" s="44"/>
      <c r="M585" s="223" t="s">
        <v>1</v>
      </c>
      <c r="N585" s="224" t="s">
        <v>38</v>
      </c>
      <c r="O585" s="91"/>
      <c r="P585" s="225">
        <f>O585*H585</f>
        <v>0</v>
      </c>
      <c r="Q585" s="225">
        <v>0</v>
      </c>
      <c r="R585" s="225">
        <f>Q585*H585</f>
        <v>0</v>
      </c>
      <c r="S585" s="225">
        <v>0</v>
      </c>
      <c r="T585" s="226">
        <f>S585*H585</f>
        <v>0</v>
      </c>
      <c r="U585" s="38"/>
      <c r="V585" s="38"/>
      <c r="W585" s="38"/>
      <c r="X585" s="38"/>
      <c r="Y585" s="38"/>
      <c r="Z585" s="38"/>
      <c r="AA585" s="38"/>
      <c r="AB585" s="38"/>
      <c r="AC585" s="38"/>
      <c r="AD585" s="38"/>
      <c r="AE585" s="38"/>
      <c r="AR585" s="227" t="s">
        <v>148</v>
      </c>
      <c r="AT585" s="227" t="s">
        <v>144</v>
      </c>
      <c r="AU585" s="227" t="s">
        <v>149</v>
      </c>
      <c r="AY585" s="17" t="s">
        <v>140</v>
      </c>
      <c r="BE585" s="228">
        <f>IF(N585="základní",J585,0)</f>
        <v>0</v>
      </c>
      <c r="BF585" s="228">
        <f>IF(N585="snížená",J585,0)</f>
        <v>0</v>
      </c>
      <c r="BG585" s="228">
        <f>IF(N585="zákl. přenesená",J585,0)</f>
        <v>0</v>
      </c>
      <c r="BH585" s="228">
        <f>IF(N585="sníž. přenesená",J585,0)</f>
        <v>0</v>
      </c>
      <c r="BI585" s="228">
        <f>IF(N585="nulová",J585,0)</f>
        <v>0</v>
      </c>
      <c r="BJ585" s="17" t="s">
        <v>81</v>
      </c>
      <c r="BK585" s="228">
        <f>ROUND(I585*H585,2)</f>
        <v>0</v>
      </c>
      <c r="BL585" s="17" t="s">
        <v>148</v>
      </c>
      <c r="BM585" s="227" t="s">
        <v>511</v>
      </c>
    </row>
    <row r="586" s="13" customFormat="1">
      <c r="A586" s="13"/>
      <c r="B586" s="229"/>
      <c r="C586" s="230"/>
      <c r="D586" s="231" t="s">
        <v>151</v>
      </c>
      <c r="E586" s="232" t="s">
        <v>1</v>
      </c>
      <c r="F586" s="233" t="s">
        <v>228</v>
      </c>
      <c r="G586" s="230"/>
      <c r="H586" s="232" t="s">
        <v>1</v>
      </c>
      <c r="I586" s="234"/>
      <c r="J586" s="230"/>
      <c r="K586" s="230"/>
      <c r="L586" s="235"/>
      <c r="M586" s="236"/>
      <c r="N586" s="237"/>
      <c r="O586" s="237"/>
      <c r="P586" s="237"/>
      <c r="Q586" s="237"/>
      <c r="R586" s="237"/>
      <c r="S586" s="237"/>
      <c r="T586" s="238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T586" s="239" t="s">
        <v>151</v>
      </c>
      <c r="AU586" s="239" t="s">
        <v>149</v>
      </c>
      <c r="AV586" s="13" t="s">
        <v>81</v>
      </c>
      <c r="AW586" s="13" t="s">
        <v>30</v>
      </c>
      <c r="AX586" s="13" t="s">
        <v>73</v>
      </c>
      <c r="AY586" s="239" t="s">
        <v>140</v>
      </c>
    </row>
    <row r="587" s="14" customFormat="1">
      <c r="A587" s="14"/>
      <c r="B587" s="240"/>
      <c r="C587" s="241"/>
      <c r="D587" s="231" t="s">
        <v>151</v>
      </c>
      <c r="E587" s="242" t="s">
        <v>1</v>
      </c>
      <c r="F587" s="243" t="s">
        <v>229</v>
      </c>
      <c r="G587" s="241"/>
      <c r="H587" s="244">
        <v>52</v>
      </c>
      <c r="I587" s="245"/>
      <c r="J587" s="241"/>
      <c r="K587" s="241"/>
      <c r="L587" s="246"/>
      <c r="M587" s="247"/>
      <c r="N587" s="248"/>
      <c r="O587" s="248"/>
      <c r="P587" s="248"/>
      <c r="Q587" s="248"/>
      <c r="R587" s="248"/>
      <c r="S587" s="248"/>
      <c r="T587" s="249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T587" s="250" t="s">
        <v>151</v>
      </c>
      <c r="AU587" s="250" t="s">
        <v>149</v>
      </c>
      <c r="AV587" s="14" t="s">
        <v>83</v>
      </c>
      <c r="AW587" s="14" t="s">
        <v>30</v>
      </c>
      <c r="AX587" s="14" t="s">
        <v>73</v>
      </c>
      <c r="AY587" s="250" t="s">
        <v>140</v>
      </c>
    </row>
    <row r="588" s="15" customFormat="1">
      <c r="A588" s="15"/>
      <c r="B588" s="251"/>
      <c r="C588" s="252"/>
      <c r="D588" s="231" t="s">
        <v>151</v>
      </c>
      <c r="E588" s="253" t="s">
        <v>1</v>
      </c>
      <c r="F588" s="254" t="s">
        <v>158</v>
      </c>
      <c r="G588" s="252"/>
      <c r="H588" s="255">
        <v>52</v>
      </c>
      <c r="I588" s="256"/>
      <c r="J588" s="252"/>
      <c r="K588" s="252"/>
      <c r="L588" s="257"/>
      <c r="M588" s="258"/>
      <c r="N588" s="259"/>
      <c r="O588" s="259"/>
      <c r="P588" s="259"/>
      <c r="Q588" s="259"/>
      <c r="R588" s="259"/>
      <c r="S588" s="259"/>
      <c r="T588" s="260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  <c r="AT588" s="261" t="s">
        <v>151</v>
      </c>
      <c r="AU588" s="261" t="s">
        <v>149</v>
      </c>
      <c r="AV588" s="15" t="s">
        <v>148</v>
      </c>
      <c r="AW588" s="15" t="s">
        <v>30</v>
      </c>
      <c r="AX588" s="15" t="s">
        <v>81</v>
      </c>
      <c r="AY588" s="261" t="s">
        <v>140</v>
      </c>
    </row>
    <row r="589" s="2" customFormat="1" ht="16.5" customHeight="1">
      <c r="A589" s="38"/>
      <c r="B589" s="39"/>
      <c r="C589" s="267" t="s">
        <v>512</v>
      </c>
      <c r="D589" s="267" t="s">
        <v>186</v>
      </c>
      <c r="E589" s="268" t="s">
        <v>231</v>
      </c>
      <c r="F589" s="269" t="s">
        <v>232</v>
      </c>
      <c r="G589" s="270" t="s">
        <v>166</v>
      </c>
      <c r="H589" s="271">
        <v>52</v>
      </c>
      <c r="I589" s="272"/>
      <c r="J589" s="273">
        <f>ROUND(I589*H589,2)</f>
        <v>0</v>
      </c>
      <c r="K589" s="274"/>
      <c r="L589" s="275"/>
      <c r="M589" s="276" t="s">
        <v>1</v>
      </c>
      <c r="N589" s="277" t="s">
        <v>38</v>
      </c>
      <c r="O589" s="91"/>
      <c r="P589" s="225">
        <f>O589*H589</f>
        <v>0</v>
      </c>
      <c r="Q589" s="225">
        <v>0.0089999999999999993</v>
      </c>
      <c r="R589" s="225">
        <f>Q589*H589</f>
        <v>0.46799999999999997</v>
      </c>
      <c r="S589" s="225">
        <v>0</v>
      </c>
      <c r="T589" s="226">
        <f>S589*H589</f>
        <v>0</v>
      </c>
      <c r="U589" s="38"/>
      <c r="V589" s="38"/>
      <c r="W589" s="38"/>
      <c r="X589" s="38"/>
      <c r="Y589" s="38"/>
      <c r="Z589" s="38"/>
      <c r="AA589" s="38"/>
      <c r="AB589" s="38"/>
      <c r="AC589" s="38"/>
      <c r="AD589" s="38"/>
      <c r="AE589" s="38"/>
      <c r="AR589" s="227" t="s">
        <v>189</v>
      </c>
      <c r="AT589" s="227" t="s">
        <v>186</v>
      </c>
      <c r="AU589" s="227" t="s">
        <v>149</v>
      </c>
      <c r="AY589" s="17" t="s">
        <v>140</v>
      </c>
      <c r="BE589" s="228">
        <f>IF(N589="základní",J589,0)</f>
        <v>0</v>
      </c>
      <c r="BF589" s="228">
        <f>IF(N589="snížená",J589,0)</f>
        <v>0</v>
      </c>
      <c r="BG589" s="228">
        <f>IF(N589="zákl. přenesená",J589,0)</f>
        <v>0</v>
      </c>
      <c r="BH589" s="228">
        <f>IF(N589="sníž. přenesená",J589,0)</f>
        <v>0</v>
      </c>
      <c r="BI589" s="228">
        <f>IF(N589="nulová",J589,0)</f>
        <v>0</v>
      </c>
      <c r="BJ589" s="17" t="s">
        <v>81</v>
      </c>
      <c r="BK589" s="228">
        <f>ROUND(I589*H589,2)</f>
        <v>0</v>
      </c>
      <c r="BL589" s="17" t="s">
        <v>148</v>
      </c>
      <c r="BM589" s="227" t="s">
        <v>513</v>
      </c>
    </row>
    <row r="590" s="13" customFormat="1">
      <c r="A590" s="13"/>
      <c r="B590" s="229"/>
      <c r="C590" s="230"/>
      <c r="D590" s="231" t="s">
        <v>151</v>
      </c>
      <c r="E590" s="232" t="s">
        <v>1</v>
      </c>
      <c r="F590" s="233" t="s">
        <v>228</v>
      </c>
      <c r="G590" s="230"/>
      <c r="H590" s="232" t="s">
        <v>1</v>
      </c>
      <c r="I590" s="234"/>
      <c r="J590" s="230"/>
      <c r="K590" s="230"/>
      <c r="L590" s="235"/>
      <c r="M590" s="236"/>
      <c r="N590" s="237"/>
      <c r="O590" s="237"/>
      <c r="P590" s="237"/>
      <c r="Q590" s="237"/>
      <c r="R590" s="237"/>
      <c r="S590" s="237"/>
      <c r="T590" s="238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T590" s="239" t="s">
        <v>151</v>
      </c>
      <c r="AU590" s="239" t="s">
        <v>149</v>
      </c>
      <c r="AV590" s="13" t="s">
        <v>81</v>
      </c>
      <c r="AW590" s="13" t="s">
        <v>30</v>
      </c>
      <c r="AX590" s="13" t="s">
        <v>73</v>
      </c>
      <c r="AY590" s="239" t="s">
        <v>140</v>
      </c>
    </row>
    <row r="591" s="14" customFormat="1">
      <c r="A591" s="14"/>
      <c r="B591" s="240"/>
      <c r="C591" s="241"/>
      <c r="D591" s="231" t="s">
        <v>151</v>
      </c>
      <c r="E591" s="242" t="s">
        <v>1</v>
      </c>
      <c r="F591" s="243" t="s">
        <v>229</v>
      </c>
      <c r="G591" s="241"/>
      <c r="H591" s="244">
        <v>52</v>
      </c>
      <c r="I591" s="245"/>
      <c r="J591" s="241"/>
      <c r="K591" s="241"/>
      <c r="L591" s="246"/>
      <c r="M591" s="247"/>
      <c r="N591" s="248"/>
      <c r="O591" s="248"/>
      <c r="P591" s="248"/>
      <c r="Q591" s="248"/>
      <c r="R591" s="248"/>
      <c r="S591" s="248"/>
      <c r="T591" s="249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T591" s="250" t="s">
        <v>151</v>
      </c>
      <c r="AU591" s="250" t="s">
        <v>149</v>
      </c>
      <c r="AV591" s="14" t="s">
        <v>83</v>
      </c>
      <c r="AW591" s="14" t="s">
        <v>30</v>
      </c>
      <c r="AX591" s="14" t="s">
        <v>73</v>
      </c>
      <c r="AY591" s="250" t="s">
        <v>140</v>
      </c>
    </row>
    <row r="592" s="15" customFormat="1">
      <c r="A592" s="15"/>
      <c r="B592" s="251"/>
      <c r="C592" s="252"/>
      <c r="D592" s="231" t="s">
        <v>151</v>
      </c>
      <c r="E592" s="253" t="s">
        <v>1</v>
      </c>
      <c r="F592" s="254" t="s">
        <v>158</v>
      </c>
      <c r="G592" s="252"/>
      <c r="H592" s="255">
        <v>52</v>
      </c>
      <c r="I592" s="256"/>
      <c r="J592" s="252"/>
      <c r="K592" s="252"/>
      <c r="L592" s="257"/>
      <c r="M592" s="258"/>
      <c r="N592" s="259"/>
      <c r="O592" s="259"/>
      <c r="P592" s="259"/>
      <c r="Q592" s="259"/>
      <c r="R592" s="259"/>
      <c r="S592" s="259"/>
      <c r="T592" s="260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T592" s="261" t="s">
        <v>151</v>
      </c>
      <c r="AU592" s="261" t="s">
        <v>149</v>
      </c>
      <c r="AV592" s="15" t="s">
        <v>148</v>
      </c>
      <c r="AW592" s="15" t="s">
        <v>30</v>
      </c>
      <c r="AX592" s="15" t="s">
        <v>81</v>
      </c>
      <c r="AY592" s="261" t="s">
        <v>140</v>
      </c>
    </row>
    <row r="593" s="2" customFormat="1" ht="24.15" customHeight="1">
      <c r="A593" s="38"/>
      <c r="B593" s="39"/>
      <c r="C593" s="215" t="s">
        <v>514</v>
      </c>
      <c r="D593" s="215" t="s">
        <v>144</v>
      </c>
      <c r="E593" s="216" t="s">
        <v>192</v>
      </c>
      <c r="F593" s="217" t="s">
        <v>193</v>
      </c>
      <c r="G593" s="218" t="s">
        <v>194</v>
      </c>
      <c r="H593" s="219">
        <v>52</v>
      </c>
      <c r="I593" s="220"/>
      <c r="J593" s="221">
        <f>ROUND(I593*H593,2)</f>
        <v>0</v>
      </c>
      <c r="K593" s="222"/>
      <c r="L593" s="44"/>
      <c r="M593" s="223" t="s">
        <v>1</v>
      </c>
      <c r="N593" s="224" t="s">
        <v>38</v>
      </c>
      <c r="O593" s="91"/>
      <c r="P593" s="225">
        <f>O593*H593</f>
        <v>0</v>
      </c>
      <c r="Q593" s="225">
        <v>0</v>
      </c>
      <c r="R593" s="225">
        <f>Q593*H593</f>
        <v>0</v>
      </c>
      <c r="S593" s="225">
        <v>0</v>
      </c>
      <c r="T593" s="226">
        <f>S593*H593</f>
        <v>0</v>
      </c>
      <c r="U593" s="38"/>
      <c r="V593" s="38"/>
      <c r="W593" s="38"/>
      <c r="X593" s="38"/>
      <c r="Y593" s="38"/>
      <c r="Z593" s="38"/>
      <c r="AA593" s="38"/>
      <c r="AB593" s="38"/>
      <c r="AC593" s="38"/>
      <c r="AD593" s="38"/>
      <c r="AE593" s="38"/>
      <c r="AR593" s="227" t="s">
        <v>148</v>
      </c>
      <c r="AT593" s="227" t="s">
        <v>144</v>
      </c>
      <c r="AU593" s="227" t="s">
        <v>149</v>
      </c>
      <c r="AY593" s="17" t="s">
        <v>140</v>
      </c>
      <c r="BE593" s="228">
        <f>IF(N593="základní",J593,0)</f>
        <v>0</v>
      </c>
      <c r="BF593" s="228">
        <f>IF(N593="snížená",J593,0)</f>
        <v>0</v>
      </c>
      <c r="BG593" s="228">
        <f>IF(N593="zákl. přenesená",J593,0)</f>
        <v>0</v>
      </c>
      <c r="BH593" s="228">
        <f>IF(N593="sníž. přenesená",J593,0)</f>
        <v>0</v>
      </c>
      <c r="BI593" s="228">
        <f>IF(N593="nulová",J593,0)</f>
        <v>0</v>
      </c>
      <c r="BJ593" s="17" t="s">
        <v>81</v>
      </c>
      <c r="BK593" s="228">
        <f>ROUND(I593*H593,2)</f>
        <v>0</v>
      </c>
      <c r="BL593" s="17" t="s">
        <v>148</v>
      </c>
      <c r="BM593" s="227" t="s">
        <v>515</v>
      </c>
    </row>
    <row r="594" s="2" customFormat="1">
      <c r="A594" s="38"/>
      <c r="B594" s="39"/>
      <c r="C594" s="40"/>
      <c r="D594" s="262" t="s">
        <v>162</v>
      </c>
      <c r="E594" s="40"/>
      <c r="F594" s="263" t="s">
        <v>196</v>
      </c>
      <c r="G594" s="40"/>
      <c r="H594" s="40"/>
      <c r="I594" s="264"/>
      <c r="J594" s="40"/>
      <c r="K594" s="40"/>
      <c r="L594" s="44"/>
      <c r="M594" s="265"/>
      <c r="N594" s="266"/>
      <c r="O594" s="91"/>
      <c r="P594" s="91"/>
      <c r="Q594" s="91"/>
      <c r="R594" s="91"/>
      <c r="S594" s="91"/>
      <c r="T594" s="92"/>
      <c r="U594" s="38"/>
      <c r="V594" s="38"/>
      <c r="W594" s="38"/>
      <c r="X594" s="38"/>
      <c r="Y594" s="38"/>
      <c r="Z594" s="38"/>
      <c r="AA594" s="38"/>
      <c r="AB594" s="38"/>
      <c r="AC594" s="38"/>
      <c r="AD594" s="38"/>
      <c r="AE594" s="38"/>
      <c r="AT594" s="17" t="s">
        <v>162</v>
      </c>
      <c r="AU594" s="17" t="s">
        <v>149</v>
      </c>
    </row>
    <row r="595" s="13" customFormat="1">
      <c r="A595" s="13"/>
      <c r="B595" s="229"/>
      <c r="C595" s="230"/>
      <c r="D595" s="231" t="s">
        <v>151</v>
      </c>
      <c r="E595" s="232" t="s">
        <v>1</v>
      </c>
      <c r="F595" s="233" t="s">
        <v>236</v>
      </c>
      <c r="G595" s="230"/>
      <c r="H595" s="232" t="s">
        <v>1</v>
      </c>
      <c r="I595" s="234"/>
      <c r="J595" s="230"/>
      <c r="K595" s="230"/>
      <c r="L595" s="235"/>
      <c r="M595" s="236"/>
      <c r="N595" s="237"/>
      <c r="O595" s="237"/>
      <c r="P595" s="237"/>
      <c r="Q595" s="237"/>
      <c r="R595" s="237"/>
      <c r="S595" s="237"/>
      <c r="T595" s="238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T595" s="239" t="s">
        <v>151</v>
      </c>
      <c r="AU595" s="239" t="s">
        <v>149</v>
      </c>
      <c r="AV595" s="13" t="s">
        <v>81</v>
      </c>
      <c r="AW595" s="13" t="s">
        <v>30</v>
      </c>
      <c r="AX595" s="13" t="s">
        <v>73</v>
      </c>
      <c r="AY595" s="239" t="s">
        <v>140</v>
      </c>
    </row>
    <row r="596" s="14" customFormat="1">
      <c r="A596" s="14"/>
      <c r="B596" s="240"/>
      <c r="C596" s="241"/>
      <c r="D596" s="231" t="s">
        <v>151</v>
      </c>
      <c r="E596" s="242" t="s">
        <v>1</v>
      </c>
      <c r="F596" s="243" t="s">
        <v>229</v>
      </c>
      <c r="G596" s="241"/>
      <c r="H596" s="244">
        <v>52</v>
      </c>
      <c r="I596" s="245"/>
      <c r="J596" s="241"/>
      <c r="K596" s="241"/>
      <c r="L596" s="246"/>
      <c r="M596" s="247"/>
      <c r="N596" s="248"/>
      <c r="O596" s="248"/>
      <c r="P596" s="248"/>
      <c r="Q596" s="248"/>
      <c r="R596" s="248"/>
      <c r="S596" s="248"/>
      <c r="T596" s="249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T596" s="250" t="s">
        <v>151</v>
      </c>
      <c r="AU596" s="250" t="s">
        <v>149</v>
      </c>
      <c r="AV596" s="14" t="s">
        <v>83</v>
      </c>
      <c r="AW596" s="14" t="s">
        <v>30</v>
      </c>
      <c r="AX596" s="14" t="s">
        <v>73</v>
      </c>
      <c r="AY596" s="250" t="s">
        <v>140</v>
      </c>
    </row>
    <row r="597" s="15" customFormat="1">
      <c r="A597" s="15"/>
      <c r="B597" s="251"/>
      <c r="C597" s="252"/>
      <c r="D597" s="231" t="s">
        <v>151</v>
      </c>
      <c r="E597" s="253" t="s">
        <v>1</v>
      </c>
      <c r="F597" s="254" t="s">
        <v>158</v>
      </c>
      <c r="G597" s="252"/>
      <c r="H597" s="255">
        <v>52</v>
      </c>
      <c r="I597" s="256"/>
      <c r="J597" s="252"/>
      <c r="K597" s="252"/>
      <c r="L597" s="257"/>
      <c r="M597" s="258"/>
      <c r="N597" s="259"/>
      <c r="O597" s="259"/>
      <c r="P597" s="259"/>
      <c r="Q597" s="259"/>
      <c r="R597" s="259"/>
      <c r="S597" s="259"/>
      <c r="T597" s="260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T597" s="261" t="s">
        <v>151</v>
      </c>
      <c r="AU597" s="261" t="s">
        <v>149</v>
      </c>
      <c r="AV597" s="15" t="s">
        <v>148</v>
      </c>
      <c r="AW597" s="15" t="s">
        <v>30</v>
      </c>
      <c r="AX597" s="15" t="s">
        <v>81</v>
      </c>
      <c r="AY597" s="261" t="s">
        <v>140</v>
      </c>
    </row>
    <row r="598" s="2" customFormat="1" ht="16.5" customHeight="1">
      <c r="A598" s="38"/>
      <c r="B598" s="39"/>
      <c r="C598" s="267" t="s">
        <v>516</v>
      </c>
      <c r="D598" s="267" t="s">
        <v>186</v>
      </c>
      <c r="E598" s="268" t="s">
        <v>199</v>
      </c>
      <c r="F598" s="269" t="s">
        <v>200</v>
      </c>
      <c r="G598" s="270" t="s">
        <v>147</v>
      </c>
      <c r="H598" s="271">
        <v>1.0820000000000001</v>
      </c>
      <c r="I598" s="272"/>
      <c r="J598" s="273">
        <f>ROUND(I598*H598,2)</f>
        <v>0</v>
      </c>
      <c r="K598" s="274"/>
      <c r="L598" s="275"/>
      <c r="M598" s="276" t="s">
        <v>1</v>
      </c>
      <c r="N598" s="277" t="s">
        <v>38</v>
      </c>
      <c r="O598" s="91"/>
      <c r="P598" s="225">
        <f>O598*H598</f>
        <v>0</v>
      </c>
      <c r="Q598" s="225">
        <v>0.20000000000000001</v>
      </c>
      <c r="R598" s="225">
        <f>Q598*H598</f>
        <v>0.21640000000000004</v>
      </c>
      <c r="S598" s="225">
        <v>0</v>
      </c>
      <c r="T598" s="226">
        <f>S598*H598</f>
        <v>0</v>
      </c>
      <c r="U598" s="38"/>
      <c r="V598" s="38"/>
      <c r="W598" s="38"/>
      <c r="X598" s="38"/>
      <c r="Y598" s="38"/>
      <c r="Z598" s="38"/>
      <c r="AA598" s="38"/>
      <c r="AB598" s="38"/>
      <c r="AC598" s="38"/>
      <c r="AD598" s="38"/>
      <c r="AE598" s="38"/>
      <c r="AR598" s="227" t="s">
        <v>189</v>
      </c>
      <c r="AT598" s="227" t="s">
        <v>186</v>
      </c>
      <c r="AU598" s="227" t="s">
        <v>149</v>
      </c>
      <c r="AY598" s="17" t="s">
        <v>140</v>
      </c>
      <c r="BE598" s="228">
        <f>IF(N598="základní",J598,0)</f>
        <v>0</v>
      </c>
      <c r="BF598" s="228">
        <f>IF(N598="snížená",J598,0)</f>
        <v>0</v>
      </c>
      <c r="BG598" s="228">
        <f>IF(N598="zákl. přenesená",J598,0)</f>
        <v>0</v>
      </c>
      <c r="BH598" s="228">
        <f>IF(N598="sníž. přenesená",J598,0)</f>
        <v>0</v>
      </c>
      <c r="BI598" s="228">
        <f>IF(N598="nulová",J598,0)</f>
        <v>0</v>
      </c>
      <c r="BJ598" s="17" t="s">
        <v>81</v>
      </c>
      <c r="BK598" s="228">
        <f>ROUND(I598*H598,2)</f>
        <v>0</v>
      </c>
      <c r="BL598" s="17" t="s">
        <v>148</v>
      </c>
      <c r="BM598" s="227" t="s">
        <v>517</v>
      </c>
    </row>
    <row r="599" s="13" customFormat="1">
      <c r="A599" s="13"/>
      <c r="B599" s="229"/>
      <c r="C599" s="230"/>
      <c r="D599" s="231" t="s">
        <v>151</v>
      </c>
      <c r="E599" s="232" t="s">
        <v>1</v>
      </c>
      <c r="F599" s="233" t="s">
        <v>236</v>
      </c>
      <c r="G599" s="230"/>
      <c r="H599" s="232" t="s">
        <v>1</v>
      </c>
      <c r="I599" s="234"/>
      <c r="J599" s="230"/>
      <c r="K599" s="230"/>
      <c r="L599" s="235"/>
      <c r="M599" s="236"/>
      <c r="N599" s="237"/>
      <c r="O599" s="237"/>
      <c r="P599" s="237"/>
      <c r="Q599" s="237"/>
      <c r="R599" s="237"/>
      <c r="S599" s="237"/>
      <c r="T599" s="238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T599" s="239" t="s">
        <v>151</v>
      </c>
      <c r="AU599" s="239" t="s">
        <v>149</v>
      </c>
      <c r="AV599" s="13" t="s">
        <v>81</v>
      </c>
      <c r="AW599" s="13" t="s">
        <v>30</v>
      </c>
      <c r="AX599" s="13" t="s">
        <v>73</v>
      </c>
      <c r="AY599" s="239" t="s">
        <v>140</v>
      </c>
    </row>
    <row r="600" s="14" customFormat="1">
      <c r="A600" s="14"/>
      <c r="B600" s="240"/>
      <c r="C600" s="241"/>
      <c r="D600" s="231" t="s">
        <v>151</v>
      </c>
      <c r="E600" s="242" t="s">
        <v>1</v>
      </c>
      <c r="F600" s="243" t="s">
        <v>239</v>
      </c>
      <c r="G600" s="241"/>
      <c r="H600" s="244">
        <v>10.5</v>
      </c>
      <c r="I600" s="245"/>
      <c r="J600" s="241"/>
      <c r="K600" s="241"/>
      <c r="L600" s="246"/>
      <c r="M600" s="247"/>
      <c r="N600" s="248"/>
      <c r="O600" s="248"/>
      <c r="P600" s="248"/>
      <c r="Q600" s="248"/>
      <c r="R600" s="248"/>
      <c r="S600" s="248"/>
      <c r="T600" s="249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T600" s="250" t="s">
        <v>151</v>
      </c>
      <c r="AU600" s="250" t="s">
        <v>149</v>
      </c>
      <c r="AV600" s="14" t="s">
        <v>83</v>
      </c>
      <c r="AW600" s="14" t="s">
        <v>30</v>
      </c>
      <c r="AX600" s="14" t="s">
        <v>73</v>
      </c>
      <c r="AY600" s="250" t="s">
        <v>140</v>
      </c>
    </row>
    <row r="601" s="15" customFormat="1">
      <c r="A601" s="15"/>
      <c r="B601" s="251"/>
      <c r="C601" s="252"/>
      <c r="D601" s="231" t="s">
        <v>151</v>
      </c>
      <c r="E601" s="253" t="s">
        <v>1</v>
      </c>
      <c r="F601" s="254" t="s">
        <v>158</v>
      </c>
      <c r="G601" s="252"/>
      <c r="H601" s="255">
        <v>10.5</v>
      </c>
      <c r="I601" s="256"/>
      <c r="J601" s="252"/>
      <c r="K601" s="252"/>
      <c r="L601" s="257"/>
      <c r="M601" s="258"/>
      <c r="N601" s="259"/>
      <c r="O601" s="259"/>
      <c r="P601" s="259"/>
      <c r="Q601" s="259"/>
      <c r="R601" s="259"/>
      <c r="S601" s="259"/>
      <c r="T601" s="260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T601" s="261" t="s">
        <v>151</v>
      </c>
      <c r="AU601" s="261" t="s">
        <v>149</v>
      </c>
      <c r="AV601" s="15" t="s">
        <v>148</v>
      </c>
      <c r="AW601" s="15" t="s">
        <v>30</v>
      </c>
      <c r="AX601" s="15" t="s">
        <v>81</v>
      </c>
      <c r="AY601" s="261" t="s">
        <v>140</v>
      </c>
    </row>
    <row r="602" s="14" customFormat="1">
      <c r="A602" s="14"/>
      <c r="B602" s="240"/>
      <c r="C602" s="241"/>
      <c r="D602" s="231" t="s">
        <v>151</v>
      </c>
      <c r="E602" s="241"/>
      <c r="F602" s="243" t="s">
        <v>240</v>
      </c>
      <c r="G602" s="241"/>
      <c r="H602" s="244">
        <v>1.0820000000000001</v>
      </c>
      <c r="I602" s="245"/>
      <c r="J602" s="241"/>
      <c r="K602" s="241"/>
      <c r="L602" s="246"/>
      <c r="M602" s="247"/>
      <c r="N602" s="248"/>
      <c r="O602" s="248"/>
      <c r="P602" s="248"/>
      <c r="Q602" s="248"/>
      <c r="R602" s="248"/>
      <c r="S602" s="248"/>
      <c r="T602" s="249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T602" s="250" t="s">
        <v>151</v>
      </c>
      <c r="AU602" s="250" t="s">
        <v>149</v>
      </c>
      <c r="AV602" s="14" t="s">
        <v>83</v>
      </c>
      <c r="AW602" s="14" t="s">
        <v>4</v>
      </c>
      <c r="AX602" s="14" t="s">
        <v>81</v>
      </c>
      <c r="AY602" s="250" t="s">
        <v>140</v>
      </c>
    </row>
    <row r="603" s="2" customFormat="1" ht="24.15" customHeight="1">
      <c r="A603" s="38"/>
      <c r="B603" s="39"/>
      <c r="C603" s="215" t="s">
        <v>176</v>
      </c>
      <c r="D603" s="215" t="s">
        <v>144</v>
      </c>
      <c r="E603" s="216" t="s">
        <v>242</v>
      </c>
      <c r="F603" s="217" t="s">
        <v>243</v>
      </c>
      <c r="G603" s="218" t="s">
        <v>166</v>
      </c>
      <c r="H603" s="219">
        <v>105</v>
      </c>
      <c r="I603" s="220"/>
      <c r="J603" s="221">
        <f>ROUND(I603*H603,2)</f>
        <v>0</v>
      </c>
      <c r="K603" s="222"/>
      <c r="L603" s="44"/>
      <c r="M603" s="223" t="s">
        <v>1</v>
      </c>
      <c r="N603" s="224" t="s">
        <v>38</v>
      </c>
      <c r="O603" s="91"/>
      <c r="P603" s="225">
        <f>O603*H603</f>
        <v>0</v>
      </c>
      <c r="Q603" s="225">
        <v>0</v>
      </c>
      <c r="R603" s="225">
        <f>Q603*H603</f>
        <v>0</v>
      </c>
      <c r="S603" s="225">
        <v>0</v>
      </c>
      <c r="T603" s="226">
        <f>S603*H603</f>
        <v>0</v>
      </c>
      <c r="U603" s="38"/>
      <c r="V603" s="38"/>
      <c r="W603" s="38"/>
      <c r="X603" s="38"/>
      <c r="Y603" s="38"/>
      <c r="Z603" s="38"/>
      <c r="AA603" s="38"/>
      <c r="AB603" s="38"/>
      <c r="AC603" s="38"/>
      <c r="AD603" s="38"/>
      <c r="AE603" s="38"/>
      <c r="AR603" s="227" t="s">
        <v>148</v>
      </c>
      <c r="AT603" s="227" t="s">
        <v>144</v>
      </c>
      <c r="AU603" s="227" t="s">
        <v>149</v>
      </c>
      <c r="AY603" s="17" t="s">
        <v>140</v>
      </c>
      <c r="BE603" s="228">
        <f>IF(N603="základní",J603,0)</f>
        <v>0</v>
      </c>
      <c r="BF603" s="228">
        <f>IF(N603="snížená",J603,0)</f>
        <v>0</v>
      </c>
      <c r="BG603" s="228">
        <f>IF(N603="zákl. přenesená",J603,0)</f>
        <v>0</v>
      </c>
      <c r="BH603" s="228">
        <f>IF(N603="sníž. přenesená",J603,0)</f>
        <v>0</v>
      </c>
      <c r="BI603" s="228">
        <f>IF(N603="nulová",J603,0)</f>
        <v>0</v>
      </c>
      <c r="BJ603" s="17" t="s">
        <v>81</v>
      </c>
      <c r="BK603" s="228">
        <f>ROUND(I603*H603,2)</f>
        <v>0</v>
      </c>
      <c r="BL603" s="17" t="s">
        <v>148</v>
      </c>
      <c r="BM603" s="227" t="s">
        <v>518</v>
      </c>
    </row>
    <row r="604" s="2" customFormat="1">
      <c r="A604" s="38"/>
      <c r="B604" s="39"/>
      <c r="C604" s="40"/>
      <c r="D604" s="262" t="s">
        <v>162</v>
      </c>
      <c r="E604" s="40"/>
      <c r="F604" s="263" t="s">
        <v>245</v>
      </c>
      <c r="G604" s="40"/>
      <c r="H604" s="40"/>
      <c r="I604" s="264"/>
      <c r="J604" s="40"/>
      <c r="K604" s="40"/>
      <c r="L604" s="44"/>
      <c r="M604" s="265"/>
      <c r="N604" s="266"/>
      <c r="O604" s="91"/>
      <c r="P604" s="91"/>
      <c r="Q604" s="91"/>
      <c r="R604" s="91"/>
      <c r="S604" s="91"/>
      <c r="T604" s="92"/>
      <c r="U604" s="38"/>
      <c r="V604" s="38"/>
      <c r="W604" s="38"/>
      <c r="X604" s="38"/>
      <c r="Y604" s="38"/>
      <c r="Z604" s="38"/>
      <c r="AA604" s="38"/>
      <c r="AB604" s="38"/>
      <c r="AC604" s="38"/>
      <c r="AD604" s="38"/>
      <c r="AE604" s="38"/>
      <c r="AT604" s="17" t="s">
        <v>162</v>
      </c>
      <c r="AU604" s="17" t="s">
        <v>149</v>
      </c>
    </row>
    <row r="605" s="13" customFormat="1">
      <c r="A605" s="13"/>
      <c r="B605" s="229"/>
      <c r="C605" s="230"/>
      <c r="D605" s="231" t="s">
        <v>151</v>
      </c>
      <c r="E605" s="232" t="s">
        <v>1</v>
      </c>
      <c r="F605" s="233" t="s">
        <v>177</v>
      </c>
      <c r="G605" s="230"/>
      <c r="H605" s="232" t="s">
        <v>1</v>
      </c>
      <c r="I605" s="234"/>
      <c r="J605" s="230"/>
      <c r="K605" s="230"/>
      <c r="L605" s="235"/>
      <c r="M605" s="236"/>
      <c r="N605" s="237"/>
      <c r="O605" s="237"/>
      <c r="P605" s="237"/>
      <c r="Q605" s="237"/>
      <c r="R605" s="237"/>
      <c r="S605" s="237"/>
      <c r="T605" s="238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T605" s="239" t="s">
        <v>151</v>
      </c>
      <c r="AU605" s="239" t="s">
        <v>149</v>
      </c>
      <c r="AV605" s="13" t="s">
        <v>81</v>
      </c>
      <c r="AW605" s="13" t="s">
        <v>30</v>
      </c>
      <c r="AX605" s="13" t="s">
        <v>73</v>
      </c>
      <c r="AY605" s="239" t="s">
        <v>140</v>
      </c>
    </row>
    <row r="606" s="14" customFormat="1">
      <c r="A606" s="14"/>
      <c r="B606" s="240"/>
      <c r="C606" s="241"/>
      <c r="D606" s="231" t="s">
        <v>151</v>
      </c>
      <c r="E606" s="242" t="s">
        <v>1</v>
      </c>
      <c r="F606" s="243" t="s">
        <v>246</v>
      </c>
      <c r="G606" s="241"/>
      <c r="H606" s="244">
        <v>105</v>
      </c>
      <c r="I606" s="245"/>
      <c r="J606" s="241"/>
      <c r="K606" s="241"/>
      <c r="L606" s="246"/>
      <c r="M606" s="247"/>
      <c r="N606" s="248"/>
      <c r="O606" s="248"/>
      <c r="P606" s="248"/>
      <c r="Q606" s="248"/>
      <c r="R606" s="248"/>
      <c r="S606" s="248"/>
      <c r="T606" s="249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T606" s="250" t="s">
        <v>151</v>
      </c>
      <c r="AU606" s="250" t="s">
        <v>149</v>
      </c>
      <c r="AV606" s="14" t="s">
        <v>83</v>
      </c>
      <c r="AW606" s="14" t="s">
        <v>30</v>
      </c>
      <c r="AX606" s="14" t="s">
        <v>73</v>
      </c>
      <c r="AY606" s="250" t="s">
        <v>140</v>
      </c>
    </row>
    <row r="607" s="15" customFormat="1">
      <c r="A607" s="15"/>
      <c r="B607" s="251"/>
      <c r="C607" s="252"/>
      <c r="D607" s="231" t="s">
        <v>151</v>
      </c>
      <c r="E607" s="253" t="s">
        <v>1</v>
      </c>
      <c r="F607" s="254" t="s">
        <v>158</v>
      </c>
      <c r="G607" s="252"/>
      <c r="H607" s="255">
        <v>105</v>
      </c>
      <c r="I607" s="256"/>
      <c r="J607" s="252"/>
      <c r="K607" s="252"/>
      <c r="L607" s="257"/>
      <c r="M607" s="258"/>
      <c r="N607" s="259"/>
      <c r="O607" s="259"/>
      <c r="P607" s="259"/>
      <c r="Q607" s="259"/>
      <c r="R607" s="259"/>
      <c r="S607" s="259"/>
      <c r="T607" s="260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T607" s="261" t="s">
        <v>151</v>
      </c>
      <c r="AU607" s="261" t="s">
        <v>149</v>
      </c>
      <c r="AV607" s="15" t="s">
        <v>148</v>
      </c>
      <c r="AW607" s="15" t="s">
        <v>30</v>
      </c>
      <c r="AX607" s="15" t="s">
        <v>81</v>
      </c>
      <c r="AY607" s="261" t="s">
        <v>140</v>
      </c>
    </row>
    <row r="608" s="2" customFormat="1" ht="33" customHeight="1">
      <c r="A608" s="38"/>
      <c r="B608" s="39"/>
      <c r="C608" s="215" t="s">
        <v>519</v>
      </c>
      <c r="D608" s="215" t="s">
        <v>144</v>
      </c>
      <c r="E608" s="216" t="s">
        <v>248</v>
      </c>
      <c r="F608" s="217" t="s">
        <v>249</v>
      </c>
      <c r="G608" s="218" t="s">
        <v>194</v>
      </c>
      <c r="H608" s="219">
        <v>671.39999999999998</v>
      </c>
      <c r="I608" s="220"/>
      <c r="J608" s="221">
        <f>ROUND(I608*H608,2)</f>
        <v>0</v>
      </c>
      <c r="K608" s="222"/>
      <c r="L608" s="44"/>
      <c r="M608" s="223" t="s">
        <v>1</v>
      </c>
      <c r="N608" s="224" t="s">
        <v>38</v>
      </c>
      <c r="O608" s="91"/>
      <c r="P608" s="225">
        <f>O608*H608</f>
        <v>0</v>
      </c>
      <c r="Q608" s="225">
        <v>0</v>
      </c>
      <c r="R608" s="225">
        <f>Q608*H608</f>
        <v>0</v>
      </c>
      <c r="S608" s="225">
        <v>0</v>
      </c>
      <c r="T608" s="226">
        <f>S608*H608</f>
        <v>0</v>
      </c>
      <c r="U608" s="38"/>
      <c r="V608" s="38"/>
      <c r="W608" s="38"/>
      <c r="X608" s="38"/>
      <c r="Y608" s="38"/>
      <c r="Z608" s="38"/>
      <c r="AA608" s="38"/>
      <c r="AB608" s="38"/>
      <c r="AC608" s="38"/>
      <c r="AD608" s="38"/>
      <c r="AE608" s="38"/>
      <c r="AR608" s="227" t="s">
        <v>148</v>
      </c>
      <c r="AT608" s="227" t="s">
        <v>144</v>
      </c>
      <c r="AU608" s="227" t="s">
        <v>149</v>
      </c>
      <c r="AY608" s="17" t="s">
        <v>140</v>
      </c>
      <c r="BE608" s="228">
        <f>IF(N608="základní",J608,0)</f>
        <v>0</v>
      </c>
      <c r="BF608" s="228">
        <f>IF(N608="snížená",J608,0)</f>
        <v>0</v>
      </c>
      <c r="BG608" s="228">
        <f>IF(N608="zákl. přenesená",J608,0)</f>
        <v>0</v>
      </c>
      <c r="BH608" s="228">
        <f>IF(N608="sníž. přenesená",J608,0)</f>
        <v>0</v>
      </c>
      <c r="BI608" s="228">
        <f>IF(N608="nulová",J608,0)</f>
        <v>0</v>
      </c>
      <c r="BJ608" s="17" t="s">
        <v>81</v>
      </c>
      <c r="BK608" s="228">
        <f>ROUND(I608*H608,2)</f>
        <v>0</v>
      </c>
      <c r="BL608" s="17" t="s">
        <v>148</v>
      </c>
      <c r="BM608" s="227" t="s">
        <v>520</v>
      </c>
    </row>
    <row r="609" s="2" customFormat="1">
      <c r="A609" s="38"/>
      <c r="B609" s="39"/>
      <c r="C609" s="40"/>
      <c r="D609" s="262" t="s">
        <v>162</v>
      </c>
      <c r="E609" s="40"/>
      <c r="F609" s="263" t="s">
        <v>251</v>
      </c>
      <c r="G609" s="40"/>
      <c r="H609" s="40"/>
      <c r="I609" s="264"/>
      <c r="J609" s="40"/>
      <c r="K609" s="40"/>
      <c r="L609" s="44"/>
      <c r="M609" s="265"/>
      <c r="N609" s="266"/>
      <c r="O609" s="91"/>
      <c r="P609" s="91"/>
      <c r="Q609" s="91"/>
      <c r="R609" s="91"/>
      <c r="S609" s="91"/>
      <c r="T609" s="92"/>
      <c r="U609" s="38"/>
      <c r="V609" s="38"/>
      <c r="W609" s="38"/>
      <c r="X609" s="38"/>
      <c r="Y609" s="38"/>
      <c r="Z609" s="38"/>
      <c r="AA609" s="38"/>
      <c r="AB609" s="38"/>
      <c r="AC609" s="38"/>
      <c r="AD609" s="38"/>
      <c r="AE609" s="38"/>
      <c r="AT609" s="17" t="s">
        <v>162</v>
      </c>
      <c r="AU609" s="17" t="s">
        <v>149</v>
      </c>
    </row>
    <row r="610" s="13" customFormat="1">
      <c r="A610" s="13"/>
      <c r="B610" s="229"/>
      <c r="C610" s="230"/>
      <c r="D610" s="231" t="s">
        <v>151</v>
      </c>
      <c r="E610" s="232" t="s">
        <v>1</v>
      </c>
      <c r="F610" s="233" t="s">
        <v>252</v>
      </c>
      <c r="G610" s="230"/>
      <c r="H610" s="232" t="s">
        <v>1</v>
      </c>
      <c r="I610" s="234"/>
      <c r="J610" s="230"/>
      <c r="K610" s="230"/>
      <c r="L610" s="235"/>
      <c r="M610" s="236"/>
      <c r="N610" s="237"/>
      <c r="O610" s="237"/>
      <c r="P610" s="237"/>
      <c r="Q610" s="237"/>
      <c r="R610" s="237"/>
      <c r="S610" s="237"/>
      <c r="T610" s="238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T610" s="239" t="s">
        <v>151</v>
      </c>
      <c r="AU610" s="239" t="s">
        <v>149</v>
      </c>
      <c r="AV610" s="13" t="s">
        <v>81</v>
      </c>
      <c r="AW610" s="13" t="s">
        <v>30</v>
      </c>
      <c r="AX610" s="13" t="s">
        <v>73</v>
      </c>
      <c r="AY610" s="239" t="s">
        <v>140</v>
      </c>
    </row>
    <row r="611" s="14" customFormat="1">
      <c r="A611" s="14"/>
      <c r="B611" s="240"/>
      <c r="C611" s="241"/>
      <c r="D611" s="231" t="s">
        <v>151</v>
      </c>
      <c r="E611" s="242" t="s">
        <v>1</v>
      </c>
      <c r="F611" s="243" t="s">
        <v>253</v>
      </c>
      <c r="G611" s="241"/>
      <c r="H611" s="244">
        <v>671.39999999999998</v>
      </c>
      <c r="I611" s="245"/>
      <c r="J611" s="241"/>
      <c r="K611" s="241"/>
      <c r="L611" s="246"/>
      <c r="M611" s="247"/>
      <c r="N611" s="248"/>
      <c r="O611" s="248"/>
      <c r="P611" s="248"/>
      <c r="Q611" s="248"/>
      <c r="R611" s="248"/>
      <c r="S611" s="248"/>
      <c r="T611" s="249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T611" s="250" t="s">
        <v>151</v>
      </c>
      <c r="AU611" s="250" t="s">
        <v>149</v>
      </c>
      <c r="AV611" s="14" t="s">
        <v>83</v>
      </c>
      <c r="AW611" s="14" t="s">
        <v>30</v>
      </c>
      <c r="AX611" s="14" t="s">
        <v>73</v>
      </c>
      <c r="AY611" s="250" t="s">
        <v>140</v>
      </c>
    </row>
    <row r="612" s="15" customFormat="1">
      <c r="A612" s="15"/>
      <c r="B612" s="251"/>
      <c r="C612" s="252"/>
      <c r="D612" s="231" t="s">
        <v>151</v>
      </c>
      <c r="E612" s="253" t="s">
        <v>1</v>
      </c>
      <c r="F612" s="254" t="s">
        <v>158</v>
      </c>
      <c r="G612" s="252"/>
      <c r="H612" s="255">
        <v>671.39999999999998</v>
      </c>
      <c r="I612" s="256"/>
      <c r="J612" s="252"/>
      <c r="K612" s="252"/>
      <c r="L612" s="257"/>
      <c r="M612" s="258"/>
      <c r="N612" s="259"/>
      <c r="O612" s="259"/>
      <c r="P612" s="259"/>
      <c r="Q612" s="259"/>
      <c r="R612" s="259"/>
      <c r="S612" s="259"/>
      <c r="T612" s="260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T612" s="261" t="s">
        <v>151</v>
      </c>
      <c r="AU612" s="261" t="s">
        <v>149</v>
      </c>
      <c r="AV612" s="15" t="s">
        <v>148</v>
      </c>
      <c r="AW612" s="15" t="s">
        <v>30</v>
      </c>
      <c r="AX612" s="15" t="s">
        <v>81</v>
      </c>
      <c r="AY612" s="261" t="s">
        <v>140</v>
      </c>
    </row>
    <row r="613" s="12" customFormat="1" ht="20.88" customHeight="1">
      <c r="A613" s="12"/>
      <c r="B613" s="199"/>
      <c r="C613" s="200"/>
      <c r="D613" s="201" t="s">
        <v>72</v>
      </c>
      <c r="E613" s="213" t="s">
        <v>521</v>
      </c>
      <c r="F613" s="213" t="s">
        <v>255</v>
      </c>
      <c r="G613" s="200"/>
      <c r="H613" s="200"/>
      <c r="I613" s="203"/>
      <c r="J613" s="214">
        <f>BK613</f>
        <v>0</v>
      </c>
      <c r="K613" s="200"/>
      <c r="L613" s="205"/>
      <c r="M613" s="206"/>
      <c r="N613" s="207"/>
      <c r="O613" s="207"/>
      <c r="P613" s="208">
        <f>SUM(P614:P653)</f>
        <v>0</v>
      </c>
      <c r="Q613" s="207"/>
      <c r="R613" s="208">
        <f>SUM(R614:R653)</f>
        <v>0.14279999999999998</v>
      </c>
      <c r="S613" s="207"/>
      <c r="T613" s="209">
        <f>SUM(T614:T653)</f>
        <v>0</v>
      </c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R613" s="210" t="s">
        <v>81</v>
      </c>
      <c r="AT613" s="211" t="s">
        <v>72</v>
      </c>
      <c r="AU613" s="211" t="s">
        <v>83</v>
      </c>
      <c r="AY613" s="210" t="s">
        <v>140</v>
      </c>
      <c r="BK613" s="212">
        <f>SUM(BK614:BK653)</f>
        <v>0</v>
      </c>
    </row>
    <row r="614" s="2" customFormat="1" ht="24.15" customHeight="1">
      <c r="A614" s="38"/>
      <c r="B614" s="39"/>
      <c r="C614" s="215" t="s">
        <v>209</v>
      </c>
      <c r="D614" s="215" t="s">
        <v>144</v>
      </c>
      <c r="E614" s="216" t="s">
        <v>257</v>
      </c>
      <c r="F614" s="217" t="s">
        <v>258</v>
      </c>
      <c r="G614" s="218" t="s">
        <v>147</v>
      </c>
      <c r="H614" s="219">
        <v>2</v>
      </c>
      <c r="I614" s="220"/>
      <c r="J614" s="221">
        <f>ROUND(I614*H614,2)</f>
        <v>0</v>
      </c>
      <c r="K614" s="222"/>
      <c r="L614" s="44"/>
      <c r="M614" s="223" t="s">
        <v>1</v>
      </c>
      <c r="N614" s="224" t="s">
        <v>38</v>
      </c>
      <c r="O614" s="91"/>
      <c r="P614" s="225">
        <f>O614*H614</f>
        <v>0</v>
      </c>
      <c r="Q614" s="225">
        <v>0</v>
      </c>
      <c r="R614" s="225">
        <f>Q614*H614</f>
        <v>0</v>
      </c>
      <c r="S614" s="225">
        <v>0</v>
      </c>
      <c r="T614" s="226">
        <f>S614*H614</f>
        <v>0</v>
      </c>
      <c r="U614" s="38"/>
      <c r="V614" s="38"/>
      <c r="W614" s="38"/>
      <c r="X614" s="38"/>
      <c r="Y614" s="38"/>
      <c r="Z614" s="38"/>
      <c r="AA614" s="38"/>
      <c r="AB614" s="38"/>
      <c r="AC614" s="38"/>
      <c r="AD614" s="38"/>
      <c r="AE614" s="38"/>
      <c r="AR614" s="227" t="s">
        <v>148</v>
      </c>
      <c r="AT614" s="227" t="s">
        <v>144</v>
      </c>
      <c r="AU614" s="227" t="s">
        <v>149</v>
      </c>
      <c r="AY614" s="17" t="s">
        <v>140</v>
      </c>
      <c r="BE614" s="228">
        <f>IF(N614="základní",J614,0)</f>
        <v>0</v>
      </c>
      <c r="BF614" s="228">
        <f>IF(N614="snížená",J614,0)</f>
        <v>0</v>
      </c>
      <c r="BG614" s="228">
        <f>IF(N614="zákl. přenesená",J614,0)</f>
        <v>0</v>
      </c>
      <c r="BH614" s="228">
        <f>IF(N614="sníž. přenesená",J614,0)</f>
        <v>0</v>
      </c>
      <c r="BI614" s="228">
        <f>IF(N614="nulová",J614,0)</f>
        <v>0</v>
      </c>
      <c r="BJ614" s="17" t="s">
        <v>81</v>
      </c>
      <c r="BK614" s="228">
        <f>ROUND(I614*H614,2)</f>
        <v>0</v>
      </c>
      <c r="BL614" s="17" t="s">
        <v>148</v>
      </c>
      <c r="BM614" s="227" t="s">
        <v>522</v>
      </c>
    </row>
    <row r="615" s="13" customFormat="1">
      <c r="A615" s="13"/>
      <c r="B615" s="229"/>
      <c r="C615" s="230"/>
      <c r="D615" s="231" t="s">
        <v>151</v>
      </c>
      <c r="E615" s="232" t="s">
        <v>1</v>
      </c>
      <c r="F615" s="233" t="s">
        <v>260</v>
      </c>
      <c r="G615" s="230"/>
      <c r="H615" s="232" t="s">
        <v>1</v>
      </c>
      <c r="I615" s="234"/>
      <c r="J615" s="230"/>
      <c r="K615" s="230"/>
      <c r="L615" s="235"/>
      <c r="M615" s="236"/>
      <c r="N615" s="237"/>
      <c r="O615" s="237"/>
      <c r="P615" s="237"/>
      <c r="Q615" s="237"/>
      <c r="R615" s="237"/>
      <c r="S615" s="237"/>
      <c r="T615" s="238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T615" s="239" t="s">
        <v>151</v>
      </c>
      <c r="AU615" s="239" t="s">
        <v>149</v>
      </c>
      <c r="AV615" s="13" t="s">
        <v>81</v>
      </c>
      <c r="AW615" s="13" t="s">
        <v>30</v>
      </c>
      <c r="AX615" s="13" t="s">
        <v>73</v>
      </c>
      <c r="AY615" s="239" t="s">
        <v>140</v>
      </c>
    </row>
    <row r="616" s="13" customFormat="1">
      <c r="A616" s="13"/>
      <c r="B616" s="229"/>
      <c r="C616" s="230"/>
      <c r="D616" s="231" t="s">
        <v>151</v>
      </c>
      <c r="E616" s="232" t="s">
        <v>1</v>
      </c>
      <c r="F616" s="233" t="s">
        <v>523</v>
      </c>
      <c r="G616" s="230"/>
      <c r="H616" s="232" t="s">
        <v>1</v>
      </c>
      <c r="I616" s="234"/>
      <c r="J616" s="230"/>
      <c r="K616" s="230"/>
      <c r="L616" s="235"/>
      <c r="M616" s="236"/>
      <c r="N616" s="237"/>
      <c r="O616" s="237"/>
      <c r="P616" s="237"/>
      <c r="Q616" s="237"/>
      <c r="R616" s="237"/>
      <c r="S616" s="237"/>
      <c r="T616" s="238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T616" s="239" t="s">
        <v>151</v>
      </c>
      <c r="AU616" s="239" t="s">
        <v>149</v>
      </c>
      <c r="AV616" s="13" t="s">
        <v>81</v>
      </c>
      <c r="AW616" s="13" t="s">
        <v>30</v>
      </c>
      <c r="AX616" s="13" t="s">
        <v>73</v>
      </c>
      <c r="AY616" s="239" t="s">
        <v>140</v>
      </c>
    </row>
    <row r="617" s="14" customFormat="1">
      <c r="A617" s="14"/>
      <c r="B617" s="240"/>
      <c r="C617" s="241"/>
      <c r="D617" s="231" t="s">
        <v>151</v>
      </c>
      <c r="E617" s="242" t="s">
        <v>1</v>
      </c>
      <c r="F617" s="243" t="s">
        <v>524</v>
      </c>
      <c r="G617" s="241"/>
      <c r="H617" s="244">
        <v>2</v>
      </c>
      <c r="I617" s="245"/>
      <c r="J617" s="241"/>
      <c r="K617" s="241"/>
      <c r="L617" s="246"/>
      <c r="M617" s="247"/>
      <c r="N617" s="248"/>
      <c r="O617" s="248"/>
      <c r="P617" s="248"/>
      <c r="Q617" s="248"/>
      <c r="R617" s="248"/>
      <c r="S617" s="248"/>
      <c r="T617" s="249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T617" s="250" t="s">
        <v>151</v>
      </c>
      <c r="AU617" s="250" t="s">
        <v>149</v>
      </c>
      <c r="AV617" s="14" t="s">
        <v>83</v>
      </c>
      <c r="AW617" s="14" t="s">
        <v>30</v>
      </c>
      <c r="AX617" s="14" t="s">
        <v>73</v>
      </c>
      <c r="AY617" s="250" t="s">
        <v>140</v>
      </c>
    </row>
    <row r="618" s="15" customFormat="1">
      <c r="A618" s="15"/>
      <c r="B618" s="251"/>
      <c r="C618" s="252"/>
      <c r="D618" s="231" t="s">
        <v>151</v>
      </c>
      <c r="E618" s="253" t="s">
        <v>1</v>
      </c>
      <c r="F618" s="254" t="s">
        <v>158</v>
      </c>
      <c r="G618" s="252"/>
      <c r="H618" s="255">
        <v>2</v>
      </c>
      <c r="I618" s="256"/>
      <c r="J618" s="252"/>
      <c r="K618" s="252"/>
      <c r="L618" s="257"/>
      <c r="M618" s="258"/>
      <c r="N618" s="259"/>
      <c r="O618" s="259"/>
      <c r="P618" s="259"/>
      <c r="Q618" s="259"/>
      <c r="R618" s="259"/>
      <c r="S618" s="259"/>
      <c r="T618" s="260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T618" s="261" t="s">
        <v>151</v>
      </c>
      <c r="AU618" s="261" t="s">
        <v>149</v>
      </c>
      <c r="AV618" s="15" t="s">
        <v>148</v>
      </c>
      <c r="AW618" s="15" t="s">
        <v>30</v>
      </c>
      <c r="AX618" s="15" t="s">
        <v>81</v>
      </c>
      <c r="AY618" s="261" t="s">
        <v>140</v>
      </c>
    </row>
    <row r="619" s="2" customFormat="1" ht="21.75" customHeight="1">
      <c r="A619" s="38"/>
      <c r="B619" s="39"/>
      <c r="C619" s="215" t="s">
        <v>525</v>
      </c>
      <c r="D619" s="215" t="s">
        <v>144</v>
      </c>
      <c r="E619" s="216" t="s">
        <v>159</v>
      </c>
      <c r="F619" s="217" t="s">
        <v>160</v>
      </c>
      <c r="G619" s="218" t="s">
        <v>147</v>
      </c>
      <c r="H619" s="219">
        <v>2</v>
      </c>
      <c r="I619" s="220"/>
      <c r="J619" s="221">
        <f>ROUND(I619*H619,2)</f>
        <v>0</v>
      </c>
      <c r="K619" s="222"/>
      <c r="L619" s="44"/>
      <c r="M619" s="223" t="s">
        <v>1</v>
      </c>
      <c r="N619" s="224" t="s">
        <v>38</v>
      </c>
      <c r="O619" s="91"/>
      <c r="P619" s="225">
        <f>O619*H619</f>
        <v>0</v>
      </c>
      <c r="Q619" s="225">
        <v>0</v>
      </c>
      <c r="R619" s="225">
        <f>Q619*H619</f>
        <v>0</v>
      </c>
      <c r="S619" s="225">
        <v>0</v>
      </c>
      <c r="T619" s="226">
        <f>S619*H619</f>
        <v>0</v>
      </c>
      <c r="U619" s="38"/>
      <c r="V619" s="38"/>
      <c r="W619" s="38"/>
      <c r="X619" s="38"/>
      <c r="Y619" s="38"/>
      <c r="Z619" s="38"/>
      <c r="AA619" s="38"/>
      <c r="AB619" s="38"/>
      <c r="AC619" s="38"/>
      <c r="AD619" s="38"/>
      <c r="AE619" s="38"/>
      <c r="AR619" s="227" t="s">
        <v>148</v>
      </c>
      <c r="AT619" s="227" t="s">
        <v>144</v>
      </c>
      <c r="AU619" s="227" t="s">
        <v>149</v>
      </c>
      <c r="AY619" s="17" t="s">
        <v>140</v>
      </c>
      <c r="BE619" s="228">
        <f>IF(N619="základní",J619,0)</f>
        <v>0</v>
      </c>
      <c r="BF619" s="228">
        <f>IF(N619="snížená",J619,0)</f>
        <v>0</v>
      </c>
      <c r="BG619" s="228">
        <f>IF(N619="zákl. přenesená",J619,0)</f>
        <v>0</v>
      </c>
      <c r="BH619" s="228">
        <f>IF(N619="sníž. přenesená",J619,0)</f>
        <v>0</v>
      </c>
      <c r="BI619" s="228">
        <f>IF(N619="nulová",J619,0)</f>
        <v>0</v>
      </c>
      <c r="BJ619" s="17" t="s">
        <v>81</v>
      </c>
      <c r="BK619" s="228">
        <f>ROUND(I619*H619,2)</f>
        <v>0</v>
      </c>
      <c r="BL619" s="17" t="s">
        <v>148</v>
      </c>
      <c r="BM619" s="227" t="s">
        <v>526</v>
      </c>
    </row>
    <row r="620" s="2" customFormat="1">
      <c r="A620" s="38"/>
      <c r="B620" s="39"/>
      <c r="C620" s="40"/>
      <c r="D620" s="262" t="s">
        <v>162</v>
      </c>
      <c r="E620" s="40"/>
      <c r="F620" s="263" t="s">
        <v>163</v>
      </c>
      <c r="G620" s="40"/>
      <c r="H620" s="40"/>
      <c r="I620" s="264"/>
      <c r="J620" s="40"/>
      <c r="K620" s="40"/>
      <c r="L620" s="44"/>
      <c r="M620" s="265"/>
      <c r="N620" s="266"/>
      <c r="O620" s="91"/>
      <c r="P620" s="91"/>
      <c r="Q620" s="91"/>
      <c r="R620" s="91"/>
      <c r="S620" s="91"/>
      <c r="T620" s="92"/>
      <c r="U620" s="38"/>
      <c r="V620" s="38"/>
      <c r="W620" s="38"/>
      <c r="X620" s="38"/>
      <c r="Y620" s="38"/>
      <c r="Z620" s="38"/>
      <c r="AA620" s="38"/>
      <c r="AB620" s="38"/>
      <c r="AC620" s="38"/>
      <c r="AD620" s="38"/>
      <c r="AE620" s="38"/>
      <c r="AT620" s="17" t="s">
        <v>162</v>
      </c>
      <c r="AU620" s="17" t="s">
        <v>149</v>
      </c>
    </row>
    <row r="621" s="13" customFormat="1">
      <c r="A621" s="13"/>
      <c r="B621" s="229"/>
      <c r="C621" s="230"/>
      <c r="D621" s="231" t="s">
        <v>151</v>
      </c>
      <c r="E621" s="232" t="s">
        <v>1</v>
      </c>
      <c r="F621" s="233" t="s">
        <v>260</v>
      </c>
      <c r="G621" s="230"/>
      <c r="H621" s="232" t="s">
        <v>1</v>
      </c>
      <c r="I621" s="234"/>
      <c r="J621" s="230"/>
      <c r="K621" s="230"/>
      <c r="L621" s="235"/>
      <c r="M621" s="236"/>
      <c r="N621" s="237"/>
      <c r="O621" s="237"/>
      <c r="P621" s="237"/>
      <c r="Q621" s="237"/>
      <c r="R621" s="237"/>
      <c r="S621" s="237"/>
      <c r="T621" s="238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T621" s="239" t="s">
        <v>151</v>
      </c>
      <c r="AU621" s="239" t="s">
        <v>149</v>
      </c>
      <c r="AV621" s="13" t="s">
        <v>81</v>
      </c>
      <c r="AW621" s="13" t="s">
        <v>30</v>
      </c>
      <c r="AX621" s="13" t="s">
        <v>73</v>
      </c>
      <c r="AY621" s="239" t="s">
        <v>140</v>
      </c>
    </row>
    <row r="622" s="13" customFormat="1">
      <c r="A622" s="13"/>
      <c r="B622" s="229"/>
      <c r="C622" s="230"/>
      <c r="D622" s="231" t="s">
        <v>151</v>
      </c>
      <c r="E622" s="232" t="s">
        <v>1</v>
      </c>
      <c r="F622" s="233" t="s">
        <v>523</v>
      </c>
      <c r="G622" s="230"/>
      <c r="H622" s="232" t="s">
        <v>1</v>
      </c>
      <c r="I622" s="234"/>
      <c r="J622" s="230"/>
      <c r="K622" s="230"/>
      <c r="L622" s="235"/>
      <c r="M622" s="236"/>
      <c r="N622" s="237"/>
      <c r="O622" s="237"/>
      <c r="P622" s="237"/>
      <c r="Q622" s="237"/>
      <c r="R622" s="237"/>
      <c r="S622" s="237"/>
      <c r="T622" s="238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T622" s="239" t="s">
        <v>151</v>
      </c>
      <c r="AU622" s="239" t="s">
        <v>149</v>
      </c>
      <c r="AV622" s="13" t="s">
        <v>81</v>
      </c>
      <c r="AW622" s="13" t="s">
        <v>30</v>
      </c>
      <c r="AX622" s="13" t="s">
        <v>73</v>
      </c>
      <c r="AY622" s="239" t="s">
        <v>140</v>
      </c>
    </row>
    <row r="623" s="14" customFormat="1">
      <c r="A623" s="14"/>
      <c r="B623" s="240"/>
      <c r="C623" s="241"/>
      <c r="D623" s="231" t="s">
        <v>151</v>
      </c>
      <c r="E623" s="242" t="s">
        <v>1</v>
      </c>
      <c r="F623" s="243" t="s">
        <v>524</v>
      </c>
      <c r="G623" s="241"/>
      <c r="H623" s="244">
        <v>2</v>
      </c>
      <c r="I623" s="245"/>
      <c r="J623" s="241"/>
      <c r="K623" s="241"/>
      <c r="L623" s="246"/>
      <c r="M623" s="247"/>
      <c r="N623" s="248"/>
      <c r="O623" s="248"/>
      <c r="P623" s="248"/>
      <c r="Q623" s="248"/>
      <c r="R623" s="248"/>
      <c r="S623" s="248"/>
      <c r="T623" s="249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T623" s="250" t="s">
        <v>151</v>
      </c>
      <c r="AU623" s="250" t="s">
        <v>149</v>
      </c>
      <c r="AV623" s="14" t="s">
        <v>83</v>
      </c>
      <c r="AW623" s="14" t="s">
        <v>30</v>
      </c>
      <c r="AX623" s="14" t="s">
        <v>73</v>
      </c>
      <c r="AY623" s="250" t="s">
        <v>140</v>
      </c>
    </row>
    <row r="624" s="15" customFormat="1">
      <c r="A624" s="15"/>
      <c r="B624" s="251"/>
      <c r="C624" s="252"/>
      <c r="D624" s="231" t="s">
        <v>151</v>
      </c>
      <c r="E624" s="253" t="s">
        <v>1</v>
      </c>
      <c r="F624" s="254" t="s">
        <v>158</v>
      </c>
      <c r="G624" s="252"/>
      <c r="H624" s="255">
        <v>2</v>
      </c>
      <c r="I624" s="256"/>
      <c r="J624" s="252"/>
      <c r="K624" s="252"/>
      <c r="L624" s="257"/>
      <c r="M624" s="258"/>
      <c r="N624" s="259"/>
      <c r="O624" s="259"/>
      <c r="P624" s="259"/>
      <c r="Q624" s="259"/>
      <c r="R624" s="259"/>
      <c r="S624" s="259"/>
      <c r="T624" s="260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T624" s="261" t="s">
        <v>151</v>
      </c>
      <c r="AU624" s="261" t="s">
        <v>149</v>
      </c>
      <c r="AV624" s="15" t="s">
        <v>148</v>
      </c>
      <c r="AW624" s="15" t="s">
        <v>30</v>
      </c>
      <c r="AX624" s="15" t="s">
        <v>81</v>
      </c>
      <c r="AY624" s="261" t="s">
        <v>140</v>
      </c>
    </row>
    <row r="625" s="2" customFormat="1" ht="37.8" customHeight="1">
      <c r="A625" s="38"/>
      <c r="B625" s="39"/>
      <c r="C625" s="215" t="s">
        <v>527</v>
      </c>
      <c r="D625" s="215" t="s">
        <v>144</v>
      </c>
      <c r="E625" s="216" t="s">
        <v>265</v>
      </c>
      <c r="F625" s="217" t="s">
        <v>266</v>
      </c>
      <c r="G625" s="218" t="s">
        <v>194</v>
      </c>
      <c r="H625" s="219">
        <v>1.413</v>
      </c>
      <c r="I625" s="220"/>
      <c r="J625" s="221">
        <f>ROUND(I625*H625,2)</f>
        <v>0</v>
      </c>
      <c r="K625" s="222"/>
      <c r="L625" s="44"/>
      <c r="M625" s="223" t="s">
        <v>1</v>
      </c>
      <c r="N625" s="224" t="s">
        <v>38</v>
      </c>
      <c r="O625" s="91"/>
      <c r="P625" s="225">
        <f>O625*H625</f>
        <v>0</v>
      </c>
      <c r="Q625" s="225">
        <v>0</v>
      </c>
      <c r="R625" s="225">
        <f>Q625*H625</f>
        <v>0</v>
      </c>
      <c r="S625" s="225">
        <v>0</v>
      </c>
      <c r="T625" s="226">
        <f>S625*H625</f>
        <v>0</v>
      </c>
      <c r="U625" s="38"/>
      <c r="V625" s="38"/>
      <c r="W625" s="38"/>
      <c r="X625" s="38"/>
      <c r="Y625" s="38"/>
      <c r="Z625" s="38"/>
      <c r="AA625" s="38"/>
      <c r="AB625" s="38"/>
      <c r="AC625" s="38"/>
      <c r="AD625" s="38"/>
      <c r="AE625" s="38"/>
      <c r="AR625" s="227" t="s">
        <v>148</v>
      </c>
      <c r="AT625" s="227" t="s">
        <v>144</v>
      </c>
      <c r="AU625" s="227" t="s">
        <v>149</v>
      </c>
      <c r="AY625" s="17" t="s">
        <v>140</v>
      </c>
      <c r="BE625" s="228">
        <f>IF(N625="základní",J625,0)</f>
        <v>0</v>
      </c>
      <c r="BF625" s="228">
        <f>IF(N625="snížená",J625,0)</f>
        <v>0</v>
      </c>
      <c r="BG625" s="228">
        <f>IF(N625="zákl. přenesená",J625,0)</f>
        <v>0</v>
      </c>
      <c r="BH625" s="228">
        <f>IF(N625="sníž. přenesená",J625,0)</f>
        <v>0</v>
      </c>
      <c r="BI625" s="228">
        <f>IF(N625="nulová",J625,0)</f>
        <v>0</v>
      </c>
      <c r="BJ625" s="17" t="s">
        <v>81</v>
      </c>
      <c r="BK625" s="228">
        <f>ROUND(I625*H625,2)</f>
        <v>0</v>
      </c>
      <c r="BL625" s="17" t="s">
        <v>148</v>
      </c>
      <c r="BM625" s="227" t="s">
        <v>528</v>
      </c>
    </row>
    <row r="626" s="2" customFormat="1">
      <c r="A626" s="38"/>
      <c r="B626" s="39"/>
      <c r="C626" s="40"/>
      <c r="D626" s="262" t="s">
        <v>162</v>
      </c>
      <c r="E626" s="40"/>
      <c r="F626" s="263" t="s">
        <v>268</v>
      </c>
      <c r="G626" s="40"/>
      <c r="H626" s="40"/>
      <c r="I626" s="264"/>
      <c r="J626" s="40"/>
      <c r="K626" s="40"/>
      <c r="L626" s="44"/>
      <c r="M626" s="265"/>
      <c r="N626" s="266"/>
      <c r="O626" s="91"/>
      <c r="P626" s="91"/>
      <c r="Q626" s="91"/>
      <c r="R626" s="91"/>
      <c r="S626" s="91"/>
      <c r="T626" s="92"/>
      <c r="U626" s="38"/>
      <c r="V626" s="38"/>
      <c r="W626" s="38"/>
      <c r="X626" s="38"/>
      <c r="Y626" s="38"/>
      <c r="Z626" s="38"/>
      <c r="AA626" s="38"/>
      <c r="AB626" s="38"/>
      <c r="AC626" s="38"/>
      <c r="AD626" s="38"/>
      <c r="AE626" s="38"/>
      <c r="AT626" s="17" t="s">
        <v>162</v>
      </c>
      <c r="AU626" s="17" t="s">
        <v>149</v>
      </c>
    </row>
    <row r="627" s="13" customFormat="1">
      <c r="A627" s="13"/>
      <c r="B627" s="229"/>
      <c r="C627" s="230"/>
      <c r="D627" s="231" t="s">
        <v>151</v>
      </c>
      <c r="E627" s="232" t="s">
        <v>1</v>
      </c>
      <c r="F627" s="233" t="s">
        <v>269</v>
      </c>
      <c r="G627" s="230"/>
      <c r="H627" s="232" t="s">
        <v>1</v>
      </c>
      <c r="I627" s="234"/>
      <c r="J627" s="230"/>
      <c r="K627" s="230"/>
      <c r="L627" s="235"/>
      <c r="M627" s="236"/>
      <c r="N627" s="237"/>
      <c r="O627" s="237"/>
      <c r="P627" s="237"/>
      <c r="Q627" s="237"/>
      <c r="R627" s="237"/>
      <c r="S627" s="237"/>
      <c r="T627" s="238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T627" s="239" t="s">
        <v>151</v>
      </c>
      <c r="AU627" s="239" t="s">
        <v>149</v>
      </c>
      <c r="AV627" s="13" t="s">
        <v>81</v>
      </c>
      <c r="AW627" s="13" t="s">
        <v>30</v>
      </c>
      <c r="AX627" s="13" t="s">
        <v>73</v>
      </c>
      <c r="AY627" s="239" t="s">
        <v>140</v>
      </c>
    </row>
    <row r="628" s="14" customFormat="1">
      <c r="A628" s="14"/>
      <c r="B628" s="240"/>
      <c r="C628" s="241"/>
      <c r="D628" s="231" t="s">
        <v>151</v>
      </c>
      <c r="E628" s="242" t="s">
        <v>1</v>
      </c>
      <c r="F628" s="243" t="s">
        <v>270</v>
      </c>
      <c r="G628" s="241"/>
      <c r="H628" s="244">
        <v>1.413</v>
      </c>
      <c r="I628" s="245"/>
      <c r="J628" s="241"/>
      <c r="K628" s="241"/>
      <c r="L628" s="246"/>
      <c r="M628" s="247"/>
      <c r="N628" s="248"/>
      <c r="O628" s="248"/>
      <c r="P628" s="248"/>
      <c r="Q628" s="248"/>
      <c r="R628" s="248"/>
      <c r="S628" s="248"/>
      <c r="T628" s="249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T628" s="250" t="s">
        <v>151</v>
      </c>
      <c r="AU628" s="250" t="s">
        <v>149</v>
      </c>
      <c r="AV628" s="14" t="s">
        <v>83</v>
      </c>
      <c r="AW628" s="14" t="s">
        <v>30</v>
      </c>
      <c r="AX628" s="14" t="s">
        <v>73</v>
      </c>
      <c r="AY628" s="250" t="s">
        <v>140</v>
      </c>
    </row>
    <row r="629" s="15" customFormat="1">
      <c r="A629" s="15"/>
      <c r="B629" s="251"/>
      <c r="C629" s="252"/>
      <c r="D629" s="231" t="s">
        <v>151</v>
      </c>
      <c r="E629" s="253" t="s">
        <v>1</v>
      </c>
      <c r="F629" s="254" t="s">
        <v>158</v>
      </c>
      <c r="G629" s="252"/>
      <c r="H629" s="255">
        <v>1.413</v>
      </c>
      <c r="I629" s="256"/>
      <c r="J629" s="252"/>
      <c r="K629" s="252"/>
      <c r="L629" s="257"/>
      <c r="M629" s="258"/>
      <c r="N629" s="259"/>
      <c r="O629" s="259"/>
      <c r="P629" s="259"/>
      <c r="Q629" s="259"/>
      <c r="R629" s="259"/>
      <c r="S629" s="259"/>
      <c r="T629" s="260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  <c r="AT629" s="261" t="s">
        <v>151</v>
      </c>
      <c r="AU629" s="261" t="s">
        <v>149</v>
      </c>
      <c r="AV629" s="15" t="s">
        <v>148</v>
      </c>
      <c r="AW629" s="15" t="s">
        <v>30</v>
      </c>
      <c r="AX629" s="15" t="s">
        <v>81</v>
      </c>
      <c r="AY629" s="261" t="s">
        <v>140</v>
      </c>
    </row>
    <row r="630" s="2" customFormat="1" ht="16.5" customHeight="1">
      <c r="A630" s="38"/>
      <c r="B630" s="39"/>
      <c r="C630" s="267" t="s">
        <v>529</v>
      </c>
      <c r="D630" s="267" t="s">
        <v>186</v>
      </c>
      <c r="E630" s="268" t="s">
        <v>272</v>
      </c>
      <c r="F630" s="269" t="s">
        <v>273</v>
      </c>
      <c r="G630" s="270" t="s">
        <v>274</v>
      </c>
      <c r="H630" s="271">
        <v>0.14199999999999999</v>
      </c>
      <c r="I630" s="272"/>
      <c r="J630" s="273">
        <f>ROUND(I630*H630,2)</f>
        <v>0</v>
      </c>
      <c r="K630" s="274"/>
      <c r="L630" s="275"/>
      <c r="M630" s="276" t="s">
        <v>1</v>
      </c>
      <c r="N630" s="277" t="s">
        <v>38</v>
      </c>
      <c r="O630" s="91"/>
      <c r="P630" s="225">
        <f>O630*H630</f>
        <v>0</v>
      </c>
      <c r="Q630" s="225">
        <v>1</v>
      </c>
      <c r="R630" s="225">
        <f>Q630*H630</f>
        <v>0.14199999999999999</v>
      </c>
      <c r="S630" s="225">
        <v>0</v>
      </c>
      <c r="T630" s="226">
        <f>S630*H630</f>
        <v>0</v>
      </c>
      <c r="U630" s="38"/>
      <c r="V630" s="38"/>
      <c r="W630" s="38"/>
      <c r="X630" s="38"/>
      <c r="Y630" s="38"/>
      <c r="Z630" s="38"/>
      <c r="AA630" s="38"/>
      <c r="AB630" s="38"/>
      <c r="AC630" s="38"/>
      <c r="AD630" s="38"/>
      <c r="AE630" s="38"/>
      <c r="AR630" s="227" t="s">
        <v>189</v>
      </c>
      <c r="AT630" s="227" t="s">
        <v>186</v>
      </c>
      <c r="AU630" s="227" t="s">
        <v>149</v>
      </c>
      <c r="AY630" s="17" t="s">
        <v>140</v>
      </c>
      <c r="BE630" s="228">
        <f>IF(N630="základní",J630,0)</f>
        <v>0</v>
      </c>
      <c r="BF630" s="228">
        <f>IF(N630="snížená",J630,0)</f>
        <v>0</v>
      </c>
      <c r="BG630" s="228">
        <f>IF(N630="zákl. přenesená",J630,0)</f>
        <v>0</v>
      </c>
      <c r="BH630" s="228">
        <f>IF(N630="sníž. přenesená",J630,0)</f>
        <v>0</v>
      </c>
      <c r="BI630" s="228">
        <f>IF(N630="nulová",J630,0)</f>
        <v>0</v>
      </c>
      <c r="BJ630" s="17" t="s">
        <v>81</v>
      </c>
      <c r="BK630" s="228">
        <f>ROUND(I630*H630,2)</f>
        <v>0</v>
      </c>
      <c r="BL630" s="17" t="s">
        <v>148</v>
      </c>
      <c r="BM630" s="227" t="s">
        <v>530</v>
      </c>
    </row>
    <row r="631" s="13" customFormat="1">
      <c r="A631" s="13"/>
      <c r="B631" s="229"/>
      <c r="C631" s="230"/>
      <c r="D631" s="231" t="s">
        <v>151</v>
      </c>
      <c r="E631" s="232" t="s">
        <v>1</v>
      </c>
      <c r="F631" s="233" t="s">
        <v>269</v>
      </c>
      <c r="G631" s="230"/>
      <c r="H631" s="232" t="s">
        <v>1</v>
      </c>
      <c r="I631" s="234"/>
      <c r="J631" s="230"/>
      <c r="K631" s="230"/>
      <c r="L631" s="235"/>
      <c r="M631" s="236"/>
      <c r="N631" s="237"/>
      <c r="O631" s="237"/>
      <c r="P631" s="237"/>
      <c r="Q631" s="237"/>
      <c r="R631" s="237"/>
      <c r="S631" s="237"/>
      <c r="T631" s="238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T631" s="239" t="s">
        <v>151</v>
      </c>
      <c r="AU631" s="239" t="s">
        <v>149</v>
      </c>
      <c r="AV631" s="13" t="s">
        <v>81</v>
      </c>
      <c r="AW631" s="13" t="s">
        <v>30</v>
      </c>
      <c r="AX631" s="13" t="s">
        <v>73</v>
      </c>
      <c r="AY631" s="239" t="s">
        <v>140</v>
      </c>
    </row>
    <row r="632" s="14" customFormat="1">
      <c r="A632" s="14"/>
      <c r="B632" s="240"/>
      <c r="C632" s="241"/>
      <c r="D632" s="231" t="s">
        <v>151</v>
      </c>
      <c r="E632" s="242" t="s">
        <v>1</v>
      </c>
      <c r="F632" s="243" t="s">
        <v>276</v>
      </c>
      <c r="G632" s="241"/>
      <c r="H632" s="244">
        <v>0.070999999999999994</v>
      </c>
      <c r="I632" s="245"/>
      <c r="J632" s="241"/>
      <c r="K632" s="241"/>
      <c r="L632" s="246"/>
      <c r="M632" s="247"/>
      <c r="N632" s="248"/>
      <c r="O632" s="248"/>
      <c r="P632" s="248"/>
      <c r="Q632" s="248"/>
      <c r="R632" s="248"/>
      <c r="S632" s="248"/>
      <c r="T632" s="249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T632" s="250" t="s">
        <v>151</v>
      </c>
      <c r="AU632" s="250" t="s">
        <v>149</v>
      </c>
      <c r="AV632" s="14" t="s">
        <v>83</v>
      </c>
      <c r="AW632" s="14" t="s">
        <v>30</v>
      </c>
      <c r="AX632" s="14" t="s">
        <v>73</v>
      </c>
      <c r="AY632" s="250" t="s">
        <v>140</v>
      </c>
    </row>
    <row r="633" s="15" customFormat="1">
      <c r="A633" s="15"/>
      <c r="B633" s="251"/>
      <c r="C633" s="252"/>
      <c r="D633" s="231" t="s">
        <v>151</v>
      </c>
      <c r="E633" s="253" t="s">
        <v>1</v>
      </c>
      <c r="F633" s="254" t="s">
        <v>158</v>
      </c>
      <c r="G633" s="252"/>
      <c r="H633" s="255">
        <v>0.070999999999999994</v>
      </c>
      <c r="I633" s="256"/>
      <c r="J633" s="252"/>
      <c r="K633" s="252"/>
      <c r="L633" s="257"/>
      <c r="M633" s="258"/>
      <c r="N633" s="259"/>
      <c r="O633" s="259"/>
      <c r="P633" s="259"/>
      <c r="Q633" s="259"/>
      <c r="R633" s="259"/>
      <c r="S633" s="259"/>
      <c r="T633" s="260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T633" s="261" t="s">
        <v>151</v>
      </c>
      <c r="AU633" s="261" t="s">
        <v>149</v>
      </c>
      <c r="AV633" s="15" t="s">
        <v>148</v>
      </c>
      <c r="AW633" s="15" t="s">
        <v>30</v>
      </c>
      <c r="AX633" s="15" t="s">
        <v>81</v>
      </c>
      <c r="AY633" s="261" t="s">
        <v>140</v>
      </c>
    </row>
    <row r="634" s="14" customFormat="1">
      <c r="A634" s="14"/>
      <c r="B634" s="240"/>
      <c r="C634" s="241"/>
      <c r="D634" s="231" t="s">
        <v>151</v>
      </c>
      <c r="E634" s="241"/>
      <c r="F634" s="243" t="s">
        <v>277</v>
      </c>
      <c r="G634" s="241"/>
      <c r="H634" s="244">
        <v>0.14199999999999999</v>
      </c>
      <c r="I634" s="245"/>
      <c r="J634" s="241"/>
      <c r="K634" s="241"/>
      <c r="L634" s="246"/>
      <c r="M634" s="247"/>
      <c r="N634" s="248"/>
      <c r="O634" s="248"/>
      <c r="P634" s="248"/>
      <c r="Q634" s="248"/>
      <c r="R634" s="248"/>
      <c r="S634" s="248"/>
      <c r="T634" s="249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T634" s="250" t="s">
        <v>151</v>
      </c>
      <c r="AU634" s="250" t="s">
        <v>149</v>
      </c>
      <c r="AV634" s="14" t="s">
        <v>83</v>
      </c>
      <c r="AW634" s="14" t="s">
        <v>4</v>
      </c>
      <c r="AX634" s="14" t="s">
        <v>81</v>
      </c>
      <c r="AY634" s="250" t="s">
        <v>140</v>
      </c>
    </row>
    <row r="635" s="2" customFormat="1" ht="24.15" customHeight="1">
      <c r="A635" s="38"/>
      <c r="B635" s="39"/>
      <c r="C635" s="215" t="s">
        <v>531</v>
      </c>
      <c r="D635" s="215" t="s">
        <v>144</v>
      </c>
      <c r="E635" s="216" t="s">
        <v>279</v>
      </c>
      <c r="F635" s="217" t="s">
        <v>280</v>
      </c>
      <c r="G635" s="218" t="s">
        <v>166</v>
      </c>
      <c r="H635" s="219">
        <v>20</v>
      </c>
      <c r="I635" s="220"/>
      <c r="J635" s="221">
        <f>ROUND(I635*H635,2)</f>
        <v>0</v>
      </c>
      <c r="K635" s="222"/>
      <c r="L635" s="44"/>
      <c r="M635" s="223" t="s">
        <v>1</v>
      </c>
      <c r="N635" s="224" t="s">
        <v>38</v>
      </c>
      <c r="O635" s="91"/>
      <c r="P635" s="225">
        <f>O635*H635</f>
        <v>0</v>
      </c>
      <c r="Q635" s="225">
        <v>0</v>
      </c>
      <c r="R635" s="225">
        <f>Q635*H635</f>
        <v>0</v>
      </c>
      <c r="S635" s="225">
        <v>0</v>
      </c>
      <c r="T635" s="226">
        <f>S635*H635</f>
        <v>0</v>
      </c>
      <c r="U635" s="38"/>
      <c r="V635" s="38"/>
      <c r="W635" s="38"/>
      <c r="X635" s="38"/>
      <c r="Y635" s="38"/>
      <c r="Z635" s="38"/>
      <c r="AA635" s="38"/>
      <c r="AB635" s="38"/>
      <c r="AC635" s="38"/>
      <c r="AD635" s="38"/>
      <c r="AE635" s="38"/>
      <c r="AR635" s="227" t="s">
        <v>148</v>
      </c>
      <c r="AT635" s="227" t="s">
        <v>144</v>
      </c>
      <c r="AU635" s="227" t="s">
        <v>149</v>
      </c>
      <c r="AY635" s="17" t="s">
        <v>140</v>
      </c>
      <c r="BE635" s="228">
        <f>IF(N635="základní",J635,0)</f>
        <v>0</v>
      </c>
      <c r="BF635" s="228">
        <f>IF(N635="snížená",J635,0)</f>
        <v>0</v>
      </c>
      <c r="BG635" s="228">
        <f>IF(N635="zákl. přenesená",J635,0)</f>
        <v>0</v>
      </c>
      <c r="BH635" s="228">
        <f>IF(N635="sníž. přenesená",J635,0)</f>
        <v>0</v>
      </c>
      <c r="BI635" s="228">
        <f>IF(N635="nulová",J635,0)</f>
        <v>0</v>
      </c>
      <c r="BJ635" s="17" t="s">
        <v>81</v>
      </c>
      <c r="BK635" s="228">
        <f>ROUND(I635*H635,2)</f>
        <v>0</v>
      </c>
      <c r="BL635" s="17" t="s">
        <v>148</v>
      </c>
      <c r="BM635" s="227" t="s">
        <v>532</v>
      </c>
    </row>
    <row r="636" s="2" customFormat="1">
      <c r="A636" s="38"/>
      <c r="B636" s="39"/>
      <c r="C636" s="40"/>
      <c r="D636" s="262" t="s">
        <v>162</v>
      </c>
      <c r="E636" s="40"/>
      <c r="F636" s="263" t="s">
        <v>282</v>
      </c>
      <c r="G636" s="40"/>
      <c r="H636" s="40"/>
      <c r="I636" s="264"/>
      <c r="J636" s="40"/>
      <c r="K636" s="40"/>
      <c r="L636" s="44"/>
      <c r="M636" s="265"/>
      <c r="N636" s="266"/>
      <c r="O636" s="91"/>
      <c r="P636" s="91"/>
      <c r="Q636" s="91"/>
      <c r="R636" s="91"/>
      <c r="S636" s="91"/>
      <c r="T636" s="92"/>
      <c r="U636" s="38"/>
      <c r="V636" s="38"/>
      <c r="W636" s="38"/>
      <c r="X636" s="38"/>
      <c r="Y636" s="38"/>
      <c r="Z636" s="38"/>
      <c r="AA636" s="38"/>
      <c r="AB636" s="38"/>
      <c r="AC636" s="38"/>
      <c r="AD636" s="38"/>
      <c r="AE636" s="38"/>
      <c r="AT636" s="17" t="s">
        <v>162</v>
      </c>
      <c r="AU636" s="17" t="s">
        <v>149</v>
      </c>
    </row>
    <row r="637" s="13" customFormat="1">
      <c r="A637" s="13"/>
      <c r="B637" s="229"/>
      <c r="C637" s="230"/>
      <c r="D637" s="231" t="s">
        <v>151</v>
      </c>
      <c r="E637" s="232" t="s">
        <v>1</v>
      </c>
      <c r="F637" s="233" t="s">
        <v>283</v>
      </c>
      <c r="G637" s="230"/>
      <c r="H637" s="232" t="s">
        <v>1</v>
      </c>
      <c r="I637" s="234"/>
      <c r="J637" s="230"/>
      <c r="K637" s="230"/>
      <c r="L637" s="235"/>
      <c r="M637" s="236"/>
      <c r="N637" s="237"/>
      <c r="O637" s="237"/>
      <c r="P637" s="237"/>
      <c r="Q637" s="237"/>
      <c r="R637" s="237"/>
      <c r="S637" s="237"/>
      <c r="T637" s="238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T637" s="239" t="s">
        <v>151</v>
      </c>
      <c r="AU637" s="239" t="s">
        <v>149</v>
      </c>
      <c r="AV637" s="13" t="s">
        <v>81</v>
      </c>
      <c r="AW637" s="13" t="s">
        <v>30</v>
      </c>
      <c r="AX637" s="13" t="s">
        <v>73</v>
      </c>
      <c r="AY637" s="239" t="s">
        <v>140</v>
      </c>
    </row>
    <row r="638" s="14" customFormat="1">
      <c r="A638" s="14"/>
      <c r="B638" s="240"/>
      <c r="C638" s="241"/>
      <c r="D638" s="231" t="s">
        <v>151</v>
      </c>
      <c r="E638" s="242" t="s">
        <v>1</v>
      </c>
      <c r="F638" s="243" t="s">
        <v>284</v>
      </c>
      <c r="G638" s="241"/>
      <c r="H638" s="244">
        <v>20</v>
      </c>
      <c r="I638" s="245"/>
      <c r="J638" s="241"/>
      <c r="K638" s="241"/>
      <c r="L638" s="246"/>
      <c r="M638" s="247"/>
      <c r="N638" s="248"/>
      <c r="O638" s="248"/>
      <c r="P638" s="248"/>
      <c r="Q638" s="248"/>
      <c r="R638" s="248"/>
      <c r="S638" s="248"/>
      <c r="T638" s="249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T638" s="250" t="s">
        <v>151</v>
      </c>
      <c r="AU638" s="250" t="s">
        <v>149</v>
      </c>
      <c r="AV638" s="14" t="s">
        <v>83</v>
      </c>
      <c r="AW638" s="14" t="s">
        <v>30</v>
      </c>
      <c r="AX638" s="14" t="s">
        <v>73</v>
      </c>
      <c r="AY638" s="250" t="s">
        <v>140</v>
      </c>
    </row>
    <row r="639" s="15" customFormat="1">
      <c r="A639" s="15"/>
      <c r="B639" s="251"/>
      <c r="C639" s="252"/>
      <c r="D639" s="231" t="s">
        <v>151</v>
      </c>
      <c r="E639" s="253" t="s">
        <v>1</v>
      </c>
      <c r="F639" s="254" t="s">
        <v>158</v>
      </c>
      <c r="G639" s="252"/>
      <c r="H639" s="255">
        <v>20</v>
      </c>
      <c r="I639" s="256"/>
      <c r="J639" s="252"/>
      <c r="K639" s="252"/>
      <c r="L639" s="257"/>
      <c r="M639" s="258"/>
      <c r="N639" s="259"/>
      <c r="O639" s="259"/>
      <c r="P639" s="259"/>
      <c r="Q639" s="259"/>
      <c r="R639" s="259"/>
      <c r="S639" s="259"/>
      <c r="T639" s="260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T639" s="261" t="s">
        <v>151</v>
      </c>
      <c r="AU639" s="261" t="s">
        <v>149</v>
      </c>
      <c r="AV639" s="15" t="s">
        <v>148</v>
      </c>
      <c r="AW639" s="15" t="s">
        <v>30</v>
      </c>
      <c r="AX639" s="15" t="s">
        <v>81</v>
      </c>
      <c r="AY639" s="261" t="s">
        <v>140</v>
      </c>
    </row>
    <row r="640" s="2" customFormat="1" ht="16.5" customHeight="1">
      <c r="A640" s="38"/>
      <c r="B640" s="39"/>
      <c r="C640" s="215" t="s">
        <v>533</v>
      </c>
      <c r="D640" s="215" t="s">
        <v>144</v>
      </c>
      <c r="E640" s="216" t="s">
        <v>286</v>
      </c>
      <c r="F640" s="217" t="s">
        <v>287</v>
      </c>
      <c r="G640" s="218" t="s">
        <v>166</v>
      </c>
      <c r="H640" s="219">
        <v>10</v>
      </c>
      <c r="I640" s="220"/>
      <c r="J640" s="221">
        <f>ROUND(I640*H640,2)</f>
        <v>0</v>
      </c>
      <c r="K640" s="222"/>
      <c r="L640" s="44"/>
      <c r="M640" s="223" t="s">
        <v>1</v>
      </c>
      <c r="N640" s="224" t="s">
        <v>38</v>
      </c>
      <c r="O640" s="91"/>
      <c r="P640" s="225">
        <f>O640*H640</f>
        <v>0</v>
      </c>
      <c r="Q640" s="225">
        <v>0</v>
      </c>
      <c r="R640" s="225">
        <f>Q640*H640</f>
        <v>0</v>
      </c>
      <c r="S640" s="225">
        <v>0</v>
      </c>
      <c r="T640" s="226">
        <f>S640*H640</f>
        <v>0</v>
      </c>
      <c r="U640" s="38"/>
      <c r="V640" s="38"/>
      <c r="W640" s="38"/>
      <c r="X640" s="38"/>
      <c r="Y640" s="38"/>
      <c r="Z640" s="38"/>
      <c r="AA640" s="38"/>
      <c r="AB640" s="38"/>
      <c r="AC640" s="38"/>
      <c r="AD640" s="38"/>
      <c r="AE640" s="38"/>
      <c r="AR640" s="227" t="s">
        <v>148</v>
      </c>
      <c r="AT640" s="227" t="s">
        <v>144</v>
      </c>
      <c r="AU640" s="227" t="s">
        <v>149</v>
      </c>
      <c r="AY640" s="17" t="s">
        <v>140</v>
      </c>
      <c r="BE640" s="228">
        <f>IF(N640="základní",J640,0)</f>
        <v>0</v>
      </c>
      <c r="BF640" s="228">
        <f>IF(N640="snížená",J640,0)</f>
        <v>0</v>
      </c>
      <c r="BG640" s="228">
        <f>IF(N640="zákl. přenesená",J640,0)</f>
        <v>0</v>
      </c>
      <c r="BH640" s="228">
        <f>IF(N640="sníž. přenesená",J640,0)</f>
        <v>0</v>
      </c>
      <c r="BI640" s="228">
        <f>IF(N640="nulová",J640,0)</f>
        <v>0</v>
      </c>
      <c r="BJ640" s="17" t="s">
        <v>81</v>
      </c>
      <c r="BK640" s="228">
        <f>ROUND(I640*H640,2)</f>
        <v>0</v>
      </c>
      <c r="BL640" s="17" t="s">
        <v>148</v>
      </c>
      <c r="BM640" s="227" t="s">
        <v>534</v>
      </c>
    </row>
    <row r="641" s="2" customFormat="1">
      <c r="A641" s="38"/>
      <c r="B641" s="39"/>
      <c r="C641" s="40"/>
      <c r="D641" s="262" t="s">
        <v>162</v>
      </c>
      <c r="E641" s="40"/>
      <c r="F641" s="263" t="s">
        <v>289</v>
      </c>
      <c r="G641" s="40"/>
      <c r="H641" s="40"/>
      <c r="I641" s="264"/>
      <c r="J641" s="40"/>
      <c r="K641" s="40"/>
      <c r="L641" s="44"/>
      <c r="M641" s="265"/>
      <c r="N641" s="266"/>
      <c r="O641" s="91"/>
      <c r="P641" s="91"/>
      <c r="Q641" s="91"/>
      <c r="R641" s="91"/>
      <c r="S641" s="91"/>
      <c r="T641" s="92"/>
      <c r="U641" s="38"/>
      <c r="V641" s="38"/>
      <c r="W641" s="38"/>
      <c r="X641" s="38"/>
      <c r="Y641" s="38"/>
      <c r="Z641" s="38"/>
      <c r="AA641" s="38"/>
      <c r="AB641" s="38"/>
      <c r="AC641" s="38"/>
      <c r="AD641" s="38"/>
      <c r="AE641" s="38"/>
      <c r="AT641" s="17" t="s">
        <v>162</v>
      </c>
      <c r="AU641" s="17" t="s">
        <v>149</v>
      </c>
    </row>
    <row r="642" s="13" customFormat="1">
      <c r="A642" s="13"/>
      <c r="B642" s="229"/>
      <c r="C642" s="230"/>
      <c r="D642" s="231" t="s">
        <v>151</v>
      </c>
      <c r="E642" s="232" t="s">
        <v>1</v>
      </c>
      <c r="F642" s="233" t="s">
        <v>290</v>
      </c>
      <c r="G642" s="230"/>
      <c r="H642" s="232" t="s">
        <v>1</v>
      </c>
      <c r="I642" s="234"/>
      <c r="J642" s="230"/>
      <c r="K642" s="230"/>
      <c r="L642" s="235"/>
      <c r="M642" s="236"/>
      <c r="N642" s="237"/>
      <c r="O642" s="237"/>
      <c r="P642" s="237"/>
      <c r="Q642" s="237"/>
      <c r="R642" s="237"/>
      <c r="S642" s="237"/>
      <c r="T642" s="238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T642" s="239" t="s">
        <v>151</v>
      </c>
      <c r="AU642" s="239" t="s">
        <v>149</v>
      </c>
      <c r="AV642" s="13" t="s">
        <v>81</v>
      </c>
      <c r="AW642" s="13" t="s">
        <v>30</v>
      </c>
      <c r="AX642" s="13" t="s">
        <v>73</v>
      </c>
      <c r="AY642" s="239" t="s">
        <v>140</v>
      </c>
    </row>
    <row r="643" s="14" customFormat="1">
      <c r="A643" s="14"/>
      <c r="B643" s="240"/>
      <c r="C643" s="241"/>
      <c r="D643" s="231" t="s">
        <v>151</v>
      </c>
      <c r="E643" s="242" t="s">
        <v>1</v>
      </c>
      <c r="F643" s="243" t="s">
        <v>210</v>
      </c>
      <c r="G643" s="241"/>
      <c r="H643" s="244">
        <v>10</v>
      </c>
      <c r="I643" s="245"/>
      <c r="J643" s="241"/>
      <c r="K643" s="241"/>
      <c r="L643" s="246"/>
      <c r="M643" s="247"/>
      <c r="N643" s="248"/>
      <c r="O643" s="248"/>
      <c r="P643" s="248"/>
      <c r="Q643" s="248"/>
      <c r="R643" s="248"/>
      <c r="S643" s="248"/>
      <c r="T643" s="249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T643" s="250" t="s">
        <v>151</v>
      </c>
      <c r="AU643" s="250" t="s">
        <v>149</v>
      </c>
      <c r="AV643" s="14" t="s">
        <v>83</v>
      </c>
      <c r="AW643" s="14" t="s">
        <v>30</v>
      </c>
      <c r="AX643" s="14" t="s">
        <v>73</v>
      </c>
      <c r="AY643" s="250" t="s">
        <v>140</v>
      </c>
    </row>
    <row r="644" s="15" customFormat="1">
      <c r="A644" s="15"/>
      <c r="B644" s="251"/>
      <c r="C644" s="252"/>
      <c r="D644" s="231" t="s">
        <v>151</v>
      </c>
      <c r="E644" s="253" t="s">
        <v>1</v>
      </c>
      <c r="F644" s="254" t="s">
        <v>158</v>
      </c>
      <c r="G644" s="252"/>
      <c r="H644" s="255">
        <v>10</v>
      </c>
      <c r="I644" s="256"/>
      <c r="J644" s="252"/>
      <c r="K644" s="252"/>
      <c r="L644" s="257"/>
      <c r="M644" s="258"/>
      <c r="N644" s="259"/>
      <c r="O644" s="259"/>
      <c r="P644" s="259"/>
      <c r="Q644" s="259"/>
      <c r="R644" s="259"/>
      <c r="S644" s="259"/>
      <c r="T644" s="260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T644" s="261" t="s">
        <v>151</v>
      </c>
      <c r="AU644" s="261" t="s">
        <v>149</v>
      </c>
      <c r="AV644" s="15" t="s">
        <v>148</v>
      </c>
      <c r="AW644" s="15" t="s">
        <v>30</v>
      </c>
      <c r="AX644" s="15" t="s">
        <v>81</v>
      </c>
      <c r="AY644" s="261" t="s">
        <v>140</v>
      </c>
    </row>
    <row r="645" s="2" customFormat="1" ht="24.15" customHeight="1">
      <c r="A645" s="38"/>
      <c r="B645" s="39"/>
      <c r="C645" s="215" t="s">
        <v>535</v>
      </c>
      <c r="D645" s="215" t="s">
        <v>144</v>
      </c>
      <c r="E645" s="216" t="s">
        <v>292</v>
      </c>
      <c r="F645" s="217" t="s">
        <v>293</v>
      </c>
      <c r="G645" s="218" t="s">
        <v>166</v>
      </c>
      <c r="H645" s="219">
        <v>1</v>
      </c>
      <c r="I645" s="220"/>
      <c r="J645" s="221">
        <f>ROUND(I645*H645,2)</f>
        <v>0</v>
      </c>
      <c r="K645" s="222"/>
      <c r="L645" s="44"/>
      <c r="M645" s="223" t="s">
        <v>1</v>
      </c>
      <c r="N645" s="224" t="s">
        <v>38</v>
      </c>
      <c r="O645" s="91"/>
      <c r="P645" s="225">
        <f>O645*H645</f>
        <v>0</v>
      </c>
      <c r="Q645" s="225">
        <v>0</v>
      </c>
      <c r="R645" s="225">
        <f>Q645*H645</f>
        <v>0</v>
      </c>
      <c r="S645" s="225">
        <v>0</v>
      </c>
      <c r="T645" s="226">
        <f>S645*H645</f>
        <v>0</v>
      </c>
      <c r="U645" s="38"/>
      <c r="V645" s="38"/>
      <c r="W645" s="38"/>
      <c r="X645" s="38"/>
      <c r="Y645" s="38"/>
      <c r="Z645" s="38"/>
      <c r="AA645" s="38"/>
      <c r="AB645" s="38"/>
      <c r="AC645" s="38"/>
      <c r="AD645" s="38"/>
      <c r="AE645" s="38"/>
      <c r="AR645" s="227" t="s">
        <v>148</v>
      </c>
      <c r="AT645" s="227" t="s">
        <v>144</v>
      </c>
      <c r="AU645" s="227" t="s">
        <v>149</v>
      </c>
      <c r="AY645" s="17" t="s">
        <v>140</v>
      </c>
      <c r="BE645" s="228">
        <f>IF(N645="základní",J645,0)</f>
        <v>0</v>
      </c>
      <c r="BF645" s="228">
        <f>IF(N645="snížená",J645,0)</f>
        <v>0</v>
      </c>
      <c r="BG645" s="228">
        <f>IF(N645="zákl. přenesená",J645,0)</f>
        <v>0</v>
      </c>
      <c r="BH645" s="228">
        <f>IF(N645="sníž. přenesená",J645,0)</f>
        <v>0</v>
      </c>
      <c r="BI645" s="228">
        <f>IF(N645="nulová",J645,0)</f>
        <v>0</v>
      </c>
      <c r="BJ645" s="17" t="s">
        <v>81</v>
      </c>
      <c r="BK645" s="228">
        <f>ROUND(I645*H645,2)</f>
        <v>0</v>
      </c>
      <c r="BL645" s="17" t="s">
        <v>148</v>
      </c>
      <c r="BM645" s="227" t="s">
        <v>536</v>
      </c>
    </row>
    <row r="646" s="2" customFormat="1">
      <c r="A646" s="38"/>
      <c r="B646" s="39"/>
      <c r="C646" s="40"/>
      <c r="D646" s="262" t="s">
        <v>162</v>
      </c>
      <c r="E646" s="40"/>
      <c r="F646" s="263" t="s">
        <v>295</v>
      </c>
      <c r="G646" s="40"/>
      <c r="H646" s="40"/>
      <c r="I646" s="264"/>
      <c r="J646" s="40"/>
      <c r="K646" s="40"/>
      <c r="L646" s="44"/>
      <c r="M646" s="265"/>
      <c r="N646" s="266"/>
      <c r="O646" s="91"/>
      <c r="P646" s="91"/>
      <c r="Q646" s="91"/>
      <c r="R646" s="91"/>
      <c r="S646" s="91"/>
      <c r="T646" s="92"/>
      <c r="U646" s="38"/>
      <c r="V646" s="38"/>
      <c r="W646" s="38"/>
      <c r="X646" s="38"/>
      <c r="Y646" s="38"/>
      <c r="Z646" s="38"/>
      <c r="AA646" s="38"/>
      <c r="AB646" s="38"/>
      <c r="AC646" s="38"/>
      <c r="AD646" s="38"/>
      <c r="AE646" s="38"/>
      <c r="AT646" s="17" t="s">
        <v>162</v>
      </c>
      <c r="AU646" s="17" t="s">
        <v>149</v>
      </c>
    </row>
    <row r="647" s="13" customFormat="1">
      <c r="A647" s="13"/>
      <c r="B647" s="229"/>
      <c r="C647" s="230"/>
      <c r="D647" s="231" t="s">
        <v>151</v>
      </c>
      <c r="E647" s="232" t="s">
        <v>1</v>
      </c>
      <c r="F647" s="233" t="s">
        <v>296</v>
      </c>
      <c r="G647" s="230"/>
      <c r="H647" s="232" t="s">
        <v>1</v>
      </c>
      <c r="I647" s="234"/>
      <c r="J647" s="230"/>
      <c r="K647" s="230"/>
      <c r="L647" s="235"/>
      <c r="M647" s="236"/>
      <c r="N647" s="237"/>
      <c r="O647" s="237"/>
      <c r="P647" s="237"/>
      <c r="Q647" s="237"/>
      <c r="R647" s="237"/>
      <c r="S647" s="237"/>
      <c r="T647" s="238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T647" s="239" t="s">
        <v>151</v>
      </c>
      <c r="AU647" s="239" t="s">
        <v>149</v>
      </c>
      <c r="AV647" s="13" t="s">
        <v>81</v>
      </c>
      <c r="AW647" s="13" t="s">
        <v>30</v>
      </c>
      <c r="AX647" s="13" t="s">
        <v>73</v>
      </c>
      <c r="AY647" s="239" t="s">
        <v>140</v>
      </c>
    </row>
    <row r="648" s="14" customFormat="1">
      <c r="A648" s="14"/>
      <c r="B648" s="240"/>
      <c r="C648" s="241"/>
      <c r="D648" s="231" t="s">
        <v>151</v>
      </c>
      <c r="E648" s="242" t="s">
        <v>1</v>
      </c>
      <c r="F648" s="243" t="s">
        <v>297</v>
      </c>
      <c r="G648" s="241"/>
      <c r="H648" s="244">
        <v>1</v>
      </c>
      <c r="I648" s="245"/>
      <c r="J648" s="241"/>
      <c r="K648" s="241"/>
      <c r="L648" s="246"/>
      <c r="M648" s="247"/>
      <c r="N648" s="248"/>
      <c r="O648" s="248"/>
      <c r="P648" s="248"/>
      <c r="Q648" s="248"/>
      <c r="R648" s="248"/>
      <c r="S648" s="248"/>
      <c r="T648" s="249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T648" s="250" t="s">
        <v>151</v>
      </c>
      <c r="AU648" s="250" t="s">
        <v>149</v>
      </c>
      <c r="AV648" s="14" t="s">
        <v>83</v>
      </c>
      <c r="AW648" s="14" t="s">
        <v>30</v>
      </c>
      <c r="AX648" s="14" t="s">
        <v>73</v>
      </c>
      <c r="AY648" s="250" t="s">
        <v>140</v>
      </c>
    </row>
    <row r="649" s="15" customFormat="1">
      <c r="A649" s="15"/>
      <c r="B649" s="251"/>
      <c r="C649" s="252"/>
      <c r="D649" s="231" t="s">
        <v>151</v>
      </c>
      <c r="E649" s="253" t="s">
        <v>1</v>
      </c>
      <c r="F649" s="254" t="s">
        <v>158</v>
      </c>
      <c r="G649" s="252"/>
      <c r="H649" s="255">
        <v>1</v>
      </c>
      <c r="I649" s="256"/>
      <c r="J649" s="252"/>
      <c r="K649" s="252"/>
      <c r="L649" s="257"/>
      <c r="M649" s="258"/>
      <c r="N649" s="259"/>
      <c r="O649" s="259"/>
      <c r="P649" s="259"/>
      <c r="Q649" s="259"/>
      <c r="R649" s="259"/>
      <c r="S649" s="259"/>
      <c r="T649" s="260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T649" s="261" t="s">
        <v>151</v>
      </c>
      <c r="AU649" s="261" t="s">
        <v>149</v>
      </c>
      <c r="AV649" s="15" t="s">
        <v>148</v>
      </c>
      <c r="AW649" s="15" t="s">
        <v>30</v>
      </c>
      <c r="AX649" s="15" t="s">
        <v>81</v>
      </c>
      <c r="AY649" s="261" t="s">
        <v>140</v>
      </c>
    </row>
    <row r="650" s="2" customFormat="1" ht="16.5" customHeight="1">
      <c r="A650" s="38"/>
      <c r="B650" s="39"/>
      <c r="C650" s="267" t="s">
        <v>537</v>
      </c>
      <c r="D650" s="267" t="s">
        <v>186</v>
      </c>
      <c r="E650" s="268" t="s">
        <v>299</v>
      </c>
      <c r="F650" s="269" t="s">
        <v>300</v>
      </c>
      <c r="G650" s="270" t="s">
        <v>166</v>
      </c>
      <c r="H650" s="271">
        <v>1</v>
      </c>
      <c r="I650" s="272"/>
      <c r="J650" s="273">
        <f>ROUND(I650*H650,2)</f>
        <v>0</v>
      </c>
      <c r="K650" s="274"/>
      <c r="L650" s="275"/>
      <c r="M650" s="276" t="s">
        <v>1</v>
      </c>
      <c r="N650" s="277" t="s">
        <v>38</v>
      </c>
      <c r="O650" s="91"/>
      <c r="P650" s="225">
        <f>O650*H650</f>
        <v>0</v>
      </c>
      <c r="Q650" s="225">
        <v>0.00080000000000000004</v>
      </c>
      <c r="R650" s="225">
        <f>Q650*H650</f>
        <v>0.00080000000000000004</v>
      </c>
      <c r="S650" s="225">
        <v>0</v>
      </c>
      <c r="T650" s="226">
        <f>S650*H650</f>
        <v>0</v>
      </c>
      <c r="U650" s="38"/>
      <c r="V650" s="38"/>
      <c r="W650" s="38"/>
      <c r="X650" s="38"/>
      <c r="Y650" s="38"/>
      <c r="Z650" s="38"/>
      <c r="AA650" s="38"/>
      <c r="AB650" s="38"/>
      <c r="AC650" s="38"/>
      <c r="AD650" s="38"/>
      <c r="AE650" s="38"/>
      <c r="AR650" s="227" t="s">
        <v>189</v>
      </c>
      <c r="AT650" s="227" t="s">
        <v>186</v>
      </c>
      <c r="AU650" s="227" t="s">
        <v>149</v>
      </c>
      <c r="AY650" s="17" t="s">
        <v>140</v>
      </c>
      <c r="BE650" s="228">
        <f>IF(N650="základní",J650,0)</f>
        <v>0</v>
      </c>
      <c r="BF650" s="228">
        <f>IF(N650="snížená",J650,0)</f>
        <v>0</v>
      </c>
      <c r="BG650" s="228">
        <f>IF(N650="zákl. přenesená",J650,0)</f>
        <v>0</v>
      </c>
      <c r="BH650" s="228">
        <f>IF(N650="sníž. přenesená",J650,0)</f>
        <v>0</v>
      </c>
      <c r="BI650" s="228">
        <f>IF(N650="nulová",J650,0)</f>
        <v>0</v>
      </c>
      <c r="BJ650" s="17" t="s">
        <v>81</v>
      </c>
      <c r="BK650" s="228">
        <f>ROUND(I650*H650,2)</f>
        <v>0</v>
      </c>
      <c r="BL650" s="17" t="s">
        <v>148</v>
      </c>
      <c r="BM650" s="227" t="s">
        <v>538</v>
      </c>
    </row>
    <row r="651" s="13" customFormat="1">
      <c r="A651" s="13"/>
      <c r="B651" s="229"/>
      <c r="C651" s="230"/>
      <c r="D651" s="231" t="s">
        <v>151</v>
      </c>
      <c r="E651" s="232" t="s">
        <v>1</v>
      </c>
      <c r="F651" s="233" t="s">
        <v>296</v>
      </c>
      <c r="G651" s="230"/>
      <c r="H651" s="232" t="s">
        <v>1</v>
      </c>
      <c r="I651" s="234"/>
      <c r="J651" s="230"/>
      <c r="K651" s="230"/>
      <c r="L651" s="235"/>
      <c r="M651" s="236"/>
      <c r="N651" s="237"/>
      <c r="O651" s="237"/>
      <c r="P651" s="237"/>
      <c r="Q651" s="237"/>
      <c r="R651" s="237"/>
      <c r="S651" s="237"/>
      <c r="T651" s="238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T651" s="239" t="s">
        <v>151</v>
      </c>
      <c r="AU651" s="239" t="s">
        <v>149</v>
      </c>
      <c r="AV651" s="13" t="s">
        <v>81</v>
      </c>
      <c r="AW651" s="13" t="s">
        <v>30</v>
      </c>
      <c r="AX651" s="13" t="s">
        <v>73</v>
      </c>
      <c r="AY651" s="239" t="s">
        <v>140</v>
      </c>
    </row>
    <row r="652" s="14" customFormat="1">
      <c r="A652" s="14"/>
      <c r="B652" s="240"/>
      <c r="C652" s="241"/>
      <c r="D652" s="231" t="s">
        <v>151</v>
      </c>
      <c r="E652" s="242" t="s">
        <v>1</v>
      </c>
      <c r="F652" s="243" t="s">
        <v>297</v>
      </c>
      <c r="G652" s="241"/>
      <c r="H652" s="244">
        <v>1</v>
      </c>
      <c r="I652" s="245"/>
      <c r="J652" s="241"/>
      <c r="K652" s="241"/>
      <c r="L652" s="246"/>
      <c r="M652" s="247"/>
      <c r="N652" s="248"/>
      <c r="O652" s="248"/>
      <c r="P652" s="248"/>
      <c r="Q652" s="248"/>
      <c r="R652" s="248"/>
      <c r="S652" s="248"/>
      <c r="T652" s="249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T652" s="250" t="s">
        <v>151</v>
      </c>
      <c r="AU652" s="250" t="s">
        <v>149</v>
      </c>
      <c r="AV652" s="14" t="s">
        <v>83</v>
      </c>
      <c r="AW652" s="14" t="s">
        <v>30</v>
      </c>
      <c r="AX652" s="14" t="s">
        <v>73</v>
      </c>
      <c r="AY652" s="250" t="s">
        <v>140</v>
      </c>
    </row>
    <row r="653" s="15" customFormat="1">
      <c r="A653" s="15"/>
      <c r="B653" s="251"/>
      <c r="C653" s="252"/>
      <c r="D653" s="231" t="s">
        <v>151</v>
      </c>
      <c r="E653" s="253" t="s">
        <v>1</v>
      </c>
      <c r="F653" s="254" t="s">
        <v>158</v>
      </c>
      <c r="G653" s="252"/>
      <c r="H653" s="255">
        <v>1</v>
      </c>
      <c r="I653" s="256"/>
      <c r="J653" s="252"/>
      <c r="K653" s="252"/>
      <c r="L653" s="257"/>
      <c r="M653" s="258"/>
      <c r="N653" s="259"/>
      <c r="O653" s="259"/>
      <c r="P653" s="259"/>
      <c r="Q653" s="259"/>
      <c r="R653" s="259"/>
      <c r="S653" s="259"/>
      <c r="T653" s="260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T653" s="261" t="s">
        <v>151</v>
      </c>
      <c r="AU653" s="261" t="s">
        <v>149</v>
      </c>
      <c r="AV653" s="15" t="s">
        <v>148</v>
      </c>
      <c r="AW653" s="15" t="s">
        <v>30</v>
      </c>
      <c r="AX653" s="15" t="s">
        <v>81</v>
      </c>
      <c r="AY653" s="261" t="s">
        <v>140</v>
      </c>
    </row>
    <row r="654" s="12" customFormat="1" ht="20.88" customHeight="1">
      <c r="A654" s="12"/>
      <c r="B654" s="199"/>
      <c r="C654" s="200"/>
      <c r="D654" s="201" t="s">
        <v>72</v>
      </c>
      <c r="E654" s="213" t="s">
        <v>539</v>
      </c>
      <c r="F654" s="213" t="s">
        <v>303</v>
      </c>
      <c r="G654" s="200"/>
      <c r="H654" s="200"/>
      <c r="I654" s="203"/>
      <c r="J654" s="214">
        <f>BK654</f>
        <v>0</v>
      </c>
      <c r="K654" s="200"/>
      <c r="L654" s="205"/>
      <c r="M654" s="206"/>
      <c r="N654" s="207"/>
      <c r="O654" s="207"/>
      <c r="P654" s="208">
        <f>SUM(P655:P720)</f>
        <v>0</v>
      </c>
      <c r="Q654" s="207"/>
      <c r="R654" s="208">
        <f>SUM(R655:R720)</f>
        <v>1.233528</v>
      </c>
      <c r="S654" s="207"/>
      <c r="T654" s="209">
        <f>SUM(T655:T720)</f>
        <v>0</v>
      </c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R654" s="210" t="s">
        <v>81</v>
      </c>
      <c r="AT654" s="211" t="s">
        <v>72</v>
      </c>
      <c r="AU654" s="211" t="s">
        <v>83</v>
      </c>
      <c r="AY654" s="210" t="s">
        <v>140</v>
      </c>
      <c r="BK654" s="212">
        <f>SUM(BK655:BK720)</f>
        <v>0</v>
      </c>
    </row>
    <row r="655" s="2" customFormat="1" ht="16.5" customHeight="1">
      <c r="A655" s="38"/>
      <c r="B655" s="39"/>
      <c r="C655" s="215" t="s">
        <v>540</v>
      </c>
      <c r="D655" s="215" t="s">
        <v>144</v>
      </c>
      <c r="E655" s="216" t="s">
        <v>305</v>
      </c>
      <c r="F655" s="217" t="s">
        <v>306</v>
      </c>
      <c r="G655" s="218" t="s">
        <v>147</v>
      </c>
      <c r="H655" s="219">
        <v>416.44200000000001</v>
      </c>
      <c r="I655" s="220"/>
      <c r="J655" s="221">
        <f>ROUND(I655*H655,2)</f>
        <v>0</v>
      </c>
      <c r="K655" s="222"/>
      <c r="L655" s="44"/>
      <c r="M655" s="223" t="s">
        <v>1</v>
      </c>
      <c r="N655" s="224" t="s">
        <v>38</v>
      </c>
      <c r="O655" s="91"/>
      <c r="P655" s="225">
        <f>O655*H655</f>
        <v>0</v>
      </c>
      <c r="Q655" s="225">
        <v>0</v>
      </c>
      <c r="R655" s="225">
        <f>Q655*H655</f>
        <v>0</v>
      </c>
      <c r="S655" s="225">
        <v>0</v>
      </c>
      <c r="T655" s="226">
        <f>S655*H655</f>
        <v>0</v>
      </c>
      <c r="U655" s="38"/>
      <c r="V655" s="38"/>
      <c r="W655" s="38"/>
      <c r="X655" s="38"/>
      <c r="Y655" s="38"/>
      <c r="Z655" s="38"/>
      <c r="AA655" s="38"/>
      <c r="AB655" s="38"/>
      <c r="AC655" s="38"/>
      <c r="AD655" s="38"/>
      <c r="AE655" s="38"/>
      <c r="AR655" s="227" t="s">
        <v>148</v>
      </c>
      <c r="AT655" s="227" t="s">
        <v>144</v>
      </c>
      <c r="AU655" s="227" t="s">
        <v>149</v>
      </c>
      <c r="AY655" s="17" t="s">
        <v>140</v>
      </c>
      <c r="BE655" s="228">
        <f>IF(N655="základní",J655,0)</f>
        <v>0</v>
      </c>
      <c r="BF655" s="228">
        <f>IF(N655="snížená",J655,0)</f>
        <v>0</v>
      </c>
      <c r="BG655" s="228">
        <f>IF(N655="zákl. přenesená",J655,0)</f>
        <v>0</v>
      </c>
      <c r="BH655" s="228">
        <f>IF(N655="sníž. přenesená",J655,0)</f>
        <v>0</v>
      </c>
      <c r="BI655" s="228">
        <f>IF(N655="nulová",J655,0)</f>
        <v>0</v>
      </c>
      <c r="BJ655" s="17" t="s">
        <v>81</v>
      </c>
      <c r="BK655" s="228">
        <f>ROUND(I655*H655,2)</f>
        <v>0</v>
      </c>
      <c r="BL655" s="17" t="s">
        <v>148</v>
      </c>
      <c r="BM655" s="227" t="s">
        <v>541</v>
      </c>
    </row>
    <row r="656" s="13" customFormat="1">
      <c r="A656" s="13"/>
      <c r="B656" s="229"/>
      <c r="C656" s="230"/>
      <c r="D656" s="231" t="s">
        <v>151</v>
      </c>
      <c r="E656" s="232" t="s">
        <v>1</v>
      </c>
      <c r="F656" s="233" t="s">
        <v>308</v>
      </c>
      <c r="G656" s="230"/>
      <c r="H656" s="232" t="s">
        <v>1</v>
      </c>
      <c r="I656" s="234"/>
      <c r="J656" s="230"/>
      <c r="K656" s="230"/>
      <c r="L656" s="235"/>
      <c r="M656" s="236"/>
      <c r="N656" s="237"/>
      <c r="O656" s="237"/>
      <c r="P656" s="237"/>
      <c r="Q656" s="237"/>
      <c r="R656" s="237"/>
      <c r="S656" s="237"/>
      <c r="T656" s="238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T656" s="239" t="s">
        <v>151</v>
      </c>
      <c r="AU656" s="239" t="s">
        <v>149</v>
      </c>
      <c r="AV656" s="13" t="s">
        <v>81</v>
      </c>
      <c r="AW656" s="13" t="s">
        <v>30</v>
      </c>
      <c r="AX656" s="13" t="s">
        <v>73</v>
      </c>
      <c r="AY656" s="239" t="s">
        <v>140</v>
      </c>
    </row>
    <row r="657" s="14" customFormat="1">
      <c r="A657" s="14"/>
      <c r="B657" s="240"/>
      <c r="C657" s="241"/>
      <c r="D657" s="231" t="s">
        <v>151</v>
      </c>
      <c r="E657" s="242" t="s">
        <v>1</v>
      </c>
      <c r="F657" s="243" t="s">
        <v>309</v>
      </c>
      <c r="G657" s="241"/>
      <c r="H657" s="244">
        <v>143.184</v>
      </c>
      <c r="I657" s="245"/>
      <c r="J657" s="241"/>
      <c r="K657" s="241"/>
      <c r="L657" s="246"/>
      <c r="M657" s="247"/>
      <c r="N657" s="248"/>
      <c r="O657" s="248"/>
      <c r="P657" s="248"/>
      <c r="Q657" s="248"/>
      <c r="R657" s="248"/>
      <c r="S657" s="248"/>
      <c r="T657" s="249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T657" s="250" t="s">
        <v>151</v>
      </c>
      <c r="AU657" s="250" t="s">
        <v>149</v>
      </c>
      <c r="AV657" s="14" t="s">
        <v>83</v>
      </c>
      <c r="AW657" s="14" t="s">
        <v>30</v>
      </c>
      <c r="AX657" s="14" t="s">
        <v>73</v>
      </c>
      <c r="AY657" s="250" t="s">
        <v>140</v>
      </c>
    </row>
    <row r="658" s="13" customFormat="1">
      <c r="A658" s="13"/>
      <c r="B658" s="229"/>
      <c r="C658" s="230"/>
      <c r="D658" s="231" t="s">
        <v>151</v>
      </c>
      <c r="E658" s="232" t="s">
        <v>1</v>
      </c>
      <c r="F658" s="233" t="s">
        <v>310</v>
      </c>
      <c r="G658" s="230"/>
      <c r="H658" s="232" t="s">
        <v>1</v>
      </c>
      <c r="I658" s="234"/>
      <c r="J658" s="230"/>
      <c r="K658" s="230"/>
      <c r="L658" s="235"/>
      <c r="M658" s="236"/>
      <c r="N658" s="237"/>
      <c r="O658" s="237"/>
      <c r="P658" s="237"/>
      <c r="Q658" s="237"/>
      <c r="R658" s="237"/>
      <c r="S658" s="237"/>
      <c r="T658" s="238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T658" s="239" t="s">
        <v>151</v>
      </c>
      <c r="AU658" s="239" t="s">
        <v>149</v>
      </c>
      <c r="AV658" s="13" t="s">
        <v>81</v>
      </c>
      <c r="AW658" s="13" t="s">
        <v>30</v>
      </c>
      <c r="AX658" s="13" t="s">
        <v>73</v>
      </c>
      <c r="AY658" s="239" t="s">
        <v>140</v>
      </c>
    </row>
    <row r="659" s="14" customFormat="1">
      <c r="A659" s="14"/>
      <c r="B659" s="240"/>
      <c r="C659" s="241"/>
      <c r="D659" s="231" t="s">
        <v>151</v>
      </c>
      <c r="E659" s="242" t="s">
        <v>1</v>
      </c>
      <c r="F659" s="243" t="s">
        <v>311</v>
      </c>
      <c r="G659" s="241"/>
      <c r="H659" s="244">
        <v>16.218</v>
      </c>
      <c r="I659" s="245"/>
      <c r="J659" s="241"/>
      <c r="K659" s="241"/>
      <c r="L659" s="246"/>
      <c r="M659" s="247"/>
      <c r="N659" s="248"/>
      <c r="O659" s="248"/>
      <c r="P659" s="248"/>
      <c r="Q659" s="248"/>
      <c r="R659" s="248"/>
      <c r="S659" s="248"/>
      <c r="T659" s="249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T659" s="250" t="s">
        <v>151</v>
      </c>
      <c r="AU659" s="250" t="s">
        <v>149</v>
      </c>
      <c r="AV659" s="14" t="s">
        <v>83</v>
      </c>
      <c r="AW659" s="14" t="s">
        <v>30</v>
      </c>
      <c r="AX659" s="14" t="s">
        <v>73</v>
      </c>
      <c r="AY659" s="250" t="s">
        <v>140</v>
      </c>
    </row>
    <row r="660" s="13" customFormat="1">
      <c r="A660" s="13"/>
      <c r="B660" s="229"/>
      <c r="C660" s="230"/>
      <c r="D660" s="231" t="s">
        <v>151</v>
      </c>
      <c r="E660" s="232" t="s">
        <v>1</v>
      </c>
      <c r="F660" s="233" t="s">
        <v>451</v>
      </c>
      <c r="G660" s="230"/>
      <c r="H660" s="232" t="s">
        <v>1</v>
      </c>
      <c r="I660" s="234"/>
      <c r="J660" s="230"/>
      <c r="K660" s="230"/>
      <c r="L660" s="235"/>
      <c r="M660" s="236"/>
      <c r="N660" s="237"/>
      <c r="O660" s="237"/>
      <c r="P660" s="237"/>
      <c r="Q660" s="237"/>
      <c r="R660" s="237"/>
      <c r="S660" s="237"/>
      <c r="T660" s="238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T660" s="239" t="s">
        <v>151</v>
      </c>
      <c r="AU660" s="239" t="s">
        <v>149</v>
      </c>
      <c r="AV660" s="13" t="s">
        <v>81</v>
      </c>
      <c r="AW660" s="13" t="s">
        <v>30</v>
      </c>
      <c r="AX660" s="13" t="s">
        <v>73</v>
      </c>
      <c r="AY660" s="239" t="s">
        <v>140</v>
      </c>
    </row>
    <row r="661" s="14" customFormat="1">
      <c r="A661" s="14"/>
      <c r="B661" s="240"/>
      <c r="C661" s="241"/>
      <c r="D661" s="231" t="s">
        <v>151</v>
      </c>
      <c r="E661" s="242" t="s">
        <v>1</v>
      </c>
      <c r="F661" s="243" t="s">
        <v>452</v>
      </c>
      <c r="G661" s="241"/>
      <c r="H661" s="244">
        <v>257.04000000000002</v>
      </c>
      <c r="I661" s="245"/>
      <c r="J661" s="241"/>
      <c r="K661" s="241"/>
      <c r="L661" s="246"/>
      <c r="M661" s="247"/>
      <c r="N661" s="248"/>
      <c r="O661" s="248"/>
      <c r="P661" s="248"/>
      <c r="Q661" s="248"/>
      <c r="R661" s="248"/>
      <c r="S661" s="248"/>
      <c r="T661" s="249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T661" s="250" t="s">
        <v>151</v>
      </c>
      <c r="AU661" s="250" t="s">
        <v>149</v>
      </c>
      <c r="AV661" s="14" t="s">
        <v>83</v>
      </c>
      <c r="AW661" s="14" t="s">
        <v>30</v>
      </c>
      <c r="AX661" s="14" t="s">
        <v>73</v>
      </c>
      <c r="AY661" s="250" t="s">
        <v>140</v>
      </c>
    </row>
    <row r="662" s="15" customFormat="1">
      <c r="A662" s="15"/>
      <c r="B662" s="251"/>
      <c r="C662" s="252"/>
      <c r="D662" s="231" t="s">
        <v>151</v>
      </c>
      <c r="E662" s="253" t="s">
        <v>1</v>
      </c>
      <c r="F662" s="254" t="s">
        <v>158</v>
      </c>
      <c r="G662" s="252"/>
      <c r="H662" s="255">
        <v>416.44200000000001</v>
      </c>
      <c r="I662" s="256"/>
      <c r="J662" s="252"/>
      <c r="K662" s="252"/>
      <c r="L662" s="257"/>
      <c r="M662" s="258"/>
      <c r="N662" s="259"/>
      <c r="O662" s="259"/>
      <c r="P662" s="259"/>
      <c r="Q662" s="259"/>
      <c r="R662" s="259"/>
      <c r="S662" s="259"/>
      <c r="T662" s="260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T662" s="261" t="s">
        <v>151</v>
      </c>
      <c r="AU662" s="261" t="s">
        <v>149</v>
      </c>
      <c r="AV662" s="15" t="s">
        <v>148</v>
      </c>
      <c r="AW662" s="15" t="s">
        <v>30</v>
      </c>
      <c r="AX662" s="15" t="s">
        <v>81</v>
      </c>
      <c r="AY662" s="261" t="s">
        <v>140</v>
      </c>
    </row>
    <row r="663" s="2" customFormat="1" ht="21.75" customHeight="1">
      <c r="A663" s="38"/>
      <c r="B663" s="39"/>
      <c r="C663" s="215" t="s">
        <v>542</v>
      </c>
      <c r="D663" s="215" t="s">
        <v>144</v>
      </c>
      <c r="E663" s="216" t="s">
        <v>159</v>
      </c>
      <c r="F663" s="217" t="s">
        <v>160</v>
      </c>
      <c r="G663" s="218" t="s">
        <v>147</v>
      </c>
      <c r="H663" s="219">
        <v>416.44200000000001</v>
      </c>
      <c r="I663" s="220"/>
      <c r="J663" s="221">
        <f>ROUND(I663*H663,2)</f>
        <v>0</v>
      </c>
      <c r="K663" s="222"/>
      <c r="L663" s="44"/>
      <c r="M663" s="223" t="s">
        <v>1</v>
      </c>
      <c r="N663" s="224" t="s">
        <v>38</v>
      </c>
      <c r="O663" s="91"/>
      <c r="P663" s="225">
        <f>O663*H663</f>
        <v>0</v>
      </c>
      <c r="Q663" s="225">
        <v>0</v>
      </c>
      <c r="R663" s="225">
        <f>Q663*H663</f>
        <v>0</v>
      </c>
      <c r="S663" s="225">
        <v>0</v>
      </c>
      <c r="T663" s="226">
        <f>S663*H663</f>
        <v>0</v>
      </c>
      <c r="U663" s="38"/>
      <c r="V663" s="38"/>
      <c r="W663" s="38"/>
      <c r="X663" s="38"/>
      <c r="Y663" s="38"/>
      <c r="Z663" s="38"/>
      <c r="AA663" s="38"/>
      <c r="AB663" s="38"/>
      <c r="AC663" s="38"/>
      <c r="AD663" s="38"/>
      <c r="AE663" s="38"/>
      <c r="AR663" s="227" t="s">
        <v>148</v>
      </c>
      <c r="AT663" s="227" t="s">
        <v>144</v>
      </c>
      <c r="AU663" s="227" t="s">
        <v>149</v>
      </c>
      <c r="AY663" s="17" t="s">
        <v>140</v>
      </c>
      <c r="BE663" s="228">
        <f>IF(N663="základní",J663,0)</f>
        <v>0</v>
      </c>
      <c r="BF663" s="228">
        <f>IF(N663="snížená",J663,0)</f>
        <v>0</v>
      </c>
      <c r="BG663" s="228">
        <f>IF(N663="zákl. přenesená",J663,0)</f>
        <v>0</v>
      </c>
      <c r="BH663" s="228">
        <f>IF(N663="sníž. přenesená",J663,0)</f>
        <v>0</v>
      </c>
      <c r="BI663" s="228">
        <f>IF(N663="nulová",J663,0)</f>
        <v>0</v>
      </c>
      <c r="BJ663" s="17" t="s">
        <v>81</v>
      </c>
      <c r="BK663" s="228">
        <f>ROUND(I663*H663,2)</f>
        <v>0</v>
      </c>
      <c r="BL663" s="17" t="s">
        <v>148</v>
      </c>
      <c r="BM663" s="227" t="s">
        <v>543</v>
      </c>
    </row>
    <row r="664" s="2" customFormat="1">
      <c r="A664" s="38"/>
      <c r="B664" s="39"/>
      <c r="C664" s="40"/>
      <c r="D664" s="262" t="s">
        <v>162</v>
      </c>
      <c r="E664" s="40"/>
      <c r="F664" s="263" t="s">
        <v>163</v>
      </c>
      <c r="G664" s="40"/>
      <c r="H664" s="40"/>
      <c r="I664" s="264"/>
      <c r="J664" s="40"/>
      <c r="K664" s="40"/>
      <c r="L664" s="44"/>
      <c r="M664" s="265"/>
      <c r="N664" s="266"/>
      <c r="O664" s="91"/>
      <c r="P664" s="91"/>
      <c r="Q664" s="91"/>
      <c r="R664" s="91"/>
      <c r="S664" s="91"/>
      <c r="T664" s="92"/>
      <c r="U664" s="38"/>
      <c r="V664" s="38"/>
      <c r="W664" s="38"/>
      <c r="X664" s="38"/>
      <c r="Y664" s="38"/>
      <c r="Z664" s="38"/>
      <c r="AA664" s="38"/>
      <c r="AB664" s="38"/>
      <c r="AC664" s="38"/>
      <c r="AD664" s="38"/>
      <c r="AE664" s="38"/>
      <c r="AT664" s="17" t="s">
        <v>162</v>
      </c>
      <c r="AU664" s="17" t="s">
        <v>149</v>
      </c>
    </row>
    <row r="665" s="13" customFormat="1">
      <c r="A665" s="13"/>
      <c r="B665" s="229"/>
      <c r="C665" s="230"/>
      <c r="D665" s="231" t="s">
        <v>151</v>
      </c>
      <c r="E665" s="232" t="s">
        <v>1</v>
      </c>
      <c r="F665" s="233" t="s">
        <v>308</v>
      </c>
      <c r="G665" s="230"/>
      <c r="H665" s="232" t="s">
        <v>1</v>
      </c>
      <c r="I665" s="234"/>
      <c r="J665" s="230"/>
      <c r="K665" s="230"/>
      <c r="L665" s="235"/>
      <c r="M665" s="236"/>
      <c r="N665" s="237"/>
      <c r="O665" s="237"/>
      <c r="P665" s="237"/>
      <c r="Q665" s="237"/>
      <c r="R665" s="237"/>
      <c r="S665" s="237"/>
      <c r="T665" s="238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T665" s="239" t="s">
        <v>151</v>
      </c>
      <c r="AU665" s="239" t="s">
        <v>149</v>
      </c>
      <c r="AV665" s="13" t="s">
        <v>81</v>
      </c>
      <c r="AW665" s="13" t="s">
        <v>30</v>
      </c>
      <c r="AX665" s="13" t="s">
        <v>73</v>
      </c>
      <c r="AY665" s="239" t="s">
        <v>140</v>
      </c>
    </row>
    <row r="666" s="14" customFormat="1">
      <c r="A666" s="14"/>
      <c r="B666" s="240"/>
      <c r="C666" s="241"/>
      <c r="D666" s="231" t="s">
        <v>151</v>
      </c>
      <c r="E666" s="242" t="s">
        <v>1</v>
      </c>
      <c r="F666" s="243" t="s">
        <v>309</v>
      </c>
      <c r="G666" s="241"/>
      <c r="H666" s="244">
        <v>143.184</v>
      </c>
      <c r="I666" s="245"/>
      <c r="J666" s="241"/>
      <c r="K666" s="241"/>
      <c r="L666" s="246"/>
      <c r="M666" s="247"/>
      <c r="N666" s="248"/>
      <c r="O666" s="248"/>
      <c r="P666" s="248"/>
      <c r="Q666" s="248"/>
      <c r="R666" s="248"/>
      <c r="S666" s="248"/>
      <c r="T666" s="249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T666" s="250" t="s">
        <v>151</v>
      </c>
      <c r="AU666" s="250" t="s">
        <v>149</v>
      </c>
      <c r="AV666" s="14" t="s">
        <v>83</v>
      </c>
      <c r="AW666" s="14" t="s">
        <v>30</v>
      </c>
      <c r="AX666" s="14" t="s">
        <v>73</v>
      </c>
      <c r="AY666" s="250" t="s">
        <v>140</v>
      </c>
    </row>
    <row r="667" s="13" customFormat="1">
      <c r="A667" s="13"/>
      <c r="B667" s="229"/>
      <c r="C667" s="230"/>
      <c r="D667" s="231" t="s">
        <v>151</v>
      </c>
      <c r="E667" s="232" t="s">
        <v>1</v>
      </c>
      <c r="F667" s="233" t="s">
        <v>310</v>
      </c>
      <c r="G667" s="230"/>
      <c r="H667" s="232" t="s">
        <v>1</v>
      </c>
      <c r="I667" s="234"/>
      <c r="J667" s="230"/>
      <c r="K667" s="230"/>
      <c r="L667" s="235"/>
      <c r="M667" s="236"/>
      <c r="N667" s="237"/>
      <c r="O667" s="237"/>
      <c r="P667" s="237"/>
      <c r="Q667" s="237"/>
      <c r="R667" s="237"/>
      <c r="S667" s="237"/>
      <c r="T667" s="238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T667" s="239" t="s">
        <v>151</v>
      </c>
      <c r="AU667" s="239" t="s">
        <v>149</v>
      </c>
      <c r="AV667" s="13" t="s">
        <v>81</v>
      </c>
      <c r="AW667" s="13" t="s">
        <v>30</v>
      </c>
      <c r="AX667" s="13" t="s">
        <v>73</v>
      </c>
      <c r="AY667" s="239" t="s">
        <v>140</v>
      </c>
    </row>
    <row r="668" s="14" customFormat="1">
      <c r="A668" s="14"/>
      <c r="B668" s="240"/>
      <c r="C668" s="241"/>
      <c r="D668" s="231" t="s">
        <v>151</v>
      </c>
      <c r="E668" s="242" t="s">
        <v>1</v>
      </c>
      <c r="F668" s="243" t="s">
        <v>311</v>
      </c>
      <c r="G668" s="241"/>
      <c r="H668" s="244">
        <v>16.218</v>
      </c>
      <c r="I668" s="245"/>
      <c r="J668" s="241"/>
      <c r="K668" s="241"/>
      <c r="L668" s="246"/>
      <c r="M668" s="247"/>
      <c r="N668" s="248"/>
      <c r="O668" s="248"/>
      <c r="P668" s="248"/>
      <c r="Q668" s="248"/>
      <c r="R668" s="248"/>
      <c r="S668" s="248"/>
      <c r="T668" s="249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T668" s="250" t="s">
        <v>151</v>
      </c>
      <c r="AU668" s="250" t="s">
        <v>149</v>
      </c>
      <c r="AV668" s="14" t="s">
        <v>83</v>
      </c>
      <c r="AW668" s="14" t="s">
        <v>30</v>
      </c>
      <c r="AX668" s="14" t="s">
        <v>73</v>
      </c>
      <c r="AY668" s="250" t="s">
        <v>140</v>
      </c>
    </row>
    <row r="669" s="13" customFormat="1">
      <c r="A669" s="13"/>
      <c r="B669" s="229"/>
      <c r="C669" s="230"/>
      <c r="D669" s="231" t="s">
        <v>151</v>
      </c>
      <c r="E669" s="232" t="s">
        <v>1</v>
      </c>
      <c r="F669" s="233" t="s">
        <v>451</v>
      </c>
      <c r="G669" s="230"/>
      <c r="H669" s="232" t="s">
        <v>1</v>
      </c>
      <c r="I669" s="234"/>
      <c r="J669" s="230"/>
      <c r="K669" s="230"/>
      <c r="L669" s="235"/>
      <c r="M669" s="236"/>
      <c r="N669" s="237"/>
      <c r="O669" s="237"/>
      <c r="P669" s="237"/>
      <c r="Q669" s="237"/>
      <c r="R669" s="237"/>
      <c r="S669" s="237"/>
      <c r="T669" s="238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T669" s="239" t="s">
        <v>151</v>
      </c>
      <c r="AU669" s="239" t="s">
        <v>149</v>
      </c>
      <c r="AV669" s="13" t="s">
        <v>81</v>
      </c>
      <c r="AW669" s="13" t="s">
        <v>30</v>
      </c>
      <c r="AX669" s="13" t="s">
        <v>73</v>
      </c>
      <c r="AY669" s="239" t="s">
        <v>140</v>
      </c>
    </row>
    <row r="670" s="14" customFormat="1">
      <c r="A670" s="14"/>
      <c r="B670" s="240"/>
      <c r="C670" s="241"/>
      <c r="D670" s="231" t="s">
        <v>151</v>
      </c>
      <c r="E670" s="242" t="s">
        <v>1</v>
      </c>
      <c r="F670" s="243" t="s">
        <v>452</v>
      </c>
      <c r="G670" s="241"/>
      <c r="H670" s="244">
        <v>257.04000000000002</v>
      </c>
      <c r="I670" s="245"/>
      <c r="J670" s="241"/>
      <c r="K670" s="241"/>
      <c r="L670" s="246"/>
      <c r="M670" s="247"/>
      <c r="N670" s="248"/>
      <c r="O670" s="248"/>
      <c r="P670" s="248"/>
      <c r="Q670" s="248"/>
      <c r="R670" s="248"/>
      <c r="S670" s="248"/>
      <c r="T670" s="249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T670" s="250" t="s">
        <v>151</v>
      </c>
      <c r="AU670" s="250" t="s">
        <v>149</v>
      </c>
      <c r="AV670" s="14" t="s">
        <v>83</v>
      </c>
      <c r="AW670" s="14" t="s">
        <v>30</v>
      </c>
      <c r="AX670" s="14" t="s">
        <v>73</v>
      </c>
      <c r="AY670" s="250" t="s">
        <v>140</v>
      </c>
    </row>
    <row r="671" s="15" customFormat="1">
      <c r="A671" s="15"/>
      <c r="B671" s="251"/>
      <c r="C671" s="252"/>
      <c r="D671" s="231" t="s">
        <v>151</v>
      </c>
      <c r="E671" s="253" t="s">
        <v>1</v>
      </c>
      <c r="F671" s="254" t="s">
        <v>158</v>
      </c>
      <c r="G671" s="252"/>
      <c r="H671" s="255">
        <v>416.44200000000001</v>
      </c>
      <c r="I671" s="256"/>
      <c r="J671" s="252"/>
      <c r="K671" s="252"/>
      <c r="L671" s="257"/>
      <c r="M671" s="258"/>
      <c r="N671" s="259"/>
      <c r="O671" s="259"/>
      <c r="P671" s="259"/>
      <c r="Q671" s="259"/>
      <c r="R671" s="259"/>
      <c r="S671" s="259"/>
      <c r="T671" s="260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T671" s="261" t="s">
        <v>151</v>
      </c>
      <c r="AU671" s="261" t="s">
        <v>149</v>
      </c>
      <c r="AV671" s="15" t="s">
        <v>148</v>
      </c>
      <c r="AW671" s="15" t="s">
        <v>30</v>
      </c>
      <c r="AX671" s="15" t="s">
        <v>81</v>
      </c>
      <c r="AY671" s="261" t="s">
        <v>140</v>
      </c>
    </row>
    <row r="672" s="2" customFormat="1" ht="33" customHeight="1">
      <c r="A672" s="38"/>
      <c r="B672" s="39"/>
      <c r="C672" s="215" t="s">
        <v>544</v>
      </c>
      <c r="D672" s="215" t="s">
        <v>144</v>
      </c>
      <c r="E672" s="216" t="s">
        <v>319</v>
      </c>
      <c r="F672" s="217" t="s">
        <v>320</v>
      </c>
      <c r="G672" s="218" t="s">
        <v>194</v>
      </c>
      <c r="H672" s="219">
        <v>84444</v>
      </c>
      <c r="I672" s="220"/>
      <c r="J672" s="221">
        <f>ROUND(I672*H672,2)</f>
        <v>0</v>
      </c>
      <c r="K672" s="222"/>
      <c r="L672" s="44"/>
      <c r="M672" s="223" t="s">
        <v>1</v>
      </c>
      <c r="N672" s="224" t="s">
        <v>38</v>
      </c>
      <c r="O672" s="91"/>
      <c r="P672" s="225">
        <f>O672*H672</f>
        <v>0</v>
      </c>
      <c r="Q672" s="225">
        <v>0</v>
      </c>
      <c r="R672" s="225">
        <f>Q672*H672</f>
        <v>0</v>
      </c>
      <c r="S672" s="225">
        <v>0</v>
      </c>
      <c r="T672" s="226">
        <f>S672*H672</f>
        <v>0</v>
      </c>
      <c r="U672" s="38"/>
      <c r="V672" s="38"/>
      <c r="W672" s="38"/>
      <c r="X672" s="38"/>
      <c r="Y672" s="38"/>
      <c r="Z672" s="38"/>
      <c r="AA672" s="38"/>
      <c r="AB672" s="38"/>
      <c r="AC672" s="38"/>
      <c r="AD672" s="38"/>
      <c r="AE672" s="38"/>
      <c r="AR672" s="227" t="s">
        <v>148</v>
      </c>
      <c r="AT672" s="227" t="s">
        <v>144</v>
      </c>
      <c r="AU672" s="227" t="s">
        <v>149</v>
      </c>
      <c r="AY672" s="17" t="s">
        <v>140</v>
      </c>
      <c r="BE672" s="228">
        <f>IF(N672="základní",J672,0)</f>
        <v>0</v>
      </c>
      <c r="BF672" s="228">
        <f>IF(N672="snížená",J672,0)</f>
        <v>0</v>
      </c>
      <c r="BG672" s="228">
        <f>IF(N672="zákl. přenesená",J672,0)</f>
        <v>0</v>
      </c>
      <c r="BH672" s="228">
        <f>IF(N672="sníž. přenesená",J672,0)</f>
        <v>0</v>
      </c>
      <c r="BI672" s="228">
        <f>IF(N672="nulová",J672,0)</f>
        <v>0</v>
      </c>
      <c r="BJ672" s="17" t="s">
        <v>81</v>
      </c>
      <c r="BK672" s="228">
        <f>ROUND(I672*H672,2)</f>
        <v>0</v>
      </c>
      <c r="BL672" s="17" t="s">
        <v>148</v>
      </c>
      <c r="BM672" s="227" t="s">
        <v>545</v>
      </c>
    </row>
    <row r="673" s="2" customFormat="1">
      <c r="A673" s="38"/>
      <c r="B673" s="39"/>
      <c r="C673" s="40"/>
      <c r="D673" s="262" t="s">
        <v>162</v>
      </c>
      <c r="E673" s="40"/>
      <c r="F673" s="263" t="s">
        <v>322</v>
      </c>
      <c r="G673" s="40"/>
      <c r="H673" s="40"/>
      <c r="I673" s="264"/>
      <c r="J673" s="40"/>
      <c r="K673" s="40"/>
      <c r="L673" s="44"/>
      <c r="M673" s="265"/>
      <c r="N673" s="266"/>
      <c r="O673" s="91"/>
      <c r="P673" s="91"/>
      <c r="Q673" s="91"/>
      <c r="R673" s="91"/>
      <c r="S673" s="91"/>
      <c r="T673" s="92"/>
      <c r="U673" s="38"/>
      <c r="V673" s="38"/>
      <c r="W673" s="38"/>
      <c r="X673" s="38"/>
      <c r="Y673" s="38"/>
      <c r="Z673" s="38"/>
      <c r="AA673" s="38"/>
      <c r="AB673" s="38"/>
      <c r="AC673" s="38"/>
      <c r="AD673" s="38"/>
      <c r="AE673" s="38"/>
      <c r="AT673" s="17" t="s">
        <v>162</v>
      </c>
      <c r="AU673" s="17" t="s">
        <v>149</v>
      </c>
    </row>
    <row r="674" s="13" customFormat="1">
      <c r="A674" s="13"/>
      <c r="B674" s="229"/>
      <c r="C674" s="230"/>
      <c r="D674" s="231" t="s">
        <v>151</v>
      </c>
      <c r="E674" s="232" t="s">
        <v>1</v>
      </c>
      <c r="F674" s="233" t="s">
        <v>323</v>
      </c>
      <c r="G674" s="230"/>
      <c r="H674" s="232" t="s">
        <v>1</v>
      </c>
      <c r="I674" s="234"/>
      <c r="J674" s="230"/>
      <c r="K674" s="230"/>
      <c r="L674" s="235"/>
      <c r="M674" s="236"/>
      <c r="N674" s="237"/>
      <c r="O674" s="237"/>
      <c r="P674" s="237"/>
      <c r="Q674" s="237"/>
      <c r="R674" s="237"/>
      <c r="S674" s="237"/>
      <c r="T674" s="238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T674" s="239" t="s">
        <v>151</v>
      </c>
      <c r="AU674" s="239" t="s">
        <v>149</v>
      </c>
      <c r="AV674" s="13" t="s">
        <v>81</v>
      </c>
      <c r="AW674" s="13" t="s">
        <v>30</v>
      </c>
      <c r="AX674" s="13" t="s">
        <v>73</v>
      </c>
      <c r="AY674" s="239" t="s">
        <v>140</v>
      </c>
    </row>
    <row r="675" s="14" customFormat="1">
      <c r="A675" s="14"/>
      <c r="B675" s="240"/>
      <c r="C675" s="241"/>
      <c r="D675" s="231" t="s">
        <v>151</v>
      </c>
      <c r="E675" s="242" t="s">
        <v>1</v>
      </c>
      <c r="F675" s="243" t="s">
        <v>324</v>
      </c>
      <c r="G675" s="241"/>
      <c r="H675" s="244">
        <v>32130</v>
      </c>
      <c r="I675" s="245"/>
      <c r="J675" s="241"/>
      <c r="K675" s="241"/>
      <c r="L675" s="246"/>
      <c r="M675" s="247"/>
      <c r="N675" s="248"/>
      <c r="O675" s="248"/>
      <c r="P675" s="248"/>
      <c r="Q675" s="248"/>
      <c r="R675" s="248"/>
      <c r="S675" s="248"/>
      <c r="T675" s="249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T675" s="250" t="s">
        <v>151</v>
      </c>
      <c r="AU675" s="250" t="s">
        <v>149</v>
      </c>
      <c r="AV675" s="14" t="s">
        <v>83</v>
      </c>
      <c r="AW675" s="14" t="s">
        <v>30</v>
      </c>
      <c r="AX675" s="14" t="s">
        <v>73</v>
      </c>
      <c r="AY675" s="250" t="s">
        <v>140</v>
      </c>
    </row>
    <row r="676" s="13" customFormat="1">
      <c r="A676" s="13"/>
      <c r="B676" s="229"/>
      <c r="C676" s="230"/>
      <c r="D676" s="231" t="s">
        <v>151</v>
      </c>
      <c r="E676" s="232" t="s">
        <v>1</v>
      </c>
      <c r="F676" s="233" t="s">
        <v>325</v>
      </c>
      <c r="G676" s="230"/>
      <c r="H676" s="232" t="s">
        <v>1</v>
      </c>
      <c r="I676" s="234"/>
      <c r="J676" s="230"/>
      <c r="K676" s="230"/>
      <c r="L676" s="235"/>
      <c r="M676" s="236"/>
      <c r="N676" s="237"/>
      <c r="O676" s="237"/>
      <c r="P676" s="237"/>
      <c r="Q676" s="237"/>
      <c r="R676" s="237"/>
      <c r="S676" s="237"/>
      <c r="T676" s="238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T676" s="239" t="s">
        <v>151</v>
      </c>
      <c r="AU676" s="239" t="s">
        <v>149</v>
      </c>
      <c r="AV676" s="13" t="s">
        <v>81</v>
      </c>
      <c r="AW676" s="13" t="s">
        <v>30</v>
      </c>
      <c r="AX676" s="13" t="s">
        <v>73</v>
      </c>
      <c r="AY676" s="239" t="s">
        <v>140</v>
      </c>
    </row>
    <row r="677" s="14" customFormat="1">
      <c r="A677" s="14"/>
      <c r="B677" s="240"/>
      <c r="C677" s="241"/>
      <c r="D677" s="231" t="s">
        <v>151</v>
      </c>
      <c r="E677" s="242" t="s">
        <v>1</v>
      </c>
      <c r="F677" s="243" t="s">
        <v>326</v>
      </c>
      <c r="G677" s="241"/>
      <c r="H677" s="244">
        <v>52314</v>
      </c>
      <c r="I677" s="245"/>
      <c r="J677" s="241"/>
      <c r="K677" s="241"/>
      <c r="L677" s="246"/>
      <c r="M677" s="247"/>
      <c r="N677" s="248"/>
      <c r="O677" s="248"/>
      <c r="P677" s="248"/>
      <c r="Q677" s="248"/>
      <c r="R677" s="248"/>
      <c r="S677" s="248"/>
      <c r="T677" s="249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T677" s="250" t="s">
        <v>151</v>
      </c>
      <c r="AU677" s="250" t="s">
        <v>149</v>
      </c>
      <c r="AV677" s="14" t="s">
        <v>83</v>
      </c>
      <c r="AW677" s="14" t="s">
        <v>30</v>
      </c>
      <c r="AX677" s="14" t="s">
        <v>73</v>
      </c>
      <c r="AY677" s="250" t="s">
        <v>140</v>
      </c>
    </row>
    <row r="678" s="15" customFormat="1">
      <c r="A678" s="15"/>
      <c r="B678" s="251"/>
      <c r="C678" s="252"/>
      <c r="D678" s="231" t="s">
        <v>151</v>
      </c>
      <c r="E678" s="253" t="s">
        <v>1</v>
      </c>
      <c r="F678" s="254" t="s">
        <v>158</v>
      </c>
      <c r="G678" s="252"/>
      <c r="H678" s="255">
        <v>84444</v>
      </c>
      <c r="I678" s="256"/>
      <c r="J678" s="252"/>
      <c r="K678" s="252"/>
      <c r="L678" s="257"/>
      <c r="M678" s="258"/>
      <c r="N678" s="259"/>
      <c r="O678" s="259"/>
      <c r="P678" s="259"/>
      <c r="Q678" s="259"/>
      <c r="R678" s="259"/>
      <c r="S678" s="259"/>
      <c r="T678" s="260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T678" s="261" t="s">
        <v>151</v>
      </c>
      <c r="AU678" s="261" t="s">
        <v>149</v>
      </c>
      <c r="AV678" s="15" t="s">
        <v>148</v>
      </c>
      <c r="AW678" s="15" t="s">
        <v>30</v>
      </c>
      <c r="AX678" s="15" t="s">
        <v>81</v>
      </c>
      <c r="AY678" s="261" t="s">
        <v>140</v>
      </c>
    </row>
    <row r="679" s="2" customFormat="1" ht="24.15" customHeight="1">
      <c r="A679" s="38"/>
      <c r="B679" s="39"/>
      <c r="C679" s="215" t="s">
        <v>546</v>
      </c>
      <c r="D679" s="215" t="s">
        <v>144</v>
      </c>
      <c r="E679" s="216" t="s">
        <v>328</v>
      </c>
      <c r="F679" s="217" t="s">
        <v>329</v>
      </c>
      <c r="G679" s="218" t="s">
        <v>194</v>
      </c>
      <c r="H679" s="219">
        <v>11800</v>
      </c>
      <c r="I679" s="220"/>
      <c r="J679" s="221">
        <f>ROUND(I679*H679,2)</f>
        <v>0</v>
      </c>
      <c r="K679" s="222"/>
      <c r="L679" s="44"/>
      <c r="M679" s="223" t="s">
        <v>1</v>
      </c>
      <c r="N679" s="224" t="s">
        <v>38</v>
      </c>
      <c r="O679" s="91"/>
      <c r="P679" s="225">
        <f>O679*H679</f>
        <v>0</v>
      </c>
      <c r="Q679" s="225">
        <v>0</v>
      </c>
      <c r="R679" s="225">
        <f>Q679*H679</f>
        <v>0</v>
      </c>
      <c r="S679" s="225">
        <v>0</v>
      </c>
      <c r="T679" s="226">
        <f>S679*H679</f>
        <v>0</v>
      </c>
      <c r="U679" s="38"/>
      <c r="V679" s="38"/>
      <c r="W679" s="38"/>
      <c r="X679" s="38"/>
      <c r="Y679" s="38"/>
      <c r="Z679" s="38"/>
      <c r="AA679" s="38"/>
      <c r="AB679" s="38"/>
      <c r="AC679" s="38"/>
      <c r="AD679" s="38"/>
      <c r="AE679" s="38"/>
      <c r="AR679" s="227" t="s">
        <v>148</v>
      </c>
      <c r="AT679" s="227" t="s">
        <v>144</v>
      </c>
      <c r="AU679" s="227" t="s">
        <v>149</v>
      </c>
      <c r="AY679" s="17" t="s">
        <v>140</v>
      </c>
      <c r="BE679" s="228">
        <f>IF(N679="základní",J679,0)</f>
        <v>0</v>
      </c>
      <c r="BF679" s="228">
        <f>IF(N679="snížená",J679,0)</f>
        <v>0</v>
      </c>
      <c r="BG679" s="228">
        <f>IF(N679="zákl. přenesená",J679,0)</f>
        <v>0</v>
      </c>
      <c r="BH679" s="228">
        <f>IF(N679="sníž. přenesená",J679,0)</f>
        <v>0</v>
      </c>
      <c r="BI679" s="228">
        <f>IF(N679="nulová",J679,0)</f>
        <v>0</v>
      </c>
      <c r="BJ679" s="17" t="s">
        <v>81</v>
      </c>
      <c r="BK679" s="228">
        <f>ROUND(I679*H679,2)</f>
        <v>0</v>
      </c>
      <c r="BL679" s="17" t="s">
        <v>148</v>
      </c>
      <c r="BM679" s="227" t="s">
        <v>547</v>
      </c>
    </row>
    <row r="680" s="2" customFormat="1">
      <c r="A680" s="38"/>
      <c r="B680" s="39"/>
      <c r="C680" s="40"/>
      <c r="D680" s="262" t="s">
        <v>162</v>
      </c>
      <c r="E680" s="40"/>
      <c r="F680" s="263" t="s">
        <v>331</v>
      </c>
      <c r="G680" s="40"/>
      <c r="H680" s="40"/>
      <c r="I680" s="264"/>
      <c r="J680" s="40"/>
      <c r="K680" s="40"/>
      <c r="L680" s="44"/>
      <c r="M680" s="265"/>
      <c r="N680" s="266"/>
      <c r="O680" s="91"/>
      <c r="P680" s="91"/>
      <c r="Q680" s="91"/>
      <c r="R680" s="91"/>
      <c r="S680" s="91"/>
      <c r="T680" s="92"/>
      <c r="U680" s="38"/>
      <c r="V680" s="38"/>
      <c r="W680" s="38"/>
      <c r="X680" s="38"/>
      <c r="Y680" s="38"/>
      <c r="Z680" s="38"/>
      <c r="AA680" s="38"/>
      <c r="AB680" s="38"/>
      <c r="AC680" s="38"/>
      <c r="AD680" s="38"/>
      <c r="AE680" s="38"/>
      <c r="AT680" s="17" t="s">
        <v>162</v>
      </c>
      <c r="AU680" s="17" t="s">
        <v>149</v>
      </c>
    </row>
    <row r="681" s="13" customFormat="1">
      <c r="A681" s="13"/>
      <c r="B681" s="229"/>
      <c r="C681" s="230"/>
      <c r="D681" s="231" t="s">
        <v>151</v>
      </c>
      <c r="E681" s="232" t="s">
        <v>1</v>
      </c>
      <c r="F681" s="233" t="s">
        <v>332</v>
      </c>
      <c r="G681" s="230"/>
      <c r="H681" s="232" t="s">
        <v>1</v>
      </c>
      <c r="I681" s="234"/>
      <c r="J681" s="230"/>
      <c r="K681" s="230"/>
      <c r="L681" s="235"/>
      <c r="M681" s="236"/>
      <c r="N681" s="237"/>
      <c r="O681" s="237"/>
      <c r="P681" s="237"/>
      <c r="Q681" s="237"/>
      <c r="R681" s="237"/>
      <c r="S681" s="237"/>
      <c r="T681" s="238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T681" s="239" t="s">
        <v>151</v>
      </c>
      <c r="AU681" s="239" t="s">
        <v>149</v>
      </c>
      <c r="AV681" s="13" t="s">
        <v>81</v>
      </c>
      <c r="AW681" s="13" t="s">
        <v>30</v>
      </c>
      <c r="AX681" s="13" t="s">
        <v>73</v>
      </c>
      <c r="AY681" s="239" t="s">
        <v>140</v>
      </c>
    </row>
    <row r="682" s="14" customFormat="1">
      <c r="A682" s="14"/>
      <c r="B682" s="240"/>
      <c r="C682" s="241"/>
      <c r="D682" s="231" t="s">
        <v>151</v>
      </c>
      <c r="E682" s="242" t="s">
        <v>1</v>
      </c>
      <c r="F682" s="243" t="s">
        <v>333</v>
      </c>
      <c r="G682" s="241"/>
      <c r="H682" s="244">
        <v>11800</v>
      </c>
      <c r="I682" s="245"/>
      <c r="J682" s="241"/>
      <c r="K682" s="241"/>
      <c r="L682" s="246"/>
      <c r="M682" s="247"/>
      <c r="N682" s="248"/>
      <c r="O682" s="248"/>
      <c r="P682" s="248"/>
      <c r="Q682" s="248"/>
      <c r="R682" s="248"/>
      <c r="S682" s="248"/>
      <c r="T682" s="249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T682" s="250" t="s">
        <v>151</v>
      </c>
      <c r="AU682" s="250" t="s">
        <v>149</v>
      </c>
      <c r="AV682" s="14" t="s">
        <v>83</v>
      </c>
      <c r="AW682" s="14" t="s">
        <v>30</v>
      </c>
      <c r="AX682" s="14" t="s">
        <v>73</v>
      </c>
      <c r="AY682" s="250" t="s">
        <v>140</v>
      </c>
    </row>
    <row r="683" s="15" customFormat="1">
      <c r="A683" s="15"/>
      <c r="B683" s="251"/>
      <c r="C683" s="252"/>
      <c r="D683" s="231" t="s">
        <v>151</v>
      </c>
      <c r="E683" s="253" t="s">
        <v>1</v>
      </c>
      <c r="F683" s="254" t="s">
        <v>158</v>
      </c>
      <c r="G683" s="252"/>
      <c r="H683" s="255">
        <v>11800</v>
      </c>
      <c r="I683" s="256"/>
      <c r="J683" s="252"/>
      <c r="K683" s="252"/>
      <c r="L683" s="257"/>
      <c r="M683" s="258"/>
      <c r="N683" s="259"/>
      <c r="O683" s="259"/>
      <c r="P683" s="259"/>
      <c r="Q683" s="259"/>
      <c r="R683" s="259"/>
      <c r="S683" s="259"/>
      <c r="T683" s="260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  <c r="AT683" s="261" t="s">
        <v>151</v>
      </c>
      <c r="AU683" s="261" t="s">
        <v>149</v>
      </c>
      <c r="AV683" s="15" t="s">
        <v>148</v>
      </c>
      <c r="AW683" s="15" t="s">
        <v>30</v>
      </c>
      <c r="AX683" s="15" t="s">
        <v>81</v>
      </c>
      <c r="AY683" s="261" t="s">
        <v>140</v>
      </c>
    </row>
    <row r="684" s="2" customFormat="1" ht="24.15" customHeight="1">
      <c r="A684" s="38"/>
      <c r="B684" s="39"/>
      <c r="C684" s="215" t="s">
        <v>548</v>
      </c>
      <c r="D684" s="215" t="s">
        <v>144</v>
      </c>
      <c r="E684" s="216" t="s">
        <v>335</v>
      </c>
      <c r="F684" s="217" t="s">
        <v>336</v>
      </c>
      <c r="G684" s="218" t="s">
        <v>194</v>
      </c>
      <c r="H684" s="219">
        <v>1285.2000000000001</v>
      </c>
      <c r="I684" s="220"/>
      <c r="J684" s="221">
        <f>ROUND(I684*H684,2)</f>
        <v>0</v>
      </c>
      <c r="K684" s="222"/>
      <c r="L684" s="44"/>
      <c r="M684" s="223" t="s">
        <v>1</v>
      </c>
      <c r="N684" s="224" t="s">
        <v>38</v>
      </c>
      <c r="O684" s="91"/>
      <c r="P684" s="225">
        <f>O684*H684</f>
        <v>0</v>
      </c>
      <c r="Q684" s="225">
        <v>0</v>
      </c>
      <c r="R684" s="225">
        <f>Q684*H684</f>
        <v>0</v>
      </c>
      <c r="S684" s="225">
        <v>0</v>
      </c>
      <c r="T684" s="226">
        <f>S684*H684</f>
        <v>0</v>
      </c>
      <c r="U684" s="38"/>
      <c r="V684" s="38"/>
      <c r="W684" s="38"/>
      <c r="X684" s="38"/>
      <c r="Y684" s="38"/>
      <c r="Z684" s="38"/>
      <c r="AA684" s="38"/>
      <c r="AB684" s="38"/>
      <c r="AC684" s="38"/>
      <c r="AD684" s="38"/>
      <c r="AE684" s="38"/>
      <c r="AR684" s="227" t="s">
        <v>148</v>
      </c>
      <c r="AT684" s="227" t="s">
        <v>144</v>
      </c>
      <c r="AU684" s="227" t="s">
        <v>149</v>
      </c>
      <c r="AY684" s="17" t="s">
        <v>140</v>
      </c>
      <c r="BE684" s="228">
        <f>IF(N684="základní",J684,0)</f>
        <v>0</v>
      </c>
      <c r="BF684" s="228">
        <f>IF(N684="snížená",J684,0)</f>
        <v>0</v>
      </c>
      <c r="BG684" s="228">
        <f>IF(N684="zákl. přenesená",J684,0)</f>
        <v>0</v>
      </c>
      <c r="BH684" s="228">
        <f>IF(N684="sníž. přenesená",J684,0)</f>
        <v>0</v>
      </c>
      <c r="BI684" s="228">
        <f>IF(N684="nulová",J684,0)</f>
        <v>0</v>
      </c>
      <c r="BJ684" s="17" t="s">
        <v>81</v>
      </c>
      <c r="BK684" s="228">
        <f>ROUND(I684*H684,2)</f>
        <v>0</v>
      </c>
      <c r="BL684" s="17" t="s">
        <v>148</v>
      </c>
      <c r="BM684" s="227" t="s">
        <v>549</v>
      </c>
    </row>
    <row r="685" s="2" customFormat="1">
      <c r="A685" s="38"/>
      <c r="B685" s="39"/>
      <c r="C685" s="40"/>
      <c r="D685" s="262" t="s">
        <v>162</v>
      </c>
      <c r="E685" s="40"/>
      <c r="F685" s="263" t="s">
        <v>338</v>
      </c>
      <c r="G685" s="40"/>
      <c r="H685" s="40"/>
      <c r="I685" s="264"/>
      <c r="J685" s="40"/>
      <c r="K685" s="40"/>
      <c r="L685" s="44"/>
      <c r="M685" s="265"/>
      <c r="N685" s="266"/>
      <c r="O685" s="91"/>
      <c r="P685" s="91"/>
      <c r="Q685" s="91"/>
      <c r="R685" s="91"/>
      <c r="S685" s="91"/>
      <c r="T685" s="92"/>
      <c r="U685" s="38"/>
      <c r="V685" s="38"/>
      <c r="W685" s="38"/>
      <c r="X685" s="38"/>
      <c r="Y685" s="38"/>
      <c r="Z685" s="38"/>
      <c r="AA685" s="38"/>
      <c r="AB685" s="38"/>
      <c r="AC685" s="38"/>
      <c r="AD685" s="38"/>
      <c r="AE685" s="38"/>
      <c r="AT685" s="17" t="s">
        <v>162</v>
      </c>
      <c r="AU685" s="17" t="s">
        <v>149</v>
      </c>
    </row>
    <row r="686" s="13" customFormat="1">
      <c r="A686" s="13"/>
      <c r="B686" s="229"/>
      <c r="C686" s="230"/>
      <c r="D686" s="231" t="s">
        <v>151</v>
      </c>
      <c r="E686" s="232" t="s">
        <v>1</v>
      </c>
      <c r="F686" s="233" t="s">
        <v>339</v>
      </c>
      <c r="G686" s="230"/>
      <c r="H686" s="232" t="s">
        <v>1</v>
      </c>
      <c r="I686" s="234"/>
      <c r="J686" s="230"/>
      <c r="K686" s="230"/>
      <c r="L686" s="235"/>
      <c r="M686" s="236"/>
      <c r="N686" s="237"/>
      <c r="O686" s="237"/>
      <c r="P686" s="237"/>
      <c r="Q686" s="237"/>
      <c r="R686" s="237"/>
      <c r="S686" s="237"/>
      <c r="T686" s="238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T686" s="239" t="s">
        <v>151</v>
      </c>
      <c r="AU686" s="239" t="s">
        <v>149</v>
      </c>
      <c r="AV686" s="13" t="s">
        <v>81</v>
      </c>
      <c r="AW686" s="13" t="s">
        <v>30</v>
      </c>
      <c r="AX686" s="13" t="s">
        <v>73</v>
      </c>
      <c r="AY686" s="239" t="s">
        <v>140</v>
      </c>
    </row>
    <row r="687" s="14" customFormat="1">
      <c r="A687" s="14"/>
      <c r="B687" s="240"/>
      <c r="C687" s="241"/>
      <c r="D687" s="231" t="s">
        <v>151</v>
      </c>
      <c r="E687" s="242" t="s">
        <v>1</v>
      </c>
      <c r="F687" s="243" t="s">
        <v>340</v>
      </c>
      <c r="G687" s="241"/>
      <c r="H687" s="244">
        <v>1285.2000000000001</v>
      </c>
      <c r="I687" s="245"/>
      <c r="J687" s="241"/>
      <c r="K687" s="241"/>
      <c r="L687" s="246"/>
      <c r="M687" s="247"/>
      <c r="N687" s="248"/>
      <c r="O687" s="248"/>
      <c r="P687" s="248"/>
      <c r="Q687" s="248"/>
      <c r="R687" s="248"/>
      <c r="S687" s="248"/>
      <c r="T687" s="249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T687" s="250" t="s">
        <v>151</v>
      </c>
      <c r="AU687" s="250" t="s">
        <v>149</v>
      </c>
      <c r="AV687" s="14" t="s">
        <v>83</v>
      </c>
      <c r="AW687" s="14" t="s">
        <v>30</v>
      </c>
      <c r="AX687" s="14" t="s">
        <v>73</v>
      </c>
      <c r="AY687" s="250" t="s">
        <v>140</v>
      </c>
    </row>
    <row r="688" s="15" customFormat="1">
      <c r="A688" s="15"/>
      <c r="B688" s="251"/>
      <c r="C688" s="252"/>
      <c r="D688" s="231" t="s">
        <v>151</v>
      </c>
      <c r="E688" s="253" t="s">
        <v>1</v>
      </c>
      <c r="F688" s="254" t="s">
        <v>158</v>
      </c>
      <c r="G688" s="252"/>
      <c r="H688" s="255">
        <v>1285.2000000000001</v>
      </c>
      <c r="I688" s="256"/>
      <c r="J688" s="252"/>
      <c r="K688" s="252"/>
      <c r="L688" s="257"/>
      <c r="M688" s="258"/>
      <c r="N688" s="259"/>
      <c r="O688" s="259"/>
      <c r="P688" s="259"/>
      <c r="Q688" s="259"/>
      <c r="R688" s="259"/>
      <c r="S688" s="259"/>
      <c r="T688" s="260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  <c r="AT688" s="261" t="s">
        <v>151</v>
      </c>
      <c r="AU688" s="261" t="s">
        <v>149</v>
      </c>
      <c r="AV688" s="15" t="s">
        <v>148</v>
      </c>
      <c r="AW688" s="15" t="s">
        <v>30</v>
      </c>
      <c r="AX688" s="15" t="s">
        <v>81</v>
      </c>
      <c r="AY688" s="261" t="s">
        <v>140</v>
      </c>
    </row>
    <row r="689" s="2" customFormat="1" ht="16.5" customHeight="1">
      <c r="A689" s="38"/>
      <c r="B689" s="39"/>
      <c r="C689" s="267" t="s">
        <v>550</v>
      </c>
      <c r="D689" s="267" t="s">
        <v>186</v>
      </c>
      <c r="E689" s="268" t="s">
        <v>342</v>
      </c>
      <c r="F689" s="269" t="s">
        <v>343</v>
      </c>
      <c r="G689" s="270" t="s">
        <v>344</v>
      </c>
      <c r="H689" s="271">
        <v>19.277999999999999</v>
      </c>
      <c r="I689" s="272"/>
      <c r="J689" s="273">
        <f>ROUND(I689*H689,2)</f>
        <v>0</v>
      </c>
      <c r="K689" s="274"/>
      <c r="L689" s="275"/>
      <c r="M689" s="276" t="s">
        <v>1</v>
      </c>
      <c r="N689" s="277" t="s">
        <v>38</v>
      </c>
      <c r="O689" s="91"/>
      <c r="P689" s="225">
        <f>O689*H689</f>
        <v>0</v>
      </c>
      <c r="Q689" s="225">
        <v>0.001</v>
      </c>
      <c r="R689" s="225">
        <f>Q689*H689</f>
        <v>0.019278</v>
      </c>
      <c r="S689" s="225">
        <v>0</v>
      </c>
      <c r="T689" s="226">
        <f>S689*H689</f>
        <v>0</v>
      </c>
      <c r="U689" s="38"/>
      <c r="V689" s="38"/>
      <c r="W689" s="38"/>
      <c r="X689" s="38"/>
      <c r="Y689" s="38"/>
      <c r="Z689" s="38"/>
      <c r="AA689" s="38"/>
      <c r="AB689" s="38"/>
      <c r="AC689" s="38"/>
      <c r="AD689" s="38"/>
      <c r="AE689" s="38"/>
      <c r="AR689" s="227" t="s">
        <v>189</v>
      </c>
      <c r="AT689" s="227" t="s">
        <v>186</v>
      </c>
      <c r="AU689" s="227" t="s">
        <v>149</v>
      </c>
      <c r="AY689" s="17" t="s">
        <v>140</v>
      </c>
      <c r="BE689" s="228">
        <f>IF(N689="základní",J689,0)</f>
        <v>0</v>
      </c>
      <c r="BF689" s="228">
        <f>IF(N689="snížená",J689,0)</f>
        <v>0</v>
      </c>
      <c r="BG689" s="228">
        <f>IF(N689="zákl. přenesená",J689,0)</f>
        <v>0</v>
      </c>
      <c r="BH689" s="228">
        <f>IF(N689="sníž. přenesená",J689,0)</f>
        <v>0</v>
      </c>
      <c r="BI689" s="228">
        <f>IF(N689="nulová",J689,0)</f>
        <v>0</v>
      </c>
      <c r="BJ689" s="17" t="s">
        <v>81</v>
      </c>
      <c r="BK689" s="228">
        <f>ROUND(I689*H689,2)</f>
        <v>0</v>
      </c>
      <c r="BL689" s="17" t="s">
        <v>148</v>
      </c>
      <c r="BM689" s="227" t="s">
        <v>551</v>
      </c>
    </row>
    <row r="690" s="13" customFormat="1">
      <c r="A690" s="13"/>
      <c r="B690" s="229"/>
      <c r="C690" s="230"/>
      <c r="D690" s="231" t="s">
        <v>151</v>
      </c>
      <c r="E690" s="232" t="s">
        <v>1</v>
      </c>
      <c r="F690" s="233" t="s">
        <v>339</v>
      </c>
      <c r="G690" s="230"/>
      <c r="H690" s="232" t="s">
        <v>1</v>
      </c>
      <c r="I690" s="234"/>
      <c r="J690" s="230"/>
      <c r="K690" s="230"/>
      <c r="L690" s="235"/>
      <c r="M690" s="236"/>
      <c r="N690" s="237"/>
      <c r="O690" s="237"/>
      <c r="P690" s="237"/>
      <c r="Q690" s="237"/>
      <c r="R690" s="237"/>
      <c r="S690" s="237"/>
      <c r="T690" s="238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T690" s="239" t="s">
        <v>151</v>
      </c>
      <c r="AU690" s="239" t="s">
        <v>149</v>
      </c>
      <c r="AV690" s="13" t="s">
        <v>81</v>
      </c>
      <c r="AW690" s="13" t="s">
        <v>30</v>
      </c>
      <c r="AX690" s="13" t="s">
        <v>73</v>
      </c>
      <c r="AY690" s="239" t="s">
        <v>140</v>
      </c>
    </row>
    <row r="691" s="13" customFormat="1">
      <c r="A691" s="13"/>
      <c r="B691" s="229"/>
      <c r="C691" s="230"/>
      <c r="D691" s="231" t="s">
        <v>151</v>
      </c>
      <c r="E691" s="232" t="s">
        <v>1</v>
      </c>
      <c r="F691" s="233" t="s">
        <v>346</v>
      </c>
      <c r="G691" s="230"/>
      <c r="H691" s="232" t="s">
        <v>1</v>
      </c>
      <c r="I691" s="234"/>
      <c r="J691" s="230"/>
      <c r="K691" s="230"/>
      <c r="L691" s="235"/>
      <c r="M691" s="236"/>
      <c r="N691" s="237"/>
      <c r="O691" s="237"/>
      <c r="P691" s="237"/>
      <c r="Q691" s="237"/>
      <c r="R691" s="237"/>
      <c r="S691" s="237"/>
      <c r="T691" s="238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T691" s="239" t="s">
        <v>151</v>
      </c>
      <c r="AU691" s="239" t="s">
        <v>149</v>
      </c>
      <c r="AV691" s="13" t="s">
        <v>81</v>
      </c>
      <c r="AW691" s="13" t="s">
        <v>30</v>
      </c>
      <c r="AX691" s="13" t="s">
        <v>73</v>
      </c>
      <c r="AY691" s="239" t="s">
        <v>140</v>
      </c>
    </row>
    <row r="692" s="14" customFormat="1">
      <c r="A692" s="14"/>
      <c r="B692" s="240"/>
      <c r="C692" s="241"/>
      <c r="D692" s="231" t="s">
        <v>151</v>
      </c>
      <c r="E692" s="242" t="s">
        <v>1</v>
      </c>
      <c r="F692" s="243" t="s">
        <v>340</v>
      </c>
      <c r="G692" s="241"/>
      <c r="H692" s="244">
        <v>1285.2000000000001</v>
      </c>
      <c r="I692" s="245"/>
      <c r="J692" s="241"/>
      <c r="K692" s="241"/>
      <c r="L692" s="246"/>
      <c r="M692" s="247"/>
      <c r="N692" s="248"/>
      <c r="O692" s="248"/>
      <c r="P692" s="248"/>
      <c r="Q692" s="248"/>
      <c r="R692" s="248"/>
      <c r="S692" s="248"/>
      <c r="T692" s="249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T692" s="250" t="s">
        <v>151</v>
      </c>
      <c r="AU692" s="250" t="s">
        <v>149</v>
      </c>
      <c r="AV692" s="14" t="s">
        <v>83</v>
      </c>
      <c r="AW692" s="14" t="s">
        <v>30</v>
      </c>
      <c r="AX692" s="14" t="s">
        <v>73</v>
      </c>
      <c r="AY692" s="250" t="s">
        <v>140</v>
      </c>
    </row>
    <row r="693" s="15" customFormat="1">
      <c r="A693" s="15"/>
      <c r="B693" s="251"/>
      <c r="C693" s="252"/>
      <c r="D693" s="231" t="s">
        <v>151</v>
      </c>
      <c r="E693" s="253" t="s">
        <v>1</v>
      </c>
      <c r="F693" s="254" t="s">
        <v>158</v>
      </c>
      <c r="G693" s="252"/>
      <c r="H693" s="255">
        <v>1285.2000000000001</v>
      </c>
      <c r="I693" s="256"/>
      <c r="J693" s="252"/>
      <c r="K693" s="252"/>
      <c r="L693" s="257"/>
      <c r="M693" s="258"/>
      <c r="N693" s="259"/>
      <c r="O693" s="259"/>
      <c r="P693" s="259"/>
      <c r="Q693" s="259"/>
      <c r="R693" s="259"/>
      <c r="S693" s="259"/>
      <c r="T693" s="260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  <c r="AT693" s="261" t="s">
        <v>151</v>
      </c>
      <c r="AU693" s="261" t="s">
        <v>149</v>
      </c>
      <c r="AV693" s="15" t="s">
        <v>148</v>
      </c>
      <c r="AW693" s="15" t="s">
        <v>30</v>
      </c>
      <c r="AX693" s="15" t="s">
        <v>81</v>
      </c>
      <c r="AY693" s="261" t="s">
        <v>140</v>
      </c>
    </row>
    <row r="694" s="14" customFormat="1">
      <c r="A694" s="14"/>
      <c r="B694" s="240"/>
      <c r="C694" s="241"/>
      <c r="D694" s="231" t="s">
        <v>151</v>
      </c>
      <c r="E694" s="241"/>
      <c r="F694" s="243" t="s">
        <v>347</v>
      </c>
      <c r="G694" s="241"/>
      <c r="H694" s="244">
        <v>19.277999999999999</v>
      </c>
      <c r="I694" s="245"/>
      <c r="J694" s="241"/>
      <c r="K694" s="241"/>
      <c r="L694" s="246"/>
      <c r="M694" s="247"/>
      <c r="N694" s="248"/>
      <c r="O694" s="248"/>
      <c r="P694" s="248"/>
      <c r="Q694" s="248"/>
      <c r="R694" s="248"/>
      <c r="S694" s="248"/>
      <c r="T694" s="249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T694" s="250" t="s">
        <v>151</v>
      </c>
      <c r="AU694" s="250" t="s">
        <v>149</v>
      </c>
      <c r="AV694" s="14" t="s">
        <v>83</v>
      </c>
      <c r="AW694" s="14" t="s">
        <v>4</v>
      </c>
      <c r="AX694" s="14" t="s">
        <v>81</v>
      </c>
      <c r="AY694" s="250" t="s">
        <v>140</v>
      </c>
    </row>
    <row r="695" s="2" customFormat="1" ht="24.15" customHeight="1">
      <c r="A695" s="38"/>
      <c r="B695" s="39"/>
      <c r="C695" s="215" t="s">
        <v>552</v>
      </c>
      <c r="D695" s="215" t="s">
        <v>144</v>
      </c>
      <c r="E695" s="216" t="s">
        <v>349</v>
      </c>
      <c r="F695" s="217" t="s">
        <v>350</v>
      </c>
      <c r="G695" s="218" t="s">
        <v>194</v>
      </c>
      <c r="H695" s="219">
        <v>336.80000000000001</v>
      </c>
      <c r="I695" s="220"/>
      <c r="J695" s="221">
        <f>ROUND(I695*H695,2)</f>
        <v>0</v>
      </c>
      <c r="K695" s="222"/>
      <c r="L695" s="44"/>
      <c r="M695" s="223" t="s">
        <v>1</v>
      </c>
      <c r="N695" s="224" t="s">
        <v>38</v>
      </c>
      <c r="O695" s="91"/>
      <c r="P695" s="225">
        <f>O695*H695</f>
        <v>0</v>
      </c>
      <c r="Q695" s="225">
        <v>0</v>
      </c>
      <c r="R695" s="225">
        <f>Q695*H695</f>
        <v>0</v>
      </c>
      <c r="S695" s="225">
        <v>0</v>
      </c>
      <c r="T695" s="226">
        <f>S695*H695</f>
        <v>0</v>
      </c>
      <c r="U695" s="38"/>
      <c r="V695" s="38"/>
      <c r="W695" s="38"/>
      <c r="X695" s="38"/>
      <c r="Y695" s="38"/>
      <c r="Z695" s="38"/>
      <c r="AA695" s="38"/>
      <c r="AB695" s="38"/>
      <c r="AC695" s="38"/>
      <c r="AD695" s="38"/>
      <c r="AE695" s="38"/>
      <c r="AR695" s="227" t="s">
        <v>148</v>
      </c>
      <c r="AT695" s="227" t="s">
        <v>144</v>
      </c>
      <c r="AU695" s="227" t="s">
        <v>149</v>
      </c>
      <c r="AY695" s="17" t="s">
        <v>140</v>
      </c>
      <c r="BE695" s="228">
        <f>IF(N695="základní",J695,0)</f>
        <v>0</v>
      </c>
      <c r="BF695" s="228">
        <f>IF(N695="snížená",J695,0)</f>
        <v>0</v>
      </c>
      <c r="BG695" s="228">
        <f>IF(N695="zákl. přenesená",J695,0)</f>
        <v>0</v>
      </c>
      <c r="BH695" s="228">
        <f>IF(N695="sníž. přenesená",J695,0)</f>
        <v>0</v>
      </c>
      <c r="BI695" s="228">
        <f>IF(N695="nulová",J695,0)</f>
        <v>0</v>
      </c>
      <c r="BJ695" s="17" t="s">
        <v>81</v>
      </c>
      <c r="BK695" s="228">
        <f>ROUND(I695*H695,2)</f>
        <v>0</v>
      </c>
      <c r="BL695" s="17" t="s">
        <v>148</v>
      </c>
      <c r="BM695" s="227" t="s">
        <v>553</v>
      </c>
    </row>
    <row r="696" s="2" customFormat="1">
      <c r="A696" s="38"/>
      <c r="B696" s="39"/>
      <c r="C696" s="40"/>
      <c r="D696" s="262" t="s">
        <v>162</v>
      </c>
      <c r="E696" s="40"/>
      <c r="F696" s="263" t="s">
        <v>352</v>
      </c>
      <c r="G696" s="40"/>
      <c r="H696" s="40"/>
      <c r="I696" s="264"/>
      <c r="J696" s="40"/>
      <c r="K696" s="40"/>
      <c r="L696" s="44"/>
      <c r="M696" s="265"/>
      <c r="N696" s="266"/>
      <c r="O696" s="91"/>
      <c r="P696" s="91"/>
      <c r="Q696" s="91"/>
      <c r="R696" s="91"/>
      <c r="S696" s="91"/>
      <c r="T696" s="92"/>
      <c r="U696" s="38"/>
      <c r="V696" s="38"/>
      <c r="W696" s="38"/>
      <c r="X696" s="38"/>
      <c r="Y696" s="38"/>
      <c r="Z696" s="38"/>
      <c r="AA696" s="38"/>
      <c r="AB696" s="38"/>
      <c r="AC696" s="38"/>
      <c r="AD696" s="38"/>
      <c r="AE696" s="38"/>
      <c r="AT696" s="17" t="s">
        <v>162</v>
      </c>
      <c r="AU696" s="17" t="s">
        <v>149</v>
      </c>
    </row>
    <row r="697" s="13" customFormat="1">
      <c r="A697" s="13"/>
      <c r="B697" s="229"/>
      <c r="C697" s="230"/>
      <c r="D697" s="231" t="s">
        <v>151</v>
      </c>
      <c r="E697" s="232" t="s">
        <v>1</v>
      </c>
      <c r="F697" s="233" t="s">
        <v>353</v>
      </c>
      <c r="G697" s="230"/>
      <c r="H697" s="232" t="s">
        <v>1</v>
      </c>
      <c r="I697" s="234"/>
      <c r="J697" s="230"/>
      <c r="K697" s="230"/>
      <c r="L697" s="235"/>
      <c r="M697" s="236"/>
      <c r="N697" s="237"/>
      <c r="O697" s="237"/>
      <c r="P697" s="237"/>
      <c r="Q697" s="237"/>
      <c r="R697" s="237"/>
      <c r="S697" s="237"/>
      <c r="T697" s="238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T697" s="239" t="s">
        <v>151</v>
      </c>
      <c r="AU697" s="239" t="s">
        <v>149</v>
      </c>
      <c r="AV697" s="13" t="s">
        <v>81</v>
      </c>
      <c r="AW697" s="13" t="s">
        <v>30</v>
      </c>
      <c r="AX697" s="13" t="s">
        <v>73</v>
      </c>
      <c r="AY697" s="239" t="s">
        <v>140</v>
      </c>
    </row>
    <row r="698" s="14" customFormat="1">
      <c r="A698" s="14"/>
      <c r="B698" s="240"/>
      <c r="C698" s="241"/>
      <c r="D698" s="231" t="s">
        <v>151</v>
      </c>
      <c r="E698" s="242" t="s">
        <v>1</v>
      </c>
      <c r="F698" s="243" t="s">
        <v>354</v>
      </c>
      <c r="G698" s="241"/>
      <c r="H698" s="244">
        <v>336.80000000000001</v>
      </c>
      <c r="I698" s="245"/>
      <c r="J698" s="241"/>
      <c r="K698" s="241"/>
      <c r="L698" s="246"/>
      <c r="M698" s="247"/>
      <c r="N698" s="248"/>
      <c r="O698" s="248"/>
      <c r="P698" s="248"/>
      <c r="Q698" s="248"/>
      <c r="R698" s="248"/>
      <c r="S698" s="248"/>
      <c r="T698" s="249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T698" s="250" t="s">
        <v>151</v>
      </c>
      <c r="AU698" s="250" t="s">
        <v>149</v>
      </c>
      <c r="AV698" s="14" t="s">
        <v>83</v>
      </c>
      <c r="AW698" s="14" t="s">
        <v>30</v>
      </c>
      <c r="AX698" s="14" t="s">
        <v>73</v>
      </c>
      <c r="AY698" s="250" t="s">
        <v>140</v>
      </c>
    </row>
    <row r="699" s="15" customFormat="1">
      <c r="A699" s="15"/>
      <c r="B699" s="251"/>
      <c r="C699" s="252"/>
      <c r="D699" s="231" t="s">
        <v>151</v>
      </c>
      <c r="E699" s="253" t="s">
        <v>1</v>
      </c>
      <c r="F699" s="254" t="s">
        <v>158</v>
      </c>
      <c r="G699" s="252"/>
      <c r="H699" s="255">
        <v>336.80000000000001</v>
      </c>
      <c r="I699" s="256"/>
      <c r="J699" s="252"/>
      <c r="K699" s="252"/>
      <c r="L699" s="257"/>
      <c r="M699" s="258"/>
      <c r="N699" s="259"/>
      <c r="O699" s="259"/>
      <c r="P699" s="259"/>
      <c r="Q699" s="259"/>
      <c r="R699" s="259"/>
      <c r="S699" s="259"/>
      <c r="T699" s="260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  <c r="AT699" s="261" t="s">
        <v>151</v>
      </c>
      <c r="AU699" s="261" t="s">
        <v>149</v>
      </c>
      <c r="AV699" s="15" t="s">
        <v>148</v>
      </c>
      <c r="AW699" s="15" t="s">
        <v>30</v>
      </c>
      <c r="AX699" s="15" t="s">
        <v>81</v>
      </c>
      <c r="AY699" s="261" t="s">
        <v>140</v>
      </c>
    </row>
    <row r="700" s="2" customFormat="1" ht="21.75" customHeight="1">
      <c r="A700" s="38"/>
      <c r="B700" s="39"/>
      <c r="C700" s="267" t="s">
        <v>554</v>
      </c>
      <c r="D700" s="267" t="s">
        <v>186</v>
      </c>
      <c r="E700" s="268" t="s">
        <v>356</v>
      </c>
      <c r="F700" s="269" t="s">
        <v>357</v>
      </c>
      <c r="G700" s="270" t="s">
        <v>344</v>
      </c>
      <c r="H700" s="271">
        <v>21.050000000000001</v>
      </c>
      <c r="I700" s="272"/>
      <c r="J700" s="273">
        <f>ROUND(I700*H700,2)</f>
        <v>0</v>
      </c>
      <c r="K700" s="274"/>
      <c r="L700" s="275"/>
      <c r="M700" s="276" t="s">
        <v>1</v>
      </c>
      <c r="N700" s="277" t="s">
        <v>38</v>
      </c>
      <c r="O700" s="91"/>
      <c r="P700" s="225">
        <f>O700*H700</f>
        <v>0</v>
      </c>
      <c r="Q700" s="225">
        <v>0.001</v>
      </c>
      <c r="R700" s="225">
        <f>Q700*H700</f>
        <v>0.021050000000000003</v>
      </c>
      <c r="S700" s="225">
        <v>0</v>
      </c>
      <c r="T700" s="226">
        <f>S700*H700</f>
        <v>0</v>
      </c>
      <c r="U700" s="38"/>
      <c r="V700" s="38"/>
      <c r="W700" s="38"/>
      <c r="X700" s="38"/>
      <c r="Y700" s="38"/>
      <c r="Z700" s="38"/>
      <c r="AA700" s="38"/>
      <c r="AB700" s="38"/>
      <c r="AC700" s="38"/>
      <c r="AD700" s="38"/>
      <c r="AE700" s="38"/>
      <c r="AR700" s="227" t="s">
        <v>189</v>
      </c>
      <c r="AT700" s="227" t="s">
        <v>186</v>
      </c>
      <c r="AU700" s="227" t="s">
        <v>149</v>
      </c>
      <c r="AY700" s="17" t="s">
        <v>140</v>
      </c>
      <c r="BE700" s="228">
        <f>IF(N700="základní",J700,0)</f>
        <v>0</v>
      </c>
      <c r="BF700" s="228">
        <f>IF(N700="snížená",J700,0)</f>
        <v>0</v>
      </c>
      <c r="BG700" s="228">
        <f>IF(N700="zákl. přenesená",J700,0)</f>
        <v>0</v>
      </c>
      <c r="BH700" s="228">
        <f>IF(N700="sníž. přenesená",J700,0)</f>
        <v>0</v>
      </c>
      <c r="BI700" s="228">
        <f>IF(N700="nulová",J700,0)</f>
        <v>0</v>
      </c>
      <c r="BJ700" s="17" t="s">
        <v>81</v>
      </c>
      <c r="BK700" s="228">
        <f>ROUND(I700*H700,2)</f>
        <v>0</v>
      </c>
      <c r="BL700" s="17" t="s">
        <v>148</v>
      </c>
      <c r="BM700" s="227" t="s">
        <v>555</v>
      </c>
    </row>
    <row r="701" s="13" customFormat="1">
      <c r="A701" s="13"/>
      <c r="B701" s="229"/>
      <c r="C701" s="230"/>
      <c r="D701" s="231" t="s">
        <v>151</v>
      </c>
      <c r="E701" s="232" t="s">
        <v>1</v>
      </c>
      <c r="F701" s="233" t="s">
        <v>353</v>
      </c>
      <c r="G701" s="230"/>
      <c r="H701" s="232" t="s">
        <v>1</v>
      </c>
      <c r="I701" s="234"/>
      <c r="J701" s="230"/>
      <c r="K701" s="230"/>
      <c r="L701" s="235"/>
      <c r="M701" s="236"/>
      <c r="N701" s="237"/>
      <c r="O701" s="237"/>
      <c r="P701" s="237"/>
      <c r="Q701" s="237"/>
      <c r="R701" s="237"/>
      <c r="S701" s="237"/>
      <c r="T701" s="238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T701" s="239" t="s">
        <v>151</v>
      </c>
      <c r="AU701" s="239" t="s">
        <v>149</v>
      </c>
      <c r="AV701" s="13" t="s">
        <v>81</v>
      </c>
      <c r="AW701" s="13" t="s">
        <v>30</v>
      </c>
      <c r="AX701" s="13" t="s">
        <v>73</v>
      </c>
      <c r="AY701" s="239" t="s">
        <v>140</v>
      </c>
    </row>
    <row r="702" s="14" customFormat="1">
      <c r="A702" s="14"/>
      <c r="B702" s="240"/>
      <c r="C702" s="241"/>
      <c r="D702" s="231" t="s">
        <v>151</v>
      </c>
      <c r="E702" s="242" t="s">
        <v>1</v>
      </c>
      <c r="F702" s="243" t="s">
        <v>354</v>
      </c>
      <c r="G702" s="241"/>
      <c r="H702" s="244">
        <v>336.80000000000001</v>
      </c>
      <c r="I702" s="245"/>
      <c r="J702" s="241"/>
      <c r="K702" s="241"/>
      <c r="L702" s="246"/>
      <c r="M702" s="247"/>
      <c r="N702" s="248"/>
      <c r="O702" s="248"/>
      <c r="P702" s="248"/>
      <c r="Q702" s="248"/>
      <c r="R702" s="248"/>
      <c r="S702" s="248"/>
      <c r="T702" s="249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T702" s="250" t="s">
        <v>151</v>
      </c>
      <c r="AU702" s="250" t="s">
        <v>149</v>
      </c>
      <c r="AV702" s="14" t="s">
        <v>83</v>
      </c>
      <c r="AW702" s="14" t="s">
        <v>30</v>
      </c>
      <c r="AX702" s="14" t="s">
        <v>73</v>
      </c>
      <c r="AY702" s="250" t="s">
        <v>140</v>
      </c>
    </row>
    <row r="703" s="15" customFormat="1">
      <c r="A703" s="15"/>
      <c r="B703" s="251"/>
      <c r="C703" s="252"/>
      <c r="D703" s="231" t="s">
        <v>151</v>
      </c>
      <c r="E703" s="253" t="s">
        <v>1</v>
      </c>
      <c r="F703" s="254" t="s">
        <v>158</v>
      </c>
      <c r="G703" s="252"/>
      <c r="H703" s="255">
        <v>336.80000000000001</v>
      </c>
      <c r="I703" s="256"/>
      <c r="J703" s="252"/>
      <c r="K703" s="252"/>
      <c r="L703" s="257"/>
      <c r="M703" s="258"/>
      <c r="N703" s="259"/>
      <c r="O703" s="259"/>
      <c r="P703" s="259"/>
      <c r="Q703" s="259"/>
      <c r="R703" s="259"/>
      <c r="S703" s="259"/>
      <c r="T703" s="260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  <c r="AT703" s="261" t="s">
        <v>151</v>
      </c>
      <c r="AU703" s="261" t="s">
        <v>149</v>
      </c>
      <c r="AV703" s="15" t="s">
        <v>148</v>
      </c>
      <c r="AW703" s="15" t="s">
        <v>30</v>
      </c>
      <c r="AX703" s="15" t="s">
        <v>81</v>
      </c>
      <c r="AY703" s="261" t="s">
        <v>140</v>
      </c>
    </row>
    <row r="704" s="14" customFormat="1">
      <c r="A704" s="14"/>
      <c r="B704" s="240"/>
      <c r="C704" s="241"/>
      <c r="D704" s="231" t="s">
        <v>151</v>
      </c>
      <c r="E704" s="241"/>
      <c r="F704" s="243" t="s">
        <v>359</v>
      </c>
      <c r="G704" s="241"/>
      <c r="H704" s="244">
        <v>21.050000000000001</v>
      </c>
      <c r="I704" s="245"/>
      <c r="J704" s="241"/>
      <c r="K704" s="241"/>
      <c r="L704" s="246"/>
      <c r="M704" s="247"/>
      <c r="N704" s="248"/>
      <c r="O704" s="248"/>
      <c r="P704" s="248"/>
      <c r="Q704" s="248"/>
      <c r="R704" s="248"/>
      <c r="S704" s="248"/>
      <c r="T704" s="249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T704" s="250" t="s">
        <v>151</v>
      </c>
      <c r="AU704" s="250" t="s">
        <v>149</v>
      </c>
      <c r="AV704" s="14" t="s">
        <v>83</v>
      </c>
      <c r="AW704" s="14" t="s">
        <v>4</v>
      </c>
      <c r="AX704" s="14" t="s">
        <v>81</v>
      </c>
      <c r="AY704" s="250" t="s">
        <v>140</v>
      </c>
    </row>
    <row r="705" s="2" customFormat="1" ht="24.15" customHeight="1">
      <c r="A705" s="38"/>
      <c r="B705" s="39"/>
      <c r="C705" s="215" t="s">
        <v>556</v>
      </c>
      <c r="D705" s="215" t="s">
        <v>144</v>
      </c>
      <c r="E705" s="216" t="s">
        <v>361</v>
      </c>
      <c r="F705" s="217" t="s">
        <v>362</v>
      </c>
      <c r="G705" s="218" t="s">
        <v>274</v>
      </c>
      <c r="H705" s="219">
        <v>1.1930000000000001</v>
      </c>
      <c r="I705" s="220"/>
      <c r="J705" s="221">
        <f>ROUND(I705*H705,2)</f>
        <v>0</v>
      </c>
      <c r="K705" s="222"/>
      <c r="L705" s="44"/>
      <c r="M705" s="223" t="s">
        <v>1</v>
      </c>
      <c r="N705" s="224" t="s">
        <v>38</v>
      </c>
      <c r="O705" s="91"/>
      <c r="P705" s="225">
        <f>O705*H705</f>
        <v>0</v>
      </c>
      <c r="Q705" s="225">
        <v>0</v>
      </c>
      <c r="R705" s="225">
        <f>Q705*H705</f>
        <v>0</v>
      </c>
      <c r="S705" s="225">
        <v>0</v>
      </c>
      <c r="T705" s="226">
        <f>S705*H705</f>
        <v>0</v>
      </c>
      <c r="U705" s="38"/>
      <c r="V705" s="38"/>
      <c r="W705" s="38"/>
      <c r="X705" s="38"/>
      <c r="Y705" s="38"/>
      <c r="Z705" s="38"/>
      <c r="AA705" s="38"/>
      <c r="AB705" s="38"/>
      <c r="AC705" s="38"/>
      <c r="AD705" s="38"/>
      <c r="AE705" s="38"/>
      <c r="AR705" s="227" t="s">
        <v>148</v>
      </c>
      <c r="AT705" s="227" t="s">
        <v>144</v>
      </c>
      <c r="AU705" s="227" t="s">
        <v>149</v>
      </c>
      <c r="AY705" s="17" t="s">
        <v>140</v>
      </c>
      <c r="BE705" s="228">
        <f>IF(N705="základní",J705,0)</f>
        <v>0</v>
      </c>
      <c r="BF705" s="228">
        <f>IF(N705="snížená",J705,0)</f>
        <v>0</v>
      </c>
      <c r="BG705" s="228">
        <f>IF(N705="zákl. přenesená",J705,0)</f>
        <v>0</v>
      </c>
      <c r="BH705" s="228">
        <f>IF(N705="sníž. přenesená",J705,0)</f>
        <v>0</v>
      </c>
      <c r="BI705" s="228">
        <f>IF(N705="nulová",J705,0)</f>
        <v>0</v>
      </c>
      <c r="BJ705" s="17" t="s">
        <v>81</v>
      </c>
      <c r="BK705" s="228">
        <f>ROUND(I705*H705,2)</f>
        <v>0</v>
      </c>
      <c r="BL705" s="17" t="s">
        <v>148</v>
      </c>
      <c r="BM705" s="227" t="s">
        <v>557</v>
      </c>
    </row>
    <row r="706" s="2" customFormat="1">
      <c r="A706" s="38"/>
      <c r="B706" s="39"/>
      <c r="C706" s="40"/>
      <c r="D706" s="262" t="s">
        <v>162</v>
      </c>
      <c r="E706" s="40"/>
      <c r="F706" s="263" t="s">
        <v>364</v>
      </c>
      <c r="G706" s="40"/>
      <c r="H706" s="40"/>
      <c r="I706" s="264"/>
      <c r="J706" s="40"/>
      <c r="K706" s="40"/>
      <c r="L706" s="44"/>
      <c r="M706" s="265"/>
      <c r="N706" s="266"/>
      <c r="O706" s="91"/>
      <c r="P706" s="91"/>
      <c r="Q706" s="91"/>
      <c r="R706" s="91"/>
      <c r="S706" s="91"/>
      <c r="T706" s="92"/>
      <c r="U706" s="38"/>
      <c r="V706" s="38"/>
      <c r="W706" s="38"/>
      <c r="X706" s="38"/>
      <c r="Y706" s="38"/>
      <c r="Z706" s="38"/>
      <c r="AA706" s="38"/>
      <c r="AB706" s="38"/>
      <c r="AC706" s="38"/>
      <c r="AD706" s="38"/>
      <c r="AE706" s="38"/>
      <c r="AT706" s="17" t="s">
        <v>162</v>
      </c>
      <c r="AU706" s="17" t="s">
        <v>149</v>
      </c>
    </row>
    <row r="707" s="13" customFormat="1">
      <c r="A707" s="13"/>
      <c r="B707" s="229"/>
      <c r="C707" s="230"/>
      <c r="D707" s="231" t="s">
        <v>151</v>
      </c>
      <c r="E707" s="232" t="s">
        <v>1</v>
      </c>
      <c r="F707" s="233" t="s">
        <v>365</v>
      </c>
      <c r="G707" s="230"/>
      <c r="H707" s="232" t="s">
        <v>1</v>
      </c>
      <c r="I707" s="234"/>
      <c r="J707" s="230"/>
      <c r="K707" s="230"/>
      <c r="L707" s="235"/>
      <c r="M707" s="236"/>
      <c r="N707" s="237"/>
      <c r="O707" s="237"/>
      <c r="P707" s="237"/>
      <c r="Q707" s="237"/>
      <c r="R707" s="237"/>
      <c r="S707" s="237"/>
      <c r="T707" s="238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T707" s="239" t="s">
        <v>151</v>
      </c>
      <c r="AU707" s="239" t="s">
        <v>149</v>
      </c>
      <c r="AV707" s="13" t="s">
        <v>81</v>
      </c>
      <c r="AW707" s="13" t="s">
        <v>30</v>
      </c>
      <c r="AX707" s="13" t="s">
        <v>73</v>
      </c>
      <c r="AY707" s="239" t="s">
        <v>140</v>
      </c>
    </row>
    <row r="708" s="13" customFormat="1">
      <c r="A708" s="13"/>
      <c r="B708" s="229"/>
      <c r="C708" s="230"/>
      <c r="D708" s="231" t="s">
        <v>151</v>
      </c>
      <c r="E708" s="232" t="s">
        <v>1</v>
      </c>
      <c r="F708" s="233" t="s">
        <v>366</v>
      </c>
      <c r="G708" s="230"/>
      <c r="H708" s="232" t="s">
        <v>1</v>
      </c>
      <c r="I708" s="234"/>
      <c r="J708" s="230"/>
      <c r="K708" s="230"/>
      <c r="L708" s="235"/>
      <c r="M708" s="236"/>
      <c r="N708" s="237"/>
      <c r="O708" s="237"/>
      <c r="P708" s="237"/>
      <c r="Q708" s="237"/>
      <c r="R708" s="237"/>
      <c r="S708" s="237"/>
      <c r="T708" s="238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T708" s="239" t="s">
        <v>151</v>
      </c>
      <c r="AU708" s="239" t="s">
        <v>149</v>
      </c>
      <c r="AV708" s="13" t="s">
        <v>81</v>
      </c>
      <c r="AW708" s="13" t="s">
        <v>30</v>
      </c>
      <c r="AX708" s="13" t="s">
        <v>73</v>
      </c>
      <c r="AY708" s="239" t="s">
        <v>140</v>
      </c>
    </row>
    <row r="709" s="14" customFormat="1">
      <c r="A709" s="14"/>
      <c r="B709" s="240"/>
      <c r="C709" s="241"/>
      <c r="D709" s="231" t="s">
        <v>151</v>
      </c>
      <c r="E709" s="242" t="s">
        <v>1</v>
      </c>
      <c r="F709" s="243" t="s">
        <v>367</v>
      </c>
      <c r="G709" s="241"/>
      <c r="H709" s="244">
        <v>1.1930000000000001</v>
      </c>
      <c r="I709" s="245"/>
      <c r="J709" s="241"/>
      <c r="K709" s="241"/>
      <c r="L709" s="246"/>
      <c r="M709" s="247"/>
      <c r="N709" s="248"/>
      <c r="O709" s="248"/>
      <c r="P709" s="248"/>
      <c r="Q709" s="248"/>
      <c r="R709" s="248"/>
      <c r="S709" s="248"/>
      <c r="T709" s="249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T709" s="250" t="s">
        <v>151</v>
      </c>
      <c r="AU709" s="250" t="s">
        <v>149</v>
      </c>
      <c r="AV709" s="14" t="s">
        <v>83</v>
      </c>
      <c r="AW709" s="14" t="s">
        <v>30</v>
      </c>
      <c r="AX709" s="14" t="s">
        <v>73</v>
      </c>
      <c r="AY709" s="250" t="s">
        <v>140</v>
      </c>
    </row>
    <row r="710" s="15" customFormat="1">
      <c r="A710" s="15"/>
      <c r="B710" s="251"/>
      <c r="C710" s="252"/>
      <c r="D710" s="231" t="s">
        <v>151</v>
      </c>
      <c r="E710" s="253" t="s">
        <v>1</v>
      </c>
      <c r="F710" s="254" t="s">
        <v>158</v>
      </c>
      <c r="G710" s="252"/>
      <c r="H710" s="255">
        <v>1.1930000000000001</v>
      </c>
      <c r="I710" s="256"/>
      <c r="J710" s="252"/>
      <c r="K710" s="252"/>
      <c r="L710" s="257"/>
      <c r="M710" s="258"/>
      <c r="N710" s="259"/>
      <c r="O710" s="259"/>
      <c r="P710" s="259"/>
      <c r="Q710" s="259"/>
      <c r="R710" s="259"/>
      <c r="S710" s="259"/>
      <c r="T710" s="260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  <c r="AT710" s="261" t="s">
        <v>151</v>
      </c>
      <c r="AU710" s="261" t="s">
        <v>149</v>
      </c>
      <c r="AV710" s="15" t="s">
        <v>148</v>
      </c>
      <c r="AW710" s="15" t="s">
        <v>30</v>
      </c>
      <c r="AX710" s="15" t="s">
        <v>81</v>
      </c>
      <c r="AY710" s="261" t="s">
        <v>140</v>
      </c>
    </row>
    <row r="711" s="2" customFormat="1" ht="16.5" customHeight="1">
      <c r="A711" s="38"/>
      <c r="B711" s="39"/>
      <c r="C711" s="267" t="s">
        <v>558</v>
      </c>
      <c r="D711" s="267" t="s">
        <v>186</v>
      </c>
      <c r="E711" s="268" t="s">
        <v>369</v>
      </c>
      <c r="F711" s="269" t="s">
        <v>370</v>
      </c>
      <c r="G711" s="270" t="s">
        <v>344</v>
      </c>
      <c r="H711" s="271">
        <v>1193.2000000000001</v>
      </c>
      <c r="I711" s="272"/>
      <c r="J711" s="273">
        <f>ROUND(I711*H711,2)</f>
        <v>0</v>
      </c>
      <c r="K711" s="274"/>
      <c r="L711" s="275"/>
      <c r="M711" s="276" t="s">
        <v>1</v>
      </c>
      <c r="N711" s="277" t="s">
        <v>38</v>
      </c>
      <c r="O711" s="91"/>
      <c r="P711" s="225">
        <f>O711*H711</f>
        <v>0</v>
      </c>
      <c r="Q711" s="225">
        <v>0.001</v>
      </c>
      <c r="R711" s="225">
        <f>Q711*H711</f>
        <v>1.1932</v>
      </c>
      <c r="S711" s="225">
        <v>0</v>
      </c>
      <c r="T711" s="226">
        <f>S711*H711</f>
        <v>0</v>
      </c>
      <c r="U711" s="38"/>
      <c r="V711" s="38"/>
      <c r="W711" s="38"/>
      <c r="X711" s="38"/>
      <c r="Y711" s="38"/>
      <c r="Z711" s="38"/>
      <c r="AA711" s="38"/>
      <c r="AB711" s="38"/>
      <c r="AC711" s="38"/>
      <c r="AD711" s="38"/>
      <c r="AE711" s="38"/>
      <c r="AR711" s="227" t="s">
        <v>189</v>
      </c>
      <c r="AT711" s="227" t="s">
        <v>186</v>
      </c>
      <c r="AU711" s="227" t="s">
        <v>149</v>
      </c>
      <c r="AY711" s="17" t="s">
        <v>140</v>
      </c>
      <c r="BE711" s="228">
        <f>IF(N711="základní",J711,0)</f>
        <v>0</v>
      </c>
      <c r="BF711" s="228">
        <f>IF(N711="snížená",J711,0)</f>
        <v>0</v>
      </c>
      <c r="BG711" s="228">
        <f>IF(N711="zákl. přenesená",J711,0)</f>
        <v>0</v>
      </c>
      <c r="BH711" s="228">
        <f>IF(N711="sníž. přenesená",J711,0)</f>
        <v>0</v>
      </c>
      <c r="BI711" s="228">
        <f>IF(N711="nulová",J711,0)</f>
        <v>0</v>
      </c>
      <c r="BJ711" s="17" t="s">
        <v>81</v>
      </c>
      <c r="BK711" s="228">
        <f>ROUND(I711*H711,2)</f>
        <v>0</v>
      </c>
      <c r="BL711" s="17" t="s">
        <v>148</v>
      </c>
      <c r="BM711" s="227" t="s">
        <v>559</v>
      </c>
    </row>
    <row r="712" s="13" customFormat="1">
      <c r="A712" s="13"/>
      <c r="B712" s="229"/>
      <c r="C712" s="230"/>
      <c r="D712" s="231" t="s">
        <v>151</v>
      </c>
      <c r="E712" s="232" t="s">
        <v>1</v>
      </c>
      <c r="F712" s="233" t="s">
        <v>365</v>
      </c>
      <c r="G712" s="230"/>
      <c r="H712" s="232" t="s">
        <v>1</v>
      </c>
      <c r="I712" s="234"/>
      <c r="J712" s="230"/>
      <c r="K712" s="230"/>
      <c r="L712" s="235"/>
      <c r="M712" s="236"/>
      <c r="N712" s="237"/>
      <c r="O712" s="237"/>
      <c r="P712" s="237"/>
      <c r="Q712" s="237"/>
      <c r="R712" s="237"/>
      <c r="S712" s="237"/>
      <c r="T712" s="238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T712" s="239" t="s">
        <v>151</v>
      </c>
      <c r="AU712" s="239" t="s">
        <v>149</v>
      </c>
      <c r="AV712" s="13" t="s">
        <v>81</v>
      </c>
      <c r="AW712" s="13" t="s">
        <v>30</v>
      </c>
      <c r="AX712" s="13" t="s">
        <v>73</v>
      </c>
      <c r="AY712" s="239" t="s">
        <v>140</v>
      </c>
    </row>
    <row r="713" s="13" customFormat="1">
      <c r="A713" s="13"/>
      <c r="B713" s="229"/>
      <c r="C713" s="230"/>
      <c r="D713" s="231" t="s">
        <v>151</v>
      </c>
      <c r="E713" s="232" t="s">
        <v>1</v>
      </c>
      <c r="F713" s="233" t="s">
        <v>366</v>
      </c>
      <c r="G713" s="230"/>
      <c r="H713" s="232" t="s">
        <v>1</v>
      </c>
      <c r="I713" s="234"/>
      <c r="J713" s="230"/>
      <c r="K713" s="230"/>
      <c r="L713" s="235"/>
      <c r="M713" s="236"/>
      <c r="N713" s="237"/>
      <c r="O713" s="237"/>
      <c r="P713" s="237"/>
      <c r="Q713" s="237"/>
      <c r="R713" s="237"/>
      <c r="S713" s="237"/>
      <c r="T713" s="238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T713" s="239" t="s">
        <v>151</v>
      </c>
      <c r="AU713" s="239" t="s">
        <v>149</v>
      </c>
      <c r="AV713" s="13" t="s">
        <v>81</v>
      </c>
      <c r="AW713" s="13" t="s">
        <v>30</v>
      </c>
      <c r="AX713" s="13" t="s">
        <v>73</v>
      </c>
      <c r="AY713" s="239" t="s">
        <v>140</v>
      </c>
    </row>
    <row r="714" s="14" customFormat="1">
      <c r="A714" s="14"/>
      <c r="B714" s="240"/>
      <c r="C714" s="241"/>
      <c r="D714" s="231" t="s">
        <v>151</v>
      </c>
      <c r="E714" s="242" t="s">
        <v>1</v>
      </c>
      <c r="F714" s="243" t="s">
        <v>372</v>
      </c>
      <c r="G714" s="241"/>
      <c r="H714" s="244">
        <v>1193.2000000000001</v>
      </c>
      <c r="I714" s="245"/>
      <c r="J714" s="241"/>
      <c r="K714" s="241"/>
      <c r="L714" s="246"/>
      <c r="M714" s="247"/>
      <c r="N714" s="248"/>
      <c r="O714" s="248"/>
      <c r="P714" s="248"/>
      <c r="Q714" s="248"/>
      <c r="R714" s="248"/>
      <c r="S714" s="248"/>
      <c r="T714" s="249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T714" s="250" t="s">
        <v>151</v>
      </c>
      <c r="AU714" s="250" t="s">
        <v>149</v>
      </c>
      <c r="AV714" s="14" t="s">
        <v>83</v>
      </c>
      <c r="AW714" s="14" t="s">
        <v>30</v>
      </c>
      <c r="AX714" s="14" t="s">
        <v>73</v>
      </c>
      <c r="AY714" s="250" t="s">
        <v>140</v>
      </c>
    </row>
    <row r="715" s="15" customFormat="1">
      <c r="A715" s="15"/>
      <c r="B715" s="251"/>
      <c r="C715" s="252"/>
      <c r="D715" s="231" t="s">
        <v>151</v>
      </c>
      <c r="E715" s="253" t="s">
        <v>1</v>
      </c>
      <c r="F715" s="254" t="s">
        <v>158</v>
      </c>
      <c r="G715" s="252"/>
      <c r="H715" s="255">
        <v>1193.2000000000001</v>
      </c>
      <c r="I715" s="256"/>
      <c r="J715" s="252"/>
      <c r="K715" s="252"/>
      <c r="L715" s="257"/>
      <c r="M715" s="258"/>
      <c r="N715" s="259"/>
      <c r="O715" s="259"/>
      <c r="P715" s="259"/>
      <c r="Q715" s="259"/>
      <c r="R715" s="259"/>
      <c r="S715" s="259"/>
      <c r="T715" s="260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  <c r="AT715" s="261" t="s">
        <v>151</v>
      </c>
      <c r="AU715" s="261" t="s">
        <v>149</v>
      </c>
      <c r="AV715" s="15" t="s">
        <v>148</v>
      </c>
      <c r="AW715" s="15" t="s">
        <v>30</v>
      </c>
      <c r="AX715" s="15" t="s">
        <v>81</v>
      </c>
      <c r="AY715" s="261" t="s">
        <v>140</v>
      </c>
    </row>
    <row r="716" s="2" customFormat="1" ht="24.15" customHeight="1">
      <c r="A716" s="38"/>
      <c r="B716" s="39"/>
      <c r="C716" s="215" t="s">
        <v>560</v>
      </c>
      <c r="D716" s="215" t="s">
        <v>144</v>
      </c>
      <c r="E716" s="216" t="s">
        <v>374</v>
      </c>
      <c r="F716" s="217" t="s">
        <v>375</v>
      </c>
      <c r="G716" s="218" t="s">
        <v>194</v>
      </c>
      <c r="H716" s="219">
        <v>6426</v>
      </c>
      <c r="I716" s="220"/>
      <c r="J716" s="221">
        <f>ROUND(I716*H716,2)</f>
        <v>0</v>
      </c>
      <c r="K716" s="222"/>
      <c r="L716" s="44"/>
      <c r="M716" s="223" t="s">
        <v>1</v>
      </c>
      <c r="N716" s="224" t="s">
        <v>38</v>
      </c>
      <c r="O716" s="91"/>
      <c r="P716" s="225">
        <f>O716*H716</f>
        <v>0</v>
      </c>
      <c r="Q716" s="225">
        <v>0</v>
      </c>
      <c r="R716" s="225">
        <f>Q716*H716</f>
        <v>0</v>
      </c>
      <c r="S716" s="225">
        <v>0</v>
      </c>
      <c r="T716" s="226">
        <f>S716*H716</f>
        <v>0</v>
      </c>
      <c r="U716" s="38"/>
      <c r="V716" s="38"/>
      <c r="W716" s="38"/>
      <c r="X716" s="38"/>
      <c r="Y716" s="38"/>
      <c r="Z716" s="38"/>
      <c r="AA716" s="38"/>
      <c r="AB716" s="38"/>
      <c r="AC716" s="38"/>
      <c r="AD716" s="38"/>
      <c r="AE716" s="38"/>
      <c r="AR716" s="227" t="s">
        <v>148</v>
      </c>
      <c r="AT716" s="227" t="s">
        <v>144</v>
      </c>
      <c r="AU716" s="227" t="s">
        <v>149</v>
      </c>
      <c r="AY716" s="17" t="s">
        <v>140</v>
      </c>
      <c r="BE716" s="228">
        <f>IF(N716="základní",J716,0)</f>
        <v>0</v>
      </c>
      <c r="BF716" s="228">
        <f>IF(N716="snížená",J716,0)</f>
        <v>0</v>
      </c>
      <c r="BG716" s="228">
        <f>IF(N716="zákl. přenesená",J716,0)</f>
        <v>0</v>
      </c>
      <c r="BH716" s="228">
        <f>IF(N716="sníž. přenesená",J716,0)</f>
        <v>0</v>
      </c>
      <c r="BI716" s="228">
        <f>IF(N716="nulová",J716,0)</f>
        <v>0</v>
      </c>
      <c r="BJ716" s="17" t="s">
        <v>81</v>
      </c>
      <c r="BK716" s="228">
        <f>ROUND(I716*H716,2)</f>
        <v>0</v>
      </c>
      <c r="BL716" s="17" t="s">
        <v>148</v>
      </c>
      <c r="BM716" s="227" t="s">
        <v>561</v>
      </c>
    </row>
    <row r="717" s="2" customFormat="1">
      <c r="A717" s="38"/>
      <c r="B717" s="39"/>
      <c r="C717" s="40"/>
      <c r="D717" s="262" t="s">
        <v>162</v>
      </c>
      <c r="E717" s="40"/>
      <c r="F717" s="263" t="s">
        <v>377</v>
      </c>
      <c r="G717" s="40"/>
      <c r="H717" s="40"/>
      <c r="I717" s="264"/>
      <c r="J717" s="40"/>
      <c r="K717" s="40"/>
      <c r="L717" s="44"/>
      <c r="M717" s="265"/>
      <c r="N717" s="266"/>
      <c r="O717" s="91"/>
      <c r="P717" s="91"/>
      <c r="Q717" s="91"/>
      <c r="R717" s="91"/>
      <c r="S717" s="91"/>
      <c r="T717" s="92"/>
      <c r="U717" s="38"/>
      <c r="V717" s="38"/>
      <c r="W717" s="38"/>
      <c r="X717" s="38"/>
      <c r="Y717" s="38"/>
      <c r="Z717" s="38"/>
      <c r="AA717" s="38"/>
      <c r="AB717" s="38"/>
      <c r="AC717" s="38"/>
      <c r="AD717" s="38"/>
      <c r="AE717" s="38"/>
      <c r="AT717" s="17" t="s">
        <v>162</v>
      </c>
      <c r="AU717" s="17" t="s">
        <v>149</v>
      </c>
    </row>
    <row r="718" s="13" customFormat="1">
      <c r="A718" s="13"/>
      <c r="B718" s="229"/>
      <c r="C718" s="230"/>
      <c r="D718" s="231" t="s">
        <v>151</v>
      </c>
      <c r="E718" s="232" t="s">
        <v>1</v>
      </c>
      <c r="F718" s="233" t="s">
        <v>378</v>
      </c>
      <c r="G718" s="230"/>
      <c r="H718" s="232" t="s">
        <v>1</v>
      </c>
      <c r="I718" s="234"/>
      <c r="J718" s="230"/>
      <c r="K718" s="230"/>
      <c r="L718" s="235"/>
      <c r="M718" s="236"/>
      <c r="N718" s="237"/>
      <c r="O718" s="237"/>
      <c r="P718" s="237"/>
      <c r="Q718" s="237"/>
      <c r="R718" s="237"/>
      <c r="S718" s="237"/>
      <c r="T718" s="238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T718" s="239" t="s">
        <v>151</v>
      </c>
      <c r="AU718" s="239" t="s">
        <v>149</v>
      </c>
      <c r="AV718" s="13" t="s">
        <v>81</v>
      </c>
      <c r="AW718" s="13" t="s">
        <v>30</v>
      </c>
      <c r="AX718" s="13" t="s">
        <v>73</v>
      </c>
      <c r="AY718" s="239" t="s">
        <v>140</v>
      </c>
    </row>
    <row r="719" s="14" customFormat="1">
      <c r="A719" s="14"/>
      <c r="B719" s="240"/>
      <c r="C719" s="241"/>
      <c r="D719" s="231" t="s">
        <v>151</v>
      </c>
      <c r="E719" s="242" t="s">
        <v>1</v>
      </c>
      <c r="F719" s="243" t="s">
        <v>379</v>
      </c>
      <c r="G719" s="241"/>
      <c r="H719" s="244">
        <v>6426</v>
      </c>
      <c r="I719" s="245"/>
      <c r="J719" s="241"/>
      <c r="K719" s="241"/>
      <c r="L719" s="246"/>
      <c r="M719" s="247"/>
      <c r="N719" s="248"/>
      <c r="O719" s="248"/>
      <c r="P719" s="248"/>
      <c r="Q719" s="248"/>
      <c r="R719" s="248"/>
      <c r="S719" s="248"/>
      <c r="T719" s="249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T719" s="250" t="s">
        <v>151</v>
      </c>
      <c r="AU719" s="250" t="s">
        <v>149</v>
      </c>
      <c r="AV719" s="14" t="s">
        <v>83</v>
      </c>
      <c r="AW719" s="14" t="s">
        <v>30</v>
      </c>
      <c r="AX719" s="14" t="s">
        <v>73</v>
      </c>
      <c r="AY719" s="250" t="s">
        <v>140</v>
      </c>
    </row>
    <row r="720" s="15" customFormat="1">
      <c r="A720" s="15"/>
      <c r="B720" s="251"/>
      <c r="C720" s="252"/>
      <c r="D720" s="231" t="s">
        <v>151</v>
      </c>
      <c r="E720" s="253" t="s">
        <v>1</v>
      </c>
      <c r="F720" s="254" t="s">
        <v>158</v>
      </c>
      <c r="G720" s="252"/>
      <c r="H720" s="255">
        <v>6426</v>
      </c>
      <c r="I720" s="256"/>
      <c r="J720" s="252"/>
      <c r="K720" s="252"/>
      <c r="L720" s="257"/>
      <c r="M720" s="258"/>
      <c r="N720" s="259"/>
      <c r="O720" s="259"/>
      <c r="P720" s="259"/>
      <c r="Q720" s="259"/>
      <c r="R720" s="259"/>
      <c r="S720" s="259"/>
      <c r="T720" s="260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  <c r="AT720" s="261" t="s">
        <v>151</v>
      </c>
      <c r="AU720" s="261" t="s">
        <v>149</v>
      </c>
      <c r="AV720" s="15" t="s">
        <v>148</v>
      </c>
      <c r="AW720" s="15" t="s">
        <v>30</v>
      </c>
      <c r="AX720" s="15" t="s">
        <v>81</v>
      </c>
      <c r="AY720" s="261" t="s">
        <v>140</v>
      </c>
    </row>
    <row r="721" s="12" customFormat="1" ht="20.88" customHeight="1">
      <c r="A721" s="12"/>
      <c r="B721" s="199"/>
      <c r="C721" s="200"/>
      <c r="D721" s="201" t="s">
        <v>72</v>
      </c>
      <c r="E721" s="213" t="s">
        <v>562</v>
      </c>
      <c r="F721" s="213" t="s">
        <v>381</v>
      </c>
      <c r="G721" s="200"/>
      <c r="H721" s="200"/>
      <c r="I721" s="203"/>
      <c r="J721" s="214">
        <f>BK721</f>
        <v>0</v>
      </c>
      <c r="K721" s="200"/>
      <c r="L721" s="205"/>
      <c r="M721" s="206"/>
      <c r="N721" s="207"/>
      <c r="O721" s="207"/>
      <c r="P721" s="208">
        <f>SUM(P722:P726)</f>
        <v>0</v>
      </c>
      <c r="Q721" s="207"/>
      <c r="R721" s="208">
        <f>SUM(R722:R726)</f>
        <v>0</v>
      </c>
      <c r="S721" s="207"/>
      <c r="T721" s="209">
        <f>SUM(T722:T726)</f>
        <v>0</v>
      </c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R721" s="210" t="s">
        <v>81</v>
      </c>
      <c r="AT721" s="211" t="s">
        <v>72</v>
      </c>
      <c r="AU721" s="211" t="s">
        <v>83</v>
      </c>
      <c r="AY721" s="210" t="s">
        <v>140</v>
      </c>
      <c r="BK721" s="212">
        <f>SUM(BK722:BK726)</f>
        <v>0</v>
      </c>
    </row>
    <row r="722" s="2" customFormat="1" ht="16.5" customHeight="1">
      <c r="A722" s="38"/>
      <c r="B722" s="39"/>
      <c r="C722" s="215" t="s">
        <v>563</v>
      </c>
      <c r="D722" s="215" t="s">
        <v>144</v>
      </c>
      <c r="E722" s="216" t="s">
        <v>383</v>
      </c>
      <c r="F722" s="217" t="s">
        <v>384</v>
      </c>
      <c r="G722" s="218" t="s">
        <v>385</v>
      </c>
      <c r="H722" s="219">
        <v>2</v>
      </c>
      <c r="I722" s="220"/>
      <c r="J722" s="221">
        <f>ROUND(I722*H722,2)</f>
        <v>0</v>
      </c>
      <c r="K722" s="222"/>
      <c r="L722" s="44"/>
      <c r="M722" s="223" t="s">
        <v>1</v>
      </c>
      <c r="N722" s="224" t="s">
        <v>38</v>
      </c>
      <c r="O722" s="91"/>
      <c r="P722" s="225">
        <f>O722*H722</f>
        <v>0</v>
      </c>
      <c r="Q722" s="225">
        <v>0</v>
      </c>
      <c r="R722" s="225">
        <f>Q722*H722</f>
        <v>0</v>
      </c>
      <c r="S722" s="225">
        <v>0</v>
      </c>
      <c r="T722" s="226">
        <f>S722*H722</f>
        <v>0</v>
      </c>
      <c r="U722" s="38"/>
      <c r="V722" s="38"/>
      <c r="W722" s="38"/>
      <c r="X722" s="38"/>
      <c r="Y722" s="38"/>
      <c r="Z722" s="38"/>
      <c r="AA722" s="38"/>
      <c r="AB722" s="38"/>
      <c r="AC722" s="38"/>
      <c r="AD722" s="38"/>
      <c r="AE722" s="38"/>
      <c r="AR722" s="227" t="s">
        <v>386</v>
      </c>
      <c r="AT722" s="227" t="s">
        <v>144</v>
      </c>
      <c r="AU722" s="227" t="s">
        <v>149</v>
      </c>
      <c r="AY722" s="17" t="s">
        <v>140</v>
      </c>
      <c r="BE722" s="228">
        <f>IF(N722="základní",J722,0)</f>
        <v>0</v>
      </c>
      <c r="BF722" s="228">
        <f>IF(N722="snížená",J722,0)</f>
        <v>0</v>
      </c>
      <c r="BG722" s="228">
        <f>IF(N722="zákl. přenesená",J722,0)</f>
        <v>0</v>
      </c>
      <c r="BH722" s="228">
        <f>IF(N722="sníž. přenesená",J722,0)</f>
        <v>0</v>
      </c>
      <c r="BI722" s="228">
        <f>IF(N722="nulová",J722,0)</f>
        <v>0</v>
      </c>
      <c r="BJ722" s="17" t="s">
        <v>81</v>
      </c>
      <c r="BK722" s="228">
        <f>ROUND(I722*H722,2)</f>
        <v>0</v>
      </c>
      <c r="BL722" s="17" t="s">
        <v>386</v>
      </c>
      <c r="BM722" s="227" t="s">
        <v>564</v>
      </c>
    </row>
    <row r="723" s="2" customFormat="1">
      <c r="A723" s="38"/>
      <c r="B723" s="39"/>
      <c r="C723" s="40"/>
      <c r="D723" s="262" t="s">
        <v>162</v>
      </c>
      <c r="E723" s="40"/>
      <c r="F723" s="263" t="s">
        <v>388</v>
      </c>
      <c r="G723" s="40"/>
      <c r="H723" s="40"/>
      <c r="I723" s="264"/>
      <c r="J723" s="40"/>
      <c r="K723" s="40"/>
      <c r="L723" s="44"/>
      <c r="M723" s="265"/>
      <c r="N723" s="266"/>
      <c r="O723" s="91"/>
      <c r="P723" s="91"/>
      <c r="Q723" s="91"/>
      <c r="R723" s="91"/>
      <c r="S723" s="91"/>
      <c r="T723" s="92"/>
      <c r="U723" s="38"/>
      <c r="V723" s="38"/>
      <c r="W723" s="38"/>
      <c r="X723" s="38"/>
      <c r="Y723" s="38"/>
      <c r="Z723" s="38"/>
      <c r="AA723" s="38"/>
      <c r="AB723" s="38"/>
      <c r="AC723" s="38"/>
      <c r="AD723" s="38"/>
      <c r="AE723" s="38"/>
      <c r="AT723" s="17" t="s">
        <v>162</v>
      </c>
      <c r="AU723" s="17" t="s">
        <v>149</v>
      </c>
    </row>
    <row r="724" s="13" customFormat="1">
      <c r="A724" s="13"/>
      <c r="B724" s="229"/>
      <c r="C724" s="230"/>
      <c r="D724" s="231" t="s">
        <v>151</v>
      </c>
      <c r="E724" s="232" t="s">
        <v>1</v>
      </c>
      <c r="F724" s="233" t="s">
        <v>389</v>
      </c>
      <c r="G724" s="230"/>
      <c r="H724" s="232" t="s">
        <v>1</v>
      </c>
      <c r="I724" s="234"/>
      <c r="J724" s="230"/>
      <c r="K724" s="230"/>
      <c r="L724" s="235"/>
      <c r="M724" s="236"/>
      <c r="N724" s="237"/>
      <c r="O724" s="237"/>
      <c r="P724" s="237"/>
      <c r="Q724" s="237"/>
      <c r="R724" s="237"/>
      <c r="S724" s="237"/>
      <c r="T724" s="238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T724" s="239" t="s">
        <v>151</v>
      </c>
      <c r="AU724" s="239" t="s">
        <v>149</v>
      </c>
      <c r="AV724" s="13" t="s">
        <v>81</v>
      </c>
      <c r="AW724" s="13" t="s">
        <v>30</v>
      </c>
      <c r="AX724" s="13" t="s">
        <v>73</v>
      </c>
      <c r="AY724" s="239" t="s">
        <v>140</v>
      </c>
    </row>
    <row r="725" s="14" customFormat="1">
      <c r="A725" s="14"/>
      <c r="B725" s="240"/>
      <c r="C725" s="241"/>
      <c r="D725" s="231" t="s">
        <v>151</v>
      </c>
      <c r="E725" s="242" t="s">
        <v>1</v>
      </c>
      <c r="F725" s="243" t="s">
        <v>390</v>
      </c>
      <c r="G725" s="241"/>
      <c r="H725" s="244">
        <v>2</v>
      </c>
      <c r="I725" s="245"/>
      <c r="J725" s="241"/>
      <c r="K725" s="241"/>
      <c r="L725" s="246"/>
      <c r="M725" s="247"/>
      <c r="N725" s="248"/>
      <c r="O725" s="248"/>
      <c r="P725" s="248"/>
      <c r="Q725" s="248"/>
      <c r="R725" s="248"/>
      <c r="S725" s="248"/>
      <c r="T725" s="249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T725" s="250" t="s">
        <v>151</v>
      </c>
      <c r="AU725" s="250" t="s">
        <v>149</v>
      </c>
      <c r="AV725" s="14" t="s">
        <v>83</v>
      </c>
      <c r="AW725" s="14" t="s">
        <v>30</v>
      </c>
      <c r="AX725" s="14" t="s">
        <v>73</v>
      </c>
      <c r="AY725" s="250" t="s">
        <v>140</v>
      </c>
    </row>
    <row r="726" s="15" customFormat="1">
      <c r="A726" s="15"/>
      <c r="B726" s="251"/>
      <c r="C726" s="252"/>
      <c r="D726" s="231" t="s">
        <v>151</v>
      </c>
      <c r="E726" s="253" t="s">
        <v>1</v>
      </c>
      <c r="F726" s="254" t="s">
        <v>158</v>
      </c>
      <c r="G726" s="252"/>
      <c r="H726" s="255">
        <v>2</v>
      </c>
      <c r="I726" s="256"/>
      <c r="J726" s="252"/>
      <c r="K726" s="252"/>
      <c r="L726" s="257"/>
      <c r="M726" s="258"/>
      <c r="N726" s="259"/>
      <c r="O726" s="259"/>
      <c r="P726" s="259"/>
      <c r="Q726" s="259"/>
      <c r="R726" s="259"/>
      <c r="S726" s="259"/>
      <c r="T726" s="260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  <c r="AT726" s="261" t="s">
        <v>151</v>
      </c>
      <c r="AU726" s="261" t="s">
        <v>149</v>
      </c>
      <c r="AV726" s="15" t="s">
        <v>148</v>
      </c>
      <c r="AW726" s="15" t="s">
        <v>30</v>
      </c>
      <c r="AX726" s="15" t="s">
        <v>81</v>
      </c>
      <c r="AY726" s="261" t="s">
        <v>140</v>
      </c>
    </row>
    <row r="727" s="12" customFormat="1" ht="22.8" customHeight="1">
      <c r="A727" s="12"/>
      <c r="B727" s="199"/>
      <c r="C727" s="200"/>
      <c r="D727" s="201" t="s">
        <v>72</v>
      </c>
      <c r="E727" s="213" t="s">
        <v>565</v>
      </c>
      <c r="F727" s="213" t="s">
        <v>566</v>
      </c>
      <c r="G727" s="200"/>
      <c r="H727" s="200"/>
      <c r="I727" s="203"/>
      <c r="J727" s="214">
        <f>BK727</f>
        <v>0</v>
      </c>
      <c r="K727" s="200"/>
      <c r="L727" s="205"/>
      <c r="M727" s="206"/>
      <c r="N727" s="207"/>
      <c r="O727" s="207"/>
      <c r="P727" s="208">
        <f>P728+P762+P784+P806+P848</f>
        <v>0</v>
      </c>
      <c r="Q727" s="207"/>
      <c r="R727" s="208">
        <f>R728+R762+R784+R806+R848</f>
        <v>1.1964000000000001</v>
      </c>
      <c r="S727" s="207"/>
      <c r="T727" s="209">
        <f>T728+T762+T784+T806+T848</f>
        <v>0</v>
      </c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R727" s="210" t="s">
        <v>81</v>
      </c>
      <c r="AT727" s="211" t="s">
        <v>72</v>
      </c>
      <c r="AU727" s="211" t="s">
        <v>81</v>
      </c>
      <c r="AY727" s="210" t="s">
        <v>140</v>
      </c>
      <c r="BK727" s="212">
        <f>BK728+BK762+BK784+BK806+BK848</f>
        <v>0</v>
      </c>
    </row>
    <row r="728" s="12" customFormat="1" ht="20.88" customHeight="1">
      <c r="A728" s="12"/>
      <c r="B728" s="199"/>
      <c r="C728" s="200"/>
      <c r="D728" s="201" t="s">
        <v>72</v>
      </c>
      <c r="E728" s="213" t="s">
        <v>567</v>
      </c>
      <c r="F728" s="213" t="s">
        <v>143</v>
      </c>
      <c r="G728" s="200"/>
      <c r="H728" s="200"/>
      <c r="I728" s="203"/>
      <c r="J728" s="214">
        <f>BK728</f>
        <v>0</v>
      </c>
      <c r="K728" s="200"/>
      <c r="L728" s="205"/>
      <c r="M728" s="206"/>
      <c r="N728" s="207"/>
      <c r="O728" s="207"/>
      <c r="P728" s="208">
        <f>SUM(P729:P761)</f>
        <v>0</v>
      </c>
      <c r="Q728" s="207"/>
      <c r="R728" s="208">
        <f>SUM(R729:R761)</f>
        <v>0.0032000000000000002</v>
      </c>
      <c r="S728" s="207"/>
      <c r="T728" s="209">
        <f>SUM(T729:T761)</f>
        <v>0</v>
      </c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R728" s="210" t="s">
        <v>81</v>
      </c>
      <c r="AT728" s="211" t="s">
        <v>72</v>
      </c>
      <c r="AU728" s="211" t="s">
        <v>83</v>
      </c>
      <c r="AY728" s="210" t="s">
        <v>140</v>
      </c>
      <c r="BK728" s="212">
        <f>SUM(BK729:BK761)</f>
        <v>0</v>
      </c>
    </row>
    <row r="729" s="2" customFormat="1" ht="24.15" customHeight="1">
      <c r="A729" s="38"/>
      <c r="B729" s="39"/>
      <c r="C729" s="215" t="s">
        <v>568</v>
      </c>
      <c r="D729" s="215" t="s">
        <v>144</v>
      </c>
      <c r="E729" s="216" t="s">
        <v>145</v>
      </c>
      <c r="F729" s="217" t="s">
        <v>146</v>
      </c>
      <c r="G729" s="218" t="s">
        <v>147</v>
      </c>
      <c r="H729" s="219">
        <v>295.60000000000002</v>
      </c>
      <c r="I729" s="220"/>
      <c r="J729" s="221">
        <f>ROUND(I729*H729,2)</f>
        <v>0</v>
      </c>
      <c r="K729" s="222"/>
      <c r="L729" s="44"/>
      <c r="M729" s="223" t="s">
        <v>1</v>
      </c>
      <c r="N729" s="224" t="s">
        <v>38</v>
      </c>
      <c r="O729" s="91"/>
      <c r="P729" s="225">
        <f>O729*H729</f>
        <v>0</v>
      </c>
      <c r="Q729" s="225">
        <v>0</v>
      </c>
      <c r="R729" s="225">
        <f>Q729*H729</f>
        <v>0</v>
      </c>
      <c r="S729" s="225">
        <v>0</v>
      </c>
      <c r="T729" s="226">
        <f>S729*H729</f>
        <v>0</v>
      </c>
      <c r="U729" s="38"/>
      <c r="V729" s="38"/>
      <c r="W729" s="38"/>
      <c r="X729" s="38"/>
      <c r="Y729" s="38"/>
      <c r="Z729" s="38"/>
      <c r="AA729" s="38"/>
      <c r="AB729" s="38"/>
      <c r="AC729" s="38"/>
      <c r="AD729" s="38"/>
      <c r="AE729" s="38"/>
      <c r="AR729" s="227" t="s">
        <v>148</v>
      </c>
      <c r="AT729" s="227" t="s">
        <v>144</v>
      </c>
      <c r="AU729" s="227" t="s">
        <v>149</v>
      </c>
      <c r="AY729" s="17" t="s">
        <v>140</v>
      </c>
      <c r="BE729" s="228">
        <f>IF(N729="základní",J729,0)</f>
        <v>0</v>
      </c>
      <c r="BF729" s="228">
        <f>IF(N729="snížená",J729,0)</f>
        <v>0</v>
      </c>
      <c r="BG729" s="228">
        <f>IF(N729="zákl. přenesená",J729,0)</f>
        <v>0</v>
      </c>
      <c r="BH729" s="228">
        <f>IF(N729="sníž. přenesená",J729,0)</f>
        <v>0</v>
      </c>
      <c r="BI729" s="228">
        <f>IF(N729="nulová",J729,0)</f>
        <v>0</v>
      </c>
      <c r="BJ729" s="17" t="s">
        <v>81</v>
      </c>
      <c r="BK729" s="228">
        <f>ROUND(I729*H729,2)</f>
        <v>0</v>
      </c>
      <c r="BL729" s="17" t="s">
        <v>148</v>
      </c>
      <c r="BM729" s="227" t="s">
        <v>569</v>
      </c>
    </row>
    <row r="730" s="13" customFormat="1">
      <c r="A730" s="13"/>
      <c r="B730" s="229"/>
      <c r="C730" s="230"/>
      <c r="D730" s="231" t="s">
        <v>151</v>
      </c>
      <c r="E730" s="232" t="s">
        <v>1</v>
      </c>
      <c r="F730" s="233" t="s">
        <v>152</v>
      </c>
      <c r="G730" s="230"/>
      <c r="H730" s="232" t="s">
        <v>1</v>
      </c>
      <c r="I730" s="234"/>
      <c r="J730" s="230"/>
      <c r="K730" s="230"/>
      <c r="L730" s="235"/>
      <c r="M730" s="236"/>
      <c r="N730" s="237"/>
      <c r="O730" s="237"/>
      <c r="P730" s="237"/>
      <c r="Q730" s="237"/>
      <c r="R730" s="237"/>
      <c r="S730" s="237"/>
      <c r="T730" s="238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T730" s="239" t="s">
        <v>151</v>
      </c>
      <c r="AU730" s="239" t="s">
        <v>149</v>
      </c>
      <c r="AV730" s="13" t="s">
        <v>81</v>
      </c>
      <c r="AW730" s="13" t="s">
        <v>30</v>
      </c>
      <c r="AX730" s="13" t="s">
        <v>73</v>
      </c>
      <c r="AY730" s="239" t="s">
        <v>140</v>
      </c>
    </row>
    <row r="731" s="13" customFormat="1">
      <c r="A731" s="13"/>
      <c r="B731" s="229"/>
      <c r="C731" s="230"/>
      <c r="D731" s="231" t="s">
        <v>151</v>
      </c>
      <c r="E731" s="232" t="s">
        <v>1</v>
      </c>
      <c r="F731" s="233" t="s">
        <v>570</v>
      </c>
      <c r="G731" s="230"/>
      <c r="H731" s="232" t="s">
        <v>1</v>
      </c>
      <c r="I731" s="234"/>
      <c r="J731" s="230"/>
      <c r="K731" s="230"/>
      <c r="L731" s="235"/>
      <c r="M731" s="236"/>
      <c r="N731" s="237"/>
      <c r="O731" s="237"/>
      <c r="P731" s="237"/>
      <c r="Q731" s="237"/>
      <c r="R731" s="237"/>
      <c r="S731" s="237"/>
      <c r="T731" s="238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T731" s="239" t="s">
        <v>151</v>
      </c>
      <c r="AU731" s="239" t="s">
        <v>149</v>
      </c>
      <c r="AV731" s="13" t="s">
        <v>81</v>
      </c>
      <c r="AW731" s="13" t="s">
        <v>30</v>
      </c>
      <c r="AX731" s="13" t="s">
        <v>73</v>
      </c>
      <c r="AY731" s="239" t="s">
        <v>140</v>
      </c>
    </row>
    <row r="732" s="14" customFormat="1">
      <c r="A732" s="14"/>
      <c r="B732" s="240"/>
      <c r="C732" s="241"/>
      <c r="D732" s="231" t="s">
        <v>151</v>
      </c>
      <c r="E732" s="242" t="s">
        <v>1</v>
      </c>
      <c r="F732" s="243" t="s">
        <v>571</v>
      </c>
      <c r="G732" s="241"/>
      <c r="H732" s="244">
        <v>270.39999999999998</v>
      </c>
      <c r="I732" s="245"/>
      <c r="J732" s="241"/>
      <c r="K732" s="241"/>
      <c r="L732" s="246"/>
      <c r="M732" s="247"/>
      <c r="N732" s="248"/>
      <c r="O732" s="248"/>
      <c r="P732" s="248"/>
      <c r="Q732" s="248"/>
      <c r="R732" s="248"/>
      <c r="S732" s="248"/>
      <c r="T732" s="249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T732" s="250" t="s">
        <v>151</v>
      </c>
      <c r="AU732" s="250" t="s">
        <v>149</v>
      </c>
      <c r="AV732" s="14" t="s">
        <v>83</v>
      </c>
      <c r="AW732" s="14" t="s">
        <v>30</v>
      </c>
      <c r="AX732" s="14" t="s">
        <v>73</v>
      </c>
      <c r="AY732" s="250" t="s">
        <v>140</v>
      </c>
    </row>
    <row r="733" s="13" customFormat="1">
      <c r="A733" s="13"/>
      <c r="B733" s="229"/>
      <c r="C733" s="230"/>
      <c r="D733" s="231" t="s">
        <v>151</v>
      </c>
      <c r="E733" s="232" t="s">
        <v>1</v>
      </c>
      <c r="F733" s="233" t="s">
        <v>155</v>
      </c>
      <c r="G733" s="230"/>
      <c r="H733" s="232" t="s">
        <v>1</v>
      </c>
      <c r="I733" s="234"/>
      <c r="J733" s="230"/>
      <c r="K733" s="230"/>
      <c r="L733" s="235"/>
      <c r="M733" s="236"/>
      <c r="N733" s="237"/>
      <c r="O733" s="237"/>
      <c r="P733" s="237"/>
      <c r="Q733" s="237"/>
      <c r="R733" s="237"/>
      <c r="S733" s="237"/>
      <c r="T733" s="238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T733" s="239" t="s">
        <v>151</v>
      </c>
      <c r="AU733" s="239" t="s">
        <v>149</v>
      </c>
      <c r="AV733" s="13" t="s">
        <v>81</v>
      </c>
      <c r="AW733" s="13" t="s">
        <v>30</v>
      </c>
      <c r="AX733" s="13" t="s">
        <v>73</v>
      </c>
      <c r="AY733" s="239" t="s">
        <v>140</v>
      </c>
    </row>
    <row r="734" s="13" customFormat="1">
      <c r="A734" s="13"/>
      <c r="B734" s="229"/>
      <c r="C734" s="230"/>
      <c r="D734" s="231" t="s">
        <v>151</v>
      </c>
      <c r="E734" s="232" t="s">
        <v>1</v>
      </c>
      <c r="F734" s="233" t="s">
        <v>572</v>
      </c>
      <c r="G734" s="230"/>
      <c r="H734" s="232" t="s">
        <v>1</v>
      </c>
      <c r="I734" s="234"/>
      <c r="J734" s="230"/>
      <c r="K734" s="230"/>
      <c r="L734" s="235"/>
      <c r="M734" s="236"/>
      <c r="N734" s="237"/>
      <c r="O734" s="237"/>
      <c r="P734" s="237"/>
      <c r="Q734" s="237"/>
      <c r="R734" s="237"/>
      <c r="S734" s="237"/>
      <c r="T734" s="238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T734" s="239" t="s">
        <v>151</v>
      </c>
      <c r="AU734" s="239" t="s">
        <v>149</v>
      </c>
      <c r="AV734" s="13" t="s">
        <v>81</v>
      </c>
      <c r="AW734" s="13" t="s">
        <v>30</v>
      </c>
      <c r="AX734" s="13" t="s">
        <v>73</v>
      </c>
      <c r="AY734" s="239" t="s">
        <v>140</v>
      </c>
    </row>
    <row r="735" s="14" customFormat="1">
      <c r="A735" s="14"/>
      <c r="B735" s="240"/>
      <c r="C735" s="241"/>
      <c r="D735" s="231" t="s">
        <v>151</v>
      </c>
      <c r="E735" s="242" t="s">
        <v>1</v>
      </c>
      <c r="F735" s="243" t="s">
        <v>573</v>
      </c>
      <c r="G735" s="241"/>
      <c r="H735" s="244">
        <v>25.199999999999999</v>
      </c>
      <c r="I735" s="245"/>
      <c r="J735" s="241"/>
      <c r="K735" s="241"/>
      <c r="L735" s="246"/>
      <c r="M735" s="247"/>
      <c r="N735" s="248"/>
      <c r="O735" s="248"/>
      <c r="P735" s="248"/>
      <c r="Q735" s="248"/>
      <c r="R735" s="248"/>
      <c r="S735" s="248"/>
      <c r="T735" s="249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T735" s="250" t="s">
        <v>151</v>
      </c>
      <c r="AU735" s="250" t="s">
        <v>149</v>
      </c>
      <c r="AV735" s="14" t="s">
        <v>83</v>
      </c>
      <c r="AW735" s="14" t="s">
        <v>30</v>
      </c>
      <c r="AX735" s="14" t="s">
        <v>73</v>
      </c>
      <c r="AY735" s="250" t="s">
        <v>140</v>
      </c>
    </row>
    <row r="736" s="15" customFormat="1">
      <c r="A736" s="15"/>
      <c r="B736" s="251"/>
      <c r="C736" s="252"/>
      <c r="D736" s="231" t="s">
        <v>151</v>
      </c>
      <c r="E736" s="253" t="s">
        <v>1</v>
      </c>
      <c r="F736" s="254" t="s">
        <v>158</v>
      </c>
      <c r="G736" s="252"/>
      <c r="H736" s="255">
        <v>295.60000000000002</v>
      </c>
      <c r="I736" s="256"/>
      <c r="J736" s="252"/>
      <c r="K736" s="252"/>
      <c r="L736" s="257"/>
      <c r="M736" s="258"/>
      <c r="N736" s="259"/>
      <c r="O736" s="259"/>
      <c r="P736" s="259"/>
      <c r="Q736" s="259"/>
      <c r="R736" s="259"/>
      <c r="S736" s="259"/>
      <c r="T736" s="260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  <c r="AT736" s="261" t="s">
        <v>151</v>
      </c>
      <c r="AU736" s="261" t="s">
        <v>149</v>
      </c>
      <c r="AV736" s="15" t="s">
        <v>148</v>
      </c>
      <c r="AW736" s="15" t="s">
        <v>30</v>
      </c>
      <c r="AX736" s="15" t="s">
        <v>81</v>
      </c>
      <c r="AY736" s="261" t="s">
        <v>140</v>
      </c>
    </row>
    <row r="737" s="2" customFormat="1" ht="21.75" customHeight="1">
      <c r="A737" s="38"/>
      <c r="B737" s="39"/>
      <c r="C737" s="215" t="s">
        <v>574</v>
      </c>
      <c r="D737" s="215" t="s">
        <v>144</v>
      </c>
      <c r="E737" s="216" t="s">
        <v>159</v>
      </c>
      <c r="F737" s="217" t="s">
        <v>160</v>
      </c>
      <c r="G737" s="218" t="s">
        <v>147</v>
      </c>
      <c r="H737" s="219">
        <v>295.60000000000002</v>
      </c>
      <c r="I737" s="220"/>
      <c r="J737" s="221">
        <f>ROUND(I737*H737,2)</f>
        <v>0</v>
      </c>
      <c r="K737" s="222"/>
      <c r="L737" s="44"/>
      <c r="M737" s="223" t="s">
        <v>1</v>
      </c>
      <c r="N737" s="224" t="s">
        <v>38</v>
      </c>
      <c r="O737" s="91"/>
      <c r="P737" s="225">
        <f>O737*H737</f>
        <v>0</v>
      </c>
      <c r="Q737" s="225">
        <v>0</v>
      </c>
      <c r="R737" s="225">
        <f>Q737*H737</f>
        <v>0</v>
      </c>
      <c r="S737" s="225">
        <v>0</v>
      </c>
      <c r="T737" s="226">
        <f>S737*H737</f>
        <v>0</v>
      </c>
      <c r="U737" s="38"/>
      <c r="V737" s="38"/>
      <c r="W737" s="38"/>
      <c r="X737" s="38"/>
      <c r="Y737" s="38"/>
      <c r="Z737" s="38"/>
      <c r="AA737" s="38"/>
      <c r="AB737" s="38"/>
      <c r="AC737" s="38"/>
      <c r="AD737" s="38"/>
      <c r="AE737" s="38"/>
      <c r="AR737" s="227" t="s">
        <v>148</v>
      </c>
      <c r="AT737" s="227" t="s">
        <v>144</v>
      </c>
      <c r="AU737" s="227" t="s">
        <v>149</v>
      </c>
      <c r="AY737" s="17" t="s">
        <v>140</v>
      </c>
      <c r="BE737" s="228">
        <f>IF(N737="základní",J737,0)</f>
        <v>0</v>
      </c>
      <c r="BF737" s="228">
        <f>IF(N737="snížená",J737,0)</f>
        <v>0</v>
      </c>
      <c r="BG737" s="228">
        <f>IF(N737="zákl. přenesená",J737,0)</f>
        <v>0</v>
      </c>
      <c r="BH737" s="228">
        <f>IF(N737="sníž. přenesená",J737,0)</f>
        <v>0</v>
      </c>
      <c r="BI737" s="228">
        <f>IF(N737="nulová",J737,0)</f>
        <v>0</v>
      </c>
      <c r="BJ737" s="17" t="s">
        <v>81</v>
      </c>
      <c r="BK737" s="228">
        <f>ROUND(I737*H737,2)</f>
        <v>0</v>
      </c>
      <c r="BL737" s="17" t="s">
        <v>148</v>
      </c>
      <c r="BM737" s="227" t="s">
        <v>575</v>
      </c>
    </row>
    <row r="738" s="2" customFormat="1">
      <c r="A738" s="38"/>
      <c r="B738" s="39"/>
      <c r="C738" s="40"/>
      <c r="D738" s="262" t="s">
        <v>162</v>
      </c>
      <c r="E738" s="40"/>
      <c r="F738" s="263" t="s">
        <v>163</v>
      </c>
      <c r="G738" s="40"/>
      <c r="H738" s="40"/>
      <c r="I738" s="264"/>
      <c r="J738" s="40"/>
      <c r="K738" s="40"/>
      <c r="L738" s="44"/>
      <c r="M738" s="265"/>
      <c r="N738" s="266"/>
      <c r="O738" s="91"/>
      <c r="P738" s="91"/>
      <c r="Q738" s="91"/>
      <c r="R738" s="91"/>
      <c r="S738" s="91"/>
      <c r="T738" s="92"/>
      <c r="U738" s="38"/>
      <c r="V738" s="38"/>
      <c r="W738" s="38"/>
      <c r="X738" s="38"/>
      <c r="Y738" s="38"/>
      <c r="Z738" s="38"/>
      <c r="AA738" s="38"/>
      <c r="AB738" s="38"/>
      <c r="AC738" s="38"/>
      <c r="AD738" s="38"/>
      <c r="AE738" s="38"/>
      <c r="AT738" s="17" t="s">
        <v>162</v>
      </c>
      <c r="AU738" s="17" t="s">
        <v>149</v>
      </c>
    </row>
    <row r="739" s="13" customFormat="1">
      <c r="A739" s="13"/>
      <c r="B739" s="229"/>
      <c r="C739" s="230"/>
      <c r="D739" s="231" t="s">
        <v>151</v>
      </c>
      <c r="E739" s="232" t="s">
        <v>1</v>
      </c>
      <c r="F739" s="233" t="s">
        <v>152</v>
      </c>
      <c r="G739" s="230"/>
      <c r="H739" s="232" t="s">
        <v>1</v>
      </c>
      <c r="I739" s="234"/>
      <c r="J739" s="230"/>
      <c r="K739" s="230"/>
      <c r="L739" s="235"/>
      <c r="M739" s="236"/>
      <c r="N739" s="237"/>
      <c r="O739" s="237"/>
      <c r="P739" s="237"/>
      <c r="Q739" s="237"/>
      <c r="R739" s="237"/>
      <c r="S739" s="237"/>
      <c r="T739" s="238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T739" s="239" t="s">
        <v>151</v>
      </c>
      <c r="AU739" s="239" t="s">
        <v>149</v>
      </c>
      <c r="AV739" s="13" t="s">
        <v>81</v>
      </c>
      <c r="AW739" s="13" t="s">
        <v>30</v>
      </c>
      <c r="AX739" s="13" t="s">
        <v>73</v>
      </c>
      <c r="AY739" s="239" t="s">
        <v>140</v>
      </c>
    </row>
    <row r="740" s="13" customFormat="1">
      <c r="A740" s="13"/>
      <c r="B740" s="229"/>
      <c r="C740" s="230"/>
      <c r="D740" s="231" t="s">
        <v>151</v>
      </c>
      <c r="E740" s="232" t="s">
        <v>1</v>
      </c>
      <c r="F740" s="233" t="s">
        <v>570</v>
      </c>
      <c r="G740" s="230"/>
      <c r="H740" s="232" t="s">
        <v>1</v>
      </c>
      <c r="I740" s="234"/>
      <c r="J740" s="230"/>
      <c r="K740" s="230"/>
      <c r="L740" s="235"/>
      <c r="M740" s="236"/>
      <c r="N740" s="237"/>
      <c r="O740" s="237"/>
      <c r="P740" s="237"/>
      <c r="Q740" s="237"/>
      <c r="R740" s="237"/>
      <c r="S740" s="237"/>
      <c r="T740" s="238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T740" s="239" t="s">
        <v>151</v>
      </c>
      <c r="AU740" s="239" t="s">
        <v>149</v>
      </c>
      <c r="AV740" s="13" t="s">
        <v>81</v>
      </c>
      <c r="AW740" s="13" t="s">
        <v>30</v>
      </c>
      <c r="AX740" s="13" t="s">
        <v>73</v>
      </c>
      <c r="AY740" s="239" t="s">
        <v>140</v>
      </c>
    </row>
    <row r="741" s="14" customFormat="1">
      <c r="A741" s="14"/>
      <c r="B741" s="240"/>
      <c r="C741" s="241"/>
      <c r="D741" s="231" t="s">
        <v>151</v>
      </c>
      <c r="E741" s="242" t="s">
        <v>1</v>
      </c>
      <c r="F741" s="243" t="s">
        <v>571</v>
      </c>
      <c r="G741" s="241"/>
      <c r="H741" s="244">
        <v>270.39999999999998</v>
      </c>
      <c r="I741" s="245"/>
      <c r="J741" s="241"/>
      <c r="K741" s="241"/>
      <c r="L741" s="246"/>
      <c r="M741" s="247"/>
      <c r="N741" s="248"/>
      <c r="O741" s="248"/>
      <c r="P741" s="248"/>
      <c r="Q741" s="248"/>
      <c r="R741" s="248"/>
      <c r="S741" s="248"/>
      <c r="T741" s="249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T741" s="250" t="s">
        <v>151</v>
      </c>
      <c r="AU741" s="250" t="s">
        <v>149</v>
      </c>
      <c r="AV741" s="14" t="s">
        <v>83</v>
      </c>
      <c r="AW741" s="14" t="s">
        <v>30</v>
      </c>
      <c r="AX741" s="14" t="s">
        <v>73</v>
      </c>
      <c r="AY741" s="250" t="s">
        <v>140</v>
      </c>
    </row>
    <row r="742" s="13" customFormat="1">
      <c r="A742" s="13"/>
      <c r="B742" s="229"/>
      <c r="C742" s="230"/>
      <c r="D742" s="231" t="s">
        <v>151</v>
      </c>
      <c r="E742" s="232" t="s">
        <v>1</v>
      </c>
      <c r="F742" s="233" t="s">
        <v>155</v>
      </c>
      <c r="G742" s="230"/>
      <c r="H742" s="232" t="s">
        <v>1</v>
      </c>
      <c r="I742" s="234"/>
      <c r="J742" s="230"/>
      <c r="K742" s="230"/>
      <c r="L742" s="235"/>
      <c r="M742" s="236"/>
      <c r="N742" s="237"/>
      <c r="O742" s="237"/>
      <c r="P742" s="237"/>
      <c r="Q742" s="237"/>
      <c r="R742" s="237"/>
      <c r="S742" s="237"/>
      <c r="T742" s="238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T742" s="239" t="s">
        <v>151</v>
      </c>
      <c r="AU742" s="239" t="s">
        <v>149</v>
      </c>
      <c r="AV742" s="13" t="s">
        <v>81</v>
      </c>
      <c r="AW742" s="13" t="s">
        <v>30</v>
      </c>
      <c r="AX742" s="13" t="s">
        <v>73</v>
      </c>
      <c r="AY742" s="239" t="s">
        <v>140</v>
      </c>
    </row>
    <row r="743" s="13" customFormat="1">
      <c r="A743" s="13"/>
      <c r="B743" s="229"/>
      <c r="C743" s="230"/>
      <c r="D743" s="231" t="s">
        <v>151</v>
      </c>
      <c r="E743" s="232" t="s">
        <v>1</v>
      </c>
      <c r="F743" s="233" t="s">
        <v>572</v>
      </c>
      <c r="G743" s="230"/>
      <c r="H743" s="232" t="s">
        <v>1</v>
      </c>
      <c r="I743" s="234"/>
      <c r="J743" s="230"/>
      <c r="K743" s="230"/>
      <c r="L743" s="235"/>
      <c r="M743" s="236"/>
      <c r="N743" s="237"/>
      <c r="O743" s="237"/>
      <c r="P743" s="237"/>
      <c r="Q743" s="237"/>
      <c r="R743" s="237"/>
      <c r="S743" s="237"/>
      <c r="T743" s="238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T743" s="239" t="s">
        <v>151</v>
      </c>
      <c r="AU743" s="239" t="s">
        <v>149</v>
      </c>
      <c r="AV743" s="13" t="s">
        <v>81</v>
      </c>
      <c r="AW743" s="13" t="s">
        <v>30</v>
      </c>
      <c r="AX743" s="13" t="s">
        <v>73</v>
      </c>
      <c r="AY743" s="239" t="s">
        <v>140</v>
      </c>
    </row>
    <row r="744" s="14" customFormat="1">
      <c r="A744" s="14"/>
      <c r="B744" s="240"/>
      <c r="C744" s="241"/>
      <c r="D744" s="231" t="s">
        <v>151</v>
      </c>
      <c r="E744" s="242" t="s">
        <v>1</v>
      </c>
      <c r="F744" s="243" t="s">
        <v>573</v>
      </c>
      <c r="G744" s="241"/>
      <c r="H744" s="244">
        <v>25.199999999999999</v>
      </c>
      <c r="I744" s="245"/>
      <c r="J744" s="241"/>
      <c r="K744" s="241"/>
      <c r="L744" s="246"/>
      <c r="M744" s="247"/>
      <c r="N744" s="248"/>
      <c r="O744" s="248"/>
      <c r="P744" s="248"/>
      <c r="Q744" s="248"/>
      <c r="R744" s="248"/>
      <c r="S744" s="248"/>
      <c r="T744" s="249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T744" s="250" t="s">
        <v>151</v>
      </c>
      <c r="AU744" s="250" t="s">
        <v>149</v>
      </c>
      <c r="AV744" s="14" t="s">
        <v>83</v>
      </c>
      <c r="AW744" s="14" t="s">
        <v>30</v>
      </c>
      <c r="AX744" s="14" t="s">
        <v>73</v>
      </c>
      <c r="AY744" s="250" t="s">
        <v>140</v>
      </c>
    </row>
    <row r="745" s="15" customFormat="1">
      <c r="A745" s="15"/>
      <c r="B745" s="251"/>
      <c r="C745" s="252"/>
      <c r="D745" s="231" t="s">
        <v>151</v>
      </c>
      <c r="E745" s="253" t="s">
        <v>1</v>
      </c>
      <c r="F745" s="254" t="s">
        <v>158</v>
      </c>
      <c r="G745" s="252"/>
      <c r="H745" s="255">
        <v>295.60000000000002</v>
      </c>
      <c r="I745" s="256"/>
      <c r="J745" s="252"/>
      <c r="K745" s="252"/>
      <c r="L745" s="257"/>
      <c r="M745" s="258"/>
      <c r="N745" s="259"/>
      <c r="O745" s="259"/>
      <c r="P745" s="259"/>
      <c r="Q745" s="259"/>
      <c r="R745" s="259"/>
      <c r="S745" s="259"/>
      <c r="T745" s="260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  <c r="AT745" s="261" t="s">
        <v>151</v>
      </c>
      <c r="AU745" s="261" t="s">
        <v>149</v>
      </c>
      <c r="AV745" s="15" t="s">
        <v>148</v>
      </c>
      <c r="AW745" s="15" t="s">
        <v>30</v>
      </c>
      <c r="AX745" s="15" t="s">
        <v>81</v>
      </c>
      <c r="AY745" s="261" t="s">
        <v>140</v>
      </c>
    </row>
    <row r="746" s="2" customFormat="1" ht="16.5" customHeight="1">
      <c r="A746" s="38"/>
      <c r="B746" s="39"/>
      <c r="C746" s="215" t="s">
        <v>576</v>
      </c>
      <c r="D746" s="215" t="s">
        <v>144</v>
      </c>
      <c r="E746" s="216" t="s">
        <v>164</v>
      </c>
      <c r="F746" s="217" t="s">
        <v>165</v>
      </c>
      <c r="G746" s="218" t="s">
        <v>166</v>
      </c>
      <c r="H746" s="219">
        <v>160</v>
      </c>
      <c r="I746" s="220"/>
      <c r="J746" s="221">
        <f>ROUND(I746*H746,2)</f>
        <v>0</v>
      </c>
      <c r="K746" s="222"/>
      <c r="L746" s="44"/>
      <c r="M746" s="223" t="s">
        <v>1</v>
      </c>
      <c r="N746" s="224" t="s">
        <v>38</v>
      </c>
      <c r="O746" s="91"/>
      <c r="P746" s="225">
        <f>O746*H746</f>
        <v>0</v>
      </c>
      <c r="Q746" s="225">
        <v>2.0000000000000002E-05</v>
      </c>
      <c r="R746" s="225">
        <f>Q746*H746</f>
        <v>0.0032000000000000002</v>
      </c>
      <c r="S746" s="225">
        <v>0</v>
      </c>
      <c r="T746" s="226">
        <f>S746*H746</f>
        <v>0</v>
      </c>
      <c r="U746" s="38"/>
      <c r="V746" s="38"/>
      <c r="W746" s="38"/>
      <c r="X746" s="38"/>
      <c r="Y746" s="38"/>
      <c r="Z746" s="38"/>
      <c r="AA746" s="38"/>
      <c r="AB746" s="38"/>
      <c r="AC746" s="38"/>
      <c r="AD746" s="38"/>
      <c r="AE746" s="38"/>
      <c r="AR746" s="227" t="s">
        <v>148</v>
      </c>
      <c r="AT746" s="227" t="s">
        <v>144</v>
      </c>
      <c r="AU746" s="227" t="s">
        <v>149</v>
      </c>
      <c r="AY746" s="17" t="s">
        <v>140</v>
      </c>
      <c r="BE746" s="228">
        <f>IF(N746="základní",J746,0)</f>
        <v>0</v>
      </c>
      <c r="BF746" s="228">
        <f>IF(N746="snížená",J746,0)</f>
        <v>0</v>
      </c>
      <c r="BG746" s="228">
        <f>IF(N746="zákl. přenesená",J746,0)</f>
        <v>0</v>
      </c>
      <c r="BH746" s="228">
        <f>IF(N746="sníž. přenesená",J746,0)</f>
        <v>0</v>
      </c>
      <c r="BI746" s="228">
        <f>IF(N746="nulová",J746,0)</f>
        <v>0</v>
      </c>
      <c r="BJ746" s="17" t="s">
        <v>81</v>
      </c>
      <c r="BK746" s="228">
        <f>ROUND(I746*H746,2)</f>
        <v>0</v>
      </c>
      <c r="BL746" s="17" t="s">
        <v>148</v>
      </c>
      <c r="BM746" s="227" t="s">
        <v>577</v>
      </c>
    </row>
    <row r="747" s="2" customFormat="1">
      <c r="A747" s="38"/>
      <c r="B747" s="39"/>
      <c r="C747" s="40"/>
      <c r="D747" s="262" t="s">
        <v>162</v>
      </c>
      <c r="E747" s="40"/>
      <c r="F747" s="263" t="s">
        <v>168</v>
      </c>
      <c r="G747" s="40"/>
      <c r="H747" s="40"/>
      <c r="I747" s="264"/>
      <c r="J747" s="40"/>
      <c r="K747" s="40"/>
      <c r="L747" s="44"/>
      <c r="M747" s="265"/>
      <c r="N747" s="266"/>
      <c r="O747" s="91"/>
      <c r="P747" s="91"/>
      <c r="Q747" s="91"/>
      <c r="R747" s="91"/>
      <c r="S747" s="91"/>
      <c r="T747" s="92"/>
      <c r="U747" s="38"/>
      <c r="V747" s="38"/>
      <c r="W747" s="38"/>
      <c r="X747" s="38"/>
      <c r="Y747" s="38"/>
      <c r="Z747" s="38"/>
      <c r="AA747" s="38"/>
      <c r="AB747" s="38"/>
      <c r="AC747" s="38"/>
      <c r="AD747" s="38"/>
      <c r="AE747" s="38"/>
      <c r="AT747" s="17" t="s">
        <v>162</v>
      </c>
      <c r="AU747" s="17" t="s">
        <v>149</v>
      </c>
    </row>
    <row r="748" s="13" customFormat="1">
      <c r="A748" s="13"/>
      <c r="B748" s="229"/>
      <c r="C748" s="230"/>
      <c r="D748" s="231" t="s">
        <v>151</v>
      </c>
      <c r="E748" s="232" t="s">
        <v>1</v>
      </c>
      <c r="F748" s="233" t="s">
        <v>578</v>
      </c>
      <c r="G748" s="230"/>
      <c r="H748" s="232" t="s">
        <v>1</v>
      </c>
      <c r="I748" s="234"/>
      <c r="J748" s="230"/>
      <c r="K748" s="230"/>
      <c r="L748" s="235"/>
      <c r="M748" s="236"/>
      <c r="N748" s="237"/>
      <c r="O748" s="237"/>
      <c r="P748" s="237"/>
      <c r="Q748" s="237"/>
      <c r="R748" s="237"/>
      <c r="S748" s="237"/>
      <c r="T748" s="238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T748" s="239" t="s">
        <v>151</v>
      </c>
      <c r="AU748" s="239" t="s">
        <v>149</v>
      </c>
      <c r="AV748" s="13" t="s">
        <v>81</v>
      </c>
      <c r="AW748" s="13" t="s">
        <v>30</v>
      </c>
      <c r="AX748" s="13" t="s">
        <v>73</v>
      </c>
      <c r="AY748" s="239" t="s">
        <v>140</v>
      </c>
    </row>
    <row r="749" s="14" customFormat="1">
      <c r="A749" s="14"/>
      <c r="B749" s="240"/>
      <c r="C749" s="241"/>
      <c r="D749" s="231" t="s">
        <v>151</v>
      </c>
      <c r="E749" s="242" t="s">
        <v>1</v>
      </c>
      <c r="F749" s="243" t="s">
        <v>579</v>
      </c>
      <c r="G749" s="241"/>
      <c r="H749" s="244">
        <v>160</v>
      </c>
      <c r="I749" s="245"/>
      <c r="J749" s="241"/>
      <c r="K749" s="241"/>
      <c r="L749" s="246"/>
      <c r="M749" s="247"/>
      <c r="N749" s="248"/>
      <c r="O749" s="248"/>
      <c r="P749" s="248"/>
      <c r="Q749" s="248"/>
      <c r="R749" s="248"/>
      <c r="S749" s="248"/>
      <c r="T749" s="249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T749" s="250" t="s">
        <v>151</v>
      </c>
      <c r="AU749" s="250" t="s">
        <v>149</v>
      </c>
      <c r="AV749" s="14" t="s">
        <v>83</v>
      </c>
      <c r="AW749" s="14" t="s">
        <v>30</v>
      </c>
      <c r="AX749" s="14" t="s">
        <v>73</v>
      </c>
      <c r="AY749" s="250" t="s">
        <v>140</v>
      </c>
    </row>
    <row r="750" s="15" customFormat="1">
      <c r="A750" s="15"/>
      <c r="B750" s="251"/>
      <c r="C750" s="252"/>
      <c r="D750" s="231" t="s">
        <v>151</v>
      </c>
      <c r="E750" s="253" t="s">
        <v>1</v>
      </c>
      <c r="F750" s="254" t="s">
        <v>158</v>
      </c>
      <c r="G750" s="252"/>
      <c r="H750" s="255">
        <v>160</v>
      </c>
      <c r="I750" s="256"/>
      <c r="J750" s="252"/>
      <c r="K750" s="252"/>
      <c r="L750" s="257"/>
      <c r="M750" s="258"/>
      <c r="N750" s="259"/>
      <c r="O750" s="259"/>
      <c r="P750" s="259"/>
      <c r="Q750" s="259"/>
      <c r="R750" s="259"/>
      <c r="S750" s="259"/>
      <c r="T750" s="260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  <c r="AE750" s="15"/>
      <c r="AT750" s="261" t="s">
        <v>151</v>
      </c>
      <c r="AU750" s="261" t="s">
        <v>149</v>
      </c>
      <c r="AV750" s="15" t="s">
        <v>148</v>
      </c>
      <c r="AW750" s="15" t="s">
        <v>30</v>
      </c>
      <c r="AX750" s="15" t="s">
        <v>81</v>
      </c>
      <c r="AY750" s="261" t="s">
        <v>140</v>
      </c>
    </row>
    <row r="751" s="2" customFormat="1" ht="24.15" customHeight="1">
      <c r="A751" s="38"/>
      <c r="B751" s="39"/>
      <c r="C751" s="215" t="s">
        <v>246</v>
      </c>
      <c r="D751" s="215" t="s">
        <v>144</v>
      </c>
      <c r="E751" s="216" t="s">
        <v>171</v>
      </c>
      <c r="F751" s="217" t="s">
        <v>172</v>
      </c>
      <c r="G751" s="218" t="s">
        <v>166</v>
      </c>
      <c r="H751" s="219">
        <v>160</v>
      </c>
      <c r="I751" s="220"/>
      <c r="J751" s="221">
        <f>ROUND(I751*H751,2)</f>
        <v>0</v>
      </c>
      <c r="K751" s="222"/>
      <c r="L751" s="44"/>
      <c r="M751" s="223" t="s">
        <v>1</v>
      </c>
      <c r="N751" s="224" t="s">
        <v>38</v>
      </c>
      <c r="O751" s="91"/>
      <c r="P751" s="225">
        <f>O751*H751</f>
        <v>0</v>
      </c>
      <c r="Q751" s="225">
        <v>0</v>
      </c>
      <c r="R751" s="225">
        <f>Q751*H751</f>
        <v>0</v>
      </c>
      <c r="S751" s="225">
        <v>0</v>
      </c>
      <c r="T751" s="226">
        <f>S751*H751</f>
        <v>0</v>
      </c>
      <c r="U751" s="38"/>
      <c r="V751" s="38"/>
      <c r="W751" s="38"/>
      <c r="X751" s="38"/>
      <c r="Y751" s="38"/>
      <c r="Z751" s="38"/>
      <c r="AA751" s="38"/>
      <c r="AB751" s="38"/>
      <c r="AC751" s="38"/>
      <c r="AD751" s="38"/>
      <c r="AE751" s="38"/>
      <c r="AR751" s="227" t="s">
        <v>148</v>
      </c>
      <c r="AT751" s="227" t="s">
        <v>144</v>
      </c>
      <c r="AU751" s="227" t="s">
        <v>149</v>
      </c>
      <c r="AY751" s="17" t="s">
        <v>140</v>
      </c>
      <c r="BE751" s="228">
        <f>IF(N751="základní",J751,0)</f>
        <v>0</v>
      </c>
      <c r="BF751" s="228">
        <f>IF(N751="snížená",J751,0)</f>
        <v>0</v>
      </c>
      <c r="BG751" s="228">
        <f>IF(N751="zákl. přenesená",J751,0)</f>
        <v>0</v>
      </c>
      <c r="BH751" s="228">
        <f>IF(N751="sníž. přenesená",J751,0)</f>
        <v>0</v>
      </c>
      <c r="BI751" s="228">
        <f>IF(N751="nulová",J751,0)</f>
        <v>0</v>
      </c>
      <c r="BJ751" s="17" t="s">
        <v>81</v>
      </c>
      <c r="BK751" s="228">
        <f>ROUND(I751*H751,2)</f>
        <v>0</v>
      </c>
      <c r="BL751" s="17" t="s">
        <v>148</v>
      </c>
      <c r="BM751" s="227" t="s">
        <v>580</v>
      </c>
    </row>
    <row r="752" s="2" customFormat="1">
      <c r="A752" s="38"/>
      <c r="B752" s="39"/>
      <c r="C752" s="40"/>
      <c r="D752" s="262" t="s">
        <v>162</v>
      </c>
      <c r="E752" s="40"/>
      <c r="F752" s="263" t="s">
        <v>174</v>
      </c>
      <c r="G752" s="40"/>
      <c r="H752" s="40"/>
      <c r="I752" s="264"/>
      <c r="J752" s="40"/>
      <c r="K752" s="40"/>
      <c r="L752" s="44"/>
      <c r="M752" s="265"/>
      <c r="N752" s="266"/>
      <c r="O752" s="91"/>
      <c r="P752" s="91"/>
      <c r="Q752" s="91"/>
      <c r="R752" s="91"/>
      <c r="S752" s="91"/>
      <c r="T752" s="92"/>
      <c r="U752" s="38"/>
      <c r="V752" s="38"/>
      <c r="W752" s="38"/>
      <c r="X752" s="38"/>
      <c r="Y752" s="38"/>
      <c r="Z752" s="38"/>
      <c r="AA752" s="38"/>
      <c r="AB752" s="38"/>
      <c r="AC752" s="38"/>
      <c r="AD752" s="38"/>
      <c r="AE752" s="38"/>
      <c r="AT752" s="17" t="s">
        <v>162</v>
      </c>
      <c r="AU752" s="17" t="s">
        <v>149</v>
      </c>
    </row>
    <row r="753" s="13" customFormat="1">
      <c r="A753" s="13"/>
      <c r="B753" s="229"/>
      <c r="C753" s="230"/>
      <c r="D753" s="231" t="s">
        <v>151</v>
      </c>
      <c r="E753" s="232" t="s">
        <v>1</v>
      </c>
      <c r="F753" s="233" t="s">
        <v>175</v>
      </c>
      <c r="G753" s="230"/>
      <c r="H753" s="232" t="s">
        <v>1</v>
      </c>
      <c r="I753" s="234"/>
      <c r="J753" s="230"/>
      <c r="K753" s="230"/>
      <c r="L753" s="235"/>
      <c r="M753" s="236"/>
      <c r="N753" s="237"/>
      <c r="O753" s="237"/>
      <c r="P753" s="237"/>
      <c r="Q753" s="237"/>
      <c r="R753" s="237"/>
      <c r="S753" s="237"/>
      <c r="T753" s="238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T753" s="239" t="s">
        <v>151</v>
      </c>
      <c r="AU753" s="239" t="s">
        <v>149</v>
      </c>
      <c r="AV753" s="13" t="s">
        <v>81</v>
      </c>
      <c r="AW753" s="13" t="s">
        <v>30</v>
      </c>
      <c r="AX753" s="13" t="s">
        <v>73</v>
      </c>
      <c r="AY753" s="239" t="s">
        <v>140</v>
      </c>
    </row>
    <row r="754" s="14" customFormat="1">
      <c r="A754" s="14"/>
      <c r="B754" s="240"/>
      <c r="C754" s="241"/>
      <c r="D754" s="231" t="s">
        <v>151</v>
      </c>
      <c r="E754" s="242" t="s">
        <v>1</v>
      </c>
      <c r="F754" s="243" t="s">
        <v>176</v>
      </c>
      <c r="G754" s="241"/>
      <c r="H754" s="244">
        <v>80</v>
      </c>
      <c r="I754" s="245"/>
      <c r="J754" s="241"/>
      <c r="K754" s="241"/>
      <c r="L754" s="246"/>
      <c r="M754" s="247"/>
      <c r="N754" s="248"/>
      <c r="O754" s="248"/>
      <c r="P754" s="248"/>
      <c r="Q754" s="248"/>
      <c r="R754" s="248"/>
      <c r="S754" s="248"/>
      <c r="T754" s="249"/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T754" s="250" t="s">
        <v>151</v>
      </c>
      <c r="AU754" s="250" t="s">
        <v>149</v>
      </c>
      <c r="AV754" s="14" t="s">
        <v>83</v>
      </c>
      <c r="AW754" s="14" t="s">
        <v>30</v>
      </c>
      <c r="AX754" s="14" t="s">
        <v>73</v>
      </c>
      <c r="AY754" s="250" t="s">
        <v>140</v>
      </c>
    </row>
    <row r="755" s="13" customFormat="1">
      <c r="A755" s="13"/>
      <c r="B755" s="229"/>
      <c r="C755" s="230"/>
      <c r="D755" s="231" t="s">
        <v>151</v>
      </c>
      <c r="E755" s="232" t="s">
        <v>1</v>
      </c>
      <c r="F755" s="233" t="s">
        <v>177</v>
      </c>
      <c r="G755" s="230"/>
      <c r="H755" s="232" t="s">
        <v>1</v>
      </c>
      <c r="I755" s="234"/>
      <c r="J755" s="230"/>
      <c r="K755" s="230"/>
      <c r="L755" s="235"/>
      <c r="M755" s="236"/>
      <c r="N755" s="237"/>
      <c r="O755" s="237"/>
      <c r="P755" s="237"/>
      <c r="Q755" s="237"/>
      <c r="R755" s="237"/>
      <c r="S755" s="237"/>
      <c r="T755" s="238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T755" s="239" t="s">
        <v>151</v>
      </c>
      <c r="AU755" s="239" t="s">
        <v>149</v>
      </c>
      <c r="AV755" s="13" t="s">
        <v>81</v>
      </c>
      <c r="AW755" s="13" t="s">
        <v>30</v>
      </c>
      <c r="AX755" s="13" t="s">
        <v>73</v>
      </c>
      <c r="AY755" s="239" t="s">
        <v>140</v>
      </c>
    </row>
    <row r="756" s="14" customFormat="1">
      <c r="A756" s="14"/>
      <c r="B756" s="240"/>
      <c r="C756" s="241"/>
      <c r="D756" s="231" t="s">
        <v>151</v>
      </c>
      <c r="E756" s="242" t="s">
        <v>1</v>
      </c>
      <c r="F756" s="243" t="s">
        <v>176</v>
      </c>
      <c r="G756" s="241"/>
      <c r="H756" s="244">
        <v>80</v>
      </c>
      <c r="I756" s="245"/>
      <c r="J756" s="241"/>
      <c r="K756" s="241"/>
      <c r="L756" s="246"/>
      <c r="M756" s="247"/>
      <c r="N756" s="248"/>
      <c r="O756" s="248"/>
      <c r="P756" s="248"/>
      <c r="Q756" s="248"/>
      <c r="R756" s="248"/>
      <c r="S756" s="248"/>
      <c r="T756" s="249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T756" s="250" t="s">
        <v>151</v>
      </c>
      <c r="AU756" s="250" t="s">
        <v>149</v>
      </c>
      <c r="AV756" s="14" t="s">
        <v>83</v>
      </c>
      <c r="AW756" s="14" t="s">
        <v>30</v>
      </c>
      <c r="AX756" s="14" t="s">
        <v>73</v>
      </c>
      <c r="AY756" s="250" t="s">
        <v>140</v>
      </c>
    </row>
    <row r="757" s="15" customFormat="1">
      <c r="A757" s="15"/>
      <c r="B757" s="251"/>
      <c r="C757" s="252"/>
      <c r="D757" s="231" t="s">
        <v>151</v>
      </c>
      <c r="E757" s="253" t="s">
        <v>1</v>
      </c>
      <c r="F757" s="254" t="s">
        <v>158</v>
      </c>
      <c r="G757" s="252"/>
      <c r="H757" s="255">
        <v>160</v>
      </c>
      <c r="I757" s="256"/>
      <c r="J757" s="252"/>
      <c r="K757" s="252"/>
      <c r="L757" s="257"/>
      <c r="M757" s="258"/>
      <c r="N757" s="259"/>
      <c r="O757" s="259"/>
      <c r="P757" s="259"/>
      <c r="Q757" s="259"/>
      <c r="R757" s="259"/>
      <c r="S757" s="259"/>
      <c r="T757" s="260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  <c r="AT757" s="261" t="s">
        <v>151</v>
      </c>
      <c r="AU757" s="261" t="s">
        <v>149</v>
      </c>
      <c r="AV757" s="15" t="s">
        <v>148</v>
      </c>
      <c r="AW757" s="15" t="s">
        <v>30</v>
      </c>
      <c r="AX757" s="15" t="s">
        <v>81</v>
      </c>
      <c r="AY757" s="261" t="s">
        <v>140</v>
      </c>
    </row>
    <row r="758" s="2" customFormat="1" ht="24.15" customHeight="1">
      <c r="A758" s="38"/>
      <c r="B758" s="39"/>
      <c r="C758" s="215" t="s">
        <v>581</v>
      </c>
      <c r="D758" s="215" t="s">
        <v>144</v>
      </c>
      <c r="E758" s="216" t="s">
        <v>494</v>
      </c>
      <c r="F758" s="217" t="s">
        <v>495</v>
      </c>
      <c r="G758" s="218" t="s">
        <v>166</v>
      </c>
      <c r="H758" s="219">
        <v>377</v>
      </c>
      <c r="I758" s="220"/>
      <c r="J758" s="221">
        <f>ROUND(I758*H758,2)</f>
        <v>0</v>
      </c>
      <c r="K758" s="222"/>
      <c r="L758" s="44"/>
      <c r="M758" s="223" t="s">
        <v>1</v>
      </c>
      <c r="N758" s="224" t="s">
        <v>38</v>
      </c>
      <c r="O758" s="91"/>
      <c r="P758" s="225">
        <f>O758*H758</f>
        <v>0</v>
      </c>
      <c r="Q758" s="225">
        <v>0</v>
      </c>
      <c r="R758" s="225">
        <f>Q758*H758</f>
        <v>0</v>
      </c>
      <c r="S758" s="225">
        <v>0</v>
      </c>
      <c r="T758" s="226">
        <f>S758*H758</f>
        <v>0</v>
      </c>
      <c r="U758" s="38"/>
      <c r="V758" s="38"/>
      <c r="W758" s="38"/>
      <c r="X758" s="38"/>
      <c r="Y758" s="38"/>
      <c r="Z758" s="38"/>
      <c r="AA758" s="38"/>
      <c r="AB758" s="38"/>
      <c r="AC758" s="38"/>
      <c r="AD758" s="38"/>
      <c r="AE758" s="38"/>
      <c r="AR758" s="227" t="s">
        <v>148</v>
      </c>
      <c r="AT758" s="227" t="s">
        <v>144</v>
      </c>
      <c r="AU758" s="227" t="s">
        <v>149</v>
      </c>
      <c r="AY758" s="17" t="s">
        <v>140</v>
      </c>
      <c r="BE758" s="228">
        <f>IF(N758="základní",J758,0)</f>
        <v>0</v>
      </c>
      <c r="BF758" s="228">
        <f>IF(N758="snížená",J758,0)</f>
        <v>0</v>
      </c>
      <c r="BG758" s="228">
        <f>IF(N758="zákl. přenesená",J758,0)</f>
        <v>0</v>
      </c>
      <c r="BH758" s="228">
        <f>IF(N758="sníž. přenesená",J758,0)</f>
        <v>0</v>
      </c>
      <c r="BI758" s="228">
        <f>IF(N758="nulová",J758,0)</f>
        <v>0</v>
      </c>
      <c r="BJ758" s="17" t="s">
        <v>81</v>
      </c>
      <c r="BK758" s="228">
        <f>ROUND(I758*H758,2)</f>
        <v>0</v>
      </c>
      <c r="BL758" s="17" t="s">
        <v>148</v>
      </c>
      <c r="BM758" s="227" t="s">
        <v>582</v>
      </c>
    </row>
    <row r="759" s="13" customFormat="1">
      <c r="A759" s="13"/>
      <c r="B759" s="229"/>
      <c r="C759" s="230"/>
      <c r="D759" s="231" t="s">
        <v>151</v>
      </c>
      <c r="E759" s="232" t="s">
        <v>1</v>
      </c>
      <c r="F759" s="233" t="s">
        <v>497</v>
      </c>
      <c r="G759" s="230"/>
      <c r="H759" s="232" t="s">
        <v>1</v>
      </c>
      <c r="I759" s="234"/>
      <c r="J759" s="230"/>
      <c r="K759" s="230"/>
      <c r="L759" s="235"/>
      <c r="M759" s="236"/>
      <c r="N759" s="237"/>
      <c r="O759" s="237"/>
      <c r="P759" s="237"/>
      <c r="Q759" s="237"/>
      <c r="R759" s="237"/>
      <c r="S759" s="237"/>
      <c r="T759" s="238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T759" s="239" t="s">
        <v>151</v>
      </c>
      <c r="AU759" s="239" t="s">
        <v>149</v>
      </c>
      <c r="AV759" s="13" t="s">
        <v>81</v>
      </c>
      <c r="AW759" s="13" t="s">
        <v>30</v>
      </c>
      <c r="AX759" s="13" t="s">
        <v>73</v>
      </c>
      <c r="AY759" s="239" t="s">
        <v>140</v>
      </c>
    </row>
    <row r="760" s="14" customFormat="1">
      <c r="A760" s="14"/>
      <c r="B760" s="240"/>
      <c r="C760" s="241"/>
      <c r="D760" s="231" t="s">
        <v>151</v>
      </c>
      <c r="E760" s="242" t="s">
        <v>1</v>
      </c>
      <c r="F760" s="243" t="s">
        <v>583</v>
      </c>
      <c r="G760" s="241"/>
      <c r="H760" s="244">
        <v>377</v>
      </c>
      <c r="I760" s="245"/>
      <c r="J760" s="241"/>
      <c r="K760" s="241"/>
      <c r="L760" s="246"/>
      <c r="M760" s="247"/>
      <c r="N760" s="248"/>
      <c r="O760" s="248"/>
      <c r="P760" s="248"/>
      <c r="Q760" s="248"/>
      <c r="R760" s="248"/>
      <c r="S760" s="248"/>
      <c r="T760" s="249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T760" s="250" t="s">
        <v>151</v>
      </c>
      <c r="AU760" s="250" t="s">
        <v>149</v>
      </c>
      <c r="AV760" s="14" t="s">
        <v>83</v>
      </c>
      <c r="AW760" s="14" t="s">
        <v>30</v>
      </c>
      <c r="AX760" s="14" t="s">
        <v>73</v>
      </c>
      <c r="AY760" s="250" t="s">
        <v>140</v>
      </c>
    </row>
    <row r="761" s="15" customFormat="1">
      <c r="A761" s="15"/>
      <c r="B761" s="251"/>
      <c r="C761" s="252"/>
      <c r="D761" s="231" t="s">
        <v>151</v>
      </c>
      <c r="E761" s="253" t="s">
        <v>1</v>
      </c>
      <c r="F761" s="254" t="s">
        <v>158</v>
      </c>
      <c r="G761" s="252"/>
      <c r="H761" s="255">
        <v>377</v>
      </c>
      <c r="I761" s="256"/>
      <c r="J761" s="252"/>
      <c r="K761" s="252"/>
      <c r="L761" s="257"/>
      <c r="M761" s="258"/>
      <c r="N761" s="259"/>
      <c r="O761" s="259"/>
      <c r="P761" s="259"/>
      <c r="Q761" s="259"/>
      <c r="R761" s="259"/>
      <c r="S761" s="259"/>
      <c r="T761" s="260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  <c r="AE761" s="15"/>
      <c r="AT761" s="261" t="s">
        <v>151</v>
      </c>
      <c r="AU761" s="261" t="s">
        <v>149</v>
      </c>
      <c r="AV761" s="15" t="s">
        <v>148</v>
      </c>
      <c r="AW761" s="15" t="s">
        <v>30</v>
      </c>
      <c r="AX761" s="15" t="s">
        <v>81</v>
      </c>
      <c r="AY761" s="261" t="s">
        <v>140</v>
      </c>
    </row>
    <row r="762" s="12" customFormat="1" ht="20.88" customHeight="1">
      <c r="A762" s="12"/>
      <c r="B762" s="199"/>
      <c r="C762" s="200"/>
      <c r="D762" s="201" t="s">
        <v>72</v>
      </c>
      <c r="E762" s="213" t="s">
        <v>584</v>
      </c>
      <c r="F762" s="213" t="s">
        <v>215</v>
      </c>
      <c r="G762" s="200"/>
      <c r="H762" s="200"/>
      <c r="I762" s="203"/>
      <c r="J762" s="214">
        <f>BK762</f>
        <v>0</v>
      </c>
      <c r="K762" s="200"/>
      <c r="L762" s="205"/>
      <c r="M762" s="206"/>
      <c r="N762" s="207"/>
      <c r="O762" s="207"/>
      <c r="P762" s="208">
        <f>SUM(P763:P783)</f>
        <v>0</v>
      </c>
      <c r="Q762" s="207"/>
      <c r="R762" s="208">
        <f>SUM(R763:R783)</f>
        <v>0</v>
      </c>
      <c r="S762" s="207"/>
      <c r="T762" s="209">
        <f>SUM(T763:T783)</f>
        <v>0</v>
      </c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R762" s="210" t="s">
        <v>81</v>
      </c>
      <c r="AT762" s="211" t="s">
        <v>72</v>
      </c>
      <c r="AU762" s="211" t="s">
        <v>83</v>
      </c>
      <c r="AY762" s="210" t="s">
        <v>140</v>
      </c>
      <c r="BK762" s="212">
        <f>SUM(BK763:BK783)</f>
        <v>0</v>
      </c>
    </row>
    <row r="763" s="2" customFormat="1" ht="24.15" customHeight="1">
      <c r="A763" s="38"/>
      <c r="B763" s="39"/>
      <c r="C763" s="215" t="s">
        <v>585</v>
      </c>
      <c r="D763" s="215" t="s">
        <v>144</v>
      </c>
      <c r="E763" s="216" t="s">
        <v>217</v>
      </c>
      <c r="F763" s="217" t="s">
        <v>218</v>
      </c>
      <c r="G763" s="218" t="s">
        <v>147</v>
      </c>
      <c r="H763" s="219">
        <v>83.680000000000007</v>
      </c>
      <c r="I763" s="220"/>
      <c r="J763" s="221">
        <f>ROUND(I763*H763,2)</f>
        <v>0</v>
      </c>
      <c r="K763" s="222"/>
      <c r="L763" s="44"/>
      <c r="M763" s="223" t="s">
        <v>1</v>
      </c>
      <c r="N763" s="224" t="s">
        <v>38</v>
      </c>
      <c r="O763" s="91"/>
      <c r="P763" s="225">
        <f>O763*H763</f>
        <v>0</v>
      </c>
      <c r="Q763" s="225">
        <v>0</v>
      </c>
      <c r="R763" s="225">
        <f>Q763*H763</f>
        <v>0</v>
      </c>
      <c r="S763" s="225">
        <v>0</v>
      </c>
      <c r="T763" s="226">
        <f>S763*H763</f>
        <v>0</v>
      </c>
      <c r="U763" s="38"/>
      <c r="V763" s="38"/>
      <c r="W763" s="38"/>
      <c r="X763" s="38"/>
      <c r="Y763" s="38"/>
      <c r="Z763" s="38"/>
      <c r="AA763" s="38"/>
      <c r="AB763" s="38"/>
      <c r="AC763" s="38"/>
      <c r="AD763" s="38"/>
      <c r="AE763" s="38"/>
      <c r="AR763" s="227" t="s">
        <v>148</v>
      </c>
      <c r="AT763" s="227" t="s">
        <v>144</v>
      </c>
      <c r="AU763" s="227" t="s">
        <v>149</v>
      </c>
      <c r="AY763" s="17" t="s">
        <v>140</v>
      </c>
      <c r="BE763" s="228">
        <f>IF(N763="základní",J763,0)</f>
        <v>0</v>
      </c>
      <c r="BF763" s="228">
        <f>IF(N763="snížená",J763,0)</f>
        <v>0</v>
      </c>
      <c r="BG763" s="228">
        <f>IF(N763="zákl. přenesená",J763,0)</f>
        <v>0</v>
      </c>
      <c r="BH763" s="228">
        <f>IF(N763="sníž. přenesená",J763,0)</f>
        <v>0</v>
      </c>
      <c r="BI763" s="228">
        <f>IF(N763="nulová",J763,0)</f>
        <v>0</v>
      </c>
      <c r="BJ763" s="17" t="s">
        <v>81</v>
      </c>
      <c r="BK763" s="228">
        <f>ROUND(I763*H763,2)</f>
        <v>0</v>
      </c>
      <c r="BL763" s="17" t="s">
        <v>148</v>
      </c>
      <c r="BM763" s="227" t="s">
        <v>586</v>
      </c>
    </row>
    <row r="764" s="13" customFormat="1">
      <c r="A764" s="13"/>
      <c r="B764" s="229"/>
      <c r="C764" s="230"/>
      <c r="D764" s="231" t="s">
        <v>151</v>
      </c>
      <c r="E764" s="232" t="s">
        <v>1</v>
      </c>
      <c r="F764" s="233" t="s">
        <v>220</v>
      </c>
      <c r="G764" s="230"/>
      <c r="H764" s="232" t="s">
        <v>1</v>
      </c>
      <c r="I764" s="234"/>
      <c r="J764" s="230"/>
      <c r="K764" s="230"/>
      <c r="L764" s="235"/>
      <c r="M764" s="236"/>
      <c r="N764" s="237"/>
      <c r="O764" s="237"/>
      <c r="P764" s="237"/>
      <c r="Q764" s="237"/>
      <c r="R764" s="237"/>
      <c r="S764" s="237"/>
      <c r="T764" s="238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T764" s="239" t="s">
        <v>151</v>
      </c>
      <c r="AU764" s="239" t="s">
        <v>149</v>
      </c>
      <c r="AV764" s="13" t="s">
        <v>81</v>
      </c>
      <c r="AW764" s="13" t="s">
        <v>30</v>
      </c>
      <c r="AX764" s="13" t="s">
        <v>73</v>
      </c>
      <c r="AY764" s="239" t="s">
        <v>140</v>
      </c>
    </row>
    <row r="765" s="13" customFormat="1">
      <c r="A765" s="13"/>
      <c r="B765" s="229"/>
      <c r="C765" s="230"/>
      <c r="D765" s="231" t="s">
        <v>151</v>
      </c>
      <c r="E765" s="232" t="s">
        <v>1</v>
      </c>
      <c r="F765" s="233" t="s">
        <v>587</v>
      </c>
      <c r="G765" s="230"/>
      <c r="H765" s="232" t="s">
        <v>1</v>
      </c>
      <c r="I765" s="234"/>
      <c r="J765" s="230"/>
      <c r="K765" s="230"/>
      <c r="L765" s="235"/>
      <c r="M765" s="236"/>
      <c r="N765" s="237"/>
      <c r="O765" s="237"/>
      <c r="P765" s="237"/>
      <c r="Q765" s="237"/>
      <c r="R765" s="237"/>
      <c r="S765" s="237"/>
      <c r="T765" s="238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T765" s="239" t="s">
        <v>151</v>
      </c>
      <c r="AU765" s="239" t="s">
        <v>149</v>
      </c>
      <c r="AV765" s="13" t="s">
        <v>81</v>
      </c>
      <c r="AW765" s="13" t="s">
        <v>30</v>
      </c>
      <c r="AX765" s="13" t="s">
        <v>73</v>
      </c>
      <c r="AY765" s="239" t="s">
        <v>140</v>
      </c>
    </row>
    <row r="766" s="14" customFormat="1">
      <c r="A766" s="14"/>
      <c r="B766" s="240"/>
      <c r="C766" s="241"/>
      <c r="D766" s="231" t="s">
        <v>151</v>
      </c>
      <c r="E766" s="242" t="s">
        <v>1</v>
      </c>
      <c r="F766" s="243" t="s">
        <v>588</v>
      </c>
      <c r="G766" s="241"/>
      <c r="H766" s="244">
        <v>83.680000000000007</v>
      </c>
      <c r="I766" s="245"/>
      <c r="J766" s="241"/>
      <c r="K766" s="241"/>
      <c r="L766" s="246"/>
      <c r="M766" s="247"/>
      <c r="N766" s="248"/>
      <c r="O766" s="248"/>
      <c r="P766" s="248"/>
      <c r="Q766" s="248"/>
      <c r="R766" s="248"/>
      <c r="S766" s="248"/>
      <c r="T766" s="249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T766" s="250" t="s">
        <v>151</v>
      </c>
      <c r="AU766" s="250" t="s">
        <v>149</v>
      </c>
      <c r="AV766" s="14" t="s">
        <v>83</v>
      </c>
      <c r="AW766" s="14" t="s">
        <v>30</v>
      </c>
      <c r="AX766" s="14" t="s">
        <v>73</v>
      </c>
      <c r="AY766" s="250" t="s">
        <v>140</v>
      </c>
    </row>
    <row r="767" s="15" customFormat="1">
      <c r="A767" s="15"/>
      <c r="B767" s="251"/>
      <c r="C767" s="252"/>
      <c r="D767" s="231" t="s">
        <v>151</v>
      </c>
      <c r="E767" s="253" t="s">
        <v>1</v>
      </c>
      <c r="F767" s="254" t="s">
        <v>158</v>
      </c>
      <c r="G767" s="252"/>
      <c r="H767" s="255">
        <v>83.680000000000007</v>
      </c>
      <c r="I767" s="256"/>
      <c r="J767" s="252"/>
      <c r="K767" s="252"/>
      <c r="L767" s="257"/>
      <c r="M767" s="258"/>
      <c r="N767" s="259"/>
      <c r="O767" s="259"/>
      <c r="P767" s="259"/>
      <c r="Q767" s="259"/>
      <c r="R767" s="259"/>
      <c r="S767" s="259"/>
      <c r="T767" s="260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  <c r="AE767" s="15"/>
      <c r="AT767" s="261" t="s">
        <v>151</v>
      </c>
      <c r="AU767" s="261" t="s">
        <v>149</v>
      </c>
      <c r="AV767" s="15" t="s">
        <v>148</v>
      </c>
      <c r="AW767" s="15" t="s">
        <v>30</v>
      </c>
      <c r="AX767" s="15" t="s">
        <v>81</v>
      </c>
      <c r="AY767" s="261" t="s">
        <v>140</v>
      </c>
    </row>
    <row r="768" s="2" customFormat="1" ht="21.75" customHeight="1">
      <c r="A768" s="38"/>
      <c r="B768" s="39"/>
      <c r="C768" s="215" t="s">
        <v>589</v>
      </c>
      <c r="D768" s="215" t="s">
        <v>144</v>
      </c>
      <c r="E768" s="216" t="s">
        <v>159</v>
      </c>
      <c r="F768" s="217" t="s">
        <v>160</v>
      </c>
      <c r="G768" s="218" t="s">
        <v>147</v>
      </c>
      <c r="H768" s="219">
        <v>83.680000000000007</v>
      </c>
      <c r="I768" s="220"/>
      <c r="J768" s="221">
        <f>ROUND(I768*H768,2)</f>
        <v>0</v>
      </c>
      <c r="K768" s="222"/>
      <c r="L768" s="44"/>
      <c r="M768" s="223" t="s">
        <v>1</v>
      </c>
      <c r="N768" s="224" t="s">
        <v>38</v>
      </c>
      <c r="O768" s="91"/>
      <c r="P768" s="225">
        <f>O768*H768</f>
        <v>0</v>
      </c>
      <c r="Q768" s="225">
        <v>0</v>
      </c>
      <c r="R768" s="225">
        <f>Q768*H768</f>
        <v>0</v>
      </c>
      <c r="S768" s="225">
        <v>0</v>
      </c>
      <c r="T768" s="226">
        <f>S768*H768</f>
        <v>0</v>
      </c>
      <c r="U768" s="38"/>
      <c r="V768" s="38"/>
      <c r="W768" s="38"/>
      <c r="X768" s="38"/>
      <c r="Y768" s="38"/>
      <c r="Z768" s="38"/>
      <c r="AA768" s="38"/>
      <c r="AB768" s="38"/>
      <c r="AC768" s="38"/>
      <c r="AD768" s="38"/>
      <c r="AE768" s="38"/>
      <c r="AR768" s="227" t="s">
        <v>148</v>
      </c>
      <c r="AT768" s="227" t="s">
        <v>144</v>
      </c>
      <c r="AU768" s="227" t="s">
        <v>149</v>
      </c>
      <c r="AY768" s="17" t="s">
        <v>140</v>
      </c>
      <c r="BE768" s="228">
        <f>IF(N768="základní",J768,0)</f>
        <v>0</v>
      </c>
      <c r="BF768" s="228">
        <f>IF(N768="snížená",J768,0)</f>
        <v>0</v>
      </c>
      <c r="BG768" s="228">
        <f>IF(N768="zákl. přenesená",J768,0)</f>
        <v>0</v>
      </c>
      <c r="BH768" s="228">
        <f>IF(N768="sníž. přenesená",J768,0)</f>
        <v>0</v>
      </c>
      <c r="BI768" s="228">
        <f>IF(N768="nulová",J768,0)</f>
        <v>0</v>
      </c>
      <c r="BJ768" s="17" t="s">
        <v>81</v>
      </c>
      <c r="BK768" s="228">
        <f>ROUND(I768*H768,2)</f>
        <v>0</v>
      </c>
      <c r="BL768" s="17" t="s">
        <v>148</v>
      </c>
      <c r="BM768" s="227" t="s">
        <v>590</v>
      </c>
    </row>
    <row r="769" s="2" customFormat="1">
      <c r="A769" s="38"/>
      <c r="B769" s="39"/>
      <c r="C769" s="40"/>
      <c r="D769" s="262" t="s">
        <v>162</v>
      </c>
      <c r="E769" s="40"/>
      <c r="F769" s="263" t="s">
        <v>163</v>
      </c>
      <c r="G769" s="40"/>
      <c r="H769" s="40"/>
      <c r="I769" s="264"/>
      <c r="J769" s="40"/>
      <c r="K769" s="40"/>
      <c r="L769" s="44"/>
      <c r="M769" s="265"/>
      <c r="N769" s="266"/>
      <c r="O769" s="91"/>
      <c r="P769" s="91"/>
      <c r="Q769" s="91"/>
      <c r="R769" s="91"/>
      <c r="S769" s="91"/>
      <c r="T769" s="92"/>
      <c r="U769" s="38"/>
      <c r="V769" s="38"/>
      <c r="W769" s="38"/>
      <c r="X769" s="38"/>
      <c r="Y769" s="38"/>
      <c r="Z769" s="38"/>
      <c r="AA769" s="38"/>
      <c r="AB769" s="38"/>
      <c r="AC769" s="38"/>
      <c r="AD769" s="38"/>
      <c r="AE769" s="38"/>
      <c r="AT769" s="17" t="s">
        <v>162</v>
      </c>
      <c r="AU769" s="17" t="s">
        <v>149</v>
      </c>
    </row>
    <row r="770" s="13" customFormat="1">
      <c r="A770" s="13"/>
      <c r="B770" s="229"/>
      <c r="C770" s="230"/>
      <c r="D770" s="231" t="s">
        <v>151</v>
      </c>
      <c r="E770" s="232" t="s">
        <v>1</v>
      </c>
      <c r="F770" s="233" t="s">
        <v>220</v>
      </c>
      <c r="G770" s="230"/>
      <c r="H770" s="232" t="s">
        <v>1</v>
      </c>
      <c r="I770" s="234"/>
      <c r="J770" s="230"/>
      <c r="K770" s="230"/>
      <c r="L770" s="235"/>
      <c r="M770" s="236"/>
      <c r="N770" s="237"/>
      <c r="O770" s="237"/>
      <c r="P770" s="237"/>
      <c r="Q770" s="237"/>
      <c r="R770" s="237"/>
      <c r="S770" s="237"/>
      <c r="T770" s="238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T770" s="239" t="s">
        <v>151</v>
      </c>
      <c r="AU770" s="239" t="s">
        <v>149</v>
      </c>
      <c r="AV770" s="13" t="s">
        <v>81</v>
      </c>
      <c r="AW770" s="13" t="s">
        <v>30</v>
      </c>
      <c r="AX770" s="13" t="s">
        <v>73</v>
      </c>
      <c r="AY770" s="239" t="s">
        <v>140</v>
      </c>
    </row>
    <row r="771" s="13" customFormat="1">
      <c r="A771" s="13"/>
      <c r="B771" s="229"/>
      <c r="C771" s="230"/>
      <c r="D771" s="231" t="s">
        <v>151</v>
      </c>
      <c r="E771" s="232" t="s">
        <v>1</v>
      </c>
      <c r="F771" s="233" t="s">
        <v>587</v>
      </c>
      <c r="G771" s="230"/>
      <c r="H771" s="232" t="s">
        <v>1</v>
      </c>
      <c r="I771" s="234"/>
      <c r="J771" s="230"/>
      <c r="K771" s="230"/>
      <c r="L771" s="235"/>
      <c r="M771" s="236"/>
      <c r="N771" s="237"/>
      <c r="O771" s="237"/>
      <c r="P771" s="237"/>
      <c r="Q771" s="237"/>
      <c r="R771" s="237"/>
      <c r="S771" s="237"/>
      <c r="T771" s="238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T771" s="239" t="s">
        <v>151</v>
      </c>
      <c r="AU771" s="239" t="s">
        <v>149</v>
      </c>
      <c r="AV771" s="13" t="s">
        <v>81</v>
      </c>
      <c r="AW771" s="13" t="s">
        <v>30</v>
      </c>
      <c r="AX771" s="13" t="s">
        <v>73</v>
      </c>
      <c r="AY771" s="239" t="s">
        <v>140</v>
      </c>
    </row>
    <row r="772" s="14" customFormat="1">
      <c r="A772" s="14"/>
      <c r="B772" s="240"/>
      <c r="C772" s="241"/>
      <c r="D772" s="231" t="s">
        <v>151</v>
      </c>
      <c r="E772" s="242" t="s">
        <v>1</v>
      </c>
      <c r="F772" s="243" t="s">
        <v>588</v>
      </c>
      <c r="G772" s="241"/>
      <c r="H772" s="244">
        <v>83.680000000000007</v>
      </c>
      <c r="I772" s="245"/>
      <c r="J772" s="241"/>
      <c r="K772" s="241"/>
      <c r="L772" s="246"/>
      <c r="M772" s="247"/>
      <c r="N772" s="248"/>
      <c r="O772" s="248"/>
      <c r="P772" s="248"/>
      <c r="Q772" s="248"/>
      <c r="R772" s="248"/>
      <c r="S772" s="248"/>
      <c r="T772" s="249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T772" s="250" t="s">
        <v>151</v>
      </c>
      <c r="AU772" s="250" t="s">
        <v>149</v>
      </c>
      <c r="AV772" s="14" t="s">
        <v>83</v>
      </c>
      <c r="AW772" s="14" t="s">
        <v>30</v>
      </c>
      <c r="AX772" s="14" t="s">
        <v>73</v>
      </c>
      <c r="AY772" s="250" t="s">
        <v>140</v>
      </c>
    </row>
    <row r="773" s="15" customFormat="1">
      <c r="A773" s="15"/>
      <c r="B773" s="251"/>
      <c r="C773" s="252"/>
      <c r="D773" s="231" t="s">
        <v>151</v>
      </c>
      <c r="E773" s="253" t="s">
        <v>1</v>
      </c>
      <c r="F773" s="254" t="s">
        <v>158</v>
      </c>
      <c r="G773" s="252"/>
      <c r="H773" s="255">
        <v>83.680000000000007</v>
      </c>
      <c r="I773" s="256"/>
      <c r="J773" s="252"/>
      <c r="K773" s="252"/>
      <c r="L773" s="257"/>
      <c r="M773" s="258"/>
      <c r="N773" s="259"/>
      <c r="O773" s="259"/>
      <c r="P773" s="259"/>
      <c r="Q773" s="259"/>
      <c r="R773" s="259"/>
      <c r="S773" s="259"/>
      <c r="T773" s="260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  <c r="AE773" s="15"/>
      <c r="AT773" s="261" t="s">
        <v>151</v>
      </c>
      <c r="AU773" s="261" t="s">
        <v>149</v>
      </c>
      <c r="AV773" s="15" t="s">
        <v>148</v>
      </c>
      <c r="AW773" s="15" t="s">
        <v>30</v>
      </c>
      <c r="AX773" s="15" t="s">
        <v>81</v>
      </c>
      <c r="AY773" s="261" t="s">
        <v>140</v>
      </c>
    </row>
    <row r="774" s="2" customFormat="1" ht="24.15" customHeight="1">
      <c r="A774" s="38"/>
      <c r="B774" s="39"/>
      <c r="C774" s="215" t="s">
        <v>591</v>
      </c>
      <c r="D774" s="215" t="s">
        <v>144</v>
      </c>
      <c r="E774" s="216" t="s">
        <v>242</v>
      </c>
      <c r="F774" s="217" t="s">
        <v>243</v>
      </c>
      <c r="G774" s="218" t="s">
        <v>166</v>
      </c>
      <c r="H774" s="219">
        <v>105</v>
      </c>
      <c r="I774" s="220"/>
      <c r="J774" s="221">
        <f>ROUND(I774*H774,2)</f>
        <v>0</v>
      </c>
      <c r="K774" s="222"/>
      <c r="L774" s="44"/>
      <c r="M774" s="223" t="s">
        <v>1</v>
      </c>
      <c r="N774" s="224" t="s">
        <v>38</v>
      </c>
      <c r="O774" s="91"/>
      <c r="P774" s="225">
        <f>O774*H774</f>
        <v>0</v>
      </c>
      <c r="Q774" s="225">
        <v>0</v>
      </c>
      <c r="R774" s="225">
        <f>Q774*H774</f>
        <v>0</v>
      </c>
      <c r="S774" s="225">
        <v>0</v>
      </c>
      <c r="T774" s="226">
        <f>S774*H774</f>
        <v>0</v>
      </c>
      <c r="U774" s="38"/>
      <c r="V774" s="38"/>
      <c r="W774" s="38"/>
      <c r="X774" s="38"/>
      <c r="Y774" s="38"/>
      <c r="Z774" s="38"/>
      <c r="AA774" s="38"/>
      <c r="AB774" s="38"/>
      <c r="AC774" s="38"/>
      <c r="AD774" s="38"/>
      <c r="AE774" s="38"/>
      <c r="AR774" s="227" t="s">
        <v>148</v>
      </c>
      <c r="AT774" s="227" t="s">
        <v>144</v>
      </c>
      <c r="AU774" s="227" t="s">
        <v>149</v>
      </c>
      <c r="AY774" s="17" t="s">
        <v>140</v>
      </c>
      <c r="BE774" s="228">
        <f>IF(N774="základní",J774,0)</f>
        <v>0</v>
      </c>
      <c r="BF774" s="228">
        <f>IF(N774="snížená",J774,0)</f>
        <v>0</v>
      </c>
      <c r="BG774" s="228">
        <f>IF(N774="zákl. přenesená",J774,0)</f>
        <v>0</v>
      </c>
      <c r="BH774" s="228">
        <f>IF(N774="sníž. přenesená",J774,0)</f>
        <v>0</v>
      </c>
      <c r="BI774" s="228">
        <f>IF(N774="nulová",J774,0)</f>
        <v>0</v>
      </c>
      <c r="BJ774" s="17" t="s">
        <v>81</v>
      </c>
      <c r="BK774" s="228">
        <f>ROUND(I774*H774,2)</f>
        <v>0</v>
      </c>
      <c r="BL774" s="17" t="s">
        <v>148</v>
      </c>
      <c r="BM774" s="227" t="s">
        <v>592</v>
      </c>
    </row>
    <row r="775" s="2" customFormat="1">
      <c r="A775" s="38"/>
      <c r="B775" s="39"/>
      <c r="C775" s="40"/>
      <c r="D775" s="262" t="s">
        <v>162</v>
      </c>
      <c r="E775" s="40"/>
      <c r="F775" s="263" t="s">
        <v>245</v>
      </c>
      <c r="G775" s="40"/>
      <c r="H775" s="40"/>
      <c r="I775" s="264"/>
      <c r="J775" s="40"/>
      <c r="K775" s="40"/>
      <c r="L775" s="44"/>
      <c r="M775" s="265"/>
      <c r="N775" s="266"/>
      <c r="O775" s="91"/>
      <c r="P775" s="91"/>
      <c r="Q775" s="91"/>
      <c r="R775" s="91"/>
      <c r="S775" s="91"/>
      <c r="T775" s="92"/>
      <c r="U775" s="38"/>
      <c r="V775" s="38"/>
      <c r="W775" s="38"/>
      <c r="X775" s="38"/>
      <c r="Y775" s="38"/>
      <c r="Z775" s="38"/>
      <c r="AA775" s="38"/>
      <c r="AB775" s="38"/>
      <c r="AC775" s="38"/>
      <c r="AD775" s="38"/>
      <c r="AE775" s="38"/>
      <c r="AT775" s="17" t="s">
        <v>162</v>
      </c>
      <c r="AU775" s="17" t="s">
        <v>149</v>
      </c>
    </row>
    <row r="776" s="13" customFormat="1">
      <c r="A776" s="13"/>
      <c r="B776" s="229"/>
      <c r="C776" s="230"/>
      <c r="D776" s="231" t="s">
        <v>151</v>
      </c>
      <c r="E776" s="232" t="s">
        <v>1</v>
      </c>
      <c r="F776" s="233" t="s">
        <v>177</v>
      </c>
      <c r="G776" s="230"/>
      <c r="H776" s="232" t="s">
        <v>1</v>
      </c>
      <c r="I776" s="234"/>
      <c r="J776" s="230"/>
      <c r="K776" s="230"/>
      <c r="L776" s="235"/>
      <c r="M776" s="236"/>
      <c r="N776" s="237"/>
      <c r="O776" s="237"/>
      <c r="P776" s="237"/>
      <c r="Q776" s="237"/>
      <c r="R776" s="237"/>
      <c r="S776" s="237"/>
      <c r="T776" s="238"/>
      <c r="U776" s="13"/>
      <c r="V776" s="13"/>
      <c r="W776" s="13"/>
      <c r="X776" s="13"/>
      <c r="Y776" s="13"/>
      <c r="Z776" s="13"/>
      <c r="AA776" s="13"/>
      <c r="AB776" s="13"/>
      <c r="AC776" s="13"/>
      <c r="AD776" s="13"/>
      <c r="AE776" s="13"/>
      <c r="AT776" s="239" t="s">
        <v>151</v>
      </c>
      <c r="AU776" s="239" t="s">
        <v>149</v>
      </c>
      <c r="AV776" s="13" t="s">
        <v>81</v>
      </c>
      <c r="AW776" s="13" t="s">
        <v>30</v>
      </c>
      <c r="AX776" s="13" t="s">
        <v>73</v>
      </c>
      <c r="AY776" s="239" t="s">
        <v>140</v>
      </c>
    </row>
    <row r="777" s="14" customFormat="1">
      <c r="A777" s="14"/>
      <c r="B777" s="240"/>
      <c r="C777" s="241"/>
      <c r="D777" s="231" t="s">
        <v>151</v>
      </c>
      <c r="E777" s="242" t="s">
        <v>1</v>
      </c>
      <c r="F777" s="243" t="s">
        <v>246</v>
      </c>
      <c r="G777" s="241"/>
      <c r="H777" s="244">
        <v>105</v>
      </c>
      <c r="I777" s="245"/>
      <c r="J777" s="241"/>
      <c r="K777" s="241"/>
      <c r="L777" s="246"/>
      <c r="M777" s="247"/>
      <c r="N777" s="248"/>
      <c r="O777" s="248"/>
      <c r="P777" s="248"/>
      <c r="Q777" s="248"/>
      <c r="R777" s="248"/>
      <c r="S777" s="248"/>
      <c r="T777" s="249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T777" s="250" t="s">
        <v>151</v>
      </c>
      <c r="AU777" s="250" t="s">
        <v>149</v>
      </c>
      <c r="AV777" s="14" t="s">
        <v>83</v>
      </c>
      <c r="AW777" s="14" t="s">
        <v>30</v>
      </c>
      <c r="AX777" s="14" t="s">
        <v>73</v>
      </c>
      <c r="AY777" s="250" t="s">
        <v>140</v>
      </c>
    </row>
    <row r="778" s="15" customFormat="1">
      <c r="A778" s="15"/>
      <c r="B778" s="251"/>
      <c r="C778" s="252"/>
      <c r="D778" s="231" t="s">
        <v>151</v>
      </c>
      <c r="E778" s="253" t="s">
        <v>1</v>
      </c>
      <c r="F778" s="254" t="s">
        <v>158</v>
      </c>
      <c r="G778" s="252"/>
      <c r="H778" s="255">
        <v>105</v>
      </c>
      <c r="I778" s="256"/>
      <c r="J778" s="252"/>
      <c r="K778" s="252"/>
      <c r="L778" s="257"/>
      <c r="M778" s="258"/>
      <c r="N778" s="259"/>
      <c r="O778" s="259"/>
      <c r="P778" s="259"/>
      <c r="Q778" s="259"/>
      <c r="R778" s="259"/>
      <c r="S778" s="259"/>
      <c r="T778" s="260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  <c r="AE778" s="15"/>
      <c r="AT778" s="261" t="s">
        <v>151</v>
      </c>
      <c r="AU778" s="261" t="s">
        <v>149</v>
      </c>
      <c r="AV778" s="15" t="s">
        <v>148</v>
      </c>
      <c r="AW778" s="15" t="s">
        <v>30</v>
      </c>
      <c r="AX778" s="15" t="s">
        <v>81</v>
      </c>
      <c r="AY778" s="261" t="s">
        <v>140</v>
      </c>
    </row>
    <row r="779" s="2" customFormat="1" ht="33" customHeight="1">
      <c r="A779" s="38"/>
      <c r="B779" s="39"/>
      <c r="C779" s="215" t="s">
        <v>593</v>
      </c>
      <c r="D779" s="215" t="s">
        <v>144</v>
      </c>
      <c r="E779" s="216" t="s">
        <v>248</v>
      </c>
      <c r="F779" s="217" t="s">
        <v>249</v>
      </c>
      <c r="G779" s="218" t="s">
        <v>194</v>
      </c>
      <c r="H779" s="219">
        <v>671.39999999999998</v>
      </c>
      <c r="I779" s="220"/>
      <c r="J779" s="221">
        <f>ROUND(I779*H779,2)</f>
        <v>0</v>
      </c>
      <c r="K779" s="222"/>
      <c r="L779" s="44"/>
      <c r="M779" s="223" t="s">
        <v>1</v>
      </c>
      <c r="N779" s="224" t="s">
        <v>38</v>
      </c>
      <c r="O779" s="91"/>
      <c r="P779" s="225">
        <f>O779*H779</f>
        <v>0</v>
      </c>
      <c r="Q779" s="225">
        <v>0</v>
      </c>
      <c r="R779" s="225">
        <f>Q779*H779</f>
        <v>0</v>
      </c>
      <c r="S779" s="225">
        <v>0</v>
      </c>
      <c r="T779" s="226">
        <f>S779*H779</f>
        <v>0</v>
      </c>
      <c r="U779" s="38"/>
      <c r="V779" s="38"/>
      <c r="W779" s="38"/>
      <c r="X779" s="38"/>
      <c r="Y779" s="38"/>
      <c r="Z779" s="38"/>
      <c r="AA779" s="38"/>
      <c r="AB779" s="38"/>
      <c r="AC779" s="38"/>
      <c r="AD779" s="38"/>
      <c r="AE779" s="38"/>
      <c r="AR779" s="227" t="s">
        <v>148</v>
      </c>
      <c r="AT779" s="227" t="s">
        <v>144</v>
      </c>
      <c r="AU779" s="227" t="s">
        <v>149</v>
      </c>
      <c r="AY779" s="17" t="s">
        <v>140</v>
      </c>
      <c r="BE779" s="228">
        <f>IF(N779="základní",J779,0)</f>
        <v>0</v>
      </c>
      <c r="BF779" s="228">
        <f>IF(N779="snížená",J779,0)</f>
        <v>0</v>
      </c>
      <c r="BG779" s="228">
        <f>IF(N779="zákl. přenesená",J779,0)</f>
        <v>0</v>
      </c>
      <c r="BH779" s="228">
        <f>IF(N779="sníž. přenesená",J779,0)</f>
        <v>0</v>
      </c>
      <c r="BI779" s="228">
        <f>IF(N779="nulová",J779,0)</f>
        <v>0</v>
      </c>
      <c r="BJ779" s="17" t="s">
        <v>81</v>
      </c>
      <c r="BK779" s="228">
        <f>ROUND(I779*H779,2)</f>
        <v>0</v>
      </c>
      <c r="BL779" s="17" t="s">
        <v>148</v>
      </c>
      <c r="BM779" s="227" t="s">
        <v>594</v>
      </c>
    </row>
    <row r="780" s="2" customFormat="1">
      <c r="A780" s="38"/>
      <c r="B780" s="39"/>
      <c r="C780" s="40"/>
      <c r="D780" s="262" t="s">
        <v>162</v>
      </c>
      <c r="E780" s="40"/>
      <c r="F780" s="263" t="s">
        <v>251</v>
      </c>
      <c r="G780" s="40"/>
      <c r="H780" s="40"/>
      <c r="I780" s="264"/>
      <c r="J780" s="40"/>
      <c r="K780" s="40"/>
      <c r="L780" s="44"/>
      <c r="M780" s="265"/>
      <c r="N780" s="266"/>
      <c r="O780" s="91"/>
      <c r="P780" s="91"/>
      <c r="Q780" s="91"/>
      <c r="R780" s="91"/>
      <c r="S780" s="91"/>
      <c r="T780" s="92"/>
      <c r="U780" s="38"/>
      <c r="V780" s="38"/>
      <c r="W780" s="38"/>
      <c r="X780" s="38"/>
      <c r="Y780" s="38"/>
      <c r="Z780" s="38"/>
      <c r="AA780" s="38"/>
      <c r="AB780" s="38"/>
      <c r="AC780" s="38"/>
      <c r="AD780" s="38"/>
      <c r="AE780" s="38"/>
      <c r="AT780" s="17" t="s">
        <v>162</v>
      </c>
      <c r="AU780" s="17" t="s">
        <v>149</v>
      </c>
    </row>
    <row r="781" s="13" customFormat="1">
      <c r="A781" s="13"/>
      <c r="B781" s="229"/>
      <c r="C781" s="230"/>
      <c r="D781" s="231" t="s">
        <v>151</v>
      </c>
      <c r="E781" s="232" t="s">
        <v>1</v>
      </c>
      <c r="F781" s="233" t="s">
        <v>252</v>
      </c>
      <c r="G781" s="230"/>
      <c r="H781" s="232" t="s">
        <v>1</v>
      </c>
      <c r="I781" s="234"/>
      <c r="J781" s="230"/>
      <c r="K781" s="230"/>
      <c r="L781" s="235"/>
      <c r="M781" s="236"/>
      <c r="N781" s="237"/>
      <c r="O781" s="237"/>
      <c r="P781" s="237"/>
      <c r="Q781" s="237"/>
      <c r="R781" s="237"/>
      <c r="S781" s="237"/>
      <c r="T781" s="238"/>
      <c r="U781" s="13"/>
      <c r="V781" s="13"/>
      <c r="W781" s="13"/>
      <c r="X781" s="13"/>
      <c r="Y781" s="13"/>
      <c r="Z781" s="13"/>
      <c r="AA781" s="13"/>
      <c r="AB781" s="13"/>
      <c r="AC781" s="13"/>
      <c r="AD781" s="13"/>
      <c r="AE781" s="13"/>
      <c r="AT781" s="239" t="s">
        <v>151</v>
      </c>
      <c r="AU781" s="239" t="s">
        <v>149</v>
      </c>
      <c r="AV781" s="13" t="s">
        <v>81</v>
      </c>
      <c r="AW781" s="13" t="s">
        <v>30</v>
      </c>
      <c r="AX781" s="13" t="s">
        <v>73</v>
      </c>
      <c r="AY781" s="239" t="s">
        <v>140</v>
      </c>
    </row>
    <row r="782" s="14" customFormat="1">
      <c r="A782" s="14"/>
      <c r="B782" s="240"/>
      <c r="C782" s="241"/>
      <c r="D782" s="231" t="s">
        <v>151</v>
      </c>
      <c r="E782" s="242" t="s">
        <v>1</v>
      </c>
      <c r="F782" s="243" t="s">
        <v>253</v>
      </c>
      <c r="G782" s="241"/>
      <c r="H782" s="244">
        <v>671.39999999999998</v>
      </c>
      <c r="I782" s="245"/>
      <c r="J782" s="241"/>
      <c r="K782" s="241"/>
      <c r="L782" s="246"/>
      <c r="M782" s="247"/>
      <c r="N782" s="248"/>
      <c r="O782" s="248"/>
      <c r="P782" s="248"/>
      <c r="Q782" s="248"/>
      <c r="R782" s="248"/>
      <c r="S782" s="248"/>
      <c r="T782" s="249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T782" s="250" t="s">
        <v>151</v>
      </c>
      <c r="AU782" s="250" t="s">
        <v>149</v>
      </c>
      <c r="AV782" s="14" t="s">
        <v>83</v>
      </c>
      <c r="AW782" s="14" t="s">
        <v>30</v>
      </c>
      <c r="AX782" s="14" t="s">
        <v>73</v>
      </c>
      <c r="AY782" s="250" t="s">
        <v>140</v>
      </c>
    </row>
    <row r="783" s="15" customFormat="1">
      <c r="A783" s="15"/>
      <c r="B783" s="251"/>
      <c r="C783" s="252"/>
      <c r="D783" s="231" t="s">
        <v>151</v>
      </c>
      <c r="E783" s="253" t="s">
        <v>1</v>
      </c>
      <c r="F783" s="254" t="s">
        <v>158</v>
      </c>
      <c r="G783" s="252"/>
      <c r="H783" s="255">
        <v>671.39999999999998</v>
      </c>
      <c r="I783" s="256"/>
      <c r="J783" s="252"/>
      <c r="K783" s="252"/>
      <c r="L783" s="257"/>
      <c r="M783" s="258"/>
      <c r="N783" s="259"/>
      <c r="O783" s="259"/>
      <c r="P783" s="259"/>
      <c r="Q783" s="259"/>
      <c r="R783" s="259"/>
      <c r="S783" s="259"/>
      <c r="T783" s="260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  <c r="AE783" s="15"/>
      <c r="AT783" s="261" t="s">
        <v>151</v>
      </c>
      <c r="AU783" s="261" t="s">
        <v>149</v>
      </c>
      <c r="AV783" s="15" t="s">
        <v>148</v>
      </c>
      <c r="AW783" s="15" t="s">
        <v>30</v>
      </c>
      <c r="AX783" s="15" t="s">
        <v>81</v>
      </c>
      <c r="AY783" s="261" t="s">
        <v>140</v>
      </c>
    </row>
    <row r="784" s="12" customFormat="1" ht="20.88" customHeight="1">
      <c r="A784" s="12"/>
      <c r="B784" s="199"/>
      <c r="C784" s="200"/>
      <c r="D784" s="201" t="s">
        <v>72</v>
      </c>
      <c r="E784" s="213" t="s">
        <v>595</v>
      </c>
      <c r="F784" s="213" t="s">
        <v>255</v>
      </c>
      <c r="G784" s="200"/>
      <c r="H784" s="200"/>
      <c r="I784" s="203"/>
      <c r="J784" s="214">
        <f>BK784</f>
        <v>0</v>
      </c>
      <c r="K784" s="200"/>
      <c r="L784" s="205"/>
      <c r="M784" s="206"/>
      <c r="N784" s="207"/>
      <c r="O784" s="207"/>
      <c r="P784" s="208">
        <f>SUM(P785:P805)</f>
        <v>0</v>
      </c>
      <c r="Q784" s="207"/>
      <c r="R784" s="208">
        <f>SUM(R785:R805)</f>
        <v>0</v>
      </c>
      <c r="S784" s="207"/>
      <c r="T784" s="209">
        <f>SUM(T785:T805)</f>
        <v>0</v>
      </c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R784" s="210" t="s">
        <v>81</v>
      </c>
      <c r="AT784" s="211" t="s">
        <v>72</v>
      </c>
      <c r="AU784" s="211" t="s">
        <v>83</v>
      </c>
      <c r="AY784" s="210" t="s">
        <v>140</v>
      </c>
      <c r="BK784" s="212">
        <f>SUM(BK785:BK805)</f>
        <v>0</v>
      </c>
    </row>
    <row r="785" s="2" customFormat="1" ht="24.15" customHeight="1">
      <c r="A785" s="38"/>
      <c r="B785" s="39"/>
      <c r="C785" s="215" t="s">
        <v>596</v>
      </c>
      <c r="D785" s="215" t="s">
        <v>144</v>
      </c>
      <c r="E785" s="216" t="s">
        <v>257</v>
      </c>
      <c r="F785" s="217" t="s">
        <v>258</v>
      </c>
      <c r="G785" s="218" t="s">
        <v>147</v>
      </c>
      <c r="H785" s="219">
        <v>1.6000000000000001</v>
      </c>
      <c r="I785" s="220"/>
      <c r="J785" s="221">
        <f>ROUND(I785*H785,2)</f>
        <v>0</v>
      </c>
      <c r="K785" s="222"/>
      <c r="L785" s="44"/>
      <c r="M785" s="223" t="s">
        <v>1</v>
      </c>
      <c r="N785" s="224" t="s">
        <v>38</v>
      </c>
      <c r="O785" s="91"/>
      <c r="P785" s="225">
        <f>O785*H785</f>
        <v>0</v>
      </c>
      <c r="Q785" s="225">
        <v>0</v>
      </c>
      <c r="R785" s="225">
        <f>Q785*H785</f>
        <v>0</v>
      </c>
      <c r="S785" s="225">
        <v>0</v>
      </c>
      <c r="T785" s="226">
        <f>S785*H785</f>
        <v>0</v>
      </c>
      <c r="U785" s="38"/>
      <c r="V785" s="38"/>
      <c r="W785" s="38"/>
      <c r="X785" s="38"/>
      <c r="Y785" s="38"/>
      <c r="Z785" s="38"/>
      <c r="AA785" s="38"/>
      <c r="AB785" s="38"/>
      <c r="AC785" s="38"/>
      <c r="AD785" s="38"/>
      <c r="AE785" s="38"/>
      <c r="AR785" s="227" t="s">
        <v>148</v>
      </c>
      <c r="AT785" s="227" t="s">
        <v>144</v>
      </c>
      <c r="AU785" s="227" t="s">
        <v>149</v>
      </c>
      <c r="AY785" s="17" t="s">
        <v>140</v>
      </c>
      <c r="BE785" s="228">
        <f>IF(N785="základní",J785,0)</f>
        <v>0</v>
      </c>
      <c r="BF785" s="228">
        <f>IF(N785="snížená",J785,0)</f>
        <v>0</v>
      </c>
      <c r="BG785" s="228">
        <f>IF(N785="zákl. přenesená",J785,0)</f>
        <v>0</v>
      </c>
      <c r="BH785" s="228">
        <f>IF(N785="sníž. přenesená",J785,0)</f>
        <v>0</v>
      </c>
      <c r="BI785" s="228">
        <f>IF(N785="nulová",J785,0)</f>
        <v>0</v>
      </c>
      <c r="BJ785" s="17" t="s">
        <v>81</v>
      </c>
      <c r="BK785" s="228">
        <f>ROUND(I785*H785,2)</f>
        <v>0</v>
      </c>
      <c r="BL785" s="17" t="s">
        <v>148</v>
      </c>
      <c r="BM785" s="227" t="s">
        <v>597</v>
      </c>
    </row>
    <row r="786" s="13" customFormat="1">
      <c r="A786" s="13"/>
      <c r="B786" s="229"/>
      <c r="C786" s="230"/>
      <c r="D786" s="231" t="s">
        <v>151</v>
      </c>
      <c r="E786" s="232" t="s">
        <v>1</v>
      </c>
      <c r="F786" s="233" t="s">
        <v>260</v>
      </c>
      <c r="G786" s="230"/>
      <c r="H786" s="232" t="s">
        <v>1</v>
      </c>
      <c r="I786" s="234"/>
      <c r="J786" s="230"/>
      <c r="K786" s="230"/>
      <c r="L786" s="235"/>
      <c r="M786" s="236"/>
      <c r="N786" s="237"/>
      <c r="O786" s="237"/>
      <c r="P786" s="237"/>
      <c r="Q786" s="237"/>
      <c r="R786" s="237"/>
      <c r="S786" s="237"/>
      <c r="T786" s="238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T786" s="239" t="s">
        <v>151</v>
      </c>
      <c r="AU786" s="239" t="s">
        <v>149</v>
      </c>
      <c r="AV786" s="13" t="s">
        <v>81</v>
      </c>
      <c r="AW786" s="13" t="s">
        <v>30</v>
      </c>
      <c r="AX786" s="13" t="s">
        <v>73</v>
      </c>
      <c r="AY786" s="239" t="s">
        <v>140</v>
      </c>
    </row>
    <row r="787" s="13" customFormat="1">
      <c r="A787" s="13"/>
      <c r="B787" s="229"/>
      <c r="C787" s="230"/>
      <c r="D787" s="231" t="s">
        <v>151</v>
      </c>
      <c r="E787" s="232" t="s">
        <v>1</v>
      </c>
      <c r="F787" s="233" t="s">
        <v>598</v>
      </c>
      <c r="G787" s="230"/>
      <c r="H787" s="232" t="s">
        <v>1</v>
      </c>
      <c r="I787" s="234"/>
      <c r="J787" s="230"/>
      <c r="K787" s="230"/>
      <c r="L787" s="235"/>
      <c r="M787" s="236"/>
      <c r="N787" s="237"/>
      <c r="O787" s="237"/>
      <c r="P787" s="237"/>
      <c r="Q787" s="237"/>
      <c r="R787" s="237"/>
      <c r="S787" s="237"/>
      <c r="T787" s="238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T787" s="239" t="s">
        <v>151</v>
      </c>
      <c r="AU787" s="239" t="s">
        <v>149</v>
      </c>
      <c r="AV787" s="13" t="s">
        <v>81</v>
      </c>
      <c r="AW787" s="13" t="s">
        <v>30</v>
      </c>
      <c r="AX787" s="13" t="s">
        <v>73</v>
      </c>
      <c r="AY787" s="239" t="s">
        <v>140</v>
      </c>
    </row>
    <row r="788" s="14" customFormat="1">
      <c r="A788" s="14"/>
      <c r="B788" s="240"/>
      <c r="C788" s="241"/>
      <c r="D788" s="231" t="s">
        <v>151</v>
      </c>
      <c r="E788" s="242" t="s">
        <v>1</v>
      </c>
      <c r="F788" s="243" t="s">
        <v>599</v>
      </c>
      <c r="G788" s="241"/>
      <c r="H788" s="244">
        <v>1.6000000000000001</v>
      </c>
      <c r="I788" s="245"/>
      <c r="J788" s="241"/>
      <c r="K788" s="241"/>
      <c r="L788" s="246"/>
      <c r="M788" s="247"/>
      <c r="N788" s="248"/>
      <c r="O788" s="248"/>
      <c r="P788" s="248"/>
      <c r="Q788" s="248"/>
      <c r="R788" s="248"/>
      <c r="S788" s="248"/>
      <c r="T788" s="249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T788" s="250" t="s">
        <v>151</v>
      </c>
      <c r="AU788" s="250" t="s">
        <v>149</v>
      </c>
      <c r="AV788" s="14" t="s">
        <v>83</v>
      </c>
      <c r="AW788" s="14" t="s">
        <v>30</v>
      </c>
      <c r="AX788" s="14" t="s">
        <v>73</v>
      </c>
      <c r="AY788" s="250" t="s">
        <v>140</v>
      </c>
    </row>
    <row r="789" s="15" customFormat="1">
      <c r="A789" s="15"/>
      <c r="B789" s="251"/>
      <c r="C789" s="252"/>
      <c r="D789" s="231" t="s">
        <v>151</v>
      </c>
      <c r="E789" s="253" t="s">
        <v>1</v>
      </c>
      <c r="F789" s="254" t="s">
        <v>158</v>
      </c>
      <c r="G789" s="252"/>
      <c r="H789" s="255">
        <v>1.6000000000000001</v>
      </c>
      <c r="I789" s="256"/>
      <c r="J789" s="252"/>
      <c r="K789" s="252"/>
      <c r="L789" s="257"/>
      <c r="M789" s="258"/>
      <c r="N789" s="259"/>
      <c r="O789" s="259"/>
      <c r="P789" s="259"/>
      <c r="Q789" s="259"/>
      <c r="R789" s="259"/>
      <c r="S789" s="259"/>
      <c r="T789" s="260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  <c r="AT789" s="261" t="s">
        <v>151</v>
      </c>
      <c r="AU789" s="261" t="s">
        <v>149</v>
      </c>
      <c r="AV789" s="15" t="s">
        <v>148</v>
      </c>
      <c r="AW789" s="15" t="s">
        <v>30</v>
      </c>
      <c r="AX789" s="15" t="s">
        <v>81</v>
      </c>
      <c r="AY789" s="261" t="s">
        <v>140</v>
      </c>
    </row>
    <row r="790" s="2" customFormat="1" ht="21.75" customHeight="1">
      <c r="A790" s="38"/>
      <c r="B790" s="39"/>
      <c r="C790" s="215" t="s">
        <v>600</v>
      </c>
      <c r="D790" s="215" t="s">
        <v>144</v>
      </c>
      <c r="E790" s="216" t="s">
        <v>159</v>
      </c>
      <c r="F790" s="217" t="s">
        <v>160</v>
      </c>
      <c r="G790" s="218" t="s">
        <v>147</v>
      </c>
      <c r="H790" s="219">
        <v>1.6000000000000001</v>
      </c>
      <c r="I790" s="220"/>
      <c r="J790" s="221">
        <f>ROUND(I790*H790,2)</f>
        <v>0</v>
      </c>
      <c r="K790" s="222"/>
      <c r="L790" s="44"/>
      <c r="M790" s="223" t="s">
        <v>1</v>
      </c>
      <c r="N790" s="224" t="s">
        <v>38</v>
      </c>
      <c r="O790" s="91"/>
      <c r="P790" s="225">
        <f>O790*H790</f>
        <v>0</v>
      </c>
      <c r="Q790" s="225">
        <v>0</v>
      </c>
      <c r="R790" s="225">
        <f>Q790*H790</f>
        <v>0</v>
      </c>
      <c r="S790" s="225">
        <v>0</v>
      </c>
      <c r="T790" s="226">
        <f>S790*H790</f>
        <v>0</v>
      </c>
      <c r="U790" s="38"/>
      <c r="V790" s="38"/>
      <c r="W790" s="38"/>
      <c r="X790" s="38"/>
      <c r="Y790" s="38"/>
      <c r="Z790" s="38"/>
      <c r="AA790" s="38"/>
      <c r="AB790" s="38"/>
      <c r="AC790" s="38"/>
      <c r="AD790" s="38"/>
      <c r="AE790" s="38"/>
      <c r="AR790" s="227" t="s">
        <v>148</v>
      </c>
      <c r="AT790" s="227" t="s">
        <v>144</v>
      </c>
      <c r="AU790" s="227" t="s">
        <v>149</v>
      </c>
      <c r="AY790" s="17" t="s">
        <v>140</v>
      </c>
      <c r="BE790" s="228">
        <f>IF(N790="základní",J790,0)</f>
        <v>0</v>
      </c>
      <c r="BF790" s="228">
        <f>IF(N790="snížená",J790,0)</f>
        <v>0</v>
      </c>
      <c r="BG790" s="228">
        <f>IF(N790="zákl. přenesená",J790,0)</f>
        <v>0</v>
      </c>
      <c r="BH790" s="228">
        <f>IF(N790="sníž. přenesená",J790,0)</f>
        <v>0</v>
      </c>
      <c r="BI790" s="228">
        <f>IF(N790="nulová",J790,0)</f>
        <v>0</v>
      </c>
      <c r="BJ790" s="17" t="s">
        <v>81</v>
      </c>
      <c r="BK790" s="228">
        <f>ROUND(I790*H790,2)</f>
        <v>0</v>
      </c>
      <c r="BL790" s="17" t="s">
        <v>148</v>
      </c>
      <c r="BM790" s="227" t="s">
        <v>601</v>
      </c>
    </row>
    <row r="791" s="2" customFormat="1">
      <c r="A791" s="38"/>
      <c r="B791" s="39"/>
      <c r="C791" s="40"/>
      <c r="D791" s="262" t="s">
        <v>162</v>
      </c>
      <c r="E791" s="40"/>
      <c r="F791" s="263" t="s">
        <v>163</v>
      </c>
      <c r="G791" s="40"/>
      <c r="H791" s="40"/>
      <c r="I791" s="264"/>
      <c r="J791" s="40"/>
      <c r="K791" s="40"/>
      <c r="L791" s="44"/>
      <c r="M791" s="265"/>
      <c r="N791" s="266"/>
      <c r="O791" s="91"/>
      <c r="P791" s="91"/>
      <c r="Q791" s="91"/>
      <c r="R791" s="91"/>
      <c r="S791" s="91"/>
      <c r="T791" s="92"/>
      <c r="U791" s="38"/>
      <c r="V791" s="38"/>
      <c r="W791" s="38"/>
      <c r="X791" s="38"/>
      <c r="Y791" s="38"/>
      <c r="Z791" s="38"/>
      <c r="AA791" s="38"/>
      <c r="AB791" s="38"/>
      <c r="AC791" s="38"/>
      <c r="AD791" s="38"/>
      <c r="AE791" s="38"/>
      <c r="AT791" s="17" t="s">
        <v>162</v>
      </c>
      <c r="AU791" s="17" t="s">
        <v>149</v>
      </c>
    </row>
    <row r="792" s="13" customFormat="1">
      <c r="A792" s="13"/>
      <c r="B792" s="229"/>
      <c r="C792" s="230"/>
      <c r="D792" s="231" t="s">
        <v>151</v>
      </c>
      <c r="E792" s="232" t="s">
        <v>1</v>
      </c>
      <c r="F792" s="233" t="s">
        <v>260</v>
      </c>
      <c r="G792" s="230"/>
      <c r="H792" s="232" t="s">
        <v>1</v>
      </c>
      <c r="I792" s="234"/>
      <c r="J792" s="230"/>
      <c r="K792" s="230"/>
      <c r="L792" s="235"/>
      <c r="M792" s="236"/>
      <c r="N792" s="237"/>
      <c r="O792" s="237"/>
      <c r="P792" s="237"/>
      <c r="Q792" s="237"/>
      <c r="R792" s="237"/>
      <c r="S792" s="237"/>
      <c r="T792" s="238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T792" s="239" t="s">
        <v>151</v>
      </c>
      <c r="AU792" s="239" t="s">
        <v>149</v>
      </c>
      <c r="AV792" s="13" t="s">
        <v>81</v>
      </c>
      <c r="AW792" s="13" t="s">
        <v>30</v>
      </c>
      <c r="AX792" s="13" t="s">
        <v>73</v>
      </c>
      <c r="AY792" s="239" t="s">
        <v>140</v>
      </c>
    </row>
    <row r="793" s="13" customFormat="1">
      <c r="A793" s="13"/>
      <c r="B793" s="229"/>
      <c r="C793" s="230"/>
      <c r="D793" s="231" t="s">
        <v>151</v>
      </c>
      <c r="E793" s="232" t="s">
        <v>1</v>
      </c>
      <c r="F793" s="233" t="s">
        <v>598</v>
      </c>
      <c r="G793" s="230"/>
      <c r="H793" s="232" t="s">
        <v>1</v>
      </c>
      <c r="I793" s="234"/>
      <c r="J793" s="230"/>
      <c r="K793" s="230"/>
      <c r="L793" s="235"/>
      <c r="M793" s="236"/>
      <c r="N793" s="237"/>
      <c r="O793" s="237"/>
      <c r="P793" s="237"/>
      <c r="Q793" s="237"/>
      <c r="R793" s="237"/>
      <c r="S793" s="237"/>
      <c r="T793" s="238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T793" s="239" t="s">
        <v>151</v>
      </c>
      <c r="AU793" s="239" t="s">
        <v>149</v>
      </c>
      <c r="AV793" s="13" t="s">
        <v>81</v>
      </c>
      <c r="AW793" s="13" t="s">
        <v>30</v>
      </c>
      <c r="AX793" s="13" t="s">
        <v>73</v>
      </c>
      <c r="AY793" s="239" t="s">
        <v>140</v>
      </c>
    </row>
    <row r="794" s="14" customFormat="1">
      <c r="A794" s="14"/>
      <c r="B794" s="240"/>
      <c r="C794" s="241"/>
      <c r="D794" s="231" t="s">
        <v>151</v>
      </c>
      <c r="E794" s="242" t="s">
        <v>1</v>
      </c>
      <c r="F794" s="243" t="s">
        <v>599</v>
      </c>
      <c r="G794" s="241"/>
      <c r="H794" s="244">
        <v>1.6000000000000001</v>
      </c>
      <c r="I794" s="245"/>
      <c r="J794" s="241"/>
      <c r="K794" s="241"/>
      <c r="L794" s="246"/>
      <c r="M794" s="247"/>
      <c r="N794" s="248"/>
      <c r="O794" s="248"/>
      <c r="P794" s="248"/>
      <c r="Q794" s="248"/>
      <c r="R794" s="248"/>
      <c r="S794" s="248"/>
      <c r="T794" s="249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T794" s="250" t="s">
        <v>151</v>
      </c>
      <c r="AU794" s="250" t="s">
        <v>149</v>
      </c>
      <c r="AV794" s="14" t="s">
        <v>83</v>
      </c>
      <c r="AW794" s="14" t="s">
        <v>30</v>
      </c>
      <c r="AX794" s="14" t="s">
        <v>73</v>
      </c>
      <c r="AY794" s="250" t="s">
        <v>140</v>
      </c>
    </row>
    <row r="795" s="15" customFormat="1">
      <c r="A795" s="15"/>
      <c r="B795" s="251"/>
      <c r="C795" s="252"/>
      <c r="D795" s="231" t="s">
        <v>151</v>
      </c>
      <c r="E795" s="253" t="s">
        <v>1</v>
      </c>
      <c r="F795" s="254" t="s">
        <v>158</v>
      </c>
      <c r="G795" s="252"/>
      <c r="H795" s="255">
        <v>1.6000000000000001</v>
      </c>
      <c r="I795" s="256"/>
      <c r="J795" s="252"/>
      <c r="K795" s="252"/>
      <c r="L795" s="257"/>
      <c r="M795" s="258"/>
      <c r="N795" s="259"/>
      <c r="O795" s="259"/>
      <c r="P795" s="259"/>
      <c r="Q795" s="259"/>
      <c r="R795" s="259"/>
      <c r="S795" s="259"/>
      <c r="T795" s="260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  <c r="AE795" s="15"/>
      <c r="AT795" s="261" t="s">
        <v>151</v>
      </c>
      <c r="AU795" s="261" t="s">
        <v>149</v>
      </c>
      <c r="AV795" s="15" t="s">
        <v>148</v>
      </c>
      <c r="AW795" s="15" t="s">
        <v>30</v>
      </c>
      <c r="AX795" s="15" t="s">
        <v>81</v>
      </c>
      <c r="AY795" s="261" t="s">
        <v>140</v>
      </c>
    </row>
    <row r="796" s="2" customFormat="1" ht="24.15" customHeight="1">
      <c r="A796" s="38"/>
      <c r="B796" s="39"/>
      <c r="C796" s="215" t="s">
        <v>602</v>
      </c>
      <c r="D796" s="215" t="s">
        <v>144</v>
      </c>
      <c r="E796" s="216" t="s">
        <v>279</v>
      </c>
      <c r="F796" s="217" t="s">
        <v>280</v>
      </c>
      <c r="G796" s="218" t="s">
        <v>166</v>
      </c>
      <c r="H796" s="219">
        <v>20</v>
      </c>
      <c r="I796" s="220"/>
      <c r="J796" s="221">
        <f>ROUND(I796*H796,2)</f>
        <v>0</v>
      </c>
      <c r="K796" s="222"/>
      <c r="L796" s="44"/>
      <c r="M796" s="223" t="s">
        <v>1</v>
      </c>
      <c r="N796" s="224" t="s">
        <v>38</v>
      </c>
      <c r="O796" s="91"/>
      <c r="P796" s="225">
        <f>O796*H796</f>
        <v>0</v>
      </c>
      <c r="Q796" s="225">
        <v>0</v>
      </c>
      <c r="R796" s="225">
        <f>Q796*H796</f>
        <v>0</v>
      </c>
      <c r="S796" s="225">
        <v>0</v>
      </c>
      <c r="T796" s="226">
        <f>S796*H796</f>
        <v>0</v>
      </c>
      <c r="U796" s="38"/>
      <c r="V796" s="38"/>
      <c r="W796" s="38"/>
      <c r="X796" s="38"/>
      <c r="Y796" s="38"/>
      <c r="Z796" s="38"/>
      <c r="AA796" s="38"/>
      <c r="AB796" s="38"/>
      <c r="AC796" s="38"/>
      <c r="AD796" s="38"/>
      <c r="AE796" s="38"/>
      <c r="AR796" s="227" t="s">
        <v>148</v>
      </c>
      <c r="AT796" s="227" t="s">
        <v>144</v>
      </c>
      <c r="AU796" s="227" t="s">
        <v>149</v>
      </c>
      <c r="AY796" s="17" t="s">
        <v>140</v>
      </c>
      <c r="BE796" s="228">
        <f>IF(N796="základní",J796,0)</f>
        <v>0</v>
      </c>
      <c r="BF796" s="228">
        <f>IF(N796="snížená",J796,0)</f>
        <v>0</v>
      </c>
      <c r="BG796" s="228">
        <f>IF(N796="zákl. přenesená",J796,0)</f>
        <v>0</v>
      </c>
      <c r="BH796" s="228">
        <f>IF(N796="sníž. přenesená",J796,0)</f>
        <v>0</v>
      </c>
      <c r="BI796" s="228">
        <f>IF(N796="nulová",J796,0)</f>
        <v>0</v>
      </c>
      <c r="BJ796" s="17" t="s">
        <v>81</v>
      </c>
      <c r="BK796" s="228">
        <f>ROUND(I796*H796,2)</f>
        <v>0</v>
      </c>
      <c r="BL796" s="17" t="s">
        <v>148</v>
      </c>
      <c r="BM796" s="227" t="s">
        <v>603</v>
      </c>
    </row>
    <row r="797" s="2" customFormat="1">
      <c r="A797" s="38"/>
      <c r="B797" s="39"/>
      <c r="C797" s="40"/>
      <c r="D797" s="262" t="s">
        <v>162</v>
      </c>
      <c r="E797" s="40"/>
      <c r="F797" s="263" t="s">
        <v>282</v>
      </c>
      <c r="G797" s="40"/>
      <c r="H797" s="40"/>
      <c r="I797" s="264"/>
      <c r="J797" s="40"/>
      <c r="K797" s="40"/>
      <c r="L797" s="44"/>
      <c r="M797" s="265"/>
      <c r="N797" s="266"/>
      <c r="O797" s="91"/>
      <c r="P797" s="91"/>
      <c r="Q797" s="91"/>
      <c r="R797" s="91"/>
      <c r="S797" s="91"/>
      <c r="T797" s="92"/>
      <c r="U797" s="38"/>
      <c r="V797" s="38"/>
      <c r="W797" s="38"/>
      <c r="X797" s="38"/>
      <c r="Y797" s="38"/>
      <c r="Z797" s="38"/>
      <c r="AA797" s="38"/>
      <c r="AB797" s="38"/>
      <c r="AC797" s="38"/>
      <c r="AD797" s="38"/>
      <c r="AE797" s="38"/>
      <c r="AT797" s="17" t="s">
        <v>162</v>
      </c>
      <c r="AU797" s="17" t="s">
        <v>149</v>
      </c>
    </row>
    <row r="798" s="13" customFormat="1">
      <c r="A798" s="13"/>
      <c r="B798" s="229"/>
      <c r="C798" s="230"/>
      <c r="D798" s="231" t="s">
        <v>151</v>
      </c>
      <c r="E798" s="232" t="s">
        <v>1</v>
      </c>
      <c r="F798" s="233" t="s">
        <v>283</v>
      </c>
      <c r="G798" s="230"/>
      <c r="H798" s="232" t="s">
        <v>1</v>
      </c>
      <c r="I798" s="234"/>
      <c r="J798" s="230"/>
      <c r="K798" s="230"/>
      <c r="L798" s="235"/>
      <c r="M798" s="236"/>
      <c r="N798" s="237"/>
      <c r="O798" s="237"/>
      <c r="P798" s="237"/>
      <c r="Q798" s="237"/>
      <c r="R798" s="237"/>
      <c r="S798" s="237"/>
      <c r="T798" s="238"/>
      <c r="U798" s="13"/>
      <c r="V798" s="13"/>
      <c r="W798" s="13"/>
      <c r="X798" s="13"/>
      <c r="Y798" s="13"/>
      <c r="Z798" s="13"/>
      <c r="AA798" s="13"/>
      <c r="AB798" s="13"/>
      <c r="AC798" s="13"/>
      <c r="AD798" s="13"/>
      <c r="AE798" s="13"/>
      <c r="AT798" s="239" t="s">
        <v>151</v>
      </c>
      <c r="AU798" s="239" t="s">
        <v>149</v>
      </c>
      <c r="AV798" s="13" t="s">
        <v>81</v>
      </c>
      <c r="AW798" s="13" t="s">
        <v>30</v>
      </c>
      <c r="AX798" s="13" t="s">
        <v>73</v>
      </c>
      <c r="AY798" s="239" t="s">
        <v>140</v>
      </c>
    </row>
    <row r="799" s="14" customFormat="1">
      <c r="A799" s="14"/>
      <c r="B799" s="240"/>
      <c r="C799" s="241"/>
      <c r="D799" s="231" t="s">
        <v>151</v>
      </c>
      <c r="E799" s="242" t="s">
        <v>1</v>
      </c>
      <c r="F799" s="243" t="s">
        <v>284</v>
      </c>
      <c r="G799" s="241"/>
      <c r="H799" s="244">
        <v>20</v>
      </c>
      <c r="I799" s="245"/>
      <c r="J799" s="241"/>
      <c r="K799" s="241"/>
      <c r="L799" s="246"/>
      <c r="M799" s="247"/>
      <c r="N799" s="248"/>
      <c r="O799" s="248"/>
      <c r="P799" s="248"/>
      <c r="Q799" s="248"/>
      <c r="R799" s="248"/>
      <c r="S799" s="248"/>
      <c r="T799" s="249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T799" s="250" t="s">
        <v>151</v>
      </c>
      <c r="AU799" s="250" t="s">
        <v>149</v>
      </c>
      <c r="AV799" s="14" t="s">
        <v>83</v>
      </c>
      <c r="AW799" s="14" t="s">
        <v>30</v>
      </c>
      <c r="AX799" s="14" t="s">
        <v>73</v>
      </c>
      <c r="AY799" s="250" t="s">
        <v>140</v>
      </c>
    </row>
    <row r="800" s="15" customFormat="1">
      <c r="A800" s="15"/>
      <c r="B800" s="251"/>
      <c r="C800" s="252"/>
      <c r="D800" s="231" t="s">
        <v>151</v>
      </c>
      <c r="E800" s="253" t="s">
        <v>1</v>
      </c>
      <c r="F800" s="254" t="s">
        <v>158</v>
      </c>
      <c r="G800" s="252"/>
      <c r="H800" s="255">
        <v>20</v>
      </c>
      <c r="I800" s="256"/>
      <c r="J800" s="252"/>
      <c r="K800" s="252"/>
      <c r="L800" s="257"/>
      <c r="M800" s="258"/>
      <c r="N800" s="259"/>
      <c r="O800" s="259"/>
      <c r="P800" s="259"/>
      <c r="Q800" s="259"/>
      <c r="R800" s="259"/>
      <c r="S800" s="259"/>
      <c r="T800" s="260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  <c r="AE800" s="15"/>
      <c r="AT800" s="261" t="s">
        <v>151</v>
      </c>
      <c r="AU800" s="261" t="s">
        <v>149</v>
      </c>
      <c r="AV800" s="15" t="s">
        <v>148</v>
      </c>
      <c r="AW800" s="15" t="s">
        <v>30</v>
      </c>
      <c r="AX800" s="15" t="s">
        <v>81</v>
      </c>
      <c r="AY800" s="261" t="s">
        <v>140</v>
      </c>
    </row>
    <row r="801" s="2" customFormat="1" ht="16.5" customHeight="1">
      <c r="A801" s="38"/>
      <c r="B801" s="39"/>
      <c r="C801" s="215" t="s">
        <v>604</v>
      </c>
      <c r="D801" s="215" t="s">
        <v>144</v>
      </c>
      <c r="E801" s="216" t="s">
        <v>286</v>
      </c>
      <c r="F801" s="217" t="s">
        <v>287</v>
      </c>
      <c r="G801" s="218" t="s">
        <v>166</v>
      </c>
      <c r="H801" s="219">
        <v>10</v>
      </c>
      <c r="I801" s="220"/>
      <c r="J801" s="221">
        <f>ROUND(I801*H801,2)</f>
        <v>0</v>
      </c>
      <c r="K801" s="222"/>
      <c r="L801" s="44"/>
      <c r="M801" s="223" t="s">
        <v>1</v>
      </c>
      <c r="N801" s="224" t="s">
        <v>38</v>
      </c>
      <c r="O801" s="91"/>
      <c r="P801" s="225">
        <f>O801*H801</f>
        <v>0</v>
      </c>
      <c r="Q801" s="225">
        <v>0</v>
      </c>
      <c r="R801" s="225">
        <f>Q801*H801</f>
        <v>0</v>
      </c>
      <c r="S801" s="225">
        <v>0</v>
      </c>
      <c r="T801" s="226">
        <f>S801*H801</f>
        <v>0</v>
      </c>
      <c r="U801" s="38"/>
      <c r="V801" s="38"/>
      <c r="W801" s="38"/>
      <c r="X801" s="38"/>
      <c r="Y801" s="38"/>
      <c r="Z801" s="38"/>
      <c r="AA801" s="38"/>
      <c r="AB801" s="38"/>
      <c r="AC801" s="38"/>
      <c r="AD801" s="38"/>
      <c r="AE801" s="38"/>
      <c r="AR801" s="227" t="s">
        <v>148</v>
      </c>
      <c r="AT801" s="227" t="s">
        <v>144</v>
      </c>
      <c r="AU801" s="227" t="s">
        <v>149</v>
      </c>
      <c r="AY801" s="17" t="s">
        <v>140</v>
      </c>
      <c r="BE801" s="228">
        <f>IF(N801="základní",J801,0)</f>
        <v>0</v>
      </c>
      <c r="BF801" s="228">
        <f>IF(N801="snížená",J801,0)</f>
        <v>0</v>
      </c>
      <c r="BG801" s="228">
        <f>IF(N801="zákl. přenesená",J801,0)</f>
        <v>0</v>
      </c>
      <c r="BH801" s="228">
        <f>IF(N801="sníž. přenesená",J801,0)</f>
        <v>0</v>
      </c>
      <c r="BI801" s="228">
        <f>IF(N801="nulová",J801,0)</f>
        <v>0</v>
      </c>
      <c r="BJ801" s="17" t="s">
        <v>81</v>
      </c>
      <c r="BK801" s="228">
        <f>ROUND(I801*H801,2)</f>
        <v>0</v>
      </c>
      <c r="BL801" s="17" t="s">
        <v>148</v>
      </c>
      <c r="BM801" s="227" t="s">
        <v>605</v>
      </c>
    </row>
    <row r="802" s="2" customFormat="1">
      <c r="A802" s="38"/>
      <c r="B802" s="39"/>
      <c r="C802" s="40"/>
      <c r="D802" s="262" t="s">
        <v>162</v>
      </c>
      <c r="E802" s="40"/>
      <c r="F802" s="263" t="s">
        <v>289</v>
      </c>
      <c r="G802" s="40"/>
      <c r="H802" s="40"/>
      <c r="I802" s="264"/>
      <c r="J802" s="40"/>
      <c r="K802" s="40"/>
      <c r="L802" s="44"/>
      <c r="M802" s="265"/>
      <c r="N802" s="266"/>
      <c r="O802" s="91"/>
      <c r="P802" s="91"/>
      <c r="Q802" s="91"/>
      <c r="R802" s="91"/>
      <c r="S802" s="91"/>
      <c r="T802" s="92"/>
      <c r="U802" s="38"/>
      <c r="V802" s="38"/>
      <c r="W802" s="38"/>
      <c r="X802" s="38"/>
      <c r="Y802" s="38"/>
      <c r="Z802" s="38"/>
      <c r="AA802" s="38"/>
      <c r="AB802" s="38"/>
      <c r="AC802" s="38"/>
      <c r="AD802" s="38"/>
      <c r="AE802" s="38"/>
      <c r="AT802" s="17" t="s">
        <v>162</v>
      </c>
      <c r="AU802" s="17" t="s">
        <v>149</v>
      </c>
    </row>
    <row r="803" s="13" customFormat="1">
      <c r="A803" s="13"/>
      <c r="B803" s="229"/>
      <c r="C803" s="230"/>
      <c r="D803" s="231" t="s">
        <v>151</v>
      </c>
      <c r="E803" s="232" t="s">
        <v>1</v>
      </c>
      <c r="F803" s="233" t="s">
        <v>290</v>
      </c>
      <c r="G803" s="230"/>
      <c r="H803" s="232" t="s">
        <v>1</v>
      </c>
      <c r="I803" s="234"/>
      <c r="J803" s="230"/>
      <c r="K803" s="230"/>
      <c r="L803" s="235"/>
      <c r="M803" s="236"/>
      <c r="N803" s="237"/>
      <c r="O803" s="237"/>
      <c r="P803" s="237"/>
      <c r="Q803" s="237"/>
      <c r="R803" s="237"/>
      <c r="S803" s="237"/>
      <c r="T803" s="238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T803" s="239" t="s">
        <v>151</v>
      </c>
      <c r="AU803" s="239" t="s">
        <v>149</v>
      </c>
      <c r="AV803" s="13" t="s">
        <v>81</v>
      </c>
      <c r="AW803" s="13" t="s">
        <v>30</v>
      </c>
      <c r="AX803" s="13" t="s">
        <v>73</v>
      </c>
      <c r="AY803" s="239" t="s">
        <v>140</v>
      </c>
    </row>
    <row r="804" s="14" customFormat="1">
      <c r="A804" s="14"/>
      <c r="B804" s="240"/>
      <c r="C804" s="241"/>
      <c r="D804" s="231" t="s">
        <v>151</v>
      </c>
      <c r="E804" s="242" t="s">
        <v>1</v>
      </c>
      <c r="F804" s="243" t="s">
        <v>210</v>
      </c>
      <c r="G804" s="241"/>
      <c r="H804" s="244">
        <v>10</v>
      </c>
      <c r="I804" s="245"/>
      <c r="J804" s="241"/>
      <c r="K804" s="241"/>
      <c r="L804" s="246"/>
      <c r="M804" s="247"/>
      <c r="N804" s="248"/>
      <c r="O804" s="248"/>
      <c r="P804" s="248"/>
      <c r="Q804" s="248"/>
      <c r="R804" s="248"/>
      <c r="S804" s="248"/>
      <c r="T804" s="249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T804" s="250" t="s">
        <v>151</v>
      </c>
      <c r="AU804" s="250" t="s">
        <v>149</v>
      </c>
      <c r="AV804" s="14" t="s">
        <v>83</v>
      </c>
      <c r="AW804" s="14" t="s">
        <v>30</v>
      </c>
      <c r="AX804" s="14" t="s">
        <v>73</v>
      </c>
      <c r="AY804" s="250" t="s">
        <v>140</v>
      </c>
    </row>
    <row r="805" s="15" customFormat="1">
      <c r="A805" s="15"/>
      <c r="B805" s="251"/>
      <c r="C805" s="252"/>
      <c r="D805" s="231" t="s">
        <v>151</v>
      </c>
      <c r="E805" s="253" t="s">
        <v>1</v>
      </c>
      <c r="F805" s="254" t="s">
        <v>158</v>
      </c>
      <c r="G805" s="252"/>
      <c r="H805" s="255">
        <v>10</v>
      </c>
      <c r="I805" s="256"/>
      <c r="J805" s="252"/>
      <c r="K805" s="252"/>
      <c r="L805" s="257"/>
      <c r="M805" s="258"/>
      <c r="N805" s="259"/>
      <c r="O805" s="259"/>
      <c r="P805" s="259"/>
      <c r="Q805" s="259"/>
      <c r="R805" s="259"/>
      <c r="S805" s="259"/>
      <c r="T805" s="260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  <c r="AT805" s="261" t="s">
        <v>151</v>
      </c>
      <c r="AU805" s="261" t="s">
        <v>149</v>
      </c>
      <c r="AV805" s="15" t="s">
        <v>148</v>
      </c>
      <c r="AW805" s="15" t="s">
        <v>30</v>
      </c>
      <c r="AX805" s="15" t="s">
        <v>81</v>
      </c>
      <c r="AY805" s="261" t="s">
        <v>140</v>
      </c>
    </row>
    <row r="806" s="12" customFormat="1" ht="20.88" customHeight="1">
      <c r="A806" s="12"/>
      <c r="B806" s="199"/>
      <c r="C806" s="200"/>
      <c r="D806" s="201" t="s">
        <v>72</v>
      </c>
      <c r="E806" s="213" t="s">
        <v>606</v>
      </c>
      <c r="F806" s="213" t="s">
        <v>303</v>
      </c>
      <c r="G806" s="200"/>
      <c r="H806" s="200"/>
      <c r="I806" s="203"/>
      <c r="J806" s="214">
        <f>BK806</f>
        <v>0</v>
      </c>
      <c r="K806" s="200"/>
      <c r="L806" s="205"/>
      <c r="M806" s="206"/>
      <c r="N806" s="207"/>
      <c r="O806" s="207"/>
      <c r="P806" s="208">
        <f>SUM(P807:P847)</f>
        <v>0</v>
      </c>
      <c r="Q806" s="207"/>
      <c r="R806" s="208">
        <f>SUM(R807:R847)</f>
        <v>1.1932</v>
      </c>
      <c r="S806" s="207"/>
      <c r="T806" s="209">
        <f>SUM(T807:T847)</f>
        <v>0</v>
      </c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R806" s="210" t="s">
        <v>81</v>
      </c>
      <c r="AT806" s="211" t="s">
        <v>72</v>
      </c>
      <c r="AU806" s="211" t="s">
        <v>83</v>
      </c>
      <c r="AY806" s="210" t="s">
        <v>140</v>
      </c>
      <c r="BK806" s="212">
        <f>SUM(BK807:BK847)</f>
        <v>0</v>
      </c>
    </row>
    <row r="807" s="2" customFormat="1" ht="16.5" customHeight="1">
      <c r="A807" s="38"/>
      <c r="B807" s="39"/>
      <c r="C807" s="215" t="s">
        <v>607</v>
      </c>
      <c r="D807" s="215" t="s">
        <v>144</v>
      </c>
      <c r="E807" s="216" t="s">
        <v>305</v>
      </c>
      <c r="F807" s="217" t="s">
        <v>306</v>
      </c>
      <c r="G807" s="218" t="s">
        <v>147</v>
      </c>
      <c r="H807" s="219">
        <v>400.22399999999999</v>
      </c>
      <c r="I807" s="220"/>
      <c r="J807" s="221">
        <f>ROUND(I807*H807,2)</f>
        <v>0</v>
      </c>
      <c r="K807" s="222"/>
      <c r="L807" s="44"/>
      <c r="M807" s="223" t="s">
        <v>1</v>
      </c>
      <c r="N807" s="224" t="s">
        <v>38</v>
      </c>
      <c r="O807" s="91"/>
      <c r="P807" s="225">
        <f>O807*H807</f>
        <v>0</v>
      </c>
      <c r="Q807" s="225">
        <v>0</v>
      </c>
      <c r="R807" s="225">
        <f>Q807*H807</f>
        <v>0</v>
      </c>
      <c r="S807" s="225">
        <v>0</v>
      </c>
      <c r="T807" s="226">
        <f>S807*H807</f>
        <v>0</v>
      </c>
      <c r="U807" s="38"/>
      <c r="V807" s="38"/>
      <c r="W807" s="38"/>
      <c r="X807" s="38"/>
      <c r="Y807" s="38"/>
      <c r="Z807" s="38"/>
      <c r="AA807" s="38"/>
      <c r="AB807" s="38"/>
      <c r="AC807" s="38"/>
      <c r="AD807" s="38"/>
      <c r="AE807" s="38"/>
      <c r="AR807" s="227" t="s">
        <v>148</v>
      </c>
      <c r="AT807" s="227" t="s">
        <v>144</v>
      </c>
      <c r="AU807" s="227" t="s">
        <v>149</v>
      </c>
      <c r="AY807" s="17" t="s">
        <v>140</v>
      </c>
      <c r="BE807" s="228">
        <f>IF(N807="základní",J807,0)</f>
        <v>0</v>
      </c>
      <c r="BF807" s="228">
        <f>IF(N807="snížená",J807,0)</f>
        <v>0</v>
      </c>
      <c r="BG807" s="228">
        <f>IF(N807="zákl. přenesená",J807,0)</f>
        <v>0</v>
      </c>
      <c r="BH807" s="228">
        <f>IF(N807="sníž. přenesená",J807,0)</f>
        <v>0</v>
      </c>
      <c r="BI807" s="228">
        <f>IF(N807="nulová",J807,0)</f>
        <v>0</v>
      </c>
      <c r="BJ807" s="17" t="s">
        <v>81</v>
      </c>
      <c r="BK807" s="228">
        <f>ROUND(I807*H807,2)</f>
        <v>0</v>
      </c>
      <c r="BL807" s="17" t="s">
        <v>148</v>
      </c>
      <c r="BM807" s="227" t="s">
        <v>608</v>
      </c>
    </row>
    <row r="808" s="13" customFormat="1">
      <c r="A808" s="13"/>
      <c r="B808" s="229"/>
      <c r="C808" s="230"/>
      <c r="D808" s="231" t="s">
        <v>151</v>
      </c>
      <c r="E808" s="232" t="s">
        <v>1</v>
      </c>
      <c r="F808" s="233" t="s">
        <v>308</v>
      </c>
      <c r="G808" s="230"/>
      <c r="H808" s="232" t="s">
        <v>1</v>
      </c>
      <c r="I808" s="234"/>
      <c r="J808" s="230"/>
      <c r="K808" s="230"/>
      <c r="L808" s="235"/>
      <c r="M808" s="236"/>
      <c r="N808" s="237"/>
      <c r="O808" s="237"/>
      <c r="P808" s="237"/>
      <c r="Q808" s="237"/>
      <c r="R808" s="237"/>
      <c r="S808" s="237"/>
      <c r="T808" s="238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T808" s="239" t="s">
        <v>151</v>
      </c>
      <c r="AU808" s="239" t="s">
        <v>149</v>
      </c>
      <c r="AV808" s="13" t="s">
        <v>81</v>
      </c>
      <c r="AW808" s="13" t="s">
        <v>30</v>
      </c>
      <c r="AX808" s="13" t="s">
        <v>73</v>
      </c>
      <c r="AY808" s="239" t="s">
        <v>140</v>
      </c>
    </row>
    <row r="809" s="14" customFormat="1">
      <c r="A809" s="14"/>
      <c r="B809" s="240"/>
      <c r="C809" s="241"/>
      <c r="D809" s="231" t="s">
        <v>151</v>
      </c>
      <c r="E809" s="242" t="s">
        <v>1</v>
      </c>
      <c r="F809" s="243" t="s">
        <v>309</v>
      </c>
      <c r="G809" s="241"/>
      <c r="H809" s="244">
        <v>143.184</v>
      </c>
      <c r="I809" s="245"/>
      <c r="J809" s="241"/>
      <c r="K809" s="241"/>
      <c r="L809" s="246"/>
      <c r="M809" s="247"/>
      <c r="N809" s="248"/>
      <c r="O809" s="248"/>
      <c r="P809" s="248"/>
      <c r="Q809" s="248"/>
      <c r="R809" s="248"/>
      <c r="S809" s="248"/>
      <c r="T809" s="249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T809" s="250" t="s">
        <v>151</v>
      </c>
      <c r="AU809" s="250" t="s">
        <v>149</v>
      </c>
      <c r="AV809" s="14" t="s">
        <v>83</v>
      </c>
      <c r="AW809" s="14" t="s">
        <v>30</v>
      </c>
      <c r="AX809" s="14" t="s">
        <v>73</v>
      </c>
      <c r="AY809" s="250" t="s">
        <v>140</v>
      </c>
    </row>
    <row r="810" s="13" customFormat="1">
      <c r="A810" s="13"/>
      <c r="B810" s="229"/>
      <c r="C810" s="230"/>
      <c r="D810" s="231" t="s">
        <v>151</v>
      </c>
      <c r="E810" s="232" t="s">
        <v>1</v>
      </c>
      <c r="F810" s="233" t="s">
        <v>451</v>
      </c>
      <c r="G810" s="230"/>
      <c r="H810" s="232" t="s">
        <v>1</v>
      </c>
      <c r="I810" s="234"/>
      <c r="J810" s="230"/>
      <c r="K810" s="230"/>
      <c r="L810" s="235"/>
      <c r="M810" s="236"/>
      <c r="N810" s="237"/>
      <c r="O810" s="237"/>
      <c r="P810" s="237"/>
      <c r="Q810" s="237"/>
      <c r="R810" s="237"/>
      <c r="S810" s="237"/>
      <c r="T810" s="238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T810" s="239" t="s">
        <v>151</v>
      </c>
      <c r="AU810" s="239" t="s">
        <v>149</v>
      </c>
      <c r="AV810" s="13" t="s">
        <v>81</v>
      </c>
      <c r="AW810" s="13" t="s">
        <v>30</v>
      </c>
      <c r="AX810" s="13" t="s">
        <v>73</v>
      </c>
      <c r="AY810" s="239" t="s">
        <v>140</v>
      </c>
    </row>
    <row r="811" s="14" customFormat="1">
      <c r="A811" s="14"/>
      <c r="B811" s="240"/>
      <c r="C811" s="241"/>
      <c r="D811" s="231" t="s">
        <v>151</v>
      </c>
      <c r="E811" s="242" t="s">
        <v>1</v>
      </c>
      <c r="F811" s="243" t="s">
        <v>452</v>
      </c>
      <c r="G811" s="241"/>
      <c r="H811" s="244">
        <v>257.04000000000002</v>
      </c>
      <c r="I811" s="245"/>
      <c r="J811" s="241"/>
      <c r="K811" s="241"/>
      <c r="L811" s="246"/>
      <c r="M811" s="247"/>
      <c r="N811" s="248"/>
      <c r="O811" s="248"/>
      <c r="P811" s="248"/>
      <c r="Q811" s="248"/>
      <c r="R811" s="248"/>
      <c r="S811" s="248"/>
      <c r="T811" s="249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T811" s="250" t="s">
        <v>151</v>
      </c>
      <c r="AU811" s="250" t="s">
        <v>149</v>
      </c>
      <c r="AV811" s="14" t="s">
        <v>83</v>
      </c>
      <c r="AW811" s="14" t="s">
        <v>30</v>
      </c>
      <c r="AX811" s="14" t="s">
        <v>73</v>
      </c>
      <c r="AY811" s="250" t="s">
        <v>140</v>
      </c>
    </row>
    <row r="812" s="15" customFormat="1">
      <c r="A812" s="15"/>
      <c r="B812" s="251"/>
      <c r="C812" s="252"/>
      <c r="D812" s="231" t="s">
        <v>151</v>
      </c>
      <c r="E812" s="253" t="s">
        <v>1</v>
      </c>
      <c r="F812" s="254" t="s">
        <v>158</v>
      </c>
      <c r="G812" s="252"/>
      <c r="H812" s="255">
        <v>400.22399999999999</v>
      </c>
      <c r="I812" s="256"/>
      <c r="J812" s="252"/>
      <c r="K812" s="252"/>
      <c r="L812" s="257"/>
      <c r="M812" s="258"/>
      <c r="N812" s="259"/>
      <c r="O812" s="259"/>
      <c r="P812" s="259"/>
      <c r="Q812" s="259"/>
      <c r="R812" s="259"/>
      <c r="S812" s="259"/>
      <c r="T812" s="260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  <c r="AE812" s="15"/>
      <c r="AT812" s="261" t="s">
        <v>151</v>
      </c>
      <c r="AU812" s="261" t="s">
        <v>149</v>
      </c>
      <c r="AV812" s="15" t="s">
        <v>148</v>
      </c>
      <c r="AW812" s="15" t="s">
        <v>30</v>
      </c>
      <c r="AX812" s="15" t="s">
        <v>81</v>
      </c>
      <c r="AY812" s="261" t="s">
        <v>140</v>
      </c>
    </row>
    <row r="813" s="2" customFormat="1" ht="21.75" customHeight="1">
      <c r="A813" s="38"/>
      <c r="B813" s="39"/>
      <c r="C813" s="215" t="s">
        <v>609</v>
      </c>
      <c r="D813" s="215" t="s">
        <v>144</v>
      </c>
      <c r="E813" s="216" t="s">
        <v>159</v>
      </c>
      <c r="F813" s="217" t="s">
        <v>160</v>
      </c>
      <c r="G813" s="218" t="s">
        <v>147</v>
      </c>
      <c r="H813" s="219">
        <v>400.22399999999999</v>
      </c>
      <c r="I813" s="220"/>
      <c r="J813" s="221">
        <f>ROUND(I813*H813,2)</f>
        <v>0</v>
      </c>
      <c r="K813" s="222"/>
      <c r="L813" s="44"/>
      <c r="M813" s="223" t="s">
        <v>1</v>
      </c>
      <c r="N813" s="224" t="s">
        <v>38</v>
      </c>
      <c r="O813" s="91"/>
      <c r="P813" s="225">
        <f>O813*H813</f>
        <v>0</v>
      </c>
      <c r="Q813" s="225">
        <v>0</v>
      </c>
      <c r="R813" s="225">
        <f>Q813*H813</f>
        <v>0</v>
      </c>
      <c r="S813" s="225">
        <v>0</v>
      </c>
      <c r="T813" s="226">
        <f>S813*H813</f>
        <v>0</v>
      </c>
      <c r="U813" s="38"/>
      <c r="V813" s="38"/>
      <c r="W813" s="38"/>
      <c r="X813" s="38"/>
      <c r="Y813" s="38"/>
      <c r="Z813" s="38"/>
      <c r="AA813" s="38"/>
      <c r="AB813" s="38"/>
      <c r="AC813" s="38"/>
      <c r="AD813" s="38"/>
      <c r="AE813" s="38"/>
      <c r="AR813" s="227" t="s">
        <v>148</v>
      </c>
      <c r="AT813" s="227" t="s">
        <v>144</v>
      </c>
      <c r="AU813" s="227" t="s">
        <v>149</v>
      </c>
      <c r="AY813" s="17" t="s">
        <v>140</v>
      </c>
      <c r="BE813" s="228">
        <f>IF(N813="základní",J813,0)</f>
        <v>0</v>
      </c>
      <c r="BF813" s="228">
        <f>IF(N813="snížená",J813,0)</f>
        <v>0</v>
      </c>
      <c r="BG813" s="228">
        <f>IF(N813="zákl. přenesená",J813,0)</f>
        <v>0</v>
      </c>
      <c r="BH813" s="228">
        <f>IF(N813="sníž. přenesená",J813,0)</f>
        <v>0</v>
      </c>
      <c r="BI813" s="228">
        <f>IF(N813="nulová",J813,0)</f>
        <v>0</v>
      </c>
      <c r="BJ813" s="17" t="s">
        <v>81</v>
      </c>
      <c r="BK813" s="228">
        <f>ROUND(I813*H813,2)</f>
        <v>0</v>
      </c>
      <c r="BL813" s="17" t="s">
        <v>148</v>
      </c>
      <c r="BM813" s="227" t="s">
        <v>610</v>
      </c>
    </row>
    <row r="814" s="2" customFormat="1">
      <c r="A814" s="38"/>
      <c r="B814" s="39"/>
      <c r="C814" s="40"/>
      <c r="D814" s="262" t="s">
        <v>162</v>
      </c>
      <c r="E814" s="40"/>
      <c r="F814" s="263" t="s">
        <v>163</v>
      </c>
      <c r="G814" s="40"/>
      <c r="H814" s="40"/>
      <c r="I814" s="264"/>
      <c r="J814" s="40"/>
      <c r="K814" s="40"/>
      <c r="L814" s="44"/>
      <c r="M814" s="265"/>
      <c r="N814" s="266"/>
      <c r="O814" s="91"/>
      <c r="P814" s="91"/>
      <c r="Q814" s="91"/>
      <c r="R814" s="91"/>
      <c r="S814" s="91"/>
      <c r="T814" s="92"/>
      <c r="U814" s="38"/>
      <c r="V814" s="38"/>
      <c r="W814" s="38"/>
      <c r="X814" s="38"/>
      <c r="Y814" s="38"/>
      <c r="Z814" s="38"/>
      <c r="AA814" s="38"/>
      <c r="AB814" s="38"/>
      <c r="AC814" s="38"/>
      <c r="AD814" s="38"/>
      <c r="AE814" s="38"/>
      <c r="AT814" s="17" t="s">
        <v>162</v>
      </c>
      <c r="AU814" s="17" t="s">
        <v>149</v>
      </c>
    </row>
    <row r="815" s="13" customFormat="1">
      <c r="A815" s="13"/>
      <c r="B815" s="229"/>
      <c r="C815" s="230"/>
      <c r="D815" s="231" t="s">
        <v>151</v>
      </c>
      <c r="E815" s="232" t="s">
        <v>1</v>
      </c>
      <c r="F815" s="233" t="s">
        <v>308</v>
      </c>
      <c r="G815" s="230"/>
      <c r="H815" s="232" t="s">
        <v>1</v>
      </c>
      <c r="I815" s="234"/>
      <c r="J815" s="230"/>
      <c r="K815" s="230"/>
      <c r="L815" s="235"/>
      <c r="M815" s="236"/>
      <c r="N815" s="237"/>
      <c r="O815" s="237"/>
      <c r="P815" s="237"/>
      <c r="Q815" s="237"/>
      <c r="R815" s="237"/>
      <c r="S815" s="237"/>
      <c r="T815" s="238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T815" s="239" t="s">
        <v>151</v>
      </c>
      <c r="AU815" s="239" t="s">
        <v>149</v>
      </c>
      <c r="AV815" s="13" t="s">
        <v>81</v>
      </c>
      <c r="AW815" s="13" t="s">
        <v>30</v>
      </c>
      <c r="AX815" s="13" t="s">
        <v>73</v>
      </c>
      <c r="AY815" s="239" t="s">
        <v>140</v>
      </c>
    </row>
    <row r="816" s="14" customFormat="1">
      <c r="A816" s="14"/>
      <c r="B816" s="240"/>
      <c r="C816" s="241"/>
      <c r="D816" s="231" t="s">
        <v>151</v>
      </c>
      <c r="E816" s="242" t="s">
        <v>1</v>
      </c>
      <c r="F816" s="243" t="s">
        <v>309</v>
      </c>
      <c r="G816" s="241"/>
      <c r="H816" s="244">
        <v>143.184</v>
      </c>
      <c r="I816" s="245"/>
      <c r="J816" s="241"/>
      <c r="K816" s="241"/>
      <c r="L816" s="246"/>
      <c r="M816" s="247"/>
      <c r="N816" s="248"/>
      <c r="O816" s="248"/>
      <c r="P816" s="248"/>
      <c r="Q816" s="248"/>
      <c r="R816" s="248"/>
      <c r="S816" s="248"/>
      <c r="T816" s="249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T816" s="250" t="s">
        <v>151</v>
      </c>
      <c r="AU816" s="250" t="s">
        <v>149</v>
      </c>
      <c r="AV816" s="14" t="s">
        <v>83</v>
      </c>
      <c r="AW816" s="14" t="s">
        <v>30</v>
      </c>
      <c r="AX816" s="14" t="s">
        <v>73</v>
      </c>
      <c r="AY816" s="250" t="s">
        <v>140</v>
      </c>
    </row>
    <row r="817" s="13" customFormat="1">
      <c r="A817" s="13"/>
      <c r="B817" s="229"/>
      <c r="C817" s="230"/>
      <c r="D817" s="231" t="s">
        <v>151</v>
      </c>
      <c r="E817" s="232" t="s">
        <v>1</v>
      </c>
      <c r="F817" s="233" t="s">
        <v>451</v>
      </c>
      <c r="G817" s="230"/>
      <c r="H817" s="232" t="s">
        <v>1</v>
      </c>
      <c r="I817" s="234"/>
      <c r="J817" s="230"/>
      <c r="K817" s="230"/>
      <c r="L817" s="235"/>
      <c r="M817" s="236"/>
      <c r="N817" s="237"/>
      <c r="O817" s="237"/>
      <c r="P817" s="237"/>
      <c r="Q817" s="237"/>
      <c r="R817" s="237"/>
      <c r="S817" s="237"/>
      <c r="T817" s="238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T817" s="239" t="s">
        <v>151</v>
      </c>
      <c r="AU817" s="239" t="s">
        <v>149</v>
      </c>
      <c r="AV817" s="13" t="s">
        <v>81</v>
      </c>
      <c r="AW817" s="13" t="s">
        <v>30</v>
      </c>
      <c r="AX817" s="13" t="s">
        <v>73</v>
      </c>
      <c r="AY817" s="239" t="s">
        <v>140</v>
      </c>
    </row>
    <row r="818" s="14" customFormat="1">
      <c r="A818" s="14"/>
      <c r="B818" s="240"/>
      <c r="C818" s="241"/>
      <c r="D818" s="231" t="s">
        <v>151</v>
      </c>
      <c r="E818" s="242" t="s">
        <v>1</v>
      </c>
      <c r="F818" s="243" t="s">
        <v>452</v>
      </c>
      <c r="G818" s="241"/>
      <c r="H818" s="244">
        <v>257.04000000000002</v>
      </c>
      <c r="I818" s="245"/>
      <c r="J818" s="241"/>
      <c r="K818" s="241"/>
      <c r="L818" s="246"/>
      <c r="M818" s="247"/>
      <c r="N818" s="248"/>
      <c r="O818" s="248"/>
      <c r="P818" s="248"/>
      <c r="Q818" s="248"/>
      <c r="R818" s="248"/>
      <c r="S818" s="248"/>
      <c r="T818" s="249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T818" s="250" t="s">
        <v>151</v>
      </c>
      <c r="AU818" s="250" t="s">
        <v>149</v>
      </c>
      <c r="AV818" s="14" t="s">
        <v>83</v>
      </c>
      <c r="AW818" s="14" t="s">
        <v>30</v>
      </c>
      <c r="AX818" s="14" t="s">
        <v>73</v>
      </c>
      <c r="AY818" s="250" t="s">
        <v>140</v>
      </c>
    </row>
    <row r="819" s="15" customFormat="1">
      <c r="A819" s="15"/>
      <c r="B819" s="251"/>
      <c r="C819" s="252"/>
      <c r="D819" s="231" t="s">
        <v>151</v>
      </c>
      <c r="E819" s="253" t="s">
        <v>1</v>
      </c>
      <c r="F819" s="254" t="s">
        <v>158</v>
      </c>
      <c r="G819" s="252"/>
      <c r="H819" s="255">
        <v>400.22399999999999</v>
      </c>
      <c r="I819" s="256"/>
      <c r="J819" s="252"/>
      <c r="K819" s="252"/>
      <c r="L819" s="257"/>
      <c r="M819" s="258"/>
      <c r="N819" s="259"/>
      <c r="O819" s="259"/>
      <c r="P819" s="259"/>
      <c r="Q819" s="259"/>
      <c r="R819" s="259"/>
      <c r="S819" s="259"/>
      <c r="T819" s="260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  <c r="AE819" s="15"/>
      <c r="AT819" s="261" t="s">
        <v>151</v>
      </c>
      <c r="AU819" s="261" t="s">
        <v>149</v>
      </c>
      <c r="AV819" s="15" t="s">
        <v>148</v>
      </c>
      <c r="AW819" s="15" t="s">
        <v>30</v>
      </c>
      <c r="AX819" s="15" t="s">
        <v>81</v>
      </c>
      <c r="AY819" s="261" t="s">
        <v>140</v>
      </c>
    </row>
    <row r="820" s="2" customFormat="1" ht="33" customHeight="1">
      <c r="A820" s="38"/>
      <c r="B820" s="39"/>
      <c r="C820" s="215" t="s">
        <v>611</v>
      </c>
      <c r="D820" s="215" t="s">
        <v>144</v>
      </c>
      <c r="E820" s="216" t="s">
        <v>319</v>
      </c>
      <c r="F820" s="217" t="s">
        <v>320</v>
      </c>
      <c r="G820" s="218" t="s">
        <v>194</v>
      </c>
      <c r="H820" s="219">
        <v>84444</v>
      </c>
      <c r="I820" s="220"/>
      <c r="J820" s="221">
        <f>ROUND(I820*H820,2)</f>
        <v>0</v>
      </c>
      <c r="K820" s="222"/>
      <c r="L820" s="44"/>
      <c r="M820" s="223" t="s">
        <v>1</v>
      </c>
      <c r="N820" s="224" t="s">
        <v>38</v>
      </c>
      <c r="O820" s="91"/>
      <c r="P820" s="225">
        <f>O820*H820</f>
        <v>0</v>
      </c>
      <c r="Q820" s="225">
        <v>0</v>
      </c>
      <c r="R820" s="225">
        <f>Q820*H820</f>
        <v>0</v>
      </c>
      <c r="S820" s="225">
        <v>0</v>
      </c>
      <c r="T820" s="226">
        <f>S820*H820</f>
        <v>0</v>
      </c>
      <c r="U820" s="38"/>
      <c r="V820" s="38"/>
      <c r="W820" s="38"/>
      <c r="X820" s="38"/>
      <c r="Y820" s="38"/>
      <c r="Z820" s="38"/>
      <c r="AA820" s="38"/>
      <c r="AB820" s="38"/>
      <c r="AC820" s="38"/>
      <c r="AD820" s="38"/>
      <c r="AE820" s="38"/>
      <c r="AR820" s="227" t="s">
        <v>148</v>
      </c>
      <c r="AT820" s="227" t="s">
        <v>144</v>
      </c>
      <c r="AU820" s="227" t="s">
        <v>149</v>
      </c>
      <c r="AY820" s="17" t="s">
        <v>140</v>
      </c>
      <c r="BE820" s="228">
        <f>IF(N820="základní",J820,0)</f>
        <v>0</v>
      </c>
      <c r="BF820" s="228">
        <f>IF(N820="snížená",J820,0)</f>
        <v>0</v>
      </c>
      <c r="BG820" s="228">
        <f>IF(N820="zákl. přenesená",J820,0)</f>
        <v>0</v>
      </c>
      <c r="BH820" s="228">
        <f>IF(N820="sníž. přenesená",J820,0)</f>
        <v>0</v>
      </c>
      <c r="BI820" s="228">
        <f>IF(N820="nulová",J820,0)</f>
        <v>0</v>
      </c>
      <c r="BJ820" s="17" t="s">
        <v>81</v>
      </c>
      <c r="BK820" s="228">
        <f>ROUND(I820*H820,2)</f>
        <v>0</v>
      </c>
      <c r="BL820" s="17" t="s">
        <v>148</v>
      </c>
      <c r="BM820" s="227" t="s">
        <v>612</v>
      </c>
    </row>
    <row r="821" s="2" customFormat="1">
      <c r="A821" s="38"/>
      <c r="B821" s="39"/>
      <c r="C821" s="40"/>
      <c r="D821" s="262" t="s">
        <v>162</v>
      </c>
      <c r="E821" s="40"/>
      <c r="F821" s="263" t="s">
        <v>322</v>
      </c>
      <c r="G821" s="40"/>
      <c r="H821" s="40"/>
      <c r="I821" s="264"/>
      <c r="J821" s="40"/>
      <c r="K821" s="40"/>
      <c r="L821" s="44"/>
      <c r="M821" s="265"/>
      <c r="N821" s="266"/>
      <c r="O821" s="91"/>
      <c r="P821" s="91"/>
      <c r="Q821" s="91"/>
      <c r="R821" s="91"/>
      <c r="S821" s="91"/>
      <c r="T821" s="92"/>
      <c r="U821" s="38"/>
      <c r="V821" s="38"/>
      <c r="W821" s="38"/>
      <c r="X821" s="38"/>
      <c r="Y821" s="38"/>
      <c r="Z821" s="38"/>
      <c r="AA821" s="38"/>
      <c r="AB821" s="38"/>
      <c r="AC821" s="38"/>
      <c r="AD821" s="38"/>
      <c r="AE821" s="38"/>
      <c r="AT821" s="17" t="s">
        <v>162</v>
      </c>
      <c r="AU821" s="17" t="s">
        <v>149</v>
      </c>
    </row>
    <row r="822" s="13" customFormat="1">
      <c r="A822" s="13"/>
      <c r="B822" s="229"/>
      <c r="C822" s="230"/>
      <c r="D822" s="231" t="s">
        <v>151</v>
      </c>
      <c r="E822" s="232" t="s">
        <v>1</v>
      </c>
      <c r="F822" s="233" t="s">
        <v>323</v>
      </c>
      <c r="G822" s="230"/>
      <c r="H822" s="232" t="s">
        <v>1</v>
      </c>
      <c r="I822" s="234"/>
      <c r="J822" s="230"/>
      <c r="K822" s="230"/>
      <c r="L822" s="235"/>
      <c r="M822" s="236"/>
      <c r="N822" s="237"/>
      <c r="O822" s="237"/>
      <c r="P822" s="237"/>
      <c r="Q822" s="237"/>
      <c r="R822" s="237"/>
      <c r="S822" s="237"/>
      <c r="T822" s="238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T822" s="239" t="s">
        <v>151</v>
      </c>
      <c r="AU822" s="239" t="s">
        <v>149</v>
      </c>
      <c r="AV822" s="13" t="s">
        <v>81</v>
      </c>
      <c r="AW822" s="13" t="s">
        <v>30</v>
      </c>
      <c r="AX822" s="13" t="s">
        <v>73</v>
      </c>
      <c r="AY822" s="239" t="s">
        <v>140</v>
      </c>
    </row>
    <row r="823" s="14" customFormat="1">
      <c r="A823" s="14"/>
      <c r="B823" s="240"/>
      <c r="C823" s="241"/>
      <c r="D823" s="231" t="s">
        <v>151</v>
      </c>
      <c r="E823" s="242" t="s">
        <v>1</v>
      </c>
      <c r="F823" s="243" t="s">
        <v>324</v>
      </c>
      <c r="G823" s="241"/>
      <c r="H823" s="244">
        <v>32130</v>
      </c>
      <c r="I823" s="245"/>
      <c r="J823" s="241"/>
      <c r="K823" s="241"/>
      <c r="L823" s="246"/>
      <c r="M823" s="247"/>
      <c r="N823" s="248"/>
      <c r="O823" s="248"/>
      <c r="P823" s="248"/>
      <c r="Q823" s="248"/>
      <c r="R823" s="248"/>
      <c r="S823" s="248"/>
      <c r="T823" s="249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T823" s="250" t="s">
        <v>151</v>
      </c>
      <c r="AU823" s="250" t="s">
        <v>149</v>
      </c>
      <c r="AV823" s="14" t="s">
        <v>83</v>
      </c>
      <c r="AW823" s="14" t="s">
        <v>30</v>
      </c>
      <c r="AX823" s="14" t="s">
        <v>73</v>
      </c>
      <c r="AY823" s="250" t="s">
        <v>140</v>
      </c>
    </row>
    <row r="824" s="13" customFormat="1">
      <c r="A824" s="13"/>
      <c r="B824" s="229"/>
      <c r="C824" s="230"/>
      <c r="D824" s="231" t="s">
        <v>151</v>
      </c>
      <c r="E824" s="232" t="s">
        <v>1</v>
      </c>
      <c r="F824" s="233" t="s">
        <v>325</v>
      </c>
      <c r="G824" s="230"/>
      <c r="H824" s="232" t="s">
        <v>1</v>
      </c>
      <c r="I824" s="234"/>
      <c r="J824" s="230"/>
      <c r="K824" s="230"/>
      <c r="L824" s="235"/>
      <c r="M824" s="236"/>
      <c r="N824" s="237"/>
      <c r="O824" s="237"/>
      <c r="P824" s="237"/>
      <c r="Q824" s="237"/>
      <c r="R824" s="237"/>
      <c r="S824" s="237"/>
      <c r="T824" s="238"/>
      <c r="U824" s="13"/>
      <c r="V824" s="13"/>
      <c r="W824" s="13"/>
      <c r="X824" s="13"/>
      <c r="Y824" s="13"/>
      <c r="Z824" s="13"/>
      <c r="AA824" s="13"/>
      <c r="AB824" s="13"/>
      <c r="AC824" s="13"/>
      <c r="AD824" s="13"/>
      <c r="AE824" s="13"/>
      <c r="AT824" s="239" t="s">
        <v>151</v>
      </c>
      <c r="AU824" s="239" t="s">
        <v>149</v>
      </c>
      <c r="AV824" s="13" t="s">
        <v>81</v>
      </c>
      <c r="AW824" s="13" t="s">
        <v>30</v>
      </c>
      <c r="AX824" s="13" t="s">
        <v>73</v>
      </c>
      <c r="AY824" s="239" t="s">
        <v>140</v>
      </c>
    </row>
    <row r="825" s="14" customFormat="1">
      <c r="A825" s="14"/>
      <c r="B825" s="240"/>
      <c r="C825" s="241"/>
      <c r="D825" s="231" t="s">
        <v>151</v>
      </c>
      <c r="E825" s="242" t="s">
        <v>1</v>
      </c>
      <c r="F825" s="243" t="s">
        <v>326</v>
      </c>
      <c r="G825" s="241"/>
      <c r="H825" s="244">
        <v>52314</v>
      </c>
      <c r="I825" s="245"/>
      <c r="J825" s="241"/>
      <c r="K825" s="241"/>
      <c r="L825" s="246"/>
      <c r="M825" s="247"/>
      <c r="N825" s="248"/>
      <c r="O825" s="248"/>
      <c r="P825" s="248"/>
      <c r="Q825" s="248"/>
      <c r="R825" s="248"/>
      <c r="S825" s="248"/>
      <c r="T825" s="249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T825" s="250" t="s">
        <v>151</v>
      </c>
      <c r="AU825" s="250" t="s">
        <v>149</v>
      </c>
      <c r="AV825" s="14" t="s">
        <v>83</v>
      </c>
      <c r="AW825" s="14" t="s">
        <v>30</v>
      </c>
      <c r="AX825" s="14" t="s">
        <v>73</v>
      </c>
      <c r="AY825" s="250" t="s">
        <v>140</v>
      </c>
    </row>
    <row r="826" s="15" customFormat="1">
      <c r="A826" s="15"/>
      <c r="B826" s="251"/>
      <c r="C826" s="252"/>
      <c r="D826" s="231" t="s">
        <v>151</v>
      </c>
      <c r="E826" s="253" t="s">
        <v>1</v>
      </c>
      <c r="F826" s="254" t="s">
        <v>158</v>
      </c>
      <c r="G826" s="252"/>
      <c r="H826" s="255">
        <v>84444</v>
      </c>
      <c r="I826" s="256"/>
      <c r="J826" s="252"/>
      <c r="K826" s="252"/>
      <c r="L826" s="257"/>
      <c r="M826" s="258"/>
      <c r="N826" s="259"/>
      <c r="O826" s="259"/>
      <c r="P826" s="259"/>
      <c r="Q826" s="259"/>
      <c r="R826" s="259"/>
      <c r="S826" s="259"/>
      <c r="T826" s="260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  <c r="AE826" s="15"/>
      <c r="AT826" s="261" t="s">
        <v>151</v>
      </c>
      <c r="AU826" s="261" t="s">
        <v>149</v>
      </c>
      <c r="AV826" s="15" t="s">
        <v>148</v>
      </c>
      <c r="AW826" s="15" t="s">
        <v>30</v>
      </c>
      <c r="AX826" s="15" t="s">
        <v>81</v>
      </c>
      <c r="AY826" s="261" t="s">
        <v>140</v>
      </c>
    </row>
    <row r="827" s="2" customFormat="1" ht="24.15" customHeight="1">
      <c r="A827" s="38"/>
      <c r="B827" s="39"/>
      <c r="C827" s="215" t="s">
        <v>613</v>
      </c>
      <c r="D827" s="215" t="s">
        <v>144</v>
      </c>
      <c r="E827" s="216" t="s">
        <v>328</v>
      </c>
      <c r="F827" s="217" t="s">
        <v>329</v>
      </c>
      <c r="G827" s="218" t="s">
        <v>194</v>
      </c>
      <c r="H827" s="219">
        <v>11800</v>
      </c>
      <c r="I827" s="220"/>
      <c r="J827" s="221">
        <f>ROUND(I827*H827,2)</f>
        <v>0</v>
      </c>
      <c r="K827" s="222"/>
      <c r="L827" s="44"/>
      <c r="M827" s="223" t="s">
        <v>1</v>
      </c>
      <c r="N827" s="224" t="s">
        <v>38</v>
      </c>
      <c r="O827" s="91"/>
      <c r="P827" s="225">
        <f>O827*H827</f>
        <v>0</v>
      </c>
      <c r="Q827" s="225">
        <v>0</v>
      </c>
      <c r="R827" s="225">
        <f>Q827*H827</f>
        <v>0</v>
      </c>
      <c r="S827" s="225">
        <v>0</v>
      </c>
      <c r="T827" s="226">
        <f>S827*H827</f>
        <v>0</v>
      </c>
      <c r="U827" s="38"/>
      <c r="V827" s="38"/>
      <c r="W827" s="38"/>
      <c r="X827" s="38"/>
      <c r="Y827" s="38"/>
      <c r="Z827" s="38"/>
      <c r="AA827" s="38"/>
      <c r="AB827" s="38"/>
      <c r="AC827" s="38"/>
      <c r="AD827" s="38"/>
      <c r="AE827" s="38"/>
      <c r="AR827" s="227" t="s">
        <v>148</v>
      </c>
      <c r="AT827" s="227" t="s">
        <v>144</v>
      </c>
      <c r="AU827" s="227" t="s">
        <v>149</v>
      </c>
      <c r="AY827" s="17" t="s">
        <v>140</v>
      </c>
      <c r="BE827" s="228">
        <f>IF(N827="základní",J827,0)</f>
        <v>0</v>
      </c>
      <c r="BF827" s="228">
        <f>IF(N827="snížená",J827,0)</f>
        <v>0</v>
      </c>
      <c r="BG827" s="228">
        <f>IF(N827="zákl. přenesená",J827,0)</f>
        <v>0</v>
      </c>
      <c r="BH827" s="228">
        <f>IF(N827="sníž. přenesená",J827,0)</f>
        <v>0</v>
      </c>
      <c r="BI827" s="228">
        <f>IF(N827="nulová",J827,0)</f>
        <v>0</v>
      </c>
      <c r="BJ827" s="17" t="s">
        <v>81</v>
      </c>
      <c r="BK827" s="228">
        <f>ROUND(I827*H827,2)</f>
        <v>0</v>
      </c>
      <c r="BL827" s="17" t="s">
        <v>148</v>
      </c>
      <c r="BM827" s="227" t="s">
        <v>614</v>
      </c>
    </row>
    <row r="828" s="2" customFormat="1">
      <c r="A828" s="38"/>
      <c r="B828" s="39"/>
      <c r="C828" s="40"/>
      <c r="D828" s="262" t="s">
        <v>162</v>
      </c>
      <c r="E828" s="40"/>
      <c r="F828" s="263" t="s">
        <v>331</v>
      </c>
      <c r="G828" s="40"/>
      <c r="H828" s="40"/>
      <c r="I828" s="264"/>
      <c r="J828" s="40"/>
      <c r="K828" s="40"/>
      <c r="L828" s="44"/>
      <c r="M828" s="265"/>
      <c r="N828" s="266"/>
      <c r="O828" s="91"/>
      <c r="P828" s="91"/>
      <c r="Q828" s="91"/>
      <c r="R828" s="91"/>
      <c r="S828" s="91"/>
      <c r="T828" s="92"/>
      <c r="U828" s="38"/>
      <c r="V828" s="38"/>
      <c r="W828" s="38"/>
      <c r="X828" s="38"/>
      <c r="Y828" s="38"/>
      <c r="Z828" s="38"/>
      <c r="AA828" s="38"/>
      <c r="AB828" s="38"/>
      <c r="AC828" s="38"/>
      <c r="AD828" s="38"/>
      <c r="AE828" s="38"/>
      <c r="AT828" s="17" t="s">
        <v>162</v>
      </c>
      <c r="AU828" s="17" t="s">
        <v>149</v>
      </c>
    </row>
    <row r="829" s="13" customFormat="1">
      <c r="A829" s="13"/>
      <c r="B829" s="229"/>
      <c r="C829" s="230"/>
      <c r="D829" s="231" t="s">
        <v>151</v>
      </c>
      <c r="E829" s="232" t="s">
        <v>1</v>
      </c>
      <c r="F829" s="233" t="s">
        <v>332</v>
      </c>
      <c r="G829" s="230"/>
      <c r="H829" s="232" t="s">
        <v>1</v>
      </c>
      <c r="I829" s="234"/>
      <c r="J829" s="230"/>
      <c r="K829" s="230"/>
      <c r="L829" s="235"/>
      <c r="M829" s="236"/>
      <c r="N829" s="237"/>
      <c r="O829" s="237"/>
      <c r="P829" s="237"/>
      <c r="Q829" s="237"/>
      <c r="R829" s="237"/>
      <c r="S829" s="237"/>
      <c r="T829" s="238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T829" s="239" t="s">
        <v>151</v>
      </c>
      <c r="AU829" s="239" t="s">
        <v>149</v>
      </c>
      <c r="AV829" s="13" t="s">
        <v>81</v>
      </c>
      <c r="AW829" s="13" t="s">
        <v>30</v>
      </c>
      <c r="AX829" s="13" t="s">
        <v>73</v>
      </c>
      <c r="AY829" s="239" t="s">
        <v>140</v>
      </c>
    </row>
    <row r="830" s="14" customFormat="1">
      <c r="A830" s="14"/>
      <c r="B830" s="240"/>
      <c r="C830" s="241"/>
      <c r="D830" s="231" t="s">
        <v>151</v>
      </c>
      <c r="E830" s="242" t="s">
        <v>1</v>
      </c>
      <c r="F830" s="243" t="s">
        <v>333</v>
      </c>
      <c r="G830" s="241"/>
      <c r="H830" s="244">
        <v>11800</v>
      </c>
      <c r="I830" s="245"/>
      <c r="J830" s="241"/>
      <c r="K830" s="241"/>
      <c r="L830" s="246"/>
      <c r="M830" s="247"/>
      <c r="N830" s="248"/>
      <c r="O830" s="248"/>
      <c r="P830" s="248"/>
      <c r="Q830" s="248"/>
      <c r="R830" s="248"/>
      <c r="S830" s="248"/>
      <c r="T830" s="249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T830" s="250" t="s">
        <v>151</v>
      </c>
      <c r="AU830" s="250" t="s">
        <v>149</v>
      </c>
      <c r="AV830" s="14" t="s">
        <v>83</v>
      </c>
      <c r="AW830" s="14" t="s">
        <v>30</v>
      </c>
      <c r="AX830" s="14" t="s">
        <v>73</v>
      </c>
      <c r="AY830" s="250" t="s">
        <v>140</v>
      </c>
    </row>
    <row r="831" s="15" customFormat="1">
      <c r="A831" s="15"/>
      <c r="B831" s="251"/>
      <c r="C831" s="252"/>
      <c r="D831" s="231" t="s">
        <v>151</v>
      </c>
      <c r="E831" s="253" t="s">
        <v>1</v>
      </c>
      <c r="F831" s="254" t="s">
        <v>158</v>
      </c>
      <c r="G831" s="252"/>
      <c r="H831" s="255">
        <v>11800</v>
      </c>
      <c r="I831" s="256"/>
      <c r="J831" s="252"/>
      <c r="K831" s="252"/>
      <c r="L831" s="257"/>
      <c r="M831" s="258"/>
      <c r="N831" s="259"/>
      <c r="O831" s="259"/>
      <c r="P831" s="259"/>
      <c r="Q831" s="259"/>
      <c r="R831" s="259"/>
      <c r="S831" s="259"/>
      <c r="T831" s="260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  <c r="AE831" s="15"/>
      <c r="AT831" s="261" t="s">
        <v>151</v>
      </c>
      <c r="AU831" s="261" t="s">
        <v>149</v>
      </c>
      <c r="AV831" s="15" t="s">
        <v>148</v>
      </c>
      <c r="AW831" s="15" t="s">
        <v>30</v>
      </c>
      <c r="AX831" s="15" t="s">
        <v>81</v>
      </c>
      <c r="AY831" s="261" t="s">
        <v>140</v>
      </c>
    </row>
    <row r="832" s="2" customFormat="1" ht="24.15" customHeight="1">
      <c r="A832" s="38"/>
      <c r="B832" s="39"/>
      <c r="C832" s="215" t="s">
        <v>615</v>
      </c>
      <c r="D832" s="215" t="s">
        <v>144</v>
      </c>
      <c r="E832" s="216" t="s">
        <v>361</v>
      </c>
      <c r="F832" s="217" t="s">
        <v>362</v>
      </c>
      <c r="G832" s="218" t="s">
        <v>274</v>
      </c>
      <c r="H832" s="219">
        <v>1.1930000000000001</v>
      </c>
      <c r="I832" s="220"/>
      <c r="J832" s="221">
        <f>ROUND(I832*H832,2)</f>
        <v>0</v>
      </c>
      <c r="K832" s="222"/>
      <c r="L832" s="44"/>
      <c r="M832" s="223" t="s">
        <v>1</v>
      </c>
      <c r="N832" s="224" t="s">
        <v>38</v>
      </c>
      <c r="O832" s="91"/>
      <c r="P832" s="225">
        <f>O832*H832</f>
        <v>0</v>
      </c>
      <c r="Q832" s="225">
        <v>0</v>
      </c>
      <c r="R832" s="225">
        <f>Q832*H832</f>
        <v>0</v>
      </c>
      <c r="S832" s="225">
        <v>0</v>
      </c>
      <c r="T832" s="226">
        <f>S832*H832</f>
        <v>0</v>
      </c>
      <c r="U832" s="38"/>
      <c r="V832" s="38"/>
      <c r="W832" s="38"/>
      <c r="X832" s="38"/>
      <c r="Y832" s="38"/>
      <c r="Z832" s="38"/>
      <c r="AA832" s="38"/>
      <c r="AB832" s="38"/>
      <c r="AC832" s="38"/>
      <c r="AD832" s="38"/>
      <c r="AE832" s="38"/>
      <c r="AR832" s="227" t="s">
        <v>148</v>
      </c>
      <c r="AT832" s="227" t="s">
        <v>144</v>
      </c>
      <c r="AU832" s="227" t="s">
        <v>149</v>
      </c>
      <c r="AY832" s="17" t="s">
        <v>140</v>
      </c>
      <c r="BE832" s="228">
        <f>IF(N832="základní",J832,0)</f>
        <v>0</v>
      </c>
      <c r="BF832" s="228">
        <f>IF(N832="snížená",J832,0)</f>
        <v>0</v>
      </c>
      <c r="BG832" s="228">
        <f>IF(N832="zákl. přenesená",J832,0)</f>
        <v>0</v>
      </c>
      <c r="BH832" s="228">
        <f>IF(N832="sníž. přenesená",J832,0)</f>
        <v>0</v>
      </c>
      <c r="BI832" s="228">
        <f>IF(N832="nulová",J832,0)</f>
        <v>0</v>
      </c>
      <c r="BJ832" s="17" t="s">
        <v>81</v>
      </c>
      <c r="BK832" s="228">
        <f>ROUND(I832*H832,2)</f>
        <v>0</v>
      </c>
      <c r="BL832" s="17" t="s">
        <v>148</v>
      </c>
      <c r="BM832" s="227" t="s">
        <v>616</v>
      </c>
    </row>
    <row r="833" s="2" customFormat="1">
      <c r="A833" s="38"/>
      <c r="B833" s="39"/>
      <c r="C833" s="40"/>
      <c r="D833" s="262" t="s">
        <v>162</v>
      </c>
      <c r="E833" s="40"/>
      <c r="F833" s="263" t="s">
        <v>364</v>
      </c>
      <c r="G833" s="40"/>
      <c r="H833" s="40"/>
      <c r="I833" s="264"/>
      <c r="J833" s="40"/>
      <c r="K833" s="40"/>
      <c r="L833" s="44"/>
      <c r="M833" s="265"/>
      <c r="N833" s="266"/>
      <c r="O833" s="91"/>
      <c r="P833" s="91"/>
      <c r="Q833" s="91"/>
      <c r="R833" s="91"/>
      <c r="S833" s="91"/>
      <c r="T833" s="92"/>
      <c r="U833" s="38"/>
      <c r="V833" s="38"/>
      <c r="W833" s="38"/>
      <c r="X833" s="38"/>
      <c r="Y833" s="38"/>
      <c r="Z833" s="38"/>
      <c r="AA833" s="38"/>
      <c r="AB833" s="38"/>
      <c r="AC833" s="38"/>
      <c r="AD833" s="38"/>
      <c r="AE833" s="38"/>
      <c r="AT833" s="17" t="s">
        <v>162</v>
      </c>
      <c r="AU833" s="17" t="s">
        <v>149</v>
      </c>
    </row>
    <row r="834" s="13" customFormat="1">
      <c r="A834" s="13"/>
      <c r="B834" s="229"/>
      <c r="C834" s="230"/>
      <c r="D834" s="231" t="s">
        <v>151</v>
      </c>
      <c r="E834" s="232" t="s">
        <v>1</v>
      </c>
      <c r="F834" s="233" t="s">
        <v>365</v>
      </c>
      <c r="G834" s="230"/>
      <c r="H834" s="232" t="s">
        <v>1</v>
      </c>
      <c r="I834" s="234"/>
      <c r="J834" s="230"/>
      <c r="K834" s="230"/>
      <c r="L834" s="235"/>
      <c r="M834" s="236"/>
      <c r="N834" s="237"/>
      <c r="O834" s="237"/>
      <c r="P834" s="237"/>
      <c r="Q834" s="237"/>
      <c r="R834" s="237"/>
      <c r="S834" s="237"/>
      <c r="T834" s="238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T834" s="239" t="s">
        <v>151</v>
      </c>
      <c r="AU834" s="239" t="s">
        <v>149</v>
      </c>
      <c r="AV834" s="13" t="s">
        <v>81</v>
      </c>
      <c r="AW834" s="13" t="s">
        <v>30</v>
      </c>
      <c r="AX834" s="13" t="s">
        <v>73</v>
      </c>
      <c r="AY834" s="239" t="s">
        <v>140</v>
      </c>
    </row>
    <row r="835" s="13" customFormat="1">
      <c r="A835" s="13"/>
      <c r="B835" s="229"/>
      <c r="C835" s="230"/>
      <c r="D835" s="231" t="s">
        <v>151</v>
      </c>
      <c r="E835" s="232" t="s">
        <v>1</v>
      </c>
      <c r="F835" s="233" t="s">
        <v>366</v>
      </c>
      <c r="G835" s="230"/>
      <c r="H835" s="232" t="s">
        <v>1</v>
      </c>
      <c r="I835" s="234"/>
      <c r="J835" s="230"/>
      <c r="K835" s="230"/>
      <c r="L835" s="235"/>
      <c r="M835" s="236"/>
      <c r="N835" s="237"/>
      <c r="O835" s="237"/>
      <c r="P835" s="237"/>
      <c r="Q835" s="237"/>
      <c r="R835" s="237"/>
      <c r="S835" s="237"/>
      <c r="T835" s="238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T835" s="239" t="s">
        <v>151</v>
      </c>
      <c r="AU835" s="239" t="s">
        <v>149</v>
      </c>
      <c r="AV835" s="13" t="s">
        <v>81</v>
      </c>
      <c r="AW835" s="13" t="s">
        <v>30</v>
      </c>
      <c r="AX835" s="13" t="s">
        <v>73</v>
      </c>
      <c r="AY835" s="239" t="s">
        <v>140</v>
      </c>
    </row>
    <row r="836" s="14" customFormat="1">
      <c r="A836" s="14"/>
      <c r="B836" s="240"/>
      <c r="C836" s="241"/>
      <c r="D836" s="231" t="s">
        <v>151</v>
      </c>
      <c r="E836" s="242" t="s">
        <v>1</v>
      </c>
      <c r="F836" s="243" t="s">
        <v>367</v>
      </c>
      <c r="G836" s="241"/>
      <c r="H836" s="244">
        <v>1.1930000000000001</v>
      </c>
      <c r="I836" s="245"/>
      <c r="J836" s="241"/>
      <c r="K836" s="241"/>
      <c r="L836" s="246"/>
      <c r="M836" s="247"/>
      <c r="N836" s="248"/>
      <c r="O836" s="248"/>
      <c r="P836" s="248"/>
      <c r="Q836" s="248"/>
      <c r="R836" s="248"/>
      <c r="S836" s="248"/>
      <c r="T836" s="249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T836" s="250" t="s">
        <v>151</v>
      </c>
      <c r="AU836" s="250" t="s">
        <v>149</v>
      </c>
      <c r="AV836" s="14" t="s">
        <v>83</v>
      </c>
      <c r="AW836" s="14" t="s">
        <v>30</v>
      </c>
      <c r="AX836" s="14" t="s">
        <v>73</v>
      </c>
      <c r="AY836" s="250" t="s">
        <v>140</v>
      </c>
    </row>
    <row r="837" s="15" customFormat="1">
      <c r="A837" s="15"/>
      <c r="B837" s="251"/>
      <c r="C837" s="252"/>
      <c r="D837" s="231" t="s">
        <v>151</v>
      </c>
      <c r="E837" s="253" t="s">
        <v>1</v>
      </c>
      <c r="F837" s="254" t="s">
        <v>158</v>
      </c>
      <c r="G837" s="252"/>
      <c r="H837" s="255">
        <v>1.1930000000000001</v>
      </c>
      <c r="I837" s="256"/>
      <c r="J837" s="252"/>
      <c r="K837" s="252"/>
      <c r="L837" s="257"/>
      <c r="M837" s="258"/>
      <c r="N837" s="259"/>
      <c r="O837" s="259"/>
      <c r="P837" s="259"/>
      <c r="Q837" s="259"/>
      <c r="R837" s="259"/>
      <c r="S837" s="259"/>
      <c r="T837" s="260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  <c r="AE837" s="15"/>
      <c r="AT837" s="261" t="s">
        <v>151</v>
      </c>
      <c r="AU837" s="261" t="s">
        <v>149</v>
      </c>
      <c r="AV837" s="15" t="s">
        <v>148</v>
      </c>
      <c r="AW837" s="15" t="s">
        <v>30</v>
      </c>
      <c r="AX837" s="15" t="s">
        <v>81</v>
      </c>
      <c r="AY837" s="261" t="s">
        <v>140</v>
      </c>
    </row>
    <row r="838" s="2" customFormat="1" ht="16.5" customHeight="1">
      <c r="A838" s="38"/>
      <c r="B838" s="39"/>
      <c r="C838" s="267" t="s">
        <v>482</v>
      </c>
      <c r="D838" s="267" t="s">
        <v>186</v>
      </c>
      <c r="E838" s="268" t="s">
        <v>369</v>
      </c>
      <c r="F838" s="269" t="s">
        <v>370</v>
      </c>
      <c r="G838" s="270" t="s">
        <v>344</v>
      </c>
      <c r="H838" s="271">
        <v>1193.2000000000001</v>
      </c>
      <c r="I838" s="272"/>
      <c r="J838" s="273">
        <f>ROUND(I838*H838,2)</f>
        <v>0</v>
      </c>
      <c r="K838" s="274"/>
      <c r="L838" s="275"/>
      <c r="M838" s="276" t="s">
        <v>1</v>
      </c>
      <c r="N838" s="277" t="s">
        <v>38</v>
      </c>
      <c r="O838" s="91"/>
      <c r="P838" s="225">
        <f>O838*H838</f>
        <v>0</v>
      </c>
      <c r="Q838" s="225">
        <v>0.001</v>
      </c>
      <c r="R838" s="225">
        <f>Q838*H838</f>
        <v>1.1932</v>
      </c>
      <c r="S838" s="225">
        <v>0</v>
      </c>
      <c r="T838" s="226">
        <f>S838*H838</f>
        <v>0</v>
      </c>
      <c r="U838" s="38"/>
      <c r="V838" s="38"/>
      <c r="W838" s="38"/>
      <c r="X838" s="38"/>
      <c r="Y838" s="38"/>
      <c r="Z838" s="38"/>
      <c r="AA838" s="38"/>
      <c r="AB838" s="38"/>
      <c r="AC838" s="38"/>
      <c r="AD838" s="38"/>
      <c r="AE838" s="38"/>
      <c r="AR838" s="227" t="s">
        <v>189</v>
      </c>
      <c r="AT838" s="227" t="s">
        <v>186</v>
      </c>
      <c r="AU838" s="227" t="s">
        <v>149</v>
      </c>
      <c r="AY838" s="17" t="s">
        <v>140</v>
      </c>
      <c r="BE838" s="228">
        <f>IF(N838="základní",J838,0)</f>
        <v>0</v>
      </c>
      <c r="BF838" s="228">
        <f>IF(N838="snížená",J838,0)</f>
        <v>0</v>
      </c>
      <c r="BG838" s="228">
        <f>IF(N838="zákl. přenesená",J838,0)</f>
        <v>0</v>
      </c>
      <c r="BH838" s="228">
        <f>IF(N838="sníž. přenesená",J838,0)</f>
        <v>0</v>
      </c>
      <c r="BI838" s="228">
        <f>IF(N838="nulová",J838,0)</f>
        <v>0</v>
      </c>
      <c r="BJ838" s="17" t="s">
        <v>81</v>
      </c>
      <c r="BK838" s="228">
        <f>ROUND(I838*H838,2)</f>
        <v>0</v>
      </c>
      <c r="BL838" s="17" t="s">
        <v>148</v>
      </c>
      <c r="BM838" s="227" t="s">
        <v>617</v>
      </c>
    </row>
    <row r="839" s="13" customFormat="1">
      <c r="A839" s="13"/>
      <c r="B839" s="229"/>
      <c r="C839" s="230"/>
      <c r="D839" s="231" t="s">
        <v>151</v>
      </c>
      <c r="E839" s="232" t="s">
        <v>1</v>
      </c>
      <c r="F839" s="233" t="s">
        <v>365</v>
      </c>
      <c r="G839" s="230"/>
      <c r="H839" s="232" t="s">
        <v>1</v>
      </c>
      <c r="I839" s="234"/>
      <c r="J839" s="230"/>
      <c r="K839" s="230"/>
      <c r="L839" s="235"/>
      <c r="M839" s="236"/>
      <c r="N839" s="237"/>
      <c r="O839" s="237"/>
      <c r="P839" s="237"/>
      <c r="Q839" s="237"/>
      <c r="R839" s="237"/>
      <c r="S839" s="237"/>
      <c r="T839" s="238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T839" s="239" t="s">
        <v>151</v>
      </c>
      <c r="AU839" s="239" t="s">
        <v>149</v>
      </c>
      <c r="AV839" s="13" t="s">
        <v>81</v>
      </c>
      <c r="AW839" s="13" t="s">
        <v>30</v>
      </c>
      <c r="AX839" s="13" t="s">
        <v>73</v>
      </c>
      <c r="AY839" s="239" t="s">
        <v>140</v>
      </c>
    </row>
    <row r="840" s="13" customFormat="1">
      <c r="A840" s="13"/>
      <c r="B840" s="229"/>
      <c r="C840" s="230"/>
      <c r="D840" s="231" t="s">
        <v>151</v>
      </c>
      <c r="E840" s="232" t="s">
        <v>1</v>
      </c>
      <c r="F840" s="233" t="s">
        <v>366</v>
      </c>
      <c r="G840" s="230"/>
      <c r="H840" s="232" t="s">
        <v>1</v>
      </c>
      <c r="I840" s="234"/>
      <c r="J840" s="230"/>
      <c r="K840" s="230"/>
      <c r="L840" s="235"/>
      <c r="M840" s="236"/>
      <c r="N840" s="237"/>
      <c r="O840" s="237"/>
      <c r="P840" s="237"/>
      <c r="Q840" s="237"/>
      <c r="R840" s="237"/>
      <c r="S840" s="237"/>
      <c r="T840" s="238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T840" s="239" t="s">
        <v>151</v>
      </c>
      <c r="AU840" s="239" t="s">
        <v>149</v>
      </c>
      <c r="AV840" s="13" t="s">
        <v>81</v>
      </c>
      <c r="AW840" s="13" t="s">
        <v>30</v>
      </c>
      <c r="AX840" s="13" t="s">
        <v>73</v>
      </c>
      <c r="AY840" s="239" t="s">
        <v>140</v>
      </c>
    </row>
    <row r="841" s="14" customFormat="1">
      <c r="A841" s="14"/>
      <c r="B841" s="240"/>
      <c r="C841" s="241"/>
      <c r="D841" s="231" t="s">
        <v>151</v>
      </c>
      <c r="E841" s="242" t="s">
        <v>1</v>
      </c>
      <c r="F841" s="243" t="s">
        <v>372</v>
      </c>
      <c r="G841" s="241"/>
      <c r="H841" s="244">
        <v>1193.2000000000001</v>
      </c>
      <c r="I841" s="245"/>
      <c r="J841" s="241"/>
      <c r="K841" s="241"/>
      <c r="L841" s="246"/>
      <c r="M841" s="247"/>
      <c r="N841" s="248"/>
      <c r="O841" s="248"/>
      <c r="P841" s="248"/>
      <c r="Q841" s="248"/>
      <c r="R841" s="248"/>
      <c r="S841" s="248"/>
      <c r="T841" s="249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T841" s="250" t="s">
        <v>151</v>
      </c>
      <c r="AU841" s="250" t="s">
        <v>149</v>
      </c>
      <c r="AV841" s="14" t="s">
        <v>83</v>
      </c>
      <c r="AW841" s="14" t="s">
        <v>30</v>
      </c>
      <c r="AX841" s="14" t="s">
        <v>73</v>
      </c>
      <c r="AY841" s="250" t="s">
        <v>140</v>
      </c>
    </row>
    <row r="842" s="15" customFormat="1">
      <c r="A842" s="15"/>
      <c r="B842" s="251"/>
      <c r="C842" s="252"/>
      <c r="D842" s="231" t="s">
        <v>151</v>
      </c>
      <c r="E842" s="253" t="s">
        <v>1</v>
      </c>
      <c r="F842" s="254" t="s">
        <v>158</v>
      </c>
      <c r="G842" s="252"/>
      <c r="H842" s="255">
        <v>1193.2000000000001</v>
      </c>
      <c r="I842" s="256"/>
      <c r="J842" s="252"/>
      <c r="K842" s="252"/>
      <c r="L842" s="257"/>
      <c r="M842" s="258"/>
      <c r="N842" s="259"/>
      <c r="O842" s="259"/>
      <c r="P842" s="259"/>
      <c r="Q842" s="259"/>
      <c r="R842" s="259"/>
      <c r="S842" s="259"/>
      <c r="T842" s="260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  <c r="AE842" s="15"/>
      <c r="AT842" s="261" t="s">
        <v>151</v>
      </c>
      <c r="AU842" s="261" t="s">
        <v>149</v>
      </c>
      <c r="AV842" s="15" t="s">
        <v>148</v>
      </c>
      <c r="AW842" s="15" t="s">
        <v>30</v>
      </c>
      <c r="AX842" s="15" t="s">
        <v>81</v>
      </c>
      <c r="AY842" s="261" t="s">
        <v>140</v>
      </c>
    </row>
    <row r="843" s="2" customFormat="1" ht="24.15" customHeight="1">
      <c r="A843" s="38"/>
      <c r="B843" s="39"/>
      <c r="C843" s="215" t="s">
        <v>618</v>
      </c>
      <c r="D843" s="215" t="s">
        <v>144</v>
      </c>
      <c r="E843" s="216" t="s">
        <v>374</v>
      </c>
      <c r="F843" s="217" t="s">
        <v>375</v>
      </c>
      <c r="G843" s="218" t="s">
        <v>194</v>
      </c>
      <c r="H843" s="219">
        <v>6426</v>
      </c>
      <c r="I843" s="220"/>
      <c r="J843" s="221">
        <f>ROUND(I843*H843,2)</f>
        <v>0</v>
      </c>
      <c r="K843" s="222"/>
      <c r="L843" s="44"/>
      <c r="M843" s="223" t="s">
        <v>1</v>
      </c>
      <c r="N843" s="224" t="s">
        <v>38</v>
      </c>
      <c r="O843" s="91"/>
      <c r="P843" s="225">
        <f>O843*H843</f>
        <v>0</v>
      </c>
      <c r="Q843" s="225">
        <v>0</v>
      </c>
      <c r="R843" s="225">
        <f>Q843*H843</f>
        <v>0</v>
      </c>
      <c r="S843" s="225">
        <v>0</v>
      </c>
      <c r="T843" s="226">
        <f>S843*H843</f>
        <v>0</v>
      </c>
      <c r="U843" s="38"/>
      <c r="V843" s="38"/>
      <c r="W843" s="38"/>
      <c r="X843" s="38"/>
      <c r="Y843" s="38"/>
      <c r="Z843" s="38"/>
      <c r="AA843" s="38"/>
      <c r="AB843" s="38"/>
      <c r="AC843" s="38"/>
      <c r="AD843" s="38"/>
      <c r="AE843" s="38"/>
      <c r="AR843" s="227" t="s">
        <v>148</v>
      </c>
      <c r="AT843" s="227" t="s">
        <v>144</v>
      </c>
      <c r="AU843" s="227" t="s">
        <v>149</v>
      </c>
      <c r="AY843" s="17" t="s">
        <v>140</v>
      </c>
      <c r="BE843" s="228">
        <f>IF(N843="základní",J843,0)</f>
        <v>0</v>
      </c>
      <c r="BF843" s="228">
        <f>IF(N843="snížená",J843,0)</f>
        <v>0</v>
      </c>
      <c r="BG843" s="228">
        <f>IF(N843="zákl. přenesená",J843,0)</f>
        <v>0</v>
      </c>
      <c r="BH843" s="228">
        <f>IF(N843="sníž. přenesená",J843,0)</f>
        <v>0</v>
      </c>
      <c r="BI843" s="228">
        <f>IF(N843="nulová",J843,0)</f>
        <v>0</v>
      </c>
      <c r="BJ843" s="17" t="s">
        <v>81</v>
      </c>
      <c r="BK843" s="228">
        <f>ROUND(I843*H843,2)</f>
        <v>0</v>
      </c>
      <c r="BL843" s="17" t="s">
        <v>148</v>
      </c>
      <c r="BM843" s="227" t="s">
        <v>619</v>
      </c>
    </row>
    <row r="844" s="2" customFormat="1">
      <c r="A844" s="38"/>
      <c r="B844" s="39"/>
      <c r="C844" s="40"/>
      <c r="D844" s="262" t="s">
        <v>162</v>
      </c>
      <c r="E844" s="40"/>
      <c r="F844" s="263" t="s">
        <v>377</v>
      </c>
      <c r="G844" s="40"/>
      <c r="H844" s="40"/>
      <c r="I844" s="264"/>
      <c r="J844" s="40"/>
      <c r="K844" s="40"/>
      <c r="L844" s="44"/>
      <c r="M844" s="265"/>
      <c r="N844" s="266"/>
      <c r="O844" s="91"/>
      <c r="P844" s="91"/>
      <c r="Q844" s="91"/>
      <c r="R844" s="91"/>
      <c r="S844" s="91"/>
      <c r="T844" s="92"/>
      <c r="U844" s="38"/>
      <c r="V844" s="38"/>
      <c r="W844" s="38"/>
      <c r="X844" s="38"/>
      <c r="Y844" s="38"/>
      <c r="Z844" s="38"/>
      <c r="AA844" s="38"/>
      <c r="AB844" s="38"/>
      <c r="AC844" s="38"/>
      <c r="AD844" s="38"/>
      <c r="AE844" s="38"/>
      <c r="AT844" s="17" t="s">
        <v>162</v>
      </c>
      <c r="AU844" s="17" t="s">
        <v>149</v>
      </c>
    </row>
    <row r="845" s="13" customFormat="1">
      <c r="A845" s="13"/>
      <c r="B845" s="229"/>
      <c r="C845" s="230"/>
      <c r="D845" s="231" t="s">
        <v>151</v>
      </c>
      <c r="E845" s="232" t="s">
        <v>1</v>
      </c>
      <c r="F845" s="233" t="s">
        <v>378</v>
      </c>
      <c r="G845" s="230"/>
      <c r="H845" s="232" t="s">
        <v>1</v>
      </c>
      <c r="I845" s="234"/>
      <c r="J845" s="230"/>
      <c r="K845" s="230"/>
      <c r="L845" s="235"/>
      <c r="M845" s="236"/>
      <c r="N845" s="237"/>
      <c r="O845" s="237"/>
      <c r="P845" s="237"/>
      <c r="Q845" s="237"/>
      <c r="R845" s="237"/>
      <c r="S845" s="237"/>
      <c r="T845" s="238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T845" s="239" t="s">
        <v>151</v>
      </c>
      <c r="AU845" s="239" t="s">
        <v>149</v>
      </c>
      <c r="AV845" s="13" t="s">
        <v>81</v>
      </c>
      <c r="AW845" s="13" t="s">
        <v>30</v>
      </c>
      <c r="AX845" s="13" t="s">
        <v>73</v>
      </c>
      <c r="AY845" s="239" t="s">
        <v>140</v>
      </c>
    </row>
    <row r="846" s="14" customFormat="1">
      <c r="A846" s="14"/>
      <c r="B846" s="240"/>
      <c r="C846" s="241"/>
      <c r="D846" s="231" t="s">
        <v>151</v>
      </c>
      <c r="E846" s="242" t="s">
        <v>1</v>
      </c>
      <c r="F846" s="243" t="s">
        <v>379</v>
      </c>
      <c r="G846" s="241"/>
      <c r="H846" s="244">
        <v>6426</v>
      </c>
      <c r="I846" s="245"/>
      <c r="J846" s="241"/>
      <c r="K846" s="241"/>
      <c r="L846" s="246"/>
      <c r="M846" s="247"/>
      <c r="N846" s="248"/>
      <c r="O846" s="248"/>
      <c r="P846" s="248"/>
      <c r="Q846" s="248"/>
      <c r="R846" s="248"/>
      <c r="S846" s="248"/>
      <c r="T846" s="249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T846" s="250" t="s">
        <v>151</v>
      </c>
      <c r="AU846" s="250" t="s">
        <v>149</v>
      </c>
      <c r="AV846" s="14" t="s">
        <v>83</v>
      </c>
      <c r="AW846" s="14" t="s">
        <v>30</v>
      </c>
      <c r="AX846" s="14" t="s">
        <v>73</v>
      </c>
      <c r="AY846" s="250" t="s">
        <v>140</v>
      </c>
    </row>
    <row r="847" s="15" customFormat="1">
      <c r="A847" s="15"/>
      <c r="B847" s="251"/>
      <c r="C847" s="252"/>
      <c r="D847" s="231" t="s">
        <v>151</v>
      </c>
      <c r="E847" s="253" t="s">
        <v>1</v>
      </c>
      <c r="F847" s="254" t="s">
        <v>158</v>
      </c>
      <c r="G847" s="252"/>
      <c r="H847" s="255">
        <v>6426</v>
      </c>
      <c r="I847" s="256"/>
      <c r="J847" s="252"/>
      <c r="K847" s="252"/>
      <c r="L847" s="257"/>
      <c r="M847" s="258"/>
      <c r="N847" s="259"/>
      <c r="O847" s="259"/>
      <c r="P847" s="259"/>
      <c r="Q847" s="259"/>
      <c r="R847" s="259"/>
      <c r="S847" s="259"/>
      <c r="T847" s="260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  <c r="AE847" s="15"/>
      <c r="AT847" s="261" t="s">
        <v>151</v>
      </c>
      <c r="AU847" s="261" t="s">
        <v>149</v>
      </c>
      <c r="AV847" s="15" t="s">
        <v>148</v>
      </c>
      <c r="AW847" s="15" t="s">
        <v>30</v>
      </c>
      <c r="AX847" s="15" t="s">
        <v>81</v>
      </c>
      <c r="AY847" s="261" t="s">
        <v>140</v>
      </c>
    </row>
    <row r="848" s="12" customFormat="1" ht="20.88" customHeight="1">
      <c r="A848" s="12"/>
      <c r="B848" s="199"/>
      <c r="C848" s="200"/>
      <c r="D848" s="201" t="s">
        <v>72</v>
      </c>
      <c r="E848" s="213" t="s">
        <v>620</v>
      </c>
      <c r="F848" s="213" t="s">
        <v>381</v>
      </c>
      <c r="G848" s="200"/>
      <c r="H848" s="200"/>
      <c r="I848" s="203"/>
      <c r="J848" s="214">
        <f>BK848</f>
        <v>0</v>
      </c>
      <c r="K848" s="200"/>
      <c r="L848" s="205"/>
      <c r="M848" s="206"/>
      <c r="N848" s="207"/>
      <c r="O848" s="207"/>
      <c r="P848" s="208">
        <f>SUM(P849:P853)</f>
        <v>0</v>
      </c>
      <c r="Q848" s="207"/>
      <c r="R848" s="208">
        <f>SUM(R849:R853)</f>
        <v>0</v>
      </c>
      <c r="S848" s="207"/>
      <c r="T848" s="209">
        <f>SUM(T849:T853)</f>
        <v>0</v>
      </c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R848" s="210" t="s">
        <v>81</v>
      </c>
      <c r="AT848" s="211" t="s">
        <v>72</v>
      </c>
      <c r="AU848" s="211" t="s">
        <v>83</v>
      </c>
      <c r="AY848" s="210" t="s">
        <v>140</v>
      </c>
      <c r="BK848" s="212">
        <f>SUM(BK849:BK853)</f>
        <v>0</v>
      </c>
    </row>
    <row r="849" s="2" customFormat="1" ht="16.5" customHeight="1">
      <c r="A849" s="38"/>
      <c r="B849" s="39"/>
      <c r="C849" s="215" t="s">
        <v>621</v>
      </c>
      <c r="D849" s="215" t="s">
        <v>144</v>
      </c>
      <c r="E849" s="216" t="s">
        <v>383</v>
      </c>
      <c r="F849" s="217" t="s">
        <v>384</v>
      </c>
      <c r="G849" s="218" t="s">
        <v>385</v>
      </c>
      <c r="H849" s="219">
        <v>2</v>
      </c>
      <c r="I849" s="220"/>
      <c r="J849" s="221">
        <f>ROUND(I849*H849,2)</f>
        <v>0</v>
      </c>
      <c r="K849" s="222"/>
      <c r="L849" s="44"/>
      <c r="M849" s="223" t="s">
        <v>1</v>
      </c>
      <c r="N849" s="224" t="s">
        <v>38</v>
      </c>
      <c r="O849" s="91"/>
      <c r="P849" s="225">
        <f>O849*H849</f>
        <v>0</v>
      </c>
      <c r="Q849" s="225">
        <v>0</v>
      </c>
      <c r="R849" s="225">
        <f>Q849*H849</f>
        <v>0</v>
      </c>
      <c r="S849" s="225">
        <v>0</v>
      </c>
      <c r="T849" s="226">
        <f>S849*H849</f>
        <v>0</v>
      </c>
      <c r="U849" s="38"/>
      <c r="V849" s="38"/>
      <c r="W849" s="38"/>
      <c r="X849" s="38"/>
      <c r="Y849" s="38"/>
      <c r="Z849" s="38"/>
      <c r="AA849" s="38"/>
      <c r="AB849" s="38"/>
      <c r="AC849" s="38"/>
      <c r="AD849" s="38"/>
      <c r="AE849" s="38"/>
      <c r="AR849" s="227" t="s">
        <v>386</v>
      </c>
      <c r="AT849" s="227" t="s">
        <v>144</v>
      </c>
      <c r="AU849" s="227" t="s">
        <v>149</v>
      </c>
      <c r="AY849" s="17" t="s">
        <v>140</v>
      </c>
      <c r="BE849" s="228">
        <f>IF(N849="základní",J849,0)</f>
        <v>0</v>
      </c>
      <c r="BF849" s="228">
        <f>IF(N849="snížená",J849,0)</f>
        <v>0</v>
      </c>
      <c r="BG849" s="228">
        <f>IF(N849="zákl. přenesená",J849,0)</f>
        <v>0</v>
      </c>
      <c r="BH849" s="228">
        <f>IF(N849="sníž. přenesená",J849,0)</f>
        <v>0</v>
      </c>
      <c r="BI849" s="228">
        <f>IF(N849="nulová",J849,0)</f>
        <v>0</v>
      </c>
      <c r="BJ849" s="17" t="s">
        <v>81</v>
      </c>
      <c r="BK849" s="228">
        <f>ROUND(I849*H849,2)</f>
        <v>0</v>
      </c>
      <c r="BL849" s="17" t="s">
        <v>386</v>
      </c>
      <c r="BM849" s="227" t="s">
        <v>622</v>
      </c>
    </row>
    <row r="850" s="2" customFormat="1">
      <c r="A850" s="38"/>
      <c r="B850" s="39"/>
      <c r="C850" s="40"/>
      <c r="D850" s="262" t="s">
        <v>162</v>
      </c>
      <c r="E850" s="40"/>
      <c r="F850" s="263" t="s">
        <v>388</v>
      </c>
      <c r="G850" s="40"/>
      <c r="H850" s="40"/>
      <c r="I850" s="264"/>
      <c r="J850" s="40"/>
      <c r="K850" s="40"/>
      <c r="L850" s="44"/>
      <c r="M850" s="265"/>
      <c r="N850" s="266"/>
      <c r="O850" s="91"/>
      <c r="P850" s="91"/>
      <c r="Q850" s="91"/>
      <c r="R850" s="91"/>
      <c r="S850" s="91"/>
      <c r="T850" s="92"/>
      <c r="U850" s="38"/>
      <c r="V850" s="38"/>
      <c r="W850" s="38"/>
      <c r="X850" s="38"/>
      <c r="Y850" s="38"/>
      <c r="Z850" s="38"/>
      <c r="AA850" s="38"/>
      <c r="AB850" s="38"/>
      <c r="AC850" s="38"/>
      <c r="AD850" s="38"/>
      <c r="AE850" s="38"/>
      <c r="AT850" s="17" t="s">
        <v>162</v>
      </c>
      <c r="AU850" s="17" t="s">
        <v>149</v>
      </c>
    </row>
    <row r="851" s="13" customFormat="1">
      <c r="A851" s="13"/>
      <c r="B851" s="229"/>
      <c r="C851" s="230"/>
      <c r="D851" s="231" t="s">
        <v>151</v>
      </c>
      <c r="E851" s="232" t="s">
        <v>1</v>
      </c>
      <c r="F851" s="233" t="s">
        <v>389</v>
      </c>
      <c r="G851" s="230"/>
      <c r="H851" s="232" t="s">
        <v>1</v>
      </c>
      <c r="I851" s="234"/>
      <c r="J851" s="230"/>
      <c r="K851" s="230"/>
      <c r="L851" s="235"/>
      <c r="M851" s="236"/>
      <c r="N851" s="237"/>
      <c r="O851" s="237"/>
      <c r="P851" s="237"/>
      <c r="Q851" s="237"/>
      <c r="R851" s="237"/>
      <c r="S851" s="237"/>
      <c r="T851" s="238"/>
      <c r="U851" s="13"/>
      <c r="V851" s="13"/>
      <c r="W851" s="13"/>
      <c r="X851" s="13"/>
      <c r="Y851" s="13"/>
      <c r="Z851" s="13"/>
      <c r="AA851" s="13"/>
      <c r="AB851" s="13"/>
      <c r="AC851" s="13"/>
      <c r="AD851" s="13"/>
      <c r="AE851" s="13"/>
      <c r="AT851" s="239" t="s">
        <v>151</v>
      </c>
      <c r="AU851" s="239" t="s">
        <v>149</v>
      </c>
      <c r="AV851" s="13" t="s">
        <v>81</v>
      </c>
      <c r="AW851" s="13" t="s">
        <v>30</v>
      </c>
      <c r="AX851" s="13" t="s">
        <v>73</v>
      </c>
      <c r="AY851" s="239" t="s">
        <v>140</v>
      </c>
    </row>
    <row r="852" s="14" customFormat="1">
      <c r="A852" s="14"/>
      <c r="B852" s="240"/>
      <c r="C852" s="241"/>
      <c r="D852" s="231" t="s">
        <v>151</v>
      </c>
      <c r="E852" s="242" t="s">
        <v>1</v>
      </c>
      <c r="F852" s="243" t="s">
        <v>390</v>
      </c>
      <c r="G852" s="241"/>
      <c r="H852" s="244">
        <v>2</v>
      </c>
      <c r="I852" s="245"/>
      <c r="J852" s="241"/>
      <c r="K852" s="241"/>
      <c r="L852" s="246"/>
      <c r="M852" s="247"/>
      <c r="N852" s="248"/>
      <c r="O852" s="248"/>
      <c r="P852" s="248"/>
      <c r="Q852" s="248"/>
      <c r="R852" s="248"/>
      <c r="S852" s="248"/>
      <c r="T852" s="249"/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T852" s="250" t="s">
        <v>151</v>
      </c>
      <c r="AU852" s="250" t="s">
        <v>149</v>
      </c>
      <c r="AV852" s="14" t="s">
        <v>83</v>
      </c>
      <c r="AW852" s="14" t="s">
        <v>30</v>
      </c>
      <c r="AX852" s="14" t="s">
        <v>73</v>
      </c>
      <c r="AY852" s="250" t="s">
        <v>140</v>
      </c>
    </row>
    <row r="853" s="15" customFormat="1">
      <c r="A853" s="15"/>
      <c r="B853" s="251"/>
      <c r="C853" s="252"/>
      <c r="D853" s="231" t="s">
        <v>151</v>
      </c>
      <c r="E853" s="253" t="s">
        <v>1</v>
      </c>
      <c r="F853" s="254" t="s">
        <v>158</v>
      </c>
      <c r="G853" s="252"/>
      <c r="H853" s="255">
        <v>2</v>
      </c>
      <c r="I853" s="256"/>
      <c r="J853" s="252"/>
      <c r="K853" s="252"/>
      <c r="L853" s="257"/>
      <c r="M853" s="258"/>
      <c r="N853" s="259"/>
      <c r="O853" s="259"/>
      <c r="P853" s="259"/>
      <c r="Q853" s="259"/>
      <c r="R853" s="259"/>
      <c r="S853" s="259"/>
      <c r="T853" s="260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  <c r="AE853" s="15"/>
      <c r="AT853" s="261" t="s">
        <v>151</v>
      </c>
      <c r="AU853" s="261" t="s">
        <v>149</v>
      </c>
      <c r="AV853" s="15" t="s">
        <v>148</v>
      </c>
      <c r="AW853" s="15" t="s">
        <v>30</v>
      </c>
      <c r="AX853" s="15" t="s">
        <v>81</v>
      </c>
      <c r="AY853" s="261" t="s">
        <v>140</v>
      </c>
    </row>
    <row r="854" s="12" customFormat="1" ht="22.8" customHeight="1">
      <c r="A854" s="12"/>
      <c r="B854" s="199"/>
      <c r="C854" s="200"/>
      <c r="D854" s="201" t="s">
        <v>72</v>
      </c>
      <c r="E854" s="213" t="s">
        <v>623</v>
      </c>
      <c r="F854" s="213" t="s">
        <v>624</v>
      </c>
      <c r="G854" s="200"/>
      <c r="H854" s="200"/>
      <c r="I854" s="203"/>
      <c r="J854" s="214">
        <f>BK854</f>
        <v>0</v>
      </c>
      <c r="K854" s="200"/>
      <c r="L854" s="205"/>
      <c r="M854" s="206"/>
      <c r="N854" s="207"/>
      <c r="O854" s="207"/>
      <c r="P854" s="208">
        <f>P855+P899+P927+P949+P991</f>
        <v>0</v>
      </c>
      <c r="Q854" s="207"/>
      <c r="R854" s="208">
        <f>R855+R899+R927+R949+R991</f>
        <v>1.19692</v>
      </c>
      <c r="S854" s="207"/>
      <c r="T854" s="209">
        <f>T855+T899+T927+T949+T991</f>
        <v>0</v>
      </c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R854" s="210" t="s">
        <v>81</v>
      </c>
      <c r="AT854" s="211" t="s">
        <v>72</v>
      </c>
      <c r="AU854" s="211" t="s">
        <v>81</v>
      </c>
      <c r="AY854" s="210" t="s">
        <v>140</v>
      </c>
      <c r="BK854" s="212">
        <f>BK855+BK899+BK927+BK949+BK991</f>
        <v>0</v>
      </c>
    </row>
    <row r="855" s="12" customFormat="1" ht="20.88" customHeight="1">
      <c r="A855" s="12"/>
      <c r="B855" s="199"/>
      <c r="C855" s="200"/>
      <c r="D855" s="201" t="s">
        <v>72</v>
      </c>
      <c r="E855" s="213" t="s">
        <v>625</v>
      </c>
      <c r="F855" s="213" t="s">
        <v>143</v>
      </c>
      <c r="G855" s="200"/>
      <c r="H855" s="200"/>
      <c r="I855" s="203"/>
      <c r="J855" s="214">
        <f>BK855</f>
        <v>0</v>
      </c>
      <c r="K855" s="200"/>
      <c r="L855" s="205"/>
      <c r="M855" s="206"/>
      <c r="N855" s="207"/>
      <c r="O855" s="207"/>
      <c r="P855" s="208">
        <f>SUM(P856:P898)</f>
        <v>0</v>
      </c>
      <c r="Q855" s="207"/>
      <c r="R855" s="208">
        <f>SUM(R856:R898)</f>
        <v>0.0024000000000000002</v>
      </c>
      <c r="S855" s="207"/>
      <c r="T855" s="209">
        <f>SUM(T856:T898)</f>
        <v>0</v>
      </c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R855" s="210" t="s">
        <v>81</v>
      </c>
      <c r="AT855" s="211" t="s">
        <v>72</v>
      </c>
      <c r="AU855" s="211" t="s">
        <v>83</v>
      </c>
      <c r="AY855" s="210" t="s">
        <v>140</v>
      </c>
      <c r="BK855" s="212">
        <f>SUM(BK856:BK898)</f>
        <v>0</v>
      </c>
    </row>
    <row r="856" s="2" customFormat="1" ht="24.15" customHeight="1">
      <c r="A856" s="38"/>
      <c r="B856" s="39"/>
      <c r="C856" s="215" t="s">
        <v>626</v>
      </c>
      <c r="D856" s="215" t="s">
        <v>144</v>
      </c>
      <c r="E856" s="216" t="s">
        <v>399</v>
      </c>
      <c r="F856" s="217" t="s">
        <v>400</v>
      </c>
      <c r="G856" s="218" t="s">
        <v>166</v>
      </c>
      <c r="H856" s="219">
        <v>293</v>
      </c>
      <c r="I856" s="220"/>
      <c r="J856" s="221">
        <f>ROUND(I856*H856,2)</f>
        <v>0</v>
      </c>
      <c r="K856" s="222"/>
      <c r="L856" s="44"/>
      <c r="M856" s="223" t="s">
        <v>1</v>
      </c>
      <c r="N856" s="224" t="s">
        <v>38</v>
      </c>
      <c r="O856" s="91"/>
      <c r="P856" s="225">
        <f>O856*H856</f>
        <v>0</v>
      </c>
      <c r="Q856" s="225">
        <v>0</v>
      </c>
      <c r="R856" s="225">
        <f>Q856*H856</f>
        <v>0</v>
      </c>
      <c r="S856" s="225">
        <v>0</v>
      </c>
      <c r="T856" s="226">
        <f>S856*H856</f>
        <v>0</v>
      </c>
      <c r="U856" s="38"/>
      <c r="V856" s="38"/>
      <c r="W856" s="38"/>
      <c r="X856" s="38"/>
      <c r="Y856" s="38"/>
      <c r="Z856" s="38"/>
      <c r="AA856" s="38"/>
      <c r="AB856" s="38"/>
      <c r="AC856" s="38"/>
      <c r="AD856" s="38"/>
      <c r="AE856" s="38"/>
      <c r="AR856" s="227" t="s">
        <v>148</v>
      </c>
      <c r="AT856" s="227" t="s">
        <v>144</v>
      </c>
      <c r="AU856" s="227" t="s">
        <v>149</v>
      </c>
      <c r="AY856" s="17" t="s">
        <v>140</v>
      </c>
      <c r="BE856" s="228">
        <f>IF(N856="základní",J856,0)</f>
        <v>0</v>
      </c>
      <c r="BF856" s="228">
        <f>IF(N856="snížená",J856,0)</f>
        <v>0</v>
      </c>
      <c r="BG856" s="228">
        <f>IF(N856="zákl. přenesená",J856,0)</f>
        <v>0</v>
      </c>
      <c r="BH856" s="228">
        <f>IF(N856="sníž. přenesená",J856,0)</f>
        <v>0</v>
      </c>
      <c r="BI856" s="228">
        <f>IF(N856="nulová",J856,0)</f>
        <v>0</v>
      </c>
      <c r="BJ856" s="17" t="s">
        <v>81</v>
      </c>
      <c r="BK856" s="228">
        <f>ROUND(I856*H856,2)</f>
        <v>0</v>
      </c>
      <c r="BL856" s="17" t="s">
        <v>148</v>
      </c>
      <c r="BM856" s="227" t="s">
        <v>627</v>
      </c>
    </row>
    <row r="857" s="13" customFormat="1">
      <c r="A857" s="13"/>
      <c r="B857" s="229"/>
      <c r="C857" s="230"/>
      <c r="D857" s="231" t="s">
        <v>151</v>
      </c>
      <c r="E857" s="232" t="s">
        <v>1</v>
      </c>
      <c r="F857" s="233" t="s">
        <v>402</v>
      </c>
      <c r="G857" s="230"/>
      <c r="H857" s="232" t="s">
        <v>1</v>
      </c>
      <c r="I857" s="234"/>
      <c r="J857" s="230"/>
      <c r="K857" s="230"/>
      <c r="L857" s="235"/>
      <c r="M857" s="236"/>
      <c r="N857" s="237"/>
      <c r="O857" s="237"/>
      <c r="P857" s="237"/>
      <c r="Q857" s="237"/>
      <c r="R857" s="237"/>
      <c r="S857" s="237"/>
      <c r="T857" s="238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T857" s="239" t="s">
        <v>151</v>
      </c>
      <c r="AU857" s="239" t="s">
        <v>149</v>
      </c>
      <c r="AV857" s="13" t="s">
        <v>81</v>
      </c>
      <c r="AW857" s="13" t="s">
        <v>30</v>
      </c>
      <c r="AX857" s="13" t="s">
        <v>73</v>
      </c>
      <c r="AY857" s="239" t="s">
        <v>140</v>
      </c>
    </row>
    <row r="858" s="13" customFormat="1">
      <c r="A858" s="13"/>
      <c r="B858" s="229"/>
      <c r="C858" s="230"/>
      <c r="D858" s="231" t="s">
        <v>151</v>
      </c>
      <c r="E858" s="232" t="s">
        <v>1</v>
      </c>
      <c r="F858" s="233" t="s">
        <v>403</v>
      </c>
      <c r="G858" s="230"/>
      <c r="H858" s="232" t="s">
        <v>1</v>
      </c>
      <c r="I858" s="234"/>
      <c r="J858" s="230"/>
      <c r="K858" s="230"/>
      <c r="L858" s="235"/>
      <c r="M858" s="236"/>
      <c r="N858" s="237"/>
      <c r="O858" s="237"/>
      <c r="P858" s="237"/>
      <c r="Q858" s="237"/>
      <c r="R858" s="237"/>
      <c r="S858" s="237"/>
      <c r="T858" s="238"/>
      <c r="U858" s="13"/>
      <c r="V858" s="13"/>
      <c r="W858" s="13"/>
      <c r="X858" s="13"/>
      <c r="Y858" s="13"/>
      <c r="Z858" s="13"/>
      <c r="AA858" s="13"/>
      <c r="AB858" s="13"/>
      <c r="AC858" s="13"/>
      <c r="AD858" s="13"/>
      <c r="AE858" s="13"/>
      <c r="AT858" s="239" t="s">
        <v>151</v>
      </c>
      <c r="AU858" s="239" t="s">
        <v>149</v>
      </c>
      <c r="AV858" s="13" t="s">
        <v>81</v>
      </c>
      <c r="AW858" s="13" t="s">
        <v>30</v>
      </c>
      <c r="AX858" s="13" t="s">
        <v>73</v>
      </c>
      <c r="AY858" s="239" t="s">
        <v>140</v>
      </c>
    </row>
    <row r="859" s="14" customFormat="1">
      <c r="A859" s="14"/>
      <c r="B859" s="240"/>
      <c r="C859" s="241"/>
      <c r="D859" s="231" t="s">
        <v>151</v>
      </c>
      <c r="E859" s="242" t="s">
        <v>1</v>
      </c>
      <c r="F859" s="243" t="s">
        <v>404</v>
      </c>
      <c r="G859" s="241"/>
      <c r="H859" s="244">
        <v>293</v>
      </c>
      <c r="I859" s="245"/>
      <c r="J859" s="241"/>
      <c r="K859" s="241"/>
      <c r="L859" s="246"/>
      <c r="M859" s="247"/>
      <c r="N859" s="248"/>
      <c r="O859" s="248"/>
      <c r="P859" s="248"/>
      <c r="Q859" s="248"/>
      <c r="R859" s="248"/>
      <c r="S859" s="248"/>
      <c r="T859" s="249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T859" s="250" t="s">
        <v>151</v>
      </c>
      <c r="AU859" s="250" t="s">
        <v>149</v>
      </c>
      <c r="AV859" s="14" t="s">
        <v>83</v>
      </c>
      <c r="AW859" s="14" t="s">
        <v>30</v>
      </c>
      <c r="AX859" s="14" t="s">
        <v>73</v>
      </c>
      <c r="AY859" s="250" t="s">
        <v>140</v>
      </c>
    </row>
    <row r="860" s="15" customFormat="1">
      <c r="A860" s="15"/>
      <c r="B860" s="251"/>
      <c r="C860" s="252"/>
      <c r="D860" s="231" t="s">
        <v>151</v>
      </c>
      <c r="E860" s="253" t="s">
        <v>1</v>
      </c>
      <c r="F860" s="254" t="s">
        <v>158</v>
      </c>
      <c r="G860" s="252"/>
      <c r="H860" s="255">
        <v>293</v>
      </c>
      <c r="I860" s="256"/>
      <c r="J860" s="252"/>
      <c r="K860" s="252"/>
      <c r="L860" s="257"/>
      <c r="M860" s="258"/>
      <c r="N860" s="259"/>
      <c r="O860" s="259"/>
      <c r="P860" s="259"/>
      <c r="Q860" s="259"/>
      <c r="R860" s="259"/>
      <c r="S860" s="259"/>
      <c r="T860" s="260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  <c r="AE860" s="15"/>
      <c r="AT860" s="261" t="s">
        <v>151</v>
      </c>
      <c r="AU860" s="261" t="s">
        <v>149</v>
      </c>
      <c r="AV860" s="15" t="s">
        <v>148</v>
      </c>
      <c r="AW860" s="15" t="s">
        <v>30</v>
      </c>
      <c r="AX860" s="15" t="s">
        <v>81</v>
      </c>
      <c r="AY860" s="261" t="s">
        <v>140</v>
      </c>
    </row>
    <row r="861" s="2" customFormat="1" ht="24.15" customHeight="1">
      <c r="A861" s="38"/>
      <c r="B861" s="39"/>
      <c r="C861" s="215" t="s">
        <v>628</v>
      </c>
      <c r="D861" s="215" t="s">
        <v>144</v>
      </c>
      <c r="E861" s="216" t="s">
        <v>145</v>
      </c>
      <c r="F861" s="217" t="s">
        <v>146</v>
      </c>
      <c r="G861" s="218" t="s">
        <v>147</v>
      </c>
      <c r="H861" s="219">
        <v>295.60000000000002</v>
      </c>
      <c r="I861" s="220"/>
      <c r="J861" s="221">
        <f>ROUND(I861*H861,2)</f>
        <v>0</v>
      </c>
      <c r="K861" s="222"/>
      <c r="L861" s="44"/>
      <c r="M861" s="223" t="s">
        <v>1</v>
      </c>
      <c r="N861" s="224" t="s">
        <v>38</v>
      </c>
      <c r="O861" s="91"/>
      <c r="P861" s="225">
        <f>O861*H861</f>
        <v>0</v>
      </c>
      <c r="Q861" s="225">
        <v>0</v>
      </c>
      <c r="R861" s="225">
        <f>Q861*H861</f>
        <v>0</v>
      </c>
      <c r="S861" s="225">
        <v>0</v>
      </c>
      <c r="T861" s="226">
        <f>S861*H861</f>
        <v>0</v>
      </c>
      <c r="U861" s="38"/>
      <c r="V861" s="38"/>
      <c r="W861" s="38"/>
      <c r="X861" s="38"/>
      <c r="Y861" s="38"/>
      <c r="Z861" s="38"/>
      <c r="AA861" s="38"/>
      <c r="AB861" s="38"/>
      <c r="AC861" s="38"/>
      <c r="AD861" s="38"/>
      <c r="AE861" s="38"/>
      <c r="AR861" s="227" t="s">
        <v>148</v>
      </c>
      <c r="AT861" s="227" t="s">
        <v>144</v>
      </c>
      <c r="AU861" s="227" t="s">
        <v>149</v>
      </c>
      <c r="AY861" s="17" t="s">
        <v>140</v>
      </c>
      <c r="BE861" s="228">
        <f>IF(N861="základní",J861,0)</f>
        <v>0</v>
      </c>
      <c r="BF861" s="228">
        <f>IF(N861="snížená",J861,0)</f>
        <v>0</v>
      </c>
      <c r="BG861" s="228">
        <f>IF(N861="zákl. přenesená",J861,0)</f>
        <v>0</v>
      </c>
      <c r="BH861" s="228">
        <f>IF(N861="sníž. přenesená",J861,0)</f>
        <v>0</v>
      </c>
      <c r="BI861" s="228">
        <f>IF(N861="nulová",J861,0)</f>
        <v>0</v>
      </c>
      <c r="BJ861" s="17" t="s">
        <v>81</v>
      </c>
      <c r="BK861" s="228">
        <f>ROUND(I861*H861,2)</f>
        <v>0</v>
      </c>
      <c r="BL861" s="17" t="s">
        <v>148</v>
      </c>
      <c r="BM861" s="227" t="s">
        <v>629</v>
      </c>
    </row>
    <row r="862" s="13" customFormat="1">
      <c r="A862" s="13"/>
      <c r="B862" s="229"/>
      <c r="C862" s="230"/>
      <c r="D862" s="231" t="s">
        <v>151</v>
      </c>
      <c r="E862" s="232" t="s">
        <v>1</v>
      </c>
      <c r="F862" s="233" t="s">
        <v>152</v>
      </c>
      <c r="G862" s="230"/>
      <c r="H862" s="232" t="s">
        <v>1</v>
      </c>
      <c r="I862" s="234"/>
      <c r="J862" s="230"/>
      <c r="K862" s="230"/>
      <c r="L862" s="235"/>
      <c r="M862" s="236"/>
      <c r="N862" s="237"/>
      <c r="O862" s="237"/>
      <c r="P862" s="237"/>
      <c r="Q862" s="237"/>
      <c r="R862" s="237"/>
      <c r="S862" s="237"/>
      <c r="T862" s="238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T862" s="239" t="s">
        <v>151</v>
      </c>
      <c r="AU862" s="239" t="s">
        <v>149</v>
      </c>
      <c r="AV862" s="13" t="s">
        <v>81</v>
      </c>
      <c r="AW862" s="13" t="s">
        <v>30</v>
      </c>
      <c r="AX862" s="13" t="s">
        <v>73</v>
      </c>
      <c r="AY862" s="239" t="s">
        <v>140</v>
      </c>
    </row>
    <row r="863" s="13" customFormat="1">
      <c r="A863" s="13"/>
      <c r="B863" s="229"/>
      <c r="C863" s="230"/>
      <c r="D863" s="231" t="s">
        <v>151</v>
      </c>
      <c r="E863" s="232" t="s">
        <v>1</v>
      </c>
      <c r="F863" s="233" t="s">
        <v>570</v>
      </c>
      <c r="G863" s="230"/>
      <c r="H863" s="232" t="s">
        <v>1</v>
      </c>
      <c r="I863" s="234"/>
      <c r="J863" s="230"/>
      <c r="K863" s="230"/>
      <c r="L863" s="235"/>
      <c r="M863" s="236"/>
      <c r="N863" s="237"/>
      <c r="O863" s="237"/>
      <c r="P863" s="237"/>
      <c r="Q863" s="237"/>
      <c r="R863" s="237"/>
      <c r="S863" s="237"/>
      <c r="T863" s="238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T863" s="239" t="s">
        <v>151</v>
      </c>
      <c r="AU863" s="239" t="s">
        <v>149</v>
      </c>
      <c r="AV863" s="13" t="s">
        <v>81</v>
      </c>
      <c r="AW863" s="13" t="s">
        <v>30</v>
      </c>
      <c r="AX863" s="13" t="s">
        <v>73</v>
      </c>
      <c r="AY863" s="239" t="s">
        <v>140</v>
      </c>
    </row>
    <row r="864" s="14" customFormat="1">
      <c r="A864" s="14"/>
      <c r="B864" s="240"/>
      <c r="C864" s="241"/>
      <c r="D864" s="231" t="s">
        <v>151</v>
      </c>
      <c r="E864" s="242" t="s">
        <v>1</v>
      </c>
      <c r="F864" s="243" t="s">
        <v>571</v>
      </c>
      <c r="G864" s="241"/>
      <c r="H864" s="244">
        <v>270.39999999999998</v>
      </c>
      <c r="I864" s="245"/>
      <c r="J864" s="241"/>
      <c r="K864" s="241"/>
      <c r="L864" s="246"/>
      <c r="M864" s="247"/>
      <c r="N864" s="248"/>
      <c r="O864" s="248"/>
      <c r="P864" s="248"/>
      <c r="Q864" s="248"/>
      <c r="R864" s="248"/>
      <c r="S864" s="248"/>
      <c r="T864" s="249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T864" s="250" t="s">
        <v>151</v>
      </c>
      <c r="AU864" s="250" t="s">
        <v>149</v>
      </c>
      <c r="AV864" s="14" t="s">
        <v>83</v>
      </c>
      <c r="AW864" s="14" t="s">
        <v>30</v>
      </c>
      <c r="AX864" s="14" t="s">
        <v>73</v>
      </c>
      <c r="AY864" s="250" t="s">
        <v>140</v>
      </c>
    </row>
    <row r="865" s="13" customFormat="1">
      <c r="A865" s="13"/>
      <c r="B865" s="229"/>
      <c r="C865" s="230"/>
      <c r="D865" s="231" t="s">
        <v>151</v>
      </c>
      <c r="E865" s="232" t="s">
        <v>1</v>
      </c>
      <c r="F865" s="233" t="s">
        <v>155</v>
      </c>
      <c r="G865" s="230"/>
      <c r="H865" s="232" t="s">
        <v>1</v>
      </c>
      <c r="I865" s="234"/>
      <c r="J865" s="230"/>
      <c r="K865" s="230"/>
      <c r="L865" s="235"/>
      <c r="M865" s="236"/>
      <c r="N865" s="237"/>
      <c r="O865" s="237"/>
      <c r="P865" s="237"/>
      <c r="Q865" s="237"/>
      <c r="R865" s="237"/>
      <c r="S865" s="237"/>
      <c r="T865" s="238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T865" s="239" t="s">
        <v>151</v>
      </c>
      <c r="AU865" s="239" t="s">
        <v>149</v>
      </c>
      <c r="AV865" s="13" t="s">
        <v>81</v>
      </c>
      <c r="AW865" s="13" t="s">
        <v>30</v>
      </c>
      <c r="AX865" s="13" t="s">
        <v>73</v>
      </c>
      <c r="AY865" s="239" t="s">
        <v>140</v>
      </c>
    </row>
    <row r="866" s="13" customFormat="1">
      <c r="A866" s="13"/>
      <c r="B866" s="229"/>
      <c r="C866" s="230"/>
      <c r="D866" s="231" t="s">
        <v>151</v>
      </c>
      <c r="E866" s="232" t="s">
        <v>1</v>
      </c>
      <c r="F866" s="233" t="s">
        <v>572</v>
      </c>
      <c r="G866" s="230"/>
      <c r="H866" s="232" t="s">
        <v>1</v>
      </c>
      <c r="I866" s="234"/>
      <c r="J866" s="230"/>
      <c r="K866" s="230"/>
      <c r="L866" s="235"/>
      <c r="M866" s="236"/>
      <c r="N866" s="237"/>
      <c r="O866" s="237"/>
      <c r="P866" s="237"/>
      <c r="Q866" s="237"/>
      <c r="R866" s="237"/>
      <c r="S866" s="237"/>
      <c r="T866" s="238"/>
      <c r="U866" s="13"/>
      <c r="V866" s="13"/>
      <c r="W866" s="13"/>
      <c r="X866" s="13"/>
      <c r="Y866" s="13"/>
      <c r="Z866" s="13"/>
      <c r="AA866" s="13"/>
      <c r="AB866" s="13"/>
      <c r="AC866" s="13"/>
      <c r="AD866" s="13"/>
      <c r="AE866" s="13"/>
      <c r="AT866" s="239" t="s">
        <v>151</v>
      </c>
      <c r="AU866" s="239" t="s">
        <v>149</v>
      </c>
      <c r="AV866" s="13" t="s">
        <v>81</v>
      </c>
      <c r="AW866" s="13" t="s">
        <v>30</v>
      </c>
      <c r="AX866" s="13" t="s">
        <v>73</v>
      </c>
      <c r="AY866" s="239" t="s">
        <v>140</v>
      </c>
    </row>
    <row r="867" s="14" customFormat="1">
      <c r="A867" s="14"/>
      <c r="B867" s="240"/>
      <c r="C867" s="241"/>
      <c r="D867" s="231" t="s">
        <v>151</v>
      </c>
      <c r="E867" s="242" t="s">
        <v>1</v>
      </c>
      <c r="F867" s="243" t="s">
        <v>573</v>
      </c>
      <c r="G867" s="241"/>
      <c r="H867" s="244">
        <v>25.199999999999999</v>
      </c>
      <c r="I867" s="245"/>
      <c r="J867" s="241"/>
      <c r="K867" s="241"/>
      <c r="L867" s="246"/>
      <c r="M867" s="247"/>
      <c r="N867" s="248"/>
      <c r="O867" s="248"/>
      <c r="P867" s="248"/>
      <c r="Q867" s="248"/>
      <c r="R867" s="248"/>
      <c r="S867" s="248"/>
      <c r="T867" s="249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T867" s="250" t="s">
        <v>151</v>
      </c>
      <c r="AU867" s="250" t="s">
        <v>149</v>
      </c>
      <c r="AV867" s="14" t="s">
        <v>83</v>
      </c>
      <c r="AW867" s="14" t="s">
        <v>30</v>
      </c>
      <c r="AX867" s="14" t="s">
        <v>73</v>
      </c>
      <c r="AY867" s="250" t="s">
        <v>140</v>
      </c>
    </row>
    <row r="868" s="15" customFormat="1">
      <c r="A868" s="15"/>
      <c r="B868" s="251"/>
      <c r="C868" s="252"/>
      <c r="D868" s="231" t="s">
        <v>151</v>
      </c>
      <c r="E868" s="253" t="s">
        <v>1</v>
      </c>
      <c r="F868" s="254" t="s">
        <v>158</v>
      </c>
      <c r="G868" s="252"/>
      <c r="H868" s="255">
        <v>295.60000000000002</v>
      </c>
      <c r="I868" s="256"/>
      <c r="J868" s="252"/>
      <c r="K868" s="252"/>
      <c r="L868" s="257"/>
      <c r="M868" s="258"/>
      <c r="N868" s="259"/>
      <c r="O868" s="259"/>
      <c r="P868" s="259"/>
      <c r="Q868" s="259"/>
      <c r="R868" s="259"/>
      <c r="S868" s="259"/>
      <c r="T868" s="260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  <c r="AE868" s="15"/>
      <c r="AT868" s="261" t="s">
        <v>151</v>
      </c>
      <c r="AU868" s="261" t="s">
        <v>149</v>
      </c>
      <c r="AV868" s="15" t="s">
        <v>148</v>
      </c>
      <c r="AW868" s="15" t="s">
        <v>30</v>
      </c>
      <c r="AX868" s="15" t="s">
        <v>81</v>
      </c>
      <c r="AY868" s="261" t="s">
        <v>140</v>
      </c>
    </row>
    <row r="869" s="2" customFormat="1" ht="21.75" customHeight="1">
      <c r="A869" s="38"/>
      <c r="B869" s="39"/>
      <c r="C869" s="215" t="s">
        <v>630</v>
      </c>
      <c r="D869" s="215" t="s">
        <v>144</v>
      </c>
      <c r="E869" s="216" t="s">
        <v>159</v>
      </c>
      <c r="F869" s="217" t="s">
        <v>160</v>
      </c>
      <c r="G869" s="218" t="s">
        <v>147</v>
      </c>
      <c r="H869" s="219">
        <v>295.60000000000002</v>
      </c>
      <c r="I869" s="220"/>
      <c r="J869" s="221">
        <f>ROUND(I869*H869,2)</f>
        <v>0</v>
      </c>
      <c r="K869" s="222"/>
      <c r="L869" s="44"/>
      <c r="M869" s="223" t="s">
        <v>1</v>
      </c>
      <c r="N869" s="224" t="s">
        <v>38</v>
      </c>
      <c r="O869" s="91"/>
      <c r="P869" s="225">
        <f>O869*H869</f>
        <v>0</v>
      </c>
      <c r="Q869" s="225">
        <v>0</v>
      </c>
      <c r="R869" s="225">
        <f>Q869*H869</f>
        <v>0</v>
      </c>
      <c r="S869" s="225">
        <v>0</v>
      </c>
      <c r="T869" s="226">
        <f>S869*H869</f>
        <v>0</v>
      </c>
      <c r="U869" s="38"/>
      <c r="V869" s="38"/>
      <c r="W869" s="38"/>
      <c r="X869" s="38"/>
      <c r="Y869" s="38"/>
      <c r="Z869" s="38"/>
      <c r="AA869" s="38"/>
      <c r="AB869" s="38"/>
      <c r="AC869" s="38"/>
      <c r="AD869" s="38"/>
      <c r="AE869" s="38"/>
      <c r="AR869" s="227" t="s">
        <v>148</v>
      </c>
      <c r="AT869" s="227" t="s">
        <v>144</v>
      </c>
      <c r="AU869" s="227" t="s">
        <v>149</v>
      </c>
      <c r="AY869" s="17" t="s">
        <v>140</v>
      </c>
      <c r="BE869" s="228">
        <f>IF(N869="základní",J869,0)</f>
        <v>0</v>
      </c>
      <c r="BF869" s="228">
        <f>IF(N869="snížená",J869,0)</f>
        <v>0</v>
      </c>
      <c r="BG869" s="228">
        <f>IF(N869="zákl. přenesená",J869,0)</f>
        <v>0</v>
      </c>
      <c r="BH869" s="228">
        <f>IF(N869="sníž. přenesená",J869,0)</f>
        <v>0</v>
      </c>
      <c r="BI869" s="228">
        <f>IF(N869="nulová",J869,0)</f>
        <v>0</v>
      </c>
      <c r="BJ869" s="17" t="s">
        <v>81</v>
      </c>
      <c r="BK869" s="228">
        <f>ROUND(I869*H869,2)</f>
        <v>0</v>
      </c>
      <c r="BL869" s="17" t="s">
        <v>148</v>
      </c>
      <c r="BM869" s="227" t="s">
        <v>631</v>
      </c>
    </row>
    <row r="870" s="2" customFormat="1">
      <c r="A870" s="38"/>
      <c r="B870" s="39"/>
      <c r="C870" s="40"/>
      <c r="D870" s="262" t="s">
        <v>162</v>
      </c>
      <c r="E870" s="40"/>
      <c r="F870" s="263" t="s">
        <v>163</v>
      </c>
      <c r="G870" s="40"/>
      <c r="H870" s="40"/>
      <c r="I870" s="264"/>
      <c r="J870" s="40"/>
      <c r="K870" s="40"/>
      <c r="L870" s="44"/>
      <c r="M870" s="265"/>
      <c r="N870" s="266"/>
      <c r="O870" s="91"/>
      <c r="P870" s="91"/>
      <c r="Q870" s="91"/>
      <c r="R870" s="91"/>
      <c r="S870" s="91"/>
      <c r="T870" s="92"/>
      <c r="U870" s="38"/>
      <c r="V870" s="38"/>
      <c r="W870" s="38"/>
      <c r="X870" s="38"/>
      <c r="Y870" s="38"/>
      <c r="Z870" s="38"/>
      <c r="AA870" s="38"/>
      <c r="AB870" s="38"/>
      <c r="AC870" s="38"/>
      <c r="AD870" s="38"/>
      <c r="AE870" s="38"/>
      <c r="AT870" s="17" t="s">
        <v>162</v>
      </c>
      <c r="AU870" s="17" t="s">
        <v>149</v>
      </c>
    </row>
    <row r="871" s="13" customFormat="1">
      <c r="A871" s="13"/>
      <c r="B871" s="229"/>
      <c r="C871" s="230"/>
      <c r="D871" s="231" t="s">
        <v>151</v>
      </c>
      <c r="E871" s="232" t="s">
        <v>1</v>
      </c>
      <c r="F871" s="233" t="s">
        <v>152</v>
      </c>
      <c r="G871" s="230"/>
      <c r="H871" s="232" t="s">
        <v>1</v>
      </c>
      <c r="I871" s="234"/>
      <c r="J871" s="230"/>
      <c r="K871" s="230"/>
      <c r="L871" s="235"/>
      <c r="M871" s="236"/>
      <c r="N871" s="237"/>
      <c r="O871" s="237"/>
      <c r="P871" s="237"/>
      <c r="Q871" s="237"/>
      <c r="R871" s="237"/>
      <c r="S871" s="237"/>
      <c r="T871" s="238"/>
      <c r="U871" s="13"/>
      <c r="V871" s="13"/>
      <c r="W871" s="13"/>
      <c r="X871" s="13"/>
      <c r="Y871" s="13"/>
      <c r="Z871" s="13"/>
      <c r="AA871" s="13"/>
      <c r="AB871" s="13"/>
      <c r="AC871" s="13"/>
      <c r="AD871" s="13"/>
      <c r="AE871" s="13"/>
      <c r="AT871" s="239" t="s">
        <v>151</v>
      </c>
      <c r="AU871" s="239" t="s">
        <v>149</v>
      </c>
      <c r="AV871" s="13" t="s">
        <v>81</v>
      </c>
      <c r="AW871" s="13" t="s">
        <v>30</v>
      </c>
      <c r="AX871" s="13" t="s">
        <v>73</v>
      </c>
      <c r="AY871" s="239" t="s">
        <v>140</v>
      </c>
    </row>
    <row r="872" s="13" customFormat="1">
      <c r="A872" s="13"/>
      <c r="B872" s="229"/>
      <c r="C872" s="230"/>
      <c r="D872" s="231" t="s">
        <v>151</v>
      </c>
      <c r="E872" s="232" t="s">
        <v>1</v>
      </c>
      <c r="F872" s="233" t="s">
        <v>570</v>
      </c>
      <c r="G872" s="230"/>
      <c r="H872" s="232" t="s">
        <v>1</v>
      </c>
      <c r="I872" s="234"/>
      <c r="J872" s="230"/>
      <c r="K872" s="230"/>
      <c r="L872" s="235"/>
      <c r="M872" s="236"/>
      <c r="N872" s="237"/>
      <c r="O872" s="237"/>
      <c r="P872" s="237"/>
      <c r="Q872" s="237"/>
      <c r="R872" s="237"/>
      <c r="S872" s="237"/>
      <c r="T872" s="238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  <c r="AE872" s="13"/>
      <c r="AT872" s="239" t="s">
        <v>151</v>
      </c>
      <c r="AU872" s="239" t="s">
        <v>149</v>
      </c>
      <c r="AV872" s="13" t="s">
        <v>81</v>
      </c>
      <c r="AW872" s="13" t="s">
        <v>30</v>
      </c>
      <c r="AX872" s="13" t="s">
        <v>73</v>
      </c>
      <c r="AY872" s="239" t="s">
        <v>140</v>
      </c>
    </row>
    <row r="873" s="14" customFormat="1">
      <c r="A873" s="14"/>
      <c r="B873" s="240"/>
      <c r="C873" s="241"/>
      <c r="D873" s="231" t="s">
        <v>151</v>
      </c>
      <c r="E873" s="242" t="s">
        <v>1</v>
      </c>
      <c r="F873" s="243" t="s">
        <v>571</v>
      </c>
      <c r="G873" s="241"/>
      <c r="H873" s="244">
        <v>270.39999999999998</v>
      </c>
      <c r="I873" s="245"/>
      <c r="J873" s="241"/>
      <c r="K873" s="241"/>
      <c r="L873" s="246"/>
      <c r="M873" s="247"/>
      <c r="N873" s="248"/>
      <c r="O873" s="248"/>
      <c r="P873" s="248"/>
      <c r="Q873" s="248"/>
      <c r="R873" s="248"/>
      <c r="S873" s="248"/>
      <c r="T873" s="249"/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T873" s="250" t="s">
        <v>151</v>
      </c>
      <c r="AU873" s="250" t="s">
        <v>149</v>
      </c>
      <c r="AV873" s="14" t="s">
        <v>83</v>
      </c>
      <c r="AW873" s="14" t="s">
        <v>30</v>
      </c>
      <c r="AX873" s="14" t="s">
        <v>73</v>
      </c>
      <c r="AY873" s="250" t="s">
        <v>140</v>
      </c>
    </row>
    <row r="874" s="13" customFormat="1">
      <c r="A874" s="13"/>
      <c r="B874" s="229"/>
      <c r="C874" s="230"/>
      <c r="D874" s="231" t="s">
        <v>151</v>
      </c>
      <c r="E874" s="232" t="s">
        <v>1</v>
      </c>
      <c r="F874" s="233" t="s">
        <v>155</v>
      </c>
      <c r="G874" s="230"/>
      <c r="H874" s="232" t="s">
        <v>1</v>
      </c>
      <c r="I874" s="234"/>
      <c r="J874" s="230"/>
      <c r="K874" s="230"/>
      <c r="L874" s="235"/>
      <c r="M874" s="236"/>
      <c r="N874" s="237"/>
      <c r="O874" s="237"/>
      <c r="P874" s="237"/>
      <c r="Q874" s="237"/>
      <c r="R874" s="237"/>
      <c r="S874" s="237"/>
      <c r="T874" s="238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T874" s="239" t="s">
        <v>151</v>
      </c>
      <c r="AU874" s="239" t="s">
        <v>149</v>
      </c>
      <c r="AV874" s="13" t="s">
        <v>81</v>
      </c>
      <c r="AW874" s="13" t="s">
        <v>30</v>
      </c>
      <c r="AX874" s="13" t="s">
        <v>73</v>
      </c>
      <c r="AY874" s="239" t="s">
        <v>140</v>
      </c>
    </row>
    <row r="875" s="13" customFormat="1">
      <c r="A875" s="13"/>
      <c r="B875" s="229"/>
      <c r="C875" s="230"/>
      <c r="D875" s="231" t="s">
        <v>151</v>
      </c>
      <c r="E875" s="232" t="s">
        <v>1</v>
      </c>
      <c r="F875" s="233" t="s">
        <v>572</v>
      </c>
      <c r="G875" s="230"/>
      <c r="H875" s="232" t="s">
        <v>1</v>
      </c>
      <c r="I875" s="234"/>
      <c r="J875" s="230"/>
      <c r="K875" s="230"/>
      <c r="L875" s="235"/>
      <c r="M875" s="236"/>
      <c r="N875" s="237"/>
      <c r="O875" s="237"/>
      <c r="P875" s="237"/>
      <c r="Q875" s="237"/>
      <c r="R875" s="237"/>
      <c r="S875" s="237"/>
      <c r="T875" s="238"/>
      <c r="U875" s="13"/>
      <c r="V875" s="13"/>
      <c r="W875" s="13"/>
      <c r="X875" s="13"/>
      <c r="Y875" s="13"/>
      <c r="Z875" s="13"/>
      <c r="AA875" s="13"/>
      <c r="AB875" s="13"/>
      <c r="AC875" s="13"/>
      <c r="AD875" s="13"/>
      <c r="AE875" s="13"/>
      <c r="AT875" s="239" t="s">
        <v>151</v>
      </c>
      <c r="AU875" s="239" t="s">
        <v>149</v>
      </c>
      <c r="AV875" s="13" t="s">
        <v>81</v>
      </c>
      <c r="AW875" s="13" t="s">
        <v>30</v>
      </c>
      <c r="AX875" s="13" t="s">
        <v>73</v>
      </c>
      <c r="AY875" s="239" t="s">
        <v>140</v>
      </c>
    </row>
    <row r="876" s="14" customFormat="1">
      <c r="A876" s="14"/>
      <c r="B876" s="240"/>
      <c r="C876" s="241"/>
      <c r="D876" s="231" t="s">
        <v>151</v>
      </c>
      <c r="E876" s="242" t="s">
        <v>1</v>
      </c>
      <c r="F876" s="243" t="s">
        <v>573</v>
      </c>
      <c r="G876" s="241"/>
      <c r="H876" s="244">
        <v>25.199999999999999</v>
      </c>
      <c r="I876" s="245"/>
      <c r="J876" s="241"/>
      <c r="K876" s="241"/>
      <c r="L876" s="246"/>
      <c r="M876" s="247"/>
      <c r="N876" s="248"/>
      <c r="O876" s="248"/>
      <c r="P876" s="248"/>
      <c r="Q876" s="248"/>
      <c r="R876" s="248"/>
      <c r="S876" s="248"/>
      <c r="T876" s="249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T876" s="250" t="s">
        <v>151</v>
      </c>
      <c r="AU876" s="250" t="s">
        <v>149</v>
      </c>
      <c r="AV876" s="14" t="s">
        <v>83</v>
      </c>
      <c r="AW876" s="14" t="s">
        <v>30</v>
      </c>
      <c r="AX876" s="14" t="s">
        <v>73</v>
      </c>
      <c r="AY876" s="250" t="s">
        <v>140</v>
      </c>
    </row>
    <row r="877" s="15" customFormat="1">
      <c r="A877" s="15"/>
      <c r="B877" s="251"/>
      <c r="C877" s="252"/>
      <c r="D877" s="231" t="s">
        <v>151</v>
      </c>
      <c r="E877" s="253" t="s">
        <v>1</v>
      </c>
      <c r="F877" s="254" t="s">
        <v>158</v>
      </c>
      <c r="G877" s="252"/>
      <c r="H877" s="255">
        <v>295.60000000000002</v>
      </c>
      <c r="I877" s="256"/>
      <c r="J877" s="252"/>
      <c r="K877" s="252"/>
      <c r="L877" s="257"/>
      <c r="M877" s="258"/>
      <c r="N877" s="259"/>
      <c r="O877" s="259"/>
      <c r="P877" s="259"/>
      <c r="Q877" s="259"/>
      <c r="R877" s="259"/>
      <c r="S877" s="259"/>
      <c r="T877" s="260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  <c r="AE877" s="15"/>
      <c r="AT877" s="261" t="s">
        <v>151</v>
      </c>
      <c r="AU877" s="261" t="s">
        <v>149</v>
      </c>
      <c r="AV877" s="15" t="s">
        <v>148</v>
      </c>
      <c r="AW877" s="15" t="s">
        <v>30</v>
      </c>
      <c r="AX877" s="15" t="s">
        <v>81</v>
      </c>
      <c r="AY877" s="261" t="s">
        <v>140</v>
      </c>
    </row>
    <row r="878" s="2" customFormat="1" ht="16.5" customHeight="1">
      <c r="A878" s="38"/>
      <c r="B878" s="39"/>
      <c r="C878" s="215" t="s">
        <v>632</v>
      </c>
      <c r="D878" s="215" t="s">
        <v>144</v>
      </c>
      <c r="E878" s="216" t="s">
        <v>164</v>
      </c>
      <c r="F878" s="217" t="s">
        <v>165</v>
      </c>
      <c r="G878" s="218" t="s">
        <v>166</v>
      </c>
      <c r="H878" s="219">
        <v>120</v>
      </c>
      <c r="I878" s="220"/>
      <c r="J878" s="221">
        <f>ROUND(I878*H878,2)</f>
        <v>0</v>
      </c>
      <c r="K878" s="222"/>
      <c r="L878" s="44"/>
      <c r="M878" s="223" t="s">
        <v>1</v>
      </c>
      <c r="N878" s="224" t="s">
        <v>38</v>
      </c>
      <c r="O878" s="91"/>
      <c r="P878" s="225">
        <f>O878*H878</f>
        <v>0</v>
      </c>
      <c r="Q878" s="225">
        <v>2.0000000000000002E-05</v>
      </c>
      <c r="R878" s="225">
        <f>Q878*H878</f>
        <v>0.0024000000000000002</v>
      </c>
      <c r="S878" s="225">
        <v>0</v>
      </c>
      <c r="T878" s="226">
        <f>S878*H878</f>
        <v>0</v>
      </c>
      <c r="U878" s="38"/>
      <c r="V878" s="38"/>
      <c r="W878" s="38"/>
      <c r="X878" s="38"/>
      <c r="Y878" s="38"/>
      <c r="Z878" s="38"/>
      <c r="AA878" s="38"/>
      <c r="AB878" s="38"/>
      <c r="AC878" s="38"/>
      <c r="AD878" s="38"/>
      <c r="AE878" s="38"/>
      <c r="AR878" s="227" t="s">
        <v>148</v>
      </c>
      <c r="AT878" s="227" t="s">
        <v>144</v>
      </c>
      <c r="AU878" s="227" t="s">
        <v>149</v>
      </c>
      <c r="AY878" s="17" t="s">
        <v>140</v>
      </c>
      <c r="BE878" s="228">
        <f>IF(N878="základní",J878,0)</f>
        <v>0</v>
      </c>
      <c r="BF878" s="228">
        <f>IF(N878="snížená",J878,0)</f>
        <v>0</v>
      </c>
      <c r="BG878" s="228">
        <f>IF(N878="zákl. přenesená",J878,0)</f>
        <v>0</v>
      </c>
      <c r="BH878" s="228">
        <f>IF(N878="sníž. přenesená",J878,0)</f>
        <v>0</v>
      </c>
      <c r="BI878" s="228">
        <f>IF(N878="nulová",J878,0)</f>
        <v>0</v>
      </c>
      <c r="BJ878" s="17" t="s">
        <v>81</v>
      </c>
      <c r="BK878" s="228">
        <f>ROUND(I878*H878,2)</f>
        <v>0</v>
      </c>
      <c r="BL878" s="17" t="s">
        <v>148</v>
      </c>
      <c r="BM878" s="227" t="s">
        <v>633</v>
      </c>
    </row>
    <row r="879" s="2" customFormat="1">
      <c r="A879" s="38"/>
      <c r="B879" s="39"/>
      <c r="C879" s="40"/>
      <c r="D879" s="262" t="s">
        <v>162</v>
      </c>
      <c r="E879" s="40"/>
      <c r="F879" s="263" t="s">
        <v>168</v>
      </c>
      <c r="G879" s="40"/>
      <c r="H879" s="40"/>
      <c r="I879" s="264"/>
      <c r="J879" s="40"/>
      <c r="K879" s="40"/>
      <c r="L879" s="44"/>
      <c r="M879" s="265"/>
      <c r="N879" s="266"/>
      <c r="O879" s="91"/>
      <c r="P879" s="91"/>
      <c r="Q879" s="91"/>
      <c r="R879" s="91"/>
      <c r="S879" s="91"/>
      <c r="T879" s="92"/>
      <c r="U879" s="38"/>
      <c r="V879" s="38"/>
      <c r="W879" s="38"/>
      <c r="X879" s="38"/>
      <c r="Y879" s="38"/>
      <c r="Z879" s="38"/>
      <c r="AA879" s="38"/>
      <c r="AB879" s="38"/>
      <c r="AC879" s="38"/>
      <c r="AD879" s="38"/>
      <c r="AE879" s="38"/>
      <c r="AT879" s="17" t="s">
        <v>162</v>
      </c>
      <c r="AU879" s="17" t="s">
        <v>149</v>
      </c>
    </row>
    <row r="880" s="13" customFormat="1">
      <c r="A880" s="13"/>
      <c r="B880" s="229"/>
      <c r="C880" s="230"/>
      <c r="D880" s="231" t="s">
        <v>151</v>
      </c>
      <c r="E880" s="232" t="s">
        <v>1</v>
      </c>
      <c r="F880" s="233" t="s">
        <v>481</v>
      </c>
      <c r="G880" s="230"/>
      <c r="H880" s="232" t="s">
        <v>1</v>
      </c>
      <c r="I880" s="234"/>
      <c r="J880" s="230"/>
      <c r="K880" s="230"/>
      <c r="L880" s="235"/>
      <c r="M880" s="236"/>
      <c r="N880" s="237"/>
      <c r="O880" s="237"/>
      <c r="P880" s="237"/>
      <c r="Q880" s="237"/>
      <c r="R880" s="237"/>
      <c r="S880" s="237"/>
      <c r="T880" s="238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T880" s="239" t="s">
        <v>151</v>
      </c>
      <c r="AU880" s="239" t="s">
        <v>149</v>
      </c>
      <c r="AV880" s="13" t="s">
        <v>81</v>
      </c>
      <c r="AW880" s="13" t="s">
        <v>30</v>
      </c>
      <c r="AX880" s="13" t="s">
        <v>73</v>
      </c>
      <c r="AY880" s="239" t="s">
        <v>140</v>
      </c>
    </row>
    <row r="881" s="14" customFormat="1">
      <c r="A881" s="14"/>
      <c r="B881" s="240"/>
      <c r="C881" s="241"/>
      <c r="D881" s="231" t="s">
        <v>151</v>
      </c>
      <c r="E881" s="242" t="s">
        <v>1</v>
      </c>
      <c r="F881" s="243" t="s">
        <v>482</v>
      </c>
      <c r="G881" s="241"/>
      <c r="H881" s="244">
        <v>120</v>
      </c>
      <c r="I881" s="245"/>
      <c r="J881" s="241"/>
      <c r="K881" s="241"/>
      <c r="L881" s="246"/>
      <c r="M881" s="247"/>
      <c r="N881" s="248"/>
      <c r="O881" s="248"/>
      <c r="P881" s="248"/>
      <c r="Q881" s="248"/>
      <c r="R881" s="248"/>
      <c r="S881" s="248"/>
      <c r="T881" s="249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T881" s="250" t="s">
        <v>151</v>
      </c>
      <c r="AU881" s="250" t="s">
        <v>149</v>
      </c>
      <c r="AV881" s="14" t="s">
        <v>83</v>
      </c>
      <c r="AW881" s="14" t="s">
        <v>30</v>
      </c>
      <c r="AX881" s="14" t="s">
        <v>73</v>
      </c>
      <c r="AY881" s="250" t="s">
        <v>140</v>
      </c>
    </row>
    <row r="882" s="15" customFormat="1">
      <c r="A882" s="15"/>
      <c r="B882" s="251"/>
      <c r="C882" s="252"/>
      <c r="D882" s="231" t="s">
        <v>151</v>
      </c>
      <c r="E882" s="253" t="s">
        <v>1</v>
      </c>
      <c r="F882" s="254" t="s">
        <v>158</v>
      </c>
      <c r="G882" s="252"/>
      <c r="H882" s="255">
        <v>120</v>
      </c>
      <c r="I882" s="256"/>
      <c r="J882" s="252"/>
      <c r="K882" s="252"/>
      <c r="L882" s="257"/>
      <c r="M882" s="258"/>
      <c r="N882" s="259"/>
      <c r="O882" s="259"/>
      <c r="P882" s="259"/>
      <c r="Q882" s="259"/>
      <c r="R882" s="259"/>
      <c r="S882" s="259"/>
      <c r="T882" s="260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  <c r="AE882" s="15"/>
      <c r="AT882" s="261" t="s">
        <v>151</v>
      </c>
      <c r="AU882" s="261" t="s">
        <v>149</v>
      </c>
      <c r="AV882" s="15" t="s">
        <v>148</v>
      </c>
      <c r="AW882" s="15" t="s">
        <v>30</v>
      </c>
      <c r="AX882" s="15" t="s">
        <v>81</v>
      </c>
      <c r="AY882" s="261" t="s">
        <v>140</v>
      </c>
    </row>
    <row r="883" s="2" customFormat="1" ht="24.15" customHeight="1">
      <c r="A883" s="38"/>
      <c r="B883" s="39"/>
      <c r="C883" s="215" t="s">
        <v>634</v>
      </c>
      <c r="D883" s="215" t="s">
        <v>144</v>
      </c>
      <c r="E883" s="216" t="s">
        <v>171</v>
      </c>
      <c r="F883" s="217" t="s">
        <v>172</v>
      </c>
      <c r="G883" s="218" t="s">
        <v>166</v>
      </c>
      <c r="H883" s="219">
        <v>160</v>
      </c>
      <c r="I883" s="220"/>
      <c r="J883" s="221">
        <f>ROUND(I883*H883,2)</f>
        <v>0</v>
      </c>
      <c r="K883" s="222"/>
      <c r="L883" s="44"/>
      <c r="M883" s="223" t="s">
        <v>1</v>
      </c>
      <c r="N883" s="224" t="s">
        <v>38</v>
      </c>
      <c r="O883" s="91"/>
      <c r="P883" s="225">
        <f>O883*H883</f>
        <v>0</v>
      </c>
      <c r="Q883" s="225">
        <v>0</v>
      </c>
      <c r="R883" s="225">
        <f>Q883*H883</f>
        <v>0</v>
      </c>
      <c r="S883" s="225">
        <v>0</v>
      </c>
      <c r="T883" s="226">
        <f>S883*H883</f>
        <v>0</v>
      </c>
      <c r="U883" s="38"/>
      <c r="V883" s="38"/>
      <c r="W883" s="38"/>
      <c r="X883" s="38"/>
      <c r="Y883" s="38"/>
      <c r="Z883" s="38"/>
      <c r="AA883" s="38"/>
      <c r="AB883" s="38"/>
      <c r="AC883" s="38"/>
      <c r="AD883" s="38"/>
      <c r="AE883" s="38"/>
      <c r="AR883" s="227" t="s">
        <v>148</v>
      </c>
      <c r="AT883" s="227" t="s">
        <v>144</v>
      </c>
      <c r="AU883" s="227" t="s">
        <v>149</v>
      </c>
      <c r="AY883" s="17" t="s">
        <v>140</v>
      </c>
      <c r="BE883" s="228">
        <f>IF(N883="základní",J883,0)</f>
        <v>0</v>
      </c>
      <c r="BF883" s="228">
        <f>IF(N883="snížená",J883,0)</f>
        <v>0</v>
      </c>
      <c r="BG883" s="228">
        <f>IF(N883="zákl. přenesená",J883,0)</f>
        <v>0</v>
      </c>
      <c r="BH883" s="228">
        <f>IF(N883="sníž. přenesená",J883,0)</f>
        <v>0</v>
      </c>
      <c r="BI883" s="228">
        <f>IF(N883="nulová",J883,0)</f>
        <v>0</v>
      </c>
      <c r="BJ883" s="17" t="s">
        <v>81</v>
      </c>
      <c r="BK883" s="228">
        <f>ROUND(I883*H883,2)</f>
        <v>0</v>
      </c>
      <c r="BL883" s="17" t="s">
        <v>148</v>
      </c>
      <c r="BM883" s="227" t="s">
        <v>635</v>
      </c>
    </row>
    <row r="884" s="2" customFormat="1">
      <c r="A884" s="38"/>
      <c r="B884" s="39"/>
      <c r="C884" s="40"/>
      <c r="D884" s="262" t="s">
        <v>162</v>
      </c>
      <c r="E884" s="40"/>
      <c r="F884" s="263" t="s">
        <v>174</v>
      </c>
      <c r="G884" s="40"/>
      <c r="H884" s="40"/>
      <c r="I884" s="264"/>
      <c r="J884" s="40"/>
      <c r="K884" s="40"/>
      <c r="L884" s="44"/>
      <c r="M884" s="265"/>
      <c r="N884" s="266"/>
      <c r="O884" s="91"/>
      <c r="P884" s="91"/>
      <c r="Q884" s="91"/>
      <c r="R884" s="91"/>
      <c r="S884" s="91"/>
      <c r="T884" s="92"/>
      <c r="U884" s="38"/>
      <c r="V884" s="38"/>
      <c r="W884" s="38"/>
      <c r="X884" s="38"/>
      <c r="Y884" s="38"/>
      <c r="Z884" s="38"/>
      <c r="AA884" s="38"/>
      <c r="AB884" s="38"/>
      <c r="AC884" s="38"/>
      <c r="AD884" s="38"/>
      <c r="AE884" s="38"/>
      <c r="AT884" s="17" t="s">
        <v>162</v>
      </c>
      <c r="AU884" s="17" t="s">
        <v>149</v>
      </c>
    </row>
    <row r="885" s="13" customFormat="1">
      <c r="A885" s="13"/>
      <c r="B885" s="229"/>
      <c r="C885" s="230"/>
      <c r="D885" s="231" t="s">
        <v>151</v>
      </c>
      <c r="E885" s="232" t="s">
        <v>1</v>
      </c>
      <c r="F885" s="233" t="s">
        <v>175</v>
      </c>
      <c r="G885" s="230"/>
      <c r="H885" s="232" t="s">
        <v>1</v>
      </c>
      <c r="I885" s="234"/>
      <c r="J885" s="230"/>
      <c r="K885" s="230"/>
      <c r="L885" s="235"/>
      <c r="M885" s="236"/>
      <c r="N885" s="237"/>
      <c r="O885" s="237"/>
      <c r="P885" s="237"/>
      <c r="Q885" s="237"/>
      <c r="R885" s="237"/>
      <c r="S885" s="237"/>
      <c r="T885" s="238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T885" s="239" t="s">
        <v>151</v>
      </c>
      <c r="AU885" s="239" t="s">
        <v>149</v>
      </c>
      <c r="AV885" s="13" t="s">
        <v>81</v>
      </c>
      <c r="AW885" s="13" t="s">
        <v>30</v>
      </c>
      <c r="AX885" s="13" t="s">
        <v>73</v>
      </c>
      <c r="AY885" s="239" t="s">
        <v>140</v>
      </c>
    </row>
    <row r="886" s="14" customFormat="1">
      <c r="A886" s="14"/>
      <c r="B886" s="240"/>
      <c r="C886" s="241"/>
      <c r="D886" s="231" t="s">
        <v>151</v>
      </c>
      <c r="E886" s="242" t="s">
        <v>1</v>
      </c>
      <c r="F886" s="243" t="s">
        <v>176</v>
      </c>
      <c r="G886" s="241"/>
      <c r="H886" s="244">
        <v>80</v>
      </c>
      <c r="I886" s="245"/>
      <c r="J886" s="241"/>
      <c r="K886" s="241"/>
      <c r="L886" s="246"/>
      <c r="M886" s="247"/>
      <c r="N886" s="248"/>
      <c r="O886" s="248"/>
      <c r="P886" s="248"/>
      <c r="Q886" s="248"/>
      <c r="R886" s="248"/>
      <c r="S886" s="248"/>
      <c r="T886" s="249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T886" s="250" t="s">
        <v>151</v>
      </c>
      <c r="AU886" s="250" t="s">
        <v>149</v>
      </c>
      <c r="AV886" s="14" t="s">
        <v>83</v>
      </c>
      <c r="AW886" s="14" t="s">
        <v>30</v>
      </c>
      <c r="AX886" s="14" t="s">
        <v>73</v>
      </c>
      <c r="AY886" s="250" t="s">
        <v>140</v>
      </c>
    </row>
    <row r="887" s="13" customFormat="1">
      <c r="A887" s="13"/>
      <c r="B887" s="229"/>
      <c r="C887" s="230"/>
      <c r="D887" s="231" t="s">
        <v>151</v>
      </c>
      <c r="E887" s="232" t="s">
        <v>1</v>
      </c>
      <c r="F887" s="233" t="s">
        <v>177</v>
      </c>
      <c r="G887" s="230"/>
      <c r="H887" s="232" t="s">
        <v>1</v>
      </c>
      <c r="I887" s="234"/>
      <c r="J887" s="230"/>
      <c r="K887" s="230"/>
      <c r="L887" s="235"/>
      <c r="M887" s="236"/>
      <c r="N887" s="237"/>
      <c r="O887" s="237"/>
      <c r="P887" s="237"/>
      <c r="Q887" s="237"/>
      <c r="R887" s="237"/>
      <c r="S887" s="237"/>
      <c r="T887" s="238"/>
      <c r="U887" s="13"/>
      <c r="V887" s="13"/>
      <c r="W887" s="13"/>
      <c r="X887" s="13"/>
      <c r="Y887" s="13"/>
      <c r="Z887" s="13"/>
      <c r="AA887" s="13"/>
      <c r="AB887" s="13"/>
      <c r="AC887" s="13"/>
      <c r="AD887" s="13"/>
      <c r="AE887" s="13"/>
      <c r="AT887" s="239" t="s">
        <v>151</v>
      </c>
      <c r="AU887" s="239" t="s">
        <v>149</v>
      </c>
      <c r="AV887" s="13" t="s">
        <v>81</v>
      </c>
      <c r="AW887" s="13" t="s">
        <v>30</v>
      </c>
      <c r="AX887" s="13" t="s">
        <v>73</v>
      </c>
      <c r="AY887" s="239" t="s">
        <v>140</v>
      </c>
    </row>
    <row r="888" s="14" customFormat="1">
      <c r="A888" s="14"/>
      <c r="B888" s="240"/>
      <c r="C888" s="241"/>
      <c r="D888" s="231" t="s">
        <v>151</v>
      </c>
      <c r="E888" s="242" t="s">
        <v>1</v>
      </c>
      <c r="F888" s="243" t="s">
        <v>176</v>
      </c>
      <c r="G888" s="241"/>
      <c r="H888" s="244">
        <v>80</v>
      </c>
      <c r="I888" s="245"/>
      <c r="J888" s="241"/>
      <c r="K888" s="241"/>
      <c r="L888" s="246"/>
      <c r="M888" s="247"/>
      <c r="N888" s="248"/>
      <c r="O888" s="248"/>
      <c r="P888" s="248"/>
      <c r="Q888" s="248"/>
      <c r="R888" s="248"/>
      <c r="S888" s="248"/>
      <c r="T888" s="249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T888" s="250" t="s">
        <v>151</v>
      </c>
      <c r="AU888" s="250" t="s">
        <v>149</v>
      </c>
      <c r="AV888" s="14" t="s">
        <v>83</v>
      </c>
      <c r="AW888" s="14" t="s">
        <v>30</v>
      </c>
      <c r="AX888" s="14" t="s">
        <v>73</v>
      </c>
      <c r="AY888" s="250" t="s">
        <v>140</v>
      </c>
    </row>
    <row r="889" s="15" customFormat="1">
      <c r="A889" s="15"/>
      <c r="B889" s="251"/>
      <c r="C889" s="252"/>
      <c r="D889" s="231" t="s">
        <v>151</v>
      </c>
      <c r="E889" s="253" t="s">
        <v>1</v>
      </c>
      <c r="F889" s="254" t="s">
        <v>158</v>
      </c>
      <c r="G889" s="252"/>
      <c r="H889" s="255">
        <v>160</v>
      </c>
      <c r="I889" s="256"/>
      <c r="J889" s="252"/>
      <c r="K889" s="252"/>
      <c r="L889" s="257"/>
      <c r="M889" s="258"/>
      <c r="N889" s="259"/>
      <c r="O889" s="259"/>
      <c r="P889" s="259"/>
      <c r="Q889" s="259"/>
      <c r="R889" s="259"/>
      <c r="S889" s="259"/>
      <c r="T889" s="260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  <c r="AE889" s="15"/>
      <c r="AT889" s="261" t="s">
        <v>151</v>
      </c>
      <c r="AU889" s="261" t="s">
        <v>149</v>
      </c>
      <c r="AV889" s="15" t="s">
        <v>148</v>
      </c>
      <c r="AW889" s="15" t="s">
        <v>30</v>
      </c>
      <c r="AX889" s="15" t="s">
        <v>81</v>
      </c>
      <c r="AY889" s="261" t="s">
        <v>140</v>
      </c>
    </row>
    <row r="890" s="2" customFormat="1" ht="24.15" customHeight="1">
      <c r="A890" s="38"/>
      <c r="B890" s="39"/>
      <c r="C890" s="215" t="s">
        <v>636</v>
      </c>
      <c r="D890" s="215" t="s">
        <v>144</v>
      </c>
      <c r="E890" s="216" t="s">
        <v>494</v>
      </c>
      <c r="F890" s="217" t="s">
        <v>495</v>
      </c>
      <c r="G890" s="218" t="s">
        <v>166</v>
      </c>
      <c r="H890" s="219">
        <v>283</v>
      </c>
      <c r="I890" s="220"/>
      <c r="J890" s="221">
        <f>ROUND(I890*H890,2)</f>
        <v>0</v>
      </c>
      <c r="K890" s="222"/>
      <c r="L890" s="44"/>
      <c r="M890" s="223" t="s">
        <v>1</v>
      </c>
      <c r="N890" s="224" t="s">
        <v>38</v>
      </c>
      <c r="O890" s="91"/>
      <c r="P890" s="225">
        <f>O890*H890</f>
        <v>0</v>
      </c>
      <c r="Q890" s="225">
        <v>0</v>
      </c>
      <c r="R890" s="225">
        <f>Q890*H890</f>
        <v>0</v>
      </c>
      <c r="S890" s="225">
        <v>0</v>
      </c>
      <c r="T890" s="226">
        <f>S890*H890</f>
        <v>0</v>
      </c>
      <c r="U890" s="38"/>
      <c r="V890" s="38"/>
      <c r="W890" s="38"/>
      <c r="X890" s="38"/>
      <c r="Y890" s="38"/>
      <c r="Z890" s="38"/>
      <c r="AA890" s="38"/>
      <c r="AB890" s="38"/>
      <c r="AC890" s="38"/>
      <c r="AD890" s="38"/>
      <c r="AE890" s="38"/>
      <c r="AR890" s="227" t="s">
        <v>148</v>
      </c>
      <c r="AT890" s="227" t="s">
        <v>144</v>
      </c>
      <c r="AU890" s="227" t="s">
        <v>149</v>
      </c>
      <c r="AY890" s="17" t="s">
        <v>140</v>
      </c>
      <c r="BE890" s="228">
        <f>IF(N890="základní",J890,0)</f>
        <v>0</v>
      </c>
      <c r="BF890" s="228">
        <f>IF(N890="snížená",J890,0)</f>
        <v>0</v>
      </c>
      <c r="BG890" s="228">
        <f>IF(N890="zákl. přenesená",J890,0)</f>
        <v>0</v>
      </c>
      <c r="BH890" s="228">
        <f>IF(N890="sníž. přenesená",J890,0)</f>
        <v>0</v>
      </c>
      <c r="BI890" s="228">
        <f>IF(N890="nulová",J890,0)</f>
        <v>0</v>
      </c>
      <c r="BJ890" s="17" t="s">
        <v>81</v>
      </c>
      <c r="BK890" s="228">
        <f>ROUND(I890*H890,2)</f>
        <v>0</v>
      </c>
      <c r="BL890" s="17" t="s">
        <v>148</v>
      </c>
      <c r="BM890" s="227" t="s">
        <v>637</v>
      </c>
    </row>
    <row r="891" s="13" customFormat="1">
      <c r="A891" s="13"/>
      <c r="B891" s="229"/>
      <c r="C891" s="230"/>
      <c r="D891" s="231" t="s">
        <v>151</v>
      </c>
      <c r="E891" s="232" t="s">
        <v>1</v>
      </c>
      <c r="F891" s="233" t="s">
        <v>497</v>
      </c>
      <c r="G891" s="230"/>
      <c r="H891" s="232" t="s">
        <v>1</v>
      </c>
      <c r="I891" s="234"/>
      <c r="J891" s="230"/>
      <c r="K891" s="230"/>
      <c r="L891" s="235"/>
      <c r="M891" s="236"/>
      <c r="N891" s="237"/>
      <c r="O891" s="237"/>
      <c r="P891" s="237"/>
      <c r="Q891" s="237"/>
      <c r="R891" s="237"/>
      <c r="S891" s="237"/>
      <c r="T891" s="238"/>
      <c r="U891" s="13"/>
      <c r="V891" s="13"/>
      <c r="W891" s="13"/>
      <c r="X891" s="13"/>
      <c r="Y891" s="13"/>
      <c r="Z891" s="13"/>
      <c r="AA891" s="13"/>
      <c r="AB891" s="13"/>
      <c r="AC891" s="13"/>
      <c r="AD891" s="13"/>
      <c r="AE891" s="13"/>
      <c r="AT891" s="239" t="s">
        <v>151</v>
      </c>
      <c r="AU891" s="239" t="s">
        <v>149</v>
      </c>
      <c r="AV891" s="13" t="s">
        <v>81</v>
      </c>
      <c r="AW891" s="13" t="s">
        <v>30</v>
      </c>
      <c r="AX891" s="13" t="s">
        <v>73</v>
      </c>
      <c r="AY891" s="239" t="s">
        <v>140</v>
      </c>
    </row>
    <row r="892" s="14" customFormat="1">
      <c r="A892" s="14"/>
      <c r="B892" s="240"/>
      <c r="C892" s="241"/>
      <c r="D892" s="231" t="s">
        <v>151</v>
      </c>
      <c r="E892" s="242" t="s">
        <v>1</v>
      </c>
      <c r="F892" s="243" t="s">
        <v>184</v>
      </c>
      <c r="G892" s="241"/>
      <c r="H892" s="244">
        <v>283</v>
      </c>
      <c r="I892" s="245"/>
      <c r="J892" s="241"/>
      <c r="K892" s="241"/>
      <c r="L892" s="246"/>
      <c r="M892" s="247"/>
      <c r="N892" s="248"/>
      <c r="O892" s="248"/>
      <c r="P892" s="248"/>
      <c r="Q892" s="248"/>
      <c r="R892" s="248"/>
      <c r="S892" s="248"/>
      <c r="T892" s="249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T892" s="250" t="s">
        <v>151</v>
      </c>
      <c r="AU892" s="250" t="s">
        <v>149</v>
      </c>
      <c r="AV892" s="14" t="s">
        <v>83</v>
      </c>
      <c r="AW892" s="14" t="s">
        <v>30</v>
      </c>
      <c r="AX892" s="14" t="s">
        <v>73</v>
      </c>
      <c r="AY892" s="250" t="s">
        <v>140</v>
      </c>
    </row>
    <row r="893" s="15" customFormat="1">
      <c r="A893" s="15"/>
      <c r="B893" s="251"/>
      <c r="C893" s="252"/>
      <c r="D893" s="231" t="s">
        <v>151</v>
      </c>
      <c r="E893" s="253" t="s">
        <v>1</v>
      </c>
      <c r="F893" s="254" t="s">
        <v>158</v>
      </c>
      <c r="G893" s="252"/>
      <c r="H893" s="255">
        <v>283</v>
      </c>
      <c r="I893" s="256"/>
      <c r="J893" s="252"/>
      <c r="K893" s="252"/>
      <c r="L893" s="257"/>
      <c r="M893" s="258"/>
      <c r="N893" s="259"/>
      <c r="O893" s="259"/>
      <c r="P893" s="259"/>
      <c r="Q893" s="259"/>
      <c r="R893" s="259"/>
      <c r="S893" s="259"/>
      <c r="T893" s="260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  <c r="AE893" s="15"/>
      <c r="AT893" s="261" t="s">
        <v>151</v>
      </c>
      <c r="AU893" s="261" t="s">
        <v>149</v>
      </c>
      <c r="AV893" s="15" t="s">
        <v>148</v>
      </c>
      <c r="AW893" s="15" t="s">
        <v>30</v>
      </c>
      <c r="AX893" s="15" t="s">
        <v>81</v>
      </c>
      <c r="AY893" s="261" t="s">
        <v>140</v>
      </c>
    </row>
    <row r="894" s="2" customFormat="1" ht="24.15" customHeight="1">
      <c r="A894" s="38"/>
      <c r="B894" s="39"/>
      <c r="C894" s="215" t="s">
        <v>638</v>
      </c>
      <c r="D894" s="215" t="s">
        <v>144</v>
      </c>
      <c r="E894" s="216" t="s">
        <v>639</v>
      </c>
      <c r="F894" s="217" t="s">
        <v>640</v>
      </c>
      <c r="G894" s="218" t="s">
        <v>166</v>
      </c>
      <c r="H894" s="219">
        <v>33</v>
      </c>
      <c r="I894" s="220"/>
      <c r="J894" s="221">
        <f>ROUND(I894*H894,2)</f>
        <v>0</v>
      </c>
      <c r="K894" s="222"/>
      <c r="L894" s="44"/>
      <c r="M894" s="223" t="s">
        <v>1</v>
      </c>
      <c r="N894" s="224" t="s">
        <v>38</v>
      </c>
      <c r="O894" s="91"/>
      <c r="P894" s="225">
        <f>O894*H894</f>
        <v>0</v>
      </c>
      <c r="Q894" s="225">
        <v>0</v>
      </c>
      <c r="R894" s="225">
        <f>Q894*H894</f>
        <v>0</v>
      </c>
      <c r="S894" s="225">
        <v>0</v>
      </c>
      <c r="T894" s="226">
        <f>S894*H894</f>
        <v>0</v>
      </c>
      <c r="U894" s="38"/>
      <c r="V894" s="38"/>
      <c r="W894" s="38"/>
      <c r="X894" s="38"/>
      <c r="Y894" s="38"/>
      <c r="Z894" s="38"/>
      <c r="AA894" s="38"/>
      <c r="AB894" s="38"/>
      <c r="AC894" s="38"/>
      <c r="AD894" s="38"/>
      <c r="AE894" s="38"/>
      <c r="AR894" s="227" t="s">
        <v>471</v>
      </c>
      <c r="AT894" s="227" t="s">
        <v>144</v>
      </c>
      <c r="AU894" s="227" t="s">
        <v>149</v>
      </c>
      <c r="AY894" s="17" t="s">
        <v>140</v>
      </c>
      <c r="BE894" s="228">
        <f>IF(N894="základní",J894,0)</f>
        <v>0</v>
      </c>
      <c r="BF894" s="228">
        <f>IF(N894="snížená",J894,0)</f>
        <v>0</v>
      </c>
      <c r="BG894" s="228">
        <f>IF(N894="zákl. přenesená",J894,0)</f>
        <v>0</v>
      </c>
      <c r="BH894" s="228">
        <f>IF(N894="sníž. přenesená",J894,0)</f>
        <v>0</v>
      </c>
      <c r="BI894" s="228">
        <f>IF(N894="nulová",J894,0)</f>
        <v>0</v>
      </c>
      <c r="BJ894" s="17" t="s">
        <v>81</v>
      </c>
      <c r="BK894" s="228">
        <f>ROUND(I894*H894,2)</f>
        <v>0</v>
      </c>
      <c r="BL894" s="17" t="s">
        <v>471</v>
      </c>
      <c r="BM894" s="227" t="s">
        <v>641</v>
      </c>
    </row>
    <row r="895" s="2" customFormat="1">
      <c r="A895" s="38"/>
      <c r="B895" s="39"/>
      <c r="C895" s="40"/>
      <c r="D895" s="262" t="s">
        <v>162</v>
      </c>
      <c r="E895" s="40"/>
      <c r="F895" s="263" t="s">
        <v>642</v>
      </c>
      <c r="G895" s="40"/>
      <c r="H895" s="40"/>
      <c r="I895" s="264"/>
      <c r="J895" s="40"/>
      <c r="K895" s="40"/>
      <c r="L895" s="44"/>
      <c r="M895" s="265"/>
      <c r="N895" s="266"/>
      <c r="O895" s="91"/>
      <c r="P895" s="91"/>
      <c r="Q895" s="91"/>
      <c r="R895" s="91"/>
      <c r="S895" s="91"/>
      <c r="T895" s="92"/>
      <c r="U895" s="38"/>
      <c r="V895" s="38"/>
      <c r="W895" s="38"/>
      <c r="X895" s="38"/>
      <c r="Y895" s="38"/>
      <c r="Z895" s="38"/>
      <c r="AA895" s="38"/>
      <c r="AB895" s="38"/>
      <c r="AC895" s="38"/>
      <c r="AD895" s="38"/>
      <c r="AE895" s="38"/>
      <c r="AT895" s="17" t="s">
        <v>162</v>
      </c>
      <c r="AU895" s="17" t="s">
        <v>149</v>
      </c>
    </row>
    <row r="896" s="13" customFormat="1">
      <c r="A896" s="13"/>
      <c r="B896" s="229"/>
      <c r="C896" s="230"/>
      <c r="D896" s="231" t="s">
        <v>151</v>
      </c>
      <c r="E896" s="232" t="s">
        <v>1</v>
      </c>
      <c r="F896" s="233" t="s">
        <v>643</v>
      </c>
      <c r="G896" s="230"/>
      <c r="H896" s="232" t="s">
        <v>1</v>
      </c>
      <c r="I896" s="234"/>
      <c r="J896" s="230"/>
      <c r="K896" s="230"/>
      <c r="L896" s="235"/>
      <c r="M896" s="236"/>
      <c r="N896" s="237"/>
      <c r="O896" s="237"/>
      <c r="P896" s="237"/>
      <c r="Q896" s="237"/>
      <c r="R896" s="237"/>
      <c r="S896" s="237"/>
      <c r="T896" s="238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T896" s="239" t="s">
        <v>151</v>
      </c>
      <c r="AU896" s="239" t="s">
        <v>149</v>
      </c>
      <c r="AV896" s="13" t="s">
        <v>81</v>
      </c>
      <c r="AW896" s="13" t="s">
        <v>30</v>
      </c>
      <c r="AX896" s="13" t="s">
        <v>73</v>
      </c>
      <c r="AY896" s="239" t="s">
        <v>140</v>
      </c>
    </row>
    <row r="897" s="14" customFormat="1">
      <c r="A897" s="14"/>
      <c r="B897" s="240"/>
      <c r="C897" s="241"/>
      <c r="D897" s="231" t="s">
        <v>151</v>
      </c>
      <c r="E897" s="242" t="s">
        <v>1</v>
      </c>
      <c r="F897" s="243" t="s">
        <v>348</v>
      </c>
      <c r="G897" s="241"/>
      <c r="H897" s="244">
        <v>33</v>
      </c>
      <c r="I897" s="245"/>
      <c r="J897" s="241"/>
      <c r="K897" s="241"/>
      <c r="L897" s="246"/>
      <c r="M897" s="247"/>
      <c r="N897" s="248"/>
      <c r="O897" s="248"/>
      <c r="P897" s="248"/>
      <c r="Q897" s="248"/>
      <c r="R897" s="248"/>
      <c r="S897" s="248"/>
      <c r="T897" s="249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T897" s="250" t="s">
        <v>151</v>
      </c>
      <c r="AU897" s="250" t="s">
        <v>149</v>
      </c>
      <c r="AV897" s="14" t="s">
        <v>83</v>
      </c>
      <c r="AW897" s="14" t="s">
        <v>30</v>
      </c>
      <c r="AX897" s="14" t="s">
        <v>73</v>
      </c>
      <c r="AY897" s="250" t="s">
        <v>140</v>
      </c>
    </row>
    <row r="898" s="15" customFormat="1">
      <c r="A898" s="15"/>
      <c r="B898" s="251"/>
      <c r="C898" s="252"/>
      <c r="D898" s="231" t="s">
        <v>151</v>
      </c>
      <c r="E898" s="253" t="s">
        <v>1</v>
      </c>
      <c r="F898" s="254" t="s">
        <v>158</v>
      </c>
      <c r="G898" s="252"/>
      <c r="H898" s="255">
        <v>33</v>
      </c>
      <c r="I898" s="256"/>
      <c r="J898" s="252"/>
      <c r="K898" s="252"/>
      <c r="L898" s="257"/>
      <c r="M898" s="258"/>
      <c r="N898" s="259"/>
      <c r="O898" s="259"/>
      <c r="P898" s="259"/>
      <c r="Q898" s="259"/>
      <c r="R898" s="259"/>
      <c r="S898" s="259"/>
      <c r="T898" s="260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  <c r="AT898" s="261" t="s">
        <v>151</v>
      </c>
      <c r="AU898" s="261" t="s">
        <v>149</v>
      </c>
      <c r="AV898" s="15" t="s">
        <v>148</v>
      </c>
      <c r="AW898" s="15" t="s">
        <v>30</v>
      </c>
      <c r="AX898" s="15" t="s">
        <v>81</v>
      </c>
      <c r="AY898" s="261" t="s">
        <v>140</v>
      </c>
    </row>
    <row r="899" s="12" customFormat="1" ht="20.88" customHeight="1">
      <c r="A899" s="12"/>
      <c r="B899" s="199"/>
      <c r="C899" s="200"/>
      <c r="D899" s="201" t="s">
        <v>72</v>
      </c>
      <c r="E899" s="213" t="s">
        <v>644</v>
      </c>
      <c r="F899" s="213" t="s">
        <v>215</v>
      </c>
      <c r="G899" s="200"/>
      <c r="H899" s="200"/>
      <c r="I899" s="203"/>
      <c r="J899" s="214">
        <f>BK899</f>
        <v>0</v>
      </c>
      <c r="K899" s="200"/>
      <c r="L899" s="205"/>
      <c r="M899" s="206"/>
      <c r="N899" s="207"/>
      <c r="O899" s="207"/>
      <c r="P899" s="208">
        <f>SUM(P900:P926)</f>
        <v>0</v>
      </c>
      <c r="Q899" s="207"/>
      <c r="R899" s="208">
        <f>SUM(R900:R926)</f>
        <v>0.00132</v>
      </c>
      <c r="S899" s="207"/>
      <c r="T899" s="209">
        <f>SUM(T900:T926)</f>
        <v>0</v>
      </c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R899" s="210" t="s">
        <v>81</v>
      </c>
      <c r="AT899" s="211" t="s">
        <v>72</v>
      </c>
      <c r="AU899" s="211" t="s">
        <v>83</v>
      </c>
      <c r="AY899" s="210" t="s">
        <v>140</v>
      </c>
      <c r="BK899" s="212">
        <f>SUM(BK900:BK926)</f>
        <v>0</v>
      </c>
    </row>
    <row r="900" s="2" customFormat="1" ht="24.15" customHeight="1">
      <c r="A900" s="38"/>
      <c r="B900" s="39"/>
      <c r="C900" s="215" t="s">
        <v>645</v>
      </c>
      <c r="D900" s="215" t="s">
        <v>144</v>
      </c>
      <c r="E900" s="216" t="s">
        <v>217</v>
      </c>
      <c r="F900" s="217" t="s">
        <v>218</v>
      </c>
      <c r="G900" s="218" t="s">
        <v>147</v>
      </c>
      <c r="H900" s="219">
        <v>83.680000000000007</v>
      </c>
      <c r="I900" s="220"/>
      <c r="J900" s="221">
        <f>ROUND(I900*H900,2)</f>
        <v>0</v>
      </c>
      <c r="K900" s="222"/>
      <c r="L900" s="44"/>
      <c r="M900" s="223" t="s">
        <v>1</v>
      </c>
      <c r="N900" s="224" t="s">
        <v>38</v>
      </c>
      <c r="O900" s="91"/>
      <c r="P900" s="225">
        <f>O900*H900</f>
        <v>0</v>
      </c>
      <c r="Q900" s="225">
        <v>0</v>
      </c>
      <c r="R900" s="225">
        <f>Q900*H900</f>
        <v>0</v>
      </c>
      <c r="S900" s="225">
        <v>0</v>
      </c>
      <c r="T900" s="226">
        <f>S900*H900</f>
        <v>0</v>
      </c>
      <c r="U900" s="38"/>
      <c r="V900" s="38"/>
      <c r="W900" s="38"/>
      <c r="X900" s="38"/>
      <c r="Y900" s="38"/>
      <c r="Z900" s="38"/>
      <c r="AA900" s="38"/>
      <c r="AB900" s="38"/>
      <c r="AC900" s="38"/>
      <c r="AD900" s="38"/>
      <c r="AE900" s="38"/>
      <c r="AR900" s="227" t="s">
        <v>148</v>
      </c>
      <c r="AT900" s="227" t="s">
        <v>144</v>
      </c>
      <c r="AU900" s="227" t="s">
        <v>149</v>
      </c>
      <c r="AY900" s="17" t="s">
        <v>140</v>
      </c>
      <c r="BE900" s="228">
        <f>IF(N900="základní",J900,0)</f>
        <v>0</v>
      </c>
      <c r="BF900" s="228">
        <f>IF(N900="snížená",J900,0)</f>
        <v>0</v>
      </c>
      <c r="BG900" s="228">
        <f>IF(N900="zákl. přenesená",J900,0)</f>
        <v>0</v>
      </c>
      <c r="BH900" s="228">
        <f>IF(N900="sníž. přenesená",J900,0)</f>
        <v>0</v>
      </c>
      <c r="BI900" s="228">
        <f>IF(N900="nulová",J900,0)</f>
        <v>0</v>
      </c>
      <c r="BJ900" s="17" t="s">
        <v>81</v>
      </c>
      <c r="BK900" s="228">
        <f>ROUND(I900*H900,2)</f>
        <v>0</v>
      </c>
      <c r="BL900" s="17" t="s">
        <v>148</v>
      </c>
      <c r="BM900" s="227" t="s">
        <v>646</v>
      </c>
    </row>
    <row r="901" s="13" customFormat="1">
      <c r="A901" s="13"/>
      <c r="B901" s="229"/>
      <c r="C901" s="230"/>
      <c r="D901" s="231" t="s">
        <v>151</v>
      </c>
      <c r="E901" s="232" t="s">
        <v>1</v>
      </c>
      <c r="F901" s="233" t="s">
        <v>220</v>
      </c>
      <c r="G901" s="230"/>
      <c r="H901" s="232" t="s">
        <v>1</v>
      </c>
      <c r="I901" s="234"/>
      <c r="J901" s="230"/>
      <c r="K901" s="230"/>
      <c r="L901" s="235"/>
      <c r="M901" s="236"/>
      <c r="N901" s="237"/>
      <c r="O901" s="237"/>
      <c r="P901" s="237"/>
      <c r="Q901" s="237"/>
      <c r="R901" s="237"/>
      <c r="S901" s="237"/>
      <c r="T901" s="238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T901" s="239" t="s">
        <v>151</v>
      </c>
      <c r="AU901" s="239" t="s">
        <v>149</v>
      </c>
      <c r="AV901" s="13" t="s">
        <v>81</v>
      </c>
      <c r="AW901" s="13" t="s">
        <v>30</v>
      </c>
      <c r="AX901" s="13" t="s">
        <v>73</v>
      </c>
      <c r="AY901" s="239" t="s">
        <v>140</v>
      </c>
    </row>
    <row r="902" s="13" customFormat="1">
      <c r="A902" s="13"/>
      <c r="B902" s="229"/>
      <c r="C902" s="230"/>
      <c r="D902" s="231" t="s">
        <v>151</v>
      </c>
      <c r="E902" s="232" t="s">
        <v>1</v>
      </c>
      <c r="F902" s="233" t="s">
        <v>587</v>
      </c>
      <c r="G902" s="230"/>
      <c r="H902" s="232" t="s">
        <v>1</v>
      </c>
      <c r="I902" s="234"/>
      <c r="J902" s="230"/>
      <c r="K902" s="230"/>
      <c r="L902" s="235"/>
      <c r="M902" s="236"/>
      <c r="N902" s="237"/>
      <c r="O902" s="237"/>
      <c r="P902" s="237"/>
      <c r="Q902" s="237"/>
      <c r="R902" s="237"/>
      <c r="S902" s="237"/>
      <c r="T902" s="238"/>
      <c r="U902" s="13"/>
      <c r="V902" s="13"/>
      <c r="W902" s="13"/>
      <c r="X902" s="13"/>
      <c r="Y902" s="13"/>
      <c r="Z902" s="13"/>
      <c r="AA902" s="13"/>
      <c r="AB902" s="13"/>
      <c r="AC902" s="13"/>
      <c r="AD902" s="13"/>
      <c r="AE902" s="13"/>
      <c r="AT902" s="239" t="s">
        <v>151</v>
      </c>
      <c r="AU902" s="239" t="s">
        <v>149</v>
      </c>
      <c r="AV902" s="13" t="s">
        <v>81</v>
      </c>
      <c r="AW902" s="13" t="s">
        <v>30</v>
      </c>
      <c r="AX902" s="13" t="s">
        <v>73</v>
      </c>
      <c r="AY902" s="239" t="s">
        <v>140</v>
      </c>
    </row>
    <row r="903" s="14" customFormat="1">
      <c r="A903" s="14"/>
      <c r="B903" s="240"/>
      <c r="C903" s="241"/>
      <c r="D903" s="231" t="s">
        <v>151</v>
      </c>
      <c r="E903" s="242" t="s">
        <v>1</v>
      </c>
      <c r="F903" s="243" t="s">
        <v>588</v>
      </c>
      <c r="G903" s="241"/>
      <c r="H903" s="244">
        <v>83.680000000000007</v>
      </c>
      <c r="I903" s="245"/>
      <c r="J903" s="241"/>
      <c r="K903" s="241"/>
      <c r="L903" s="246"/>
      <c r="M903" s="247"/>
      <c r="N903" s="248"/>
      <c r="O903" s="248"/>
      <c r="P903" s="248"/>
      <c r="Q903" s="248"/>
      <c r="R903" s="248"/>
      <c r="S903" s="248"/>
      <c r="T903" s="249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T903" s="250" t="s">
        <v>151</v>
      </c>
      <c r="AU903" s="250" t="s">
        <v>149</v>
      </c>
      <c r="AV903" s="14" t="s">
        <v>83</v>
      </c>
      <c r="AW903" s="14" t="s">
        <v>30</v>
      </c>
      <c r="AX903" s="14" t="s">
        <v>73</v>
      </c>
      <c r="AY903" s="250" t="s">
        <v>140</v>
      </c>
    </row>
    <row r="904" s="15" customFormat="1">
      <c r="A904" s="15"/>
      <c r="B904" s="251"/>
      <c r="C904" s="252"/>
      <c r="D904" s="231" t="s">
        <v>151</v>
      </c>
      <c r="E904" s="253" t="s">
        <v>1</v>
      </c>
      <c r="F904" s="254" t="s">
        <v>158</v>
      </c>
      <c r="G904" s="252"/>
      <c r="H904" s="255">
        <v>83.680000000000007</v>
      </c>
      <c r="I904" s="256"/>
      <c r="J904" s="252"/>
      <c r="K904" s="252"/>
      <c r="L904" s="257"/>
      <c r="M904" s="258"/>
      <c r="N904" s="259"/>
      <c r="O904" s="259"/>
      <c r="P904" s="259"/>
      <c r="Q904" s="259"/>
      <c r="R904" s="259"/>
      <c r="S904" s="259"/>
      <c r="T904" s="260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  <c r="AE904" s="15"/>
      <c r="AT904" s="261" t="s">
        <v>151</v>
      </c>
      <c r="AU904" s="261" t="s">
        <v>149</v>
      </c>
      <c r="AV904" s="15" t="s">
        <v>148</v>
      </c>
      <c r="AW904" s="15" t="s">
        <v>30</v>
      </c>
      <c r="AX904" s="15" t="s">
        <v>81</v>
      </c>
      <c r="AY904" s="261" t="s">
        <v>140</v>
      </c>
    </row>
    <row r="905" s="2" customFormat="1" ht="21.75" customHeight="1">
      <c r="A905" s="38"/>
      <c r="B905" s="39"/>
      <c r="C905" s="215" t="s">
        <v>647</v>
      </c>
      <c r="D905" s="215" t="s">
        <v>144</v>
      </c>
      <c r="E905" s="216" t="s">
        <v>159</v>
      </c>
      <c r="F905" s="217" t="s">
        <v>160</v>
      </c>
      <c r="G905" s="218" t="s">
        <v>147</v>
      </c>
      <c r="H905" s="219">
        <v>83.680000000000007</v>
      </c>
      <c r="I905" s="220"/>
      <c r="J905" s="221">
        <f>ROUND(I905*H905,2)</f>
        <v>0</v>
      </c>
      <c r="K905" s="222"/>
      <c r="L905" s="44"/>
      <c r="M905" s="223" t="s">
        <v>1</v>
      </c>
      <c r="N905" s="224" t="s">
        <v>38</v>
      </c>
      <c r="O905" s="91"/>
      <c r="P905" s="225">
        <f>O905*H905</f>
        <v>0</v>
      </c>
      <c r="Q905" s="225">
        <v>0</v>
      </c>
      <c r="R905" s="225">
        <f>Q905*H905</f>
        <v>0</v>
      </c>
      <c r="S905" s="225">
        <v>0</v>
      </c>
      <c r="T905" s="226">
        <f>S905*H905</f>
        <v>0</v>
      </c>
      <c r="U905" s="38"/>
      <c r="V905" s="38"/>
      <c r="W905" s="38"/>
      <c r="X905" s="38"/>
      <c r="Y905" s="38"/>
      <c r="Z905" s="38"/>
      <c r="AA905" s="38"/>
      <c r="AB905" s="38"/>
      <c r="AC905" s="38"/>
      <c r="AD905" s="38"/>
      <c r="AE905" s="38"/>
      <c r="AR905" s="227" t="s">
        <v>148</v>
      </c>
      <c r="AT905" s="227" t="s">
        <v>144</v>
      </c>
      <c r="AU905" s="227" t="s">
        <v>149</v>
      </c>
      <c r="AY905" s="17" t="s">
        <v>140</v>
      </c>
      <c r="BE905" s="228">
        <f>IF(N905="základní",J905,0)</f>
        <v>0</v>
      </c>
      <c r="BF905" s="228">
        <f>IF(N905="snížená",J905,0)</f>
        <v>0</v>
      </c>
      <c r="BG905" s="228">
        <f>IF(N905="zákl. přenesená",J905,0)</f>
        <v>0</v>
      </c>
      <c r="BH905" s="228">
        <f>IF(N905="sníž. přenesená",J905,0)</f>
        <v>0</v>
      </c>
      <c r="BI905" s="228">
        <f>IF(N905="nulová",J905,0)</f>
        <v>0</v>
      </c>
      <c r="BJ905" s="17" t="s">
        <v>81</v>
      </c>
      <c r="BK905" s="228">
        <f>ROUND(I905*H905,2)</f>
        <v>0</v>
      </c>
      <c r="BL905" s="17" t="s">
        <v>148</v>
      </c>
      <c r="BM905" s="227" t="s">
        <v>648</v>
      </c>
    </row>
    <row r="906" s="2" customFormat="1">
      <c r="A906" s="38"/>
      <c r="B906" s="39"/>
      <c r="C906" s="40"/>
      <c r="D906" s="262" t="s">
        <v>162</v>
      </c>
      <c r="E906" s="40"/>
      <c r="F906" s="263" t="s">
        <v>163</v>
      </c>
      <c r="G906" s="40"/>
      <c r="H906" s="40"/>
      <c r="I906" s="264"/>
      <c r="J906" s="40"/>
      <c r="K906" s="40"/>
      <c r="L906" s="44"/>
      <c r="M906" s="265"/>
      <c r="N906" s="266"/>
      <c r="O906" s="91"/>
      <c r="P906" s="91"/>
      <c r="Q906" s="91"/>
      <c r="R906" s="91"/>
      <c r="S906" s="91"/>
      <c r="T906" s="92"/>
      <c r="U906" s="38"/>
      <c r="V906" s="38"/>
      <c r="W906" s="38"/>
      <c r="X906" s="38"/>
      <c r="Y906" s="38"/>
      <c r="Z906" s="38"/>
      <c r="AA906" s="38"/>
      <c r="AB906" s="38"/>
      <c r="AC906" s="38"/>
      <c r="AD906" s="38"/>
      <c r="AE906" s="38"/>
      <c r="AT906" s="17" t="s">
        <v>162</v>
      </c>
      <c r="AU906" s="17" t="s">
        <v>149</v>
      </c>
    </row>
    <row r="907" s="13" customFormat="1">
      <c r="A907" s="13"/>
      <c r="B907" s="229"/>
      <c r="C907" s="230"/>
      <c r="D907" s="231" t="s">
        <v>151</v>
      </c>
      <c r="E907" s="232" t="s">
        <v>1</v>
      </c>
      <c r="F907" s="233" t="s">
        <v>220</v>
      </c>
      <c r="G907" s="230"/>
      <c r="H907" s="232" t="s">
        <v>1</v>
      </c>
      <c r="I907" s="234"/>
      <c r="J907" s="230"/>
      <c r="K907" s="230"/>
      <c r="L907" s="235"/>
      <c r="M907" s="236"/>
      <c r="N907" s="237"/>
      <c r="O907" s="237"/>
      <c r="P907" s="237"/>
      <c r="Q907" s="237"/>
      <c r="R907" s="237"/>
      <c r="S907" s="237"/>
      <c r="T907" s="238"/>
      <c r="U907" s="13"/>
      <c r="V907" s="13"/>
      <c r="W907" s="13"/>
      <c r="X907" s="13"/>
      <c r="Y907" s="13"/>
      <c r="Z907" s="13"/>
      <c r="AA907" s="13"/>
      <c r="AB907" s="13"/>
      <c r="AC907" s="13"/>
      <c r="AD907" s="13"/>
      <c r="AE907" s="13"/>
      <c r="AT907" s="239" t="s">
        <v>151</v>
      </c>
      <c r="AU907" s="239" t="s">
        <v>149</v>
      </c>
      <c r="AV907" s="13" t="s">
        <v>81</v>
      </c>
      <c r="AW907" s="13" t="s">
        <v>30</v>
      </c>
      <c r="AX907" s="13" t="s">
        <v>73</v>
      </c>
      <c r="AY907" s="239" t="s">
        <v>140</v>
      </c>
    </row>
    <row r="908" s="13" customFormat="1">
      <c r="A908" s="13"/>
      <c r="B908" s="229"/>
      <c r="C908" s="230"/>
      <c r="D908" s="231" t="s">
        <v>151</v>
      </c>
      <c r="E908" s="232" t="s">
        <v>1</v>
      </c>
      <c r="F908" s="233" t="s">
        <v>587</v>
      </c>
      <c r="G908" s="230"/>
      <c r="H908" s="232" t="s">
        <v>1</v>
      </c>
      <c r="I908" s="234"/>
      <c r="J908" s="230"/>
      <c r="K908" s="230"/>
      <c r="L908" s="235"/>
      <c r="M908" s="236"/>
      <c r="N908" s="237"/>
      <c r="O908" s="237"/>
      <c r="P908" s="237"/>
      <c r="Q908" s="237"/>
      <c r="R908" s="237"/>
      <c r="S908" s="237"/>
      <c r="T908" s="238"/>
      <c r="U908" s="13"/>
      <c r="V908" s="13"/>
      <c r="W908" s="13"/>
      <c r="X908" s="13"/>
      <c r="Y908" s="13"/>
      <c r="Z908" s="13"/>
      <c r="AA908" s="13"/>
      <c r="AB908" s="13"/>
      <c r="AC908" s="13"/>
      <c r="AD908" s="13"/>
      <c r="AE908" s="13"/>
      <c r="AT908" s="239" t="s">
        <v>151</v>
      </c>
      <c r="AU908" s="239" t="s">
        <v>149</v>
      </c>
      <c r="AV908" s="13" t="s">
        <v>81</v>
      </c>
      <c r="AW908" s="13" t="s">
        <v>30</v>
      </c>
      <c r="AX908" s="13" t="s">
        <v>73</v>
      </c>
      <c r="AY908" s="239" t="s">
        <v>140</v>
      </c>
    </row>
    <row r="909" s="14" customFormat="1">
      <c r="A909" s="14"/>
      <c r="B909" s="240"/>
      <c r="C909" s="241"/>
      <c r="D909" s="231" t="s">
        <v>151</v>
      </c>
      <c r="E909" s="242" t="s">
        <v>1</v>
      </c>
      <c r="F909" s="243" t="s">
        <v>588</v>
      </c>
      <c r="G909" s="241"/>
      <c r="H909" s="244">
        <v>83.680000000000007</v>
      </c>
      <c r="I909" s="245"/>
      <c r="J909" s="241"/>
      <c r="K909" s="241"/>
      <c r="L909" s="246"/>
      <c r="M909" s="247"/>
      <c r="N909" s="248"/>
      <c r="O909" s="248"/>
      <c r="P909" s="248"/>
      <c r="Q909" s="248"/>
      <c r="R909" s="248"/>
      <c r="S909" s="248"/>
      <c r="T909" s="249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T909" s="250" t="s">
        <v>151</v>
      </c>
      <c r="AU909" s="250" t="s">
        <v>149</v>
      </c>
      <c r="AV909" s="14" t="s">
        <v>83</v>
      </c>
      <c r="AW909" s="14" t="s">
        <v>30</v>
      </c>
      <c r="AX909" s="14" t="s">
        <v>73</v>
      </c>
      <c r="AY909" s="250" t="s">
        <v>140</v>
      </c>
    </row>
    <row r="910" s="15" customFormat="1">
      <c r="A910" s="15"/>
      <c r="B910" s="251"/>
      <c r="C910" s="252"/>
      <c r="D910" s="231" t="s">
        <v>151</v>
      </c>
      <c r="E910" s="253" t="s">
        <v>1</v>
      </c>
      <c r="F910" s="254" t="s">
        <v>158</v>
      </c>
      <c r="G910" s="252"/>
      <c r="H910" s="255">
        <v>83.680000000000007</v>
      </c>
      <c r="I910" s="256"/>
      <c r="J910" s="252"/>
      <c r="K910" s="252"/>
      <c r="L910" s="257"/>
      <c r="M910" s="258"/>
      <c r="N910" s="259"/>
      <c r="O910" s="259"/>
      <c r="P910" s="259"/>
      <c r="Q910" s="259"/>
      <c r="R910" s="259"/>
      <c r="S910" s="259"/>
      <c r="T910" s="260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  <c r="AE910" s="15"/>
      <c r="AT910" s="261" t="s">
        <v>151</v>
      </c>
      <c r="AU910" s="261" t="s">
        <v>149</v>
      </c>
      <c r="AV910" s="15" t="s">
        <v>148</v>
      </c>
      <c r="AW910" s="15" t="s">
        <v>30</v>
      </c>
      <c r="AX910" s="15" t="s">
        <v>81</v>
      </c>
      <c r="AY910" s="261" t="s">
        <v>140</v>
      </c>
    </row>
    <row r="911" s="2" customFormat="1" ht="24.15" customHeight="1">
      <c r="A911" s="38"/>
      <c r="B911" s="39"/>
      <c r="C911" s="215" t="s">
        <v>649</v>
      </c>
      <c r="D911" s="215" t="s">
        <v>144</v>
      </c>
      <c r="E911" s="216" t="s">
        <v>242</v>
      </c>
      <c r="F911" s="217" t="s">
        <v>243</v>
      </c>
      <c r="G911" s="218" t="s">
        <v>166</v>
      </c>
      <c r="H911" s="219">
        <v>105</v>
      </c>
      <c r="I911" s="220"/>
      <c r="J911" s="221">
        <f>ROUND(I911*H911,2)</f>
        <v>0</v>
      </c>
      <c r="K911" s="222"/>
      <c r="L911" s="44"/>
      <c r="M911" s="223" t="s">
        <v>1</v>
      </c>
      <c r="N911" s="224" t="s">
        <v>38</v>
      </c>
      <c r="O911" s="91"/>
      <c r="P911" s="225">
        <f>O911*H911</f>
        <v>0</v>
      </c>
      <c r="Q911" s="225">
        <v>0</v>
      </c>
      <c r="R911" s="225">
        <f>Q911*H911</f>
        <v>0</v>
      </c>
      <c r="S911" s="225">
        <v>0</v>
      </c>
      <c r="T911" s="226">
        <f>S911*H911</f>
        <v>0</v>
      </c>
      <c r="U911" s="38"/>
      <c r="V911" s="38"/>
      <c r="W911" s="38"/>
      <c r="X911" s="38"/>
      <c r="Y911" s="38"/>
      <c r="Z911" s="38"/>
      <c r="AA911" s="38"/>
      <c r="AB911" s="38"/>
      <c r="AC911" s="38"/>
      <c r="AD911" s="38"/>
      <c r="AE911" s="38"/>
      <c r="AR911" s="227" t="s">
        <v>148</v>
      </c>
      <c r="AT911" s="227" t="s">
        <v>144</v>
      </c>
      <c r="AU911" s="227" t="s">
        <v>149</v>
      </c>
      <c r="AY911" s="17" t="s">
        <v>140</v>
      </c>
      <c r="BE911" s="228">
        <f>IF(N911="základní",J911,0)</f>
        <v>0</v>
      </c>
      <c r="BF911" s="228">
        <f>IF(N911="snížená",J911,0)</f>
        <v>0</v>
      </c>
      <c r="BG911" s="228">
        <f>IF(N911="zákl. přenesená",J911,0)</f>
        <v>0</v>
      </c>
      <c r="BH911" s="228">
        <f>IF(N911="sníž. přenesená",J911,0)</f>
        <v>0</v>
      </c>
      <c r="BI911" s="228">
        <f>IF(N911="nulová",J911,0)</f>
        <v>0</v>
      </c>
      <c r="BJ911" s="17" t="s">
        <v>81</v>
      </c>
      <c r="BK911" s="228">
        <f>ROUND(I911*H911,2)</f>
        <v>0</v>
      </c>
      <c r="BL911" s="17" t="s">
        <v>148</v>
      </c>
      <c r="BM911" s="227" t="s">
        <v>650</v>
      </c>
    </row>
    <row r="912" s="2" customFormat="1">
      <c r="A912" s="38"/>
      <c r="B912" s="39"/>
      <c r="C912" s="40"/>
      <c r="D912" s="262" t="s">
        <v>162</v>
      </c>
      <c r="E912" s="40"/>
      <c r="F912" s="263" t="s">
        <v>245</v>
      </c>
      <c r="G912" s="40"/>
      <c r="H912" s="40"/>
      <c r="I912" s="264"/>
      <c r="J912" s="40"/>
      <c r="K912" s="40"/>
      <c r="L912" s="44"/>
      <c r="M912" s="265"/>
      <c r="N912" s="266"/>
      <c r="O912" s="91"/>
      <c r="P912" s="91"/>
      <c r="Q912" s="91"/>
      <c r="R912" s="91"/>
      <c r="S912" s="91"/>
      <c r="T912" s="92"/>
      <c r="U912" s="38"/>
      <c r="V912" s="38"/>
      <c r="W912" s="38"/>
      <c r="X912" s="38"/>
      <c r="Y912" s="38"/>
      <c r="Z912" s="38"/>
      <c r="AA912" s="38"/>
      <c r="AB912" s="38"/>
      <c r="AC912" s="38"/>
      <c r="AD912" s="38"/>
      <c r="AE912" s="38"/>
      <c r="AT912" s="17" t="s">
        <v>162</v>
      </c>
      <c r="AU912" s="17" t="s">
        <v>149</v>
      </c>
    </row>
    <row r="913" s="13" customFormat="1">
      <c r="A913" s="13"/>
      <c r="B913" s="229"/>
      <c r="C913" s="230"/>
      <c r="D913" s="231" t="s">
        <v>151</v>
      </c>
      <c r="E913" s="232" t="s">
        <v>1</v>
      </c>
      <c r="F913" s="233" t="s">
        <v>177</v>
      </c>
      <c r="G913" s="230"/>
      <c r="H913" s="232" t="s">
        <v>1</v>
      </c>
      <c r="I913" s="234"/>
      <c r="J913" s="230"/>
      <c r="K913" s="230"/>
      <c r="L913" s="235"/>
      <c r="M913" s="236"/>
      <c r="N913" s="237"/>
      <c r="O913" s="237"/>
      <c r="P913" s="237"/>
      <c r="Q913" s="237"/>
      <c r="R913" s="237"/>
      <c r="S913" s="237"/>
      <c r="T913" s="238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T913" s="239" t="s">
        <v>151</v>
      </c>
      <c r="AU913" s="239" t="s">
        <v>149</v>
      </c>
      <c r="AV913" s="13" t="s">
        <v>81</v>
      </c>
      <c r="AW913" s="13" t="s">
        <v>30</v>
      </c>
      <c r="AX913" s="13" t="s">
        <v>73</v>
      </c>
      <c r="AY913" s="239" t="s">
        <v>140</v>
      </c>
    </row>
    <row r="914" s="14" customFormat="1">
      <c r="A914" s="14"/>
      <c r="B914" s="240"/>
      <c r="C914" s="241"/>
      <c r="D914" s="231" t="s">
        <v>151</v>
      </c>
      <c r="E914" s="242" t="s">
        <v>1</v>
      </c>
      <c r="F914" s="243" t="s">
        <v>246</v>
      </c>
      <c r="G914" s="241"/>
      <c r="H914" s="244">
        <v>105</v>
      </c>
      <c r="I914" s="245"/>
      <c r="J914" s="241"/>
      <c r="K914" s="241"/>
      <c r="L914" s="246"/>
      <c r="M914" s="247"/>
      <c r="N914" s="248"/>
      <c r="O914" s="248"/>
      <c r="P914" s="248"/>
      <c r="Q914" s="248"/>
      <c r="R914" s="248"/>
      <c r="S914" s="248"/>
      <c r="T914" s="249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T914" s="250" t="s">
        <v>151</v>
      </c>
      <c r="AU914" s="250" t="s">
        <v>149</v>
      </c>
      <c r="AV914" s="14" t="s">
        <v>83</v>
      </c>
      <c r="AW914" s="14" t="s">
        <v>30</v>
      </c>
      <c r="AX914" s="14" t="s">
        <v>73</v>
      </c>
      <c r="AY914" s="250" t="s">
        <v>140</v>
      </c>
    </row>
    <row r="915" s="15" customFormat="1">
      <c r="A915" s="15"/>
      <c r="B915" s="251"/>
      <c r="C915" s="252"/>
      <c r="D915" s="231" t="s">
        <v>151</v>
      </c>
      <c r="E915" s="253" t="s">
        <v>1</v>
      </c>
      <c r="F915" s="254" t="s">
        <v>158</v>
      </c>
      <c r="G915" s="252"/>
      <c r="H915" s="255">
        <v>105</v>
      </c>
      <c r="I915" s="256"/>
      <c r="J915" s="252"/>
      <c r="K915" s="252"/>
      <c r="L915" s="257"/>
      <c r="M915" s="258"/>
      <c r="N915" s="259"/>
      <c r="O915" s="259"/>
      <c r="P915" s="259"/>
      <c r="Q915" s="259"/>
      <c r="R915" s="259"/>
      <c r="S915" s="259"/>
      <c r="T915" s="260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  <c r="AE915" s="15"/>
      <c r="AT915" s="261" t="s">
        <v>151</v>
      </c>
      <c r="AU915" s="261" t="s">
        <v>149</v>
      </c>
      <c r="AV915" s="15" t="s">
        <v>148</v>
      </c>
      <c r="AW915" s="15" t="s">
        <v>30</v>
      </c>
      <c r="AX915" s="15" t="s">
        <v>81</v>
      </c>
      <c r="AY915" s="261" t="s">
        <v>140</v>
      </c>
    </row>
    <row r="916" s="2" customFormat="1" ht="33" customHeight="1">
      <c r="A916" s="38"/>
      <c r="B916" s="39"/>
      <c r="C916" s="215" t="s">
        <v>651</v>
      </c>
      <c r="D916" s="215" t="s">
        <v>144</v>
      </c>
      <c r="E916" s="216" t="s">
        <v>248</v>
      </c>
      <c r="F916" s="217" t="s">
        <v>249</v>
      </c>
      <c r="G916" s="218" t="s">
        <v>194</v>
      </c>
      <c r="H916" s="219">
        <v>671.39999999999998</v>
      </c>
      <c r="I916" s="220"/>
      <c r="J916" s="221">
        <f>ROUND(I916*H916,2)</f>
        <v>0</v>
      </c>
      <c r="K916" s="222"/>
      <c r="L916" s="44"/>
      <c r="M916" s="223" t="s">
        <v>1</v>
      </c>
      <c r="N916" s="224" t="s">
        <v>38</v>
      </c>
      <c r="O916" s="91"/>
      <c r="P916" s="225">
        <f>O916*H916</f>
        <v>0</v>
      </c>
      <c r="Q916" s="225">
        <v>0</v>
      </c>
      <c r="R916" s="225">
        <f>Q916*H916</f>
        <v>0</v>
      </c>
      <c r="S916" s="225">
        <v>0</v>
      </c>
      <c r="T916" s="226">
        <f>S916*H916</f>
        <v>0</v>
      </c>
      <c r="U916" s="38"/>
      <c r="V916" s="38"/>
      <c r="W916" s="38"/>
      <c r="X916" s="38"/>
      <c r="Y916" s="38"/>
      <c r="Z916" s="38"/>
      <c r="AA916" s="38"/>
      <c r="AB916" s="38"/>
      <c r="AC916" s="38"/>
      <c r="AD916" s="38"/>
      <c r="AE916" s="38"/>
      <c r="AR916" s="227" t="s">
        <v>148</v>
      </c>
      <c r="AT916" s="227" t="s">
        <v>144</v>
      </c>
      <c r="AU916" s="227" t="s">
        <v>149</v>
      </c>
      <c r="AY916" s="17" t="s">
        <v>140</v>
      </c>
      <c r="BE916" s="228">
        <f>IF(N916="základní",J916,0)</f>
        <v>0</v>
      </c>
      <c r="BF916" s="228">
        <f>IF(N916="snížená",J916,0)</f>
        <v>0</v>
      </c>
      <c r="BG916" s="228">
        <f>IF(N916="zákl. přenesená",J916,0)</f>
        <v>0</v>
      </c>
      <c r="BH916" s="228">
        <f>IF(N916="sníž. přenesená",J916,0)</f>
        <v>0</v>
      </c>
      <c r="BI916" s="228">
        <f>IF(N916="nulová",J916,0)</f>
        <v>0</v>
      </c>
      <c r="BJ916" s="17" t="s">
        <v>81</v>
      </c>
      <c r="BK916" s="228">
        <f>ROUND(I916*H916,2)</f>
        <v>0</v>
      </c>
      <c r="BL916" s="17" t="s">
        <v>148</v>
      </c>
      <c r="BM916" s="227" t="s">
        <v>652</v>
      </c>
    </row>
    <row r="917" s="2" customFormat="1">
      <c r="A917" s="38"/>
      <c r="B917" s="39"/>
      <c r="C917" s="40"/>
      <c r="D917" s="262" t="s">
        <v>162</v>
      </c>
      <c r="E917" s="40"/>
      <c r="F917" s="263" t="s">
        <v>251</v>
      </c>
      <c r="G917" s="40"/>
      <c r="H917" s="40"/>
      <c r="I917" s="264"/>
      <c r="J917" s="40"/>
      <c r="K917" s="40"/>
      <c r="L917" s="44"/>
      <c r="M917" s="265"/>
      <c r="N917" s="266"/>
      <c r="O917" s="91"/>
      <c r="P917" s="91"/>
      <c r="Q917" s="91"/>
      <c r="R917" s="91"/>
      <c r="S917" s="91"/>
      <c r="T917" s="92"/>
      <c r="U917" s="38"/>
      <c r="V917" s="38"/>
      <c r="W917" s="38"/>
      <c r="X917" s="38"/>
      <c r="Y917" s="38"/>
      <c r="Z917" s="38"/>
      <c r="AA917" s="38"/>
      <c r="AB917" s="38"/>
      <c r="AC917" s="38"/>
      <c r="AD917" s="38"/>
      <c r="AE917" s="38"/>
      <c r="AT917" s="17" t="s">
        <v>162</v>
      </c>
      <c r="AU917" s="17" t="s">
        <v>149</v>
      </c>
    </row>
    <row r="918" s="13" customFormat="1">
      <c r="A918" s="13"/>
      <c r="B918" s="229"/>
      <c r="C918" s="230"/>
      <c r="D918" s="231" t="s">
        <v>151</v>
      </c>
      <c r="E918" s="232" t="s">
        <v>1</v>
      </c>
      <c r="F918" s="233" t="s">
        <v>252</v>
      </c>
      <c r="G918" s="230"/>
      <c r="H918" s="232" t="s">
        <v>1</v>
      </c>
      <c r="I918" s="234"/>
      <c r="J918" s="230"/>
      <c r="K918" s="230"/>
      <c r="L918" s="235"/>
      <c r="M918" s="236"/>
      <c r="N918" s="237"/>
      <c r="O918" s="237"/>
      <c r="P918" s="237"/>
      <c r="Q918" s="237"/>
      <c r="R918" s="237"/>
      <c r="S918" s="237"/>
      <c r="T918" s="238"/>
      <c r="U918" s="13"/>
      <c r="V918" s="13"/>
      <c r="W918" s="13"/>
      <c r="X918" s="13"/>
      <c r="Y918" s="13"/>
      <c r="Z918" s="13"/>
      <c r="AA918" s="13"/>
      <c r="AB918" s="13"/>
      <c r="AC918" s="13"/>
      <c r="AD918" s="13"/>
      <c r="AE918" s="13"/>
      <c r="AT918" s="239" t="s">
        <v>151</v>
      </c>
      <c r="AU918" s="239" t="s">
        <v>149</v>
      </c>
      <c r="AV918" s="13" t="s">
        <v>81</v>
      </c>
      <c r="AW918" s="13" t="s">
        <v>30</v>
      </c>
      <c r="AX918" s="13" t="s">
        <v>73</v>
      </c>
      <c r="AY918" s="239" t="s">
        <v>140</v>
      </c>
    </row>
    <row r="919" s="14" customFormat="1">
      <c r="A919" s="14"/>
      <c r="B919" s="240"/>
      <c r="C919" s="241"/>
      <c r="D919" s="231" t="s">
        <v>151</v>
      </c>
      <c r="E919" s="242" t="s">
        <v>1</v>
      </c>
      <c r="F919" s="243" t="s">
        <v>253</v>
      </c>
      <c r="G919" s="241"/>
      <c r="H919" s="244">
        <v>671.39999999999998</v>
      </c>
      <c r="I919" s="245"/>
      <c r="J919" s="241"/>
      <c r="K919" s="241"/>
      <c r="L919" s="246"/>
      <c r="M919" s="247"/>
      <c r="N919" s="248"/>
      <c r="O919" s="248"/>
      <c r="P919" s="248"/>
      <c r="Q919" s="248"/>
      <c r="R919" s="248"/>
      <c r="S919" s="248"/>
      <c r="T919" s="249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T919" s="250" t="s">
        <v>151</v>
      </c>
      <c r="AU919" s="250" t="s">
        <v>149</v>
      </c>
      <c r="AV919" s="14" t="s">
        <v>83</v>
      </c>
      <c r="AW919" s="14" t="s">
        <v>30</v>
      </c>
      <c r="AX919" s="14" t="s">
        <v>73</v>
      </c>
      <c r="AY919" s="250" t="s">
        <v>140</v>
      </c>
    </row>
    <row r="920" s="15" customFormat="1">
      <c r="A920" s="15"/>
      <c r="B920" s="251"/>
      <c r="C920" s="252"/>
      <c r="D920" s="231" t="s">
        <v>151</v>
      </c>
      <c r="E920" s="253" t="s">
        <v>1</v>
      </c>
      <c r="F920" s="254" t="s">
        <v>158</v>
      </c>
      <c r="G920" s="252"/>
      <c r="H920" s="255">
        <v>671.39999999999998</v>
      </c>
      <c r="I920" s="256"/>
      <c r="J920" s="252"/>
      <c r="K920" s="252"/>
      <c r="L920" s="257"/>
      <c r="M920" s="258"/>
      <c r="N920" s="259"/>
      <c r="O920" s="259"/>
      <c r="P920" s="259"/>
      <c r="Q920" s="259"/>
      <c r="R920" s="259"/>
      <c r="S920" s="259"/>
      <c r="T920" s="260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  <c r="AE920" s="15"/>
      <c r="AT920" s="261" t="s">
        <v>151</v>
      </c>
      <c r="AU920" s="261" t="s">
        <v>149</v>
      </c>
      <c r="AV920" s="15" t="s">
        <v>148</v>
      </c>
      <c r="AW920" s="15" t="s">
        <v>30</v>
      </c>
      <c r="AX920" s="15" t="s">
        <v>81</v>
      </c>
      <c r="AY920" s="261" t="s">
        <v>140</v>
      </c>
    </row>
    <row r="921" s="2" customFormat="1" ht="16.5" customHeight="1">
      <c r="A921" s="38"/>
      <c r="B921" s="39"/>
      <c r="C921" s="215" t="s">
        <v>653</v>
      </c>
      <c r="D921" s="215" t="s">
        <v>144</v>
      </c>
      <c r="E921" s="216" t="s">
        <v>654</v>
      </c>
      <c r="F921" s="217" t="s">
        <v>655</v>
      </c>
      <c r="G921" s="218" t="s">
        <v>166</v>
      </c>
      <c r="H921" s="219">
        <v>523</v>
      </c>
      <c r="I921" s="220"/>
      <c r="J921" s="221">
        <f>ROUND(I921*H921,2)</f>
        <v>0</v>
      </c>
      <c r="K921" s="222"/>
      <c r="L921" s="44"/>
      <c r="M921" s="223" t="s">
        <v>1</v>
      </c>
      <c r="N921" s="224" t="s">
        <v>38</v>
      </c>
      <c r="O921" s="91"/>
      <c r="P921" s="225">
        <f>O921*H921</f>
        <v>0</v>
      </c>
      <c r="Q921" s="225">
        <v>0</v>
      </c>
      <c r="R921" s="225">
        <f>Q921*H921</f>
        <v>0</v>
      </c>
      <c r="S921" s="225">
        <v>0</v>
      </c>
      <c r="T921" s="226">
        <f>S921*H921</f>
        <v>0</v>
      </c>
      <c r="U921" s="38"/>
      <c r="V921" s="38"/>
      <c r="W921" s="38"/>
      <c r="X921" s="38"/>
      <c r="Y921" s="38"/>
      <c r="Z921" s="38"/>
      <c r="AA921" s="38"/>
      <c r="AB921" s="38"/>
      <c r="AC921" s="38"/>
      <c r="AD921" s="38"/>
      <c r="AE921" s="38"/>
      <c r="AR921" s="227" t="s">
        <v>148</v>
      </c>
      <c r="AT921" s="227" t="s">
        <v>144</v>
      </c>
      <c r="AU921" s="227" t="s">
        <v>149</v>
      </c>
      <c r="AY921" s="17" t="s">
        <v>140</v>
      </c>
      <c r="BE921" s="228">
        <f>IF(N921="základní",J921,0)</f>
        <v>0</v>
      </c>
      <c r="BF921" s="228">
        <f>IF(N921="snížená",J921,0)</f>
        <v>0</v>
      </c>
      <c r="BG921" s="228">
        <f>IF(N921="zákl. přenesená",J921,0)</f>
        <v>0</v>
      </c>
      <c r="BH921" s="228">
        <f>IF(N921="sníž. přenesená",J921,0)</f>
        <v>0</v>
      </c>
      <c r="BI921" s="228">
        <f>IF(N921="nulová",J921,0)</f>
        <v>0</v>
      </c>
      <c r="BJ921" s="17" t="s">
        <v>81</v>
      </c>
      <c r="BK921" s="228">
        <f>ROUND(I921*H921,2)</f>
        <v>0</v>
      </c>
      <c r="BL921" s="17" t="s">
        <v>148</v>
      </c>
      <c r="BM921" s="227" t="s">
        <v>656</v>
      </c>
    </row>
    <row r="922" s="14" customFormat="1">
      <c r="A922" s="14"/>
      <c r="B922" s="240"/>
      <c r="C922" s="241"/>
      <c r="D922" s="231" t="s">
        <v>151</v>
      </c>
      <c r="E922" s="242" t="s">
        <v>1</v>
      </c>
      <c r="F922" s="243" t="s">
        <v>657</v>
      </c>
      <c r="G922" s="241"/>
      <c r="H922" s="244">
        <v>523</v>
      </c>
      <c r="I922" s="245"/>
      <c r="J922" s="241"/>
      <c r="K922" s="241"/>
      <c r="L922" s="246"/>
      <c r="M922" s="247"/>
      <c r="N922" s="248"/>
      <c r="O922" s="248"/>
      <c r="P922" s="248"/>
      <c r="Q922" s="248"/>
      <c r="R922" s="248"/>
      <c r="S922" s="248"/>
      <c r="T922" s="249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T922" s="250" t="s">
        <v>151</v>
      </c>
      <c r="AU922" s="250" t="s">
        <v>149</v>
      </c>
      <c r="AV922" s="14" t="s">
        <v>83</v>
      </c>
      <c r="AW922" s="14" t="s">
        <v>30</v>
      </c>
      <c r="AX922" s="14" t="s">
        <v>73</v>
      </c>
      <c r="AY922" s="250" t="s">
        <v>140</v>
      </c>
    </row>
    <row r="923" s="15" customFormat="1">
      <c r="A923" s="15"/>
      <c r="B923" s="251"/>
      <c r="C923" s="252"/>
      <c r="D923" s="231" t="s">
        <v>151</v>
      </c>
      <c r="E923" s="253" t="s">
        <v>1</v>
      </c>
      <c r="F923" s="254" t="s">
        <v>158</v>
      </c>
      <c r="G923" s="252"/>
      <c r="H923" s="255">
        <v>523</v>
      </c>
      <c r="I923" s="256"/>
      <c r="J923" s="252"/>
      <c r="K923" s="252"/>
      <c r="L923" s="257"/>
      <c r="M923" s="258"/>
      <c r="N923" s="259"/>
      <c r="O923" s="259"/>
      <c r="P923" s="259"/>
      <c r="Q923" s="259"/>
      <c r="R923" s="259"/>
      <c r="S923" s="259"/>
      <c r="T923" s="260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  <c r="AE923" s="15"/>
      <c r="AT923" s="261" t="s">
        <v>151</v>
      </c>
      <c r="AU923" s="261" t="s">
        <v>149</v>
      </c>
      <c r="AV923" s="15" t="s">
        <v>148</v>
      </c>
      <c r="AW923" s="15" t="s">
        <v>30</v>
      </c>
      <c r="AX923" s="15" t="s">
        <v>81</v>
      </c>
      <c r="AY923" s="261" t="s">
        <v>140</v>
      </c>
    </row>
    <row r="924" s="2" customFormat="1" ht="24.15" customHeight="1">
      <c r="A924" s="38"/>
      <c r="B924" s="39"/>
      <c r="C924" s="215" t="s">
        <v>658</v>
      </c>
      <c r="D924" s="215" t="s">
        <v>144</v>
      </c>
      <c r="E924" s="216" t="s">
        <v>659</v>
      </c>
      <c r="F924" s="217" t="s">
        <v>660</v>
      </c>
      <c r="G924" s="218" t="s">
        <v>166</v>
      </c>
      <c r="H924" s="219">
        <v>6</v>
      </c>
      <c r="I924" s="220"/>
      <c r="J924" s="221">
        <f>ROUND(I924*H924,2)</f>
        <v>0</v>
      </c>
      <c r="K924" s="222"/>
      <c r="L924" s="44"/>
      <c r="M924" s="223" t="s">
        <v>1</v>
      </c>
      <c r="N924" s="224" t="s">
        <v>38</v>
      </c>
      <c r="O924" s="91"/>
      <c r="P924" s="225">
        <f>O924*H924</f>
        <v>0</v>
      </c>
      <c r="Q924" s="225">
        <v>0.00022000000000000001</v>
      </c>
      <c r="R924" s="225">
        <f>Q924*H924</f>
        <v>0.00132</v>
      </c>
      <c r="S924" s="225">
        <v>0</v>
      </c>
      <c r="T924" s="226">
        <f>S924*H924</f>
        <v>0</v>
      </c>
      <c r="U924" s="38"/>
      <c r="V924" s="38"/>
      <c r="W924" s="38"/>
      <c r="X924" s="38"/>
      <c r="Y924" s="38"/>
      <c r="Z924" s="38"/>
      <c r="AA924" s="38"/>
      <c r="AB924" s="38"/>
      <c r="AC924" s="38"/>
      <c r="AD924" s="38"/>
      <c r="AE924" s="38"/>
      <c r="AR924" s="227" t="s">
        <v>148</v>
      </c>
      <c r="AT924" s="227" t="s">
        <v>144</v>
      </c>
      <c r="AU924" s="227" t="s">
        <v>149</v>
      </c>
      <c r="AY924" s="17" t="s">
        <v>140</v>
      </c>
      <c r="BE924" s="228">
        <f>IF(N924="základní",J924,0)</f>
        <v>0</v>
      </c>
      <c r="BF924" s="228">
        <f>IF(N924="snížená",J924,0)</f>
        <v>0</v>
      </c>
      <c r="BG924" s="228">
        <f>IF(N924="zákl. přenesená",J924,0)</f>
        <v>0</v>
      </c>
      <c r="BH924" s="228">
        <f>IF(N924="sníž. přenesená",J924,0)</f>
        <v>0</v>
      </c>
      <c r="BI924" s="228">
        <f>IF(N924="nulová",J924,0)</f>
        <v>0</v>
      </c>
      <c r="BJ924" s="17" t="s">
        <v>81</v>
      </c>
      <c r="BK924" s="228">
        <f>ROUND(I924*H924,2)</f>
        <v>0</v>
      </c>
      <c r="BL924" s="17" t="s">
        <v>148</v>
      </c>
      <c r="BM924" s="227" t="s">
        <v>661</v>
      </c>
    </row>
    <row r="925" s="14" customFormat="1">
      <c r="A925" s="14"/>
      <c r="B925" s="240"/>
      <c r="C925" s="241"/>
      <c r="D925" s="231" t="s">
        <v>151</v>
      </c>
      <c r="E925" s="242" t="s">
        <v>1</v>
      </c>
      <c r="F925" s="243" t="s">
        <v>185</v>
      </c>
      <c r="G925" s="241"/>
      <c r="H925" s="244">
        <v>6</v>
      </c>
      <c r="I925" s="245"/>
      <c r="J925" s="241"/>
      <c r="K925" s="241"/>
      <c r="L925" s="246"/>
      <c r="M925" s="247"/>
      <c r="N925" s="248"/>
      <c r="O925" s="248"/>
      <c r="P925" s="248"/>
      <c r="Q925" s="248"/>
      <c r="R925" s="248"/>
      <c r="S925" s="248"/>
      <c r="T925" s="249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T925" s="250" t="s">
        <v>151</v>
      </c>
      <c r="AU925" s="250" t="s">
        <v>149</v>
      </c>
      <c r="AV925" s="14" t="s">
        <v>83</v>
      </c>
      <c r="AW925" s="14" t="s">
        <v>30</v>
      </c>
      <c r="AX925" s="14" t="s">
        <v>73</v>
      </c>
      <c r="AY925" s="250" t="s">
        <v>140</v>
      </c>
    </row>
    <row r="926" s="15" customFormat="1">
      <c r="A926" s="15"/>
      <c r="B926" s="251"/>
      <c r="C926" s="252"/>
      <c r="D926" s="231" t="s">
        <v>151</v>
      </c>
      <c r="E926" s="253" t="s">
        <v>1</v>
      </c>
      <c r="F926" s="254" t="s">
        <v>158</v>
      </c>
      <c r="G926" s="252"/>
      <c r="H926" s="255">
        <v>6</v>
      </c>
      <c r="I926" s="256"/>
      <c r="J926" s="252"/>
      <c r="K926" s="252"/>
      <c r="L926" s="257"/>
      <c r="M926" s="258"/>
      <c r="N926" s="259"/>
      <c r="O926" s="259"/>
      <c r="P926" s="259"/>
      <c r="Q926" s="259"/>
      <c r="R926" s="259"/>
      <c r="S926" s="259"/>
      <c r="T926" s="260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  <c r="AE926" s="15"/>
      <c r="AT926" s="261" t="s">
        <v>151</v>
      </c>
      <c r="AU926" s="261" t="s">
        <v>149</v>
      </c>
      <c r="AV926" s="15" t="s">
        <v>148</v>
      </c>
      <c r="AW926" s="15" t="s">
        <v>30</v>
      </c>
      <c r="AX926" s="15" t="s">
        <v>81</v>
      </c>
      <c r="AY926" s="261" t="s">
        <v>140</v>
      </c>
    </row>
    <row r="927" s="12" customFormat="1" ht="20.88" customHeight="1">
      <c r="A927" s="12"/>
      <c r="B927" s="199"/>
      <c r="C927" s="200"/>
      <c r="D927" s="201" t="s">
        <v>72</v>
      </c>
      <c r="E927" s="213" t="s">
        <v>662</v>
      </c>
      <c r="F927" s="213" t="s">
        <v>255</v>
      </c>
      <c r="G927" s="200"/>
      <c r="H927" s="200"/>
      <c r="I927" s="203"/>
      <c r="J927" s="214">
        <f>BK927</f>
        <v>0</v>
      </c>
      <c r="K927" s="200"/>
      <c r="L927" s="205"/>
      <c r="M927" s="206"/>
      <c r="N927" s="207"/>
      <c r="O927" s="207"/>
      <c r="P927" s="208">
        <f>SUM(P928:P948)</f>
        <v>0</v>
      </c>
      <c r="Q927" s="207"/>
      <c r="R927" s="208">
        <f>SUM(R928:R948)</f>
        <v>0</v>
      </c>
      <c r="S927" s="207"/>
      <c r="T927" s="209">
        <f>SUM(T928:T948)</f>
        <v>0</v>
      </c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R927" s="210" t="s">
        <v>81</v>
      </c>
      <c r="AT927" s="211" t="s">
        <v>72</v>
      </c>
      <c r="AU927" s="211" t="s">
        <v>83</v>
      </c>
      <c r="AY927" s="210" t="s">
        <v>140</v>
      </c>
      <c r="BK927" s="212">
        <f>SUM(BK928:BK948)</f>
        <v>0</v>
      </c>
    </row>
    <row r="928" s="2" customFormat="1" ht="24.15" customHeight="1">
      <c r="A928" s="38"/>
      <c r="B928" s="39"/>
      <c r="C928" s="215" t="s">
        <v>663</v>
      </c>
      <c r="D928" s="215" t="s">
        <v>144</v>
      </c>
      <c r="E928" s="216" t="s">
        <v>257</v>
      </c>
      <c r="F928" s="217" t="s">
        <v>258</v>
      </c>
      <c r="G928" s="218" t="s">
        <v>147</v>
      </c>
      <c r="H928" s="219">
        <v>1.6000000000000001</v>
      </c>
      <c r="I928" s="220"/>
      <c r="J928" s="221">
        <f>ROUND(I928*H928,2)</f>
        <v>0</v>
      </c>
      <c r="K928" s="222"/>
      <c r="L928" s="44"/>
      <c r="M928" s="223" t="s">
        <v>1</v>
      </c>
      <c r="N928" s="224" t="s">
        <v>38</v>
      </c>
      <c r="O928" s="91"/>
      <c r="P928" s="225">
        <f>O928*H928</f>
        <v>0</v>
      </c>
      <c r="Q928" s="225">
        <v>0</v>
      </c>
      <c r="R928" s="225">
        <f>Q928*H928</f>
        <v>0</v>
      </c>
      <c r="S928" s="225">
        <v>0</v>
      </c>
      <c r="T928" s="226">
        <f>S928*H928</f>
        <v>0</v>
      </c>
      <c r="U928" s="38"/>
      <c r="V928" s="38"/>
      <c r="W928" s="38"/>
      <c r="X928" s="38"/>
      <c r="Y928" s="38"/>
      <c r="Z928" s="38"/>
      <c r="AA928" s="38"/>
      <c r="AB928" s="38"/>
      <c r="AC928" s="38"/>
      <c r="AD928" s="38"/>
      <c r="AE928" s="38"/>
      <c r="AR928" s="227" t="s">
        <v>148</v>
      </c>
      <c r="AT928" s="227" t="s">
        <v>144</v>
      </c>
      <c r="AU928" s="227" t="s">
        <v>149</v>
      </c>
      <c r="AY928" s="17" t="s">
        <v>140</v>
      </c>
      <c r="BE928" s="228">
        <f>IF(N928="základní",J928,0)</f>
        <v>0</v>
      </c>
      <c r="BF928" s="228">
        <f>IF(N928="snížená",J928,0)</f>
        <v>0</v>
      </c>
      <c r="BG928" s="228">
        <f>IF(N928="zákl. přenesená",J928,0)</f>
        <v>0</v>
      </c>
      <c r="BH928" s="228">
        <f>IF(N928="sníž. přenesená",J928,0)</f>
        <v>0</v>
      </c>
      <c r="BI928" s="228">
        <f>IF(N928="nulová",J928,0)</f>
        <v>0</v>
      </c>
      <c r="BJ928" s="17" t="s">
        <v>81</v>
      </c>
      <c r="BK928" s="228">
        <f>ROUND(I928*H928,2)</f>
        <v>0</v>
      </c>
      <c r="BL928" s="17" t="s">
        <v>148</v>
      </c>
      <c r="BM928" s="227" t="s">
        <v>664</v>
      </c>
    </row>
    <row r="929" s="13" customFormat="1">
      <c r="A929" s="13"/>
      <c r="B929" s="229"/>
      <c r="C929" s="230"/>
      <c r="D929" s="231" t="s">
        <v>151</v>
      </c>
      <c r="E929" s="232" t="s">
        <v>1</v>
      </c>
      <c r="F929" s="233" t="s">
        <v>260</v>
      </c>
      <c r="G929" s="230"/>
      <c r="H929" s="232" t="s">
        <v>1</v>
      </c>
      <c r="I929" s="234"/>
      <c r="J929" s="230"/>
      <c r="K929" s="230"/>
      <c r="L929" s="235"/>
      <c r="M929" s="236"/>
      <c r="N929" s="237"/>
      <c r="O929" s="237"/>
      <c r="P929" s="237"/>
      <c r="Q929" s="237"/>
      <c r="R929" s="237"/>
      <c r="S929" s="237"/>
      <c r="T929" s="238"/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T929" s="239" t="s">
        <v>151</v>
      </c>
      <c r="AU929" s="239" t="s">
        <v>149</v>
      </c>
      <c r="AV929" s="13" t="s">
        <v>81</v>
      </c>
      <c r="AW929" s="13" t="s">
        <v>30</v>
      </c>
      <c r="AX929" s="13" t="s">
        <v>73</v>
      </c>
      <c r="AY929" s="239" t="s">
        <v>140</v>
      </c>
    </row>
    <row r="930" s="13" customFormat="1">
      <c r="A930" s="13"/>
      <c r="B930" s="229"/>
      <c r="C930" s="230"/>
      <c r="D930" s="231" t="s">
        <v>151</v>
      </c>
      <c r="E930" s="232" t="s">
        <v>1</v>
      </c>
      <c r="F930" s="233" t="s">
        <v>598</v>
      </c>
      <c r="G930" s="230"/>
      <c r="H930" s="232" t="s">
        <v>1</v>
      </c>
      <c r="I930" s="234"/>
      <c r="J930" s="230"/>
      <c r="K930" s="230"/>
      <c r="L930" s="235"/>
      <c r="M930" s="236"/>
      <c r="N930" s="237"/>
      <c r="O930" s="237"/>
      <c r="P930" s="237"/>
      <c r="Q930" s="237"/>
      <c r="R930" s="237"/>
      <c r="S930" s="237"/>
      <c r="T930" s="238"/>
      <c r="U930" s="13"/>
      <c r="V930" s="13"/>
      <c r="W930" s="13"/>
      <c r="X930" s="13"/>
      <c r="Y930" s="13"/>
      <c r="Z930" s="13"/>
      <c r="AA930" s="13"/>
      <c r="AB930" s="13"/>
      <c r="AC930" s="13"/>
      <c r="AD930" s="13"/>
      <c r="AE930" s="13"/>
      <c r="AT930" s="239" t="s">
        <v>151</v>
      </c>
      <c r="AU930" s="239" t="s">
        <v>149</v>
      </c>
      <c r="AV930" s="13" t="s">
        <v>81</v>
      </c>
      <c r="AW930" s="13" t="s">
        <v>30</v>
      </c>
      <c r="AX930" s="13" t="s">
        <v>73</v>
      </c>
      <c r="AY930" s="239" t="s">
        <v>140</v>
      </c>
    </row>
    <row r="931" s="14" customFormat="1">
      <c r="A931" s="14"/>
      <c r="B931" s="240"/>
      <c r="C931" s="241"/>
      <c r="D931" s="231" t="s">
        <v>151</v>
      </c>
      <c r="E931" s="242" t="s">
        <v>1</v>
      </c>
      <c r="F931" s="243" t="s">
        <v>599</v>
      </c>
      <c r="G931" s="241"/>
      <c r="H931" s="244">
        <v>1.6000000000000001</v>
      </c>
      <c r="I931" s="245"/>
      <c r="J931" s="241"/>
      <c r="K931" s="241"/>
      <c r="L931" s="246"/>
      <c r="M931" s="247"/>
      <c r="N931" s="248"/>
      <c r="O931" s="248"/>
      <c r="P931" s="248"/>
      <c r="Q931" s="248"/>
      <c r="R931" s="248"/>
      <c r="S931" s="248"/>
      <c r="T931" s="249"/>
      <c r="U931" s="14"/>
      <c r="V931" s="14"/>
      <c r="W931" s="14"/>
      <c r="X931" s="14"/>
      <c r="Y931" s="14"/>
      <c r="Z931" s="14"/>
      <c r="AA931" s="14"/>
      <c r="AB931" s="14"/>
      <c r="AC931" s="14"/>
      <c r="AD931" s="14"/>
      <c r="AE931" s="14"/>
      <c r="AT931" s="250" t="s">
        <v>151</v>
      </c>
      <c r="AU931" s="250" t="s">
        <v>149</v>
      </c>
      <c r="AV931" s="14" t="s">
        <v>83</v>
      </c>
      <c r="AW931" s="14" t="s">
        <v>30</v>
      </c>
      <c r="AX931" s="14" t="s">
        <v>73</v>
      </c>
      <c r="AY931" s="250" t="s">
        <v>140</v>
      </c>
    </row>
    <row r="932" s="15" customFormat="1">
      <c r="A932" s="15"/>
      <c r="B932" s="251"/>
      <c r="C932" s="252"/>
      <c r="D932" s="231" t="s">
        <v>151</v>
      </c>
      <c r="E932" s="253" t="s">
        <v>1</v>
      </c>
      <c r="F932" s="254" t="s">
        <v>158</v>
      </c>
      <c r="G932" s="252"/>
      <c r="H932" s="255">
        <v>1.6000000000000001</v>
      </c>
      <c r="I932" s="256"/>
      <c r="J932" s="252"/>
      <c r="K932" s="252"/>
      <c r="L932" s="257"/>
      <c r="M932" s="258"/>
      <c r="N932" s="259"/>
      <c r="O932" s="259"/>
      <c r="P932" s="259"/>
      <c r="Q932" s="259"/>
      <c r="R932" s="259"/>
      <c r="S932" s="259"/>
      <c r="T932" s="260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  <c r="AE932" s="15"/>
      <c r="AT932" s="261" t="s">
        <v>151</v>
      </c>
      <c r="AU932" s="261" t="s">
        <v>149</v>
      </c>
      <c r="AV932" s="15" t="s">
        <v>148</v>
      </c>
      <c r="AW932" s="15" t="s">
        <v>30</v>
      </c>
      <c r="AX932" s="15" t="s">
        <v>81</v>
      </c>
      <c r="AY932" s="261" t="s">
        <v>140</v>
      </c>
    </row>
    <row r="933" s="2" customFormat="1" ht="21.75" customHeight="1">
      <c r="A933" s="38"/>
      <c r="B933" s="39"/>
      <c r="C933" s="215" t="s">
        <v>665</v>
      </c>
      <c r="D933" s="215" t="s">
        <v>144</v>
      </c>
      <c r="E933" s="216" t="s">
        <v>159</v>
      </c>
      <c r="F933" s="217" t="s">
        <v>160</v>
      </c>
      <c r="G933" s="218" t="s">
        <v>147</v>
      </c>
      <c r="H933" s="219">
        <v>1.6000000000000001</v>
      </c>
      <c r="I933" s="220"/>
      <c r="J933" s="221">
        <f>ROUND(I933*H933,2)</f>
        <v>0</v>
      </c>
      <c r="K933" s="222"/>
      <c r="L933" s="44"/>
      <c r="M933" s="223" t="s">
        <v>1</v>
      </c>
      <c r="N933" s="224" t="s">
        <v>38</v>
      </c>
      <c r="O933" s="91"/>
      <c r="P933" s="225">
        <f>O933*H933</f>
        <v>0</v>
      </c>
      <c r="Q933" s="225">
        <v>0</v>
      </c>
      <c r="R933" s="225">
        <f>Q933*H933</f>
        <v>0</v>
      </c>
      <c r="S933" s="225">
        <v>0</v>
      </c>
      <c r="T933" s="226">
        <f>S933*H933</f>
        <v>0</v>
      </c>
      <c r="U933" s="38"/>
      <c r="V933" s="38"/>
      <c r="W933" s="38"/>
      <c r="X933" s="38"/>
      <c r="Y933" s="38"/>
      <c r="Z933" s="38"/>
      <c r="AA933" s="38"/>
      <c r="AB933" s="38"/>
      <c r="AC933" s="38"/>
      <c r="AD933" s="38"/>
      <c r="AE933" s="38"/>
      <c r="AR933" s="227" t="s">
        <v>148</v>
      </c>
      <c r="AT933" s="227" t="s">
        <v>144</v>
      </c>
      <c r="AU933" s="227" t="s">
        <v>149</v>
      </c>
      <c r="AY933" s="17" t="s">
        <v>140</v>
      </c>
      <c r="BE933" s="228">
        <f>IF(N933="základní",J933,0)</f>
        <v>0</v>
      </c>
      <c r="BF933" s="228">
        <f>IF(N933="snížená",J933,0)</f>
        <v>0</v>
      </c>
      <c r="BG933" s="228">
        <f>IF(N933="zákl. přenesená",J933,0)</f>
        <v>0</v>
      </c>
      <c r="BH933" s="228">
        <f>IF(N933="sníž. přenesená",J933,0)</f>
        <v>0</v>
      </c>
      <c r="BI933" s="228">
        <f>IF(N933="nulová",J933,0)</f>
        <v>0</v>
      </c>
      <c r="BJ933" s="17" t="s">
        <v>81</v>
      </c>
      <c r="BK933" s="228">
        <f>ROUND(I933*H933,2)</f>
        <v>0</v>
      </c>
      <c r="BL933" s="17" t="s">
        <v>148</v>
      </c>
      <c r="BM933" s="227" t="s">
        <v>666</v>
      </c>
    </row>
    <row r="934" s="2" customFormat="1">
      <c r="A934" s="38"/>
      <c r="B934" s="39"/>
      <c r="C934" s="40"/>
      <c r="D934" s="262" t="s">
        <v>162</v>
      </c>
      <c r="E934" s="40"/>
      <c r="F934" s="263" t="s">
        <v>163</v>
      </c>
      <c r="G934" s="40"/>
      <c r="H934" s="40"/>
      <c r="I934" s="264"/>
      <c r="J934" s="40"/>
      <c r="K934" s="40"/>
      <c r="L934" s="44"/>
      <c r="M934" s="265"/>
      <c r="N934" s="266"/>
      <c r="O934" s="91"/>
      <c r="P934" s="91"/>
      <c r="Q934" s="91"/>
      <c r="R934" s="91"/>
      <c r="S934" s="91"/>
      <c r="T934" s="92"/>
      <c r="U934" s="38"/>
      <c r="V934" s="38"/>
      <c r="W934" s="38"/>
      <c r="X934" s="38"/>
      <c r="Y934" s="38"/>
      <c r="Z934" s="38"/>
      <c r="AA934" s="38"/>
      <c r="AB934" s="38"/>
      <c r="AC934" s="38"/>
      <c r="AD934" s="38"/>
      <c r="AE934" s="38"/>
      <c r="AT934" s="17" t="s">
        <v>162</v>
      </c>
      <c r="AU934" s="17" t="s">
        <v>149</v>
      </c>
    </row>
    <row r="935" s="13" customFormat="1">
      <c r="A935" s="13"/>
      <c r="B935" s="229"/>
      <c r="C935" s="230"/>
      <c r="D935" s="231" t="s">
        <v>151</v>
      </c>
      <c r="E935" s="232" t="s">
        <v>1</v>
      </c>
      <c r="F935" s="233" t="s">
        <v>260</v>
      </c>
      <c r="G935" s="230"/>
      <c r="H935" s="232" t="s">
        <v>1</v>
      </c>
      <c r="I935" s="234"/>
      <c r="J935" s="230"/>
      <c r="K935" s="230"/>
      <c r="L935" s="235"/>
      <c r="M935" s="236"/>
      <c r="N935" s="237"/>
      <c r="O935" s="237"/>
      <c r="P935" s="237"/>
      <c r="Q935" s="237"/>
      <c r="R935" s="237"/>
      <c r="S935" s="237"/>
      <c r="T935" s="238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T935" s="239" t="s">
        <v>151</v>
      </c>
      <c r="AU935" s="239" t="s">
        <v>149</v>
      </c>
      <c r="AV935" s="13" t="s">
        <v>81</v>
      </c>
      <c r="AW935" s="13" t="s">
        <v>30</v>
      </c>
      <c r="AX935" s="13" t="s">
        <v>73</v>
      </c>
      <c r="AY935" s="239" t="s">
        <v>140</v>
      </c>
    </row>
    <row r="936" s="13" customFormat="1">
      <c r="A936" s="13"/>
      <c r="B936" s="229"/>
      <c r="C936" s="230"/>
      <c r="D936" s="231" t="s">
        <v>151</v>
      </c>
      <c r="E936" s="232" t="s">
        <v>1</v>
      </c>
      <c r="F936" s="233" t="s">
        <v>598</v>
      </c>
      <c r="G936" s="230"/>
      <c r="H936" s="232" t="s">
        <v>1</v>
      </c>
      <c r="I936" s="234"/>
      <c r="J936" s="230"/>
      <c r="K936" s="230"/>
      <c r="L936" s="235"/>
      <c r="M936" s="236"/>
      <c r="N936" s="237"/>
      <c r="O936" s="237"/>
      <c r="P936" s="237"/>
      <c r="Q936" s="237"/>
      <c r="R936" s="237"/>
      <c r="S936" s="237"/>
      <c r="T936" s="238"/>
      <c r="U936" s="13"/>
      <c r="V936" s="13"/>
      <c r="W936" s="13"/>
      <c r="X936" s="13"/>
      <c r="Y936" s="13"/>
      <c r="Z936" s="13"/>
      <c r="AA936" s="13"/>
      <c r="AB936" s="13"/>
      <c r="AC936" s="13"/>
      <c r="AD936" s="13"/>
      <c r="AE936" s="13"/>
      <c r="AT936" s="239" t="s">
        <v>151</v>
      </c>
      <c r="AU936" s="239" t="s">
        <v>149</v>
      </c>
      <c r="AV936" s="13" t="s">
        <v>81</v>
      </c>
      <c r="AW936" s="13" t="s">
        <v>30</v>
      </c>
      <c r="AX936" s="13" t="s">
        <v>73</v>
      </c>
      <c r="AY936" s="239" t="s">
        <v>140</v>
      </c>
    </row>
    <row r="937" s="14" customFormat="1">
      <c r="A937" s="14"/>
      <c r="B937" s="240"/>
      <c r="C937" s="241"/>
      <c r="D937" s="231" t="s">
        <v>151</v>
      </c>
      <c r="E937" s="242" t="s">
        <v>1</v>
      </c>
      <c r="F937" s="243" t="s">
        <v>599</v>
      </c>
      <c r="G937" s="241"/>
      <c r="H937" s="244">
        <v>1.6000000000000001</v>
      </c>
      <c r="I937" s="245"/>
      <c r="J937" s="241"/>
      <c r="K937" s="241"/>
      <c r="L937" s="246"/>
      <c r="M937" s="247"/>
      <c r="N937" s="248"/>
      <c r="O937" s="248"/>
      <c r="P937" s="248"/>
      <c r="Q937" s="248"/>
      <c r="R937" s="248"/>
      <c r="S937" s="248"/>
      <c r="T937" s="249"/>
      <c r="U937" s="14"/>
      <c r="V937" s="14"/>
      <c r="W937" s="14"/>
      <c r="X937" s="14"/>
      <c r="Y937" s="14"/>
      <c r="Z937" s="14"/>
      <c r="AA937" s="14"/>
      <c r="AB937" s="14"/>
      <c r="AC937" s="14"/>
      <c r="AD937" s="14"/>
      <c r="AE937" s="14"/>
      <c r="AT937" s="250" t="s">
        <v>151</v>
      </c>
      <c r="AU937" s="250" t="s">
        <v>149</v>
      </c>
      <c r="AV937" s="14" t="s">
        <v>83</v>
      </c>
      <c r="AW937" s="14" t="s">
        <v>30</v>
      </c>
      <c r="AX937" s="14" t="s">
        <v>73</v>
      </c>
      <c r="AY937" s="250" t="s">
        <v>140</v>
      </c>
    </row>
    <row r="938" s="15" customFormat="1">
      <c r="A938" s="15"/>
      <c r="B938" s="251"/>
      <c r="C938" s="252"/>
      <c r="D938" s="231" t="s">
        <v>151</v>
      </c>
      <c r="E938" s="253" t="s">
        <v>1</v>
      </c>
      <c r="F938" s="254" t="s">
        <v>158</v>
      </c>
      <c r="G938" s="252"/>
      <c r="H938" s="255">
        <v>1.6000000000000001</v>
      </c>
      <c r="I938" s="256"/>
      <c r="J938" s="252"/>
      <c r="K938" s="252"/>
      <c r="L938" s="257"/>
      <c r="M938" s="258"/>
      <c r="N938" s="259"/>
      <c r="O938" s="259"/>
      <c r="P938" s="259"/>
      <c r="Q938" s="259"/>
      <c r="R938" s="259"/>
      <c r="S938" s="259"/>
      <c r="T938" s="260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  <c r="AE938" s="15"/>
      <c r="AT938" s="261" t="s">
        <v>151</v>
      </c>
      <c r="AU938" s="261" t="s">
        <v>149</v>
      </c>
      <c r="AV938" s="15" t="s">
        <v>148</v>
      </c>
      <c r="AW938" s="15" t="s">
        <v>30</v>
      </c>
      <c r="AX938" s="15" t="s">
        <v>81</v>
      </c>
      <c r="AY938" s="261" t="s">
        <v>140</v>
      </c>
    </row>
    <row r="939" s="2" customFormat="1" ht="24.15" customHeight="1">
      <c r="A939" s="38"/>
      <c r="B939" s="39"/>
      <c r="C939" s="215" t="s">
        <v>667</v>
      </c>
      <c r="D939" s="215" t="s">
        <v>144</v>
      </c>
      <c r="E939" s="216" t="s">
        <v>279</v>
      </c>
      <c r="F939" s="217" t="s">
        <v>280</v>
      </c>
      <c r="G939" s="218" t="s">
        <v>166</v>
      </c>
      <c r="H939" s="219">
        <v>20</v>
      </c>
      <c r="I939" s="220"/>
      <c r="J939" s="221">
        <f>ROUND(I939*H939,2)</f>
        <v>0</v>
      </c>
      <c r="K939" s="222"/>
      <c r="L939" s="44"/>
      <c r="M939" s="223" t="s">
        <v>1</v>
      </c>
      <c r="N939" s="224" t="s">
        <v>38</v>
      </c>
      <c r="O939" s="91"/>
      <c r="P939" s="225">
        <f>O939*H939</f>
        <v>0</v>
      </c>
      <c r="Q939" s="225">
        <v>0</v>
      </c>
      <c r="R939" s="225">
        <f>Q939*H939</f>
        <v>0</v>
      </c>
      <c r="S939" s="225">
        <v>0</v>
      </c>
      <c r="T939" s="226">
        <f>S939*H939</f>
        <v>0</v>
      </c>
      <c r="U939" s="38"/>
      <c r="V939" s="38"/>
      <c r="W939" s="38"/>
      <c r="X939" s="38"/>
      <c r="Y939" s="38"/>
      <c r="Z939" s="38"/>
      <c r="AA939" s="38"/>
      <c r="AB939" s="38"/>
      <c r="AC939" s="38"/>
      <c r="AD939" s="38"/>
      <c r="AE939" s="38"/>
      <c r="AR939" s="227" t="s">
        <v>148</v>
      </c>
      <c r="AT939" s="227" t="s">
        <v>144</v>
      </c>
      <c r="AU939" s="227" t="s">
        <v>149</v>
      </c>
      <c r="AY939" s="17" t="s">
        <v>140</v>
      </c>
      <c r="BE939" s="228">
        <f>IF(N939="základní",J939,0)</f>
        <v>0</v>
      </c>
      <c r="BF939" s="228">
        <f>IF(N939="snížená",J939,0)</f>
        <v>0</v>
      </c>
      <c r="BG939" s="228">
        <f>IF(N939="zákl. přenesená",J939,0)</f>
        <v>0</v>
      </c>
      <c r="BH939" s="228">
        <f>IF(N939="sníž. přenesená",J939,0)</f>
        <v>0</v>
      </c>
      <c r="BI939" s="228">
        <f>IF(N939="nulová",J939,0)</f>
        <v>0</v>
      </c>
      <c r="BJ939" s="17" t="s">
        <v>81</v>
      </c>
      <c r="BK939" s="228">
        <f>ROUND(I939*H939,2)</f>
        <v>0</v>
      </c>
      <c r="BL939" s="17" t="s">
        <v>148</v>
      </c>
      <c r="BM939" s="227" t="s">
        <v>668</v>
      </c>
    </row>
    <row r="940" s="2" customFormat="1">
      <c r="A940" s="38"/>
      <c r="B940" s="39"/>
      <c r="C940" s="40"/>
      <c r="D940" s="262" t="s">
        <v>162</v>
      </c>
      <c r="E940" s="40"/>
      <c r="F940" s="263" t="s">
        <v>282</v>
      </c>
      <c r="G940" s="40"/>
      <c r="H940" s="40"/>
      <c r="I940" s="264"/>
      <c r="J940" s="40"/>
      <c r="K940" s="40"/>
      <c r="L940" s="44"/>
      <c r="M940" s="265"/>
      <c r="N940" s="266"/>
      <c r="O940" s="91"/>
      <c r="P940" s="91"/>
      <c r="Q940" s="91"/>
      <c r="R940" s="91"/>
      <c r="S940" s="91"/>
      <c r="T940" s="92"/>
      <c r="U940" s="38"/>
      <c r="V940" s="38"/>
      <c r="W940" s="38"/>
      <c r="X940" s="38"/>
      <c r="Y940" s="38"/>
      <c r="Z940" s="38"/>
      <c r="AA940" s="38"/>
      <c r="AB940" s="38"/>
      <c r="AC940" s="38"/>
      <c r="AD940" s="38"/>
      <c r="AE940" s="38"/>
      <c r="AT940" s="17" t="s">
        <v>162</v>
      </c>
      <c r="AU940" s="17" t="s">
        <v>149</v>
      </c>
    </row>
    <row r="941" s="13" customFormat="1">
      <c r="A941" s="13"/>
      <c r="B941" s="229"/>
      <c r="C941" s="230"/>
      <c r="D941" s="231" t="s">
        <v>151</v>
      </c>
      <c r="E941" s="232" t="s">
        <v>1</v>
      </c>
      <c r="F941" s="233" t="s">
        <v>283</v>
      </c>
      <c r="G941" s="230"/>
      <c r="H941" s="232" t="s">
        <v>1</v>
      </c>
      <c r="I941" s="234"/>
      <c r="J941" s="230"/>
      <c r="K941" s="230"/>
      <c r="L941" s="235"/>
      <c r="M941" s="236"/>
      <c r="N941" s="237"/>
      <c r="O941" s="237"/>
      <c r="P941" s="237"/>
      <c r="Q941" s="237"/>
      <c r="R941" s="237"/>
      <c r="S941" s="237"/>
      <c r="T941" s="238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T941" s="239" t="s">
        <v>151</v>
      </c>
      <c r="AU941" s="239" t="s">
        <v>149</v>
      </c>
      <c r="AV941" s="13" t="s">
        <v>81</v>
      </c>
      <c r="AW941" s="13" t="s">
        <v>30</v>
      </c>
      <c r="AX941" s="13" t="s">
        <v>73</v>
      </c>
      <c r="AY941" s="239" t="s">
        <v>140</v>
      </c>
    </row>
    <row r="942" s="14" customFormat="1">
      <c r="A942" s="14"/>
      <c r="B942" s="240"/>
      <c r="C942" s="241"/>
      <c r="D942" s="231" t="s">
        <v>151</v>
      </c>
      <c r="E942" s="242" t="s">
        <v>1</v>
      </c>
      <c r="F942" s="243" t="s">
        <v>284</v>
      </c>
      <c r="G942" s="241"/>
      <c r="H942" s="244">
        <v>20</v>
      </c>
      <c r="I942" s="245"/>
      <c r="J942" s="241"/>
      <c r="K942" s="241"/>
      <c r="L942" s="246"/>
      <c r="M942" s="247"/>
      <c r="N942" s="248"/>
      <c r="O942" s="248"/>
      <c r="P942" s="248"/>
      <c r="Q942" s="248"/>
      <c r="R942" s="248"/>
      <c r="S942" s="248"/>
      <c r="T942" s="249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T942" s="250" t="s">
        <v>151</v>
      </c>
      <c r="AU942" s="250" t="s">
        <v>149</v>
      </c>
      <c r="AV942" s="14" t="s">
        <v>83</v>
      </c>
      <c r="AW942" s="14" t="s">
        <v>30</v>
      </c>
      <c r="AX942" s="14" t="s">
        <v>73</v>
      </c>
      <c r="AY942" s="250" t="s">
        <v>140</v>
      </c>
    </row>
    <row r="943" s="15" customFormat="1">
      <c r="A943" s="15"/>
      <c r="B943" s="251"/>
      <c r="C943" s="252"/>
      <c r="D943" s="231" t="s">
        <v>151</v>
      </c>
      <c r="E943" s="253" t="s">
        <v>1</v>
      </c>
      <c r="F943" s="254" t="s">
        <v>158</v>
      </c>
      <c r="G943" s="252"/>
      <c r="H943" s="255">
        <v>20</v>
      </c>
      <c r="I943" s="256"/>
      <c r="J943" s="252"/>
      <c r="K943" s="252"/>
      <c r="L943" s="257"/>
      <c r="M943" s="258"/>
      <c r="N943" s="259"/>
      <c r="O943" s="259"/>
      <c r="P943" s="259"/>
      <c r="Q943" s="259"/>
      <c r="R943" s="259"/>
      <c r="S943" s="259"/>
      <c r="T943" s="260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  <c r="AE943" s="15"/>
      <c r="AT943" s="261" t="s">
        <v>151</v>
      </c>
      <c r="AU943" s="261" t="s">
        <v>149</v>
      </c>
      <c r="AV943" s="15" t="s">
        <v>148</v>
      </c>
      <c r="AW943" s="15" t="s">
        <v>30</v>
      </c>
      <c r="AX943" s="15" t="s">
        <v>81</v>
      </c>
      <c r="AY943" s="261" t="s">
        <v>140</v>
      </c>
    </row>
    <row r="944" s="2" customFormat="1" ht="16.5" customHeight="1">
      <c r="A944" s="38"/>
      <c r="B944" s="39"/>
      <c r="C944" s="215" t="s">
        <v>669</v>
      </c>
      <c r="D944" s="215" t="s">
        <v>144</v>
      </c>
      <c r="E944" s="216" t="s">
        <v>286</v>
      </c>
      <c r="F944" s="217" t="s">
        <v>287</v>
      </c>
      <c r="G944" s="218" t="s">
        <v>166</v>
      </c>
      <c r="H944" s="219">
        <v>10</v>
      </c>
      <c r="I944" s="220"/>
      <c r="J944" s="221">
        <f>ROUND(I944*H944,2)</f>
        <v>0</v>
      </c>
      <c r="K944" s="222"/>
      <c r="L944" s="44"/>
      <c r="M944" s="223" t="s">
        <v>1</v>
      </c>
      <c r="N944" s="224" t="s">
        <v>38</v>
      </c>
      <c r="O944" s="91"/>
      <c r="P944" s="225">
        <f>O944*H944</f>
        <v>0</v>
      </c>
      <c r="Q944" s="225">
        <v>0</v>
      </c>
      <c r="R944" s="225">
        <f>Q944*H944</f>
        <v>0</v>
      </c>
      <c r="S944" s="225">
        <v>0</v>
      </c>
      <c r="T944" s="226">
        <f>S944*H944</f>
        <v>0</v>
      </c>
      <c r="U944" s="38"/>
      <c r="V944" s="38"/>
      <c r="W944" s="38"/>
      <c r="X944" s="38"/>
      <c r="Y944" s="38"/>
      <c r="Z944" s="38"/>
      <c r="AA944" s="38"/>
      <c r="AB944" s="38"/>
      <c r="AC944" s="38"/>
      <c r="AD944" s="38"/>
      <c r="AE944" s="38"/>
      <c r="AR944" s="227" t="s">
        <v>148</v>
      </c>
      <c r="AT944" s="227" t="s">
        <v>144</v>
      </c>
      <c r="AU944" s="227" t="s">
        <v>149</v>
      </c>
      <c r="AY944" s="17" t="s">
        <v>140</v>
      </c>
      <c r="BE944" s="228">
        <f>IF(N944="základní",J944,0)</f>
        <v>0</v>
      </c>
      <c r="BF944" s="228">
        <f>IF(N944="snížená",J944,0)</f>
        <v>0</v>
      </c>
      <c r="BG944" s="228">
        <f>IF(N944="zákl. přenesená",J944,0)</f>
        <v>0</v>
      </c>
      <c r="BH944" s="228">
        <f>IF(N944="sníž. přenesená",J944,0)</f>
        <v>0</v>
      </c>
      <c r="BI944" s="228">
        <f>IF(N944="nulová",J944,0)</f>
        <v>0</v>
      </c>
      <c r="BJ944" s="17" t="s">
        <v>81</v>
      </c>
      <c r="BK944" s="228">
        <f>ROUND(I944*H944,2)</f>
        <v>0</v>
      </c>
      <c r="BL944" s="17" t="s">
        <v>148</v>
      </c>
      <c r="BM944" s="227" t="s">
        <v>670</v>
      </c>
    </row>
    <row r="945" s="2" customFormat="1">
      <c r="A945" s="38"/>
      <c r="B945" s="39"/>
      <c r="C945" s="40"/>
      <c r="D945" s="262" t="s">
        <v>162</v>
      </c>
      <c r="E945" s="40"/>
      <c r="F945" s="263" t="s">
        <v>289</v>
      </c>
      <c r="G945" s="40"/>
      <c r="H945" s="40"/>
      <c r="I945" s="264"/>
      <c r="J945" s="40"/>
      <c r="K945" s="40"/>
      <c r="L945" s="44"/>
      <c r="M945" s="265"/>
      <c r="N945" s="266"/>
      <c r="O945" s="91"/>
      <c r="P945" s="91"/>
      <c r="Q945" s="91"/>
      <c r="R945" s="91"/>
      <c r="S945" s="91"/>
      <c r="T945" s="92"/>
      <c r="U945" s="38"/>
      <c r="V945" s="38"/>
      <c r="W945" s="38"/>
      <c r="X945" s="38"/>
      <c r="Y945" s="38"/>
      <c r="Z945" s="38"/>
      <c r="AA945" s="38"/>
      <c r="AB945" s="38"/>
      <c r="AC945" s="38"/>
      <c r="AD945" s="38"/>
      <c r="AE945" s="38"/>
      <c r="AT945" s="17" t="s">
        <v>162</v>
      </c>
      <c r="AU945" s="17" t="s">
        <v>149</v>
      </c>
    </row>
    <row r="946" s="13" customFormat="1">
      <c r="A946" s="13"/>
      <c r="B946" s="229"/>
      <c r="C946" s="230"/>
      <c r="D946" s="231" t="s">
        <v>151</v>
      </c>
      <c r="E946" s="232" t="s">
        <v>1</v>
      </c>
      <c r="F946" s="233" t="s">
        <v>290</v>
      </c>
      <c r="G946" s="230"/>
      <c r="H946" s="232" t="s">
        <v>1</v>
      </c>
      <c r="I946" s="234"/>
      <c r="J946" s="230"/>
      <c r="K946" s="230"/>
      <c r="L946" s="235"/>
      <c r="M946" s="236"/>
      <c r="N946" s="237"/>
      <c r="O946" s="237"/>
      <c r="P946" s="237"/>
      <c r="Q946" s="237"/>
      <c r="R946" s="237"/>
      <c r="S946" s="237"/>
      <c r="T946" s="238"/>
      <c r="U946" s="13"/>
      <c r="V946" s="13"/>
      <c r="W946" s="13"/>
      <c r="X946" s="13"/>
      <c r="Y946" s="13"/>
      <c r="Z946" s="13"/>
      <c r="AA946" s="13"/>
      <c r="AB946" s="13"/>
      <c r="AC946" s="13"/>
      <c r="AD946" s="13"/>
      <c r="AE946" s="13"/>
      <c r="AT946" s="239" t="s">
        <v>151</v>
      </c>
      <c r="AU946" s="239" t="s">
        <v>149</v>
      </c>
      <c r="AV946" s="13" t="s">
        <v>81</v>
      </c>
      <c r="AW946" s="13" t="s">
        <v>30</v>
      </c>
      <c r="AX946" s="13" t="s">
        <v>73</v>
      </c>
      <c r="AY946" s="239" t="s">
        <v>140</v>
      </c>
    </row>
    <row r="947" s="14" customFormat="1">
      <c r="A947" s="14"/>
      <c r="B947" s="240"/>
      <c r="C947" s="241"/>
      <c r="D947" s="231" t="s">
        <v>151</v>
      </c>
      <c r="E947" s="242" t="s">
        <v>1</v>
      </c>
      <c r="F947" s="243" t="s">
        <v>210</v>
      </c>
      <c r="G947" s="241"/>
      <c r="H947" s="244">
        <v>10</v>
      </c>
      <c r="I947" s="245"/>
      <c r="J947" s="241"/>
      <c r="K947" s="241"/>
      <c r="L947" s="246"/>
      <c r="M947" s="247"/>
      <c r="N947" s="248"/>
      <c r="O947" s="248"/>
      <c r="P947" s="248"/>
      <c r="Q947" s="248"/>
      <c r="R947" s="248"/>
      <c r="S947" s="248"/>
      <c r="T947" s="249"/>
      <c r="U947" s="14"/>
      <c r="V947" s="14"/>
      <c r="W947" s="14"/>
      <c r="X947" s="14"/>
      <c r="Y947" s="14"/>
      <c r="Z947" s="14"/>
      <c r="AA947" s="14"/>
      <c r="AB947" s="14"/>
      <c r="AC947" s="14"/>
      <c r="AD947" s="14"/>
      <c r="AE947" s="14"/>
      <c r="AT947" s="250" t="s">
        <v>151</v>
      </c>
      <c r="AU947" s="250" t="s">
        <v>149</v>
      </c>
      <c r="AV947" s="14" t="s">
        <v>83</v>
      </c>
      <c r="AW947" s="14" t="s">
        <v>30</v>
      </c>
      <c r="AX947" s="14" t="s">
        <v>73</v>
      </c>
      <c r="AY947" s="250" t="s">
        <v>140</v>
      </c>
    </row>
    <row r="948" s="15" customFormat="1">
      <c r="A948" s="15"/>
      <c r="B948" s="251"/>
      <c r="C948" s="252"/>
      <c r="D948" s="231" t="s">
        <v>151</v>
      </c>
      <c r="E948" s="253" t="s">
        <v>1</v>
      </c>
      <c r="F948" s="254" t="s">
        <v>158</v>
      </c>
      <c r="G948" s="252"/>
      <c r="H948" s="255">
        <v>10</v>
      </c>
      <c r="I948" s="256"/>
      <c r="J948" s="252"/>
      <c r="K948" s="252"/>
      <c r="L948" s="257"/>
      <c r="M948" s="258"/>
      <c r="N948" s="259"/>
      <c r="O948" s="259"/>
      <c r="P948" s="259"/>
      <c r="Q948" s="259"/>
      <c r="R948" s="259"/>
      <c r="S948" s="259"/>
      <c r="T948" s="260"/>
      <c r="U948" s="15"/>
      <c r="V948" s="15"/>
      <c r="W948" s="15"/>
      <c r="X948" s="15"/>
      <c r="Y948" s="15"/>
      <c r="Z948" s="15"/>
      <c r="AA948" s="15"/>
      <c r="AB948" s="15"/>
      <c r="AC948" s="15"/>
      <c r="AD948" s="15"/>
      <c r="AE948" s="15"/>
      <c r="AT948" s="261" t="s">
        <v>151</v>
      </c>
      <c r="AU948" s="261" t="s">
        <v>149</v>
      </c>
      <c r="AV948" s="15" t="s">
        <v>148</v>
      </c>
      <c r="AW948" s="15" t="s">
        <v>30</v>
      </c>
      <c r="AX948" s="15" t="s">
        <v>81</v>
      </c>
      <c r="AY948" s="261" t="s">
        <v>140</v>
      </c>
    </row>
    <row r="949" s="12" customFormat="1" ht="20.88" customHeight="1">
      <c r="A949" s="12"/>
      <c r="B949" s="199"/>
      <c r="C949" s="200"/>
      <c r="D949" s="201" t="s">
        <v>72</v>
      </c>
      <c r="E949" s="213" t="s">
        <v>671</v>
      </c>
      <c r="F949" s="213" t="s">
        <v>303</v>
      </c>
      <c r="G949" s="200"/>
      <c r="H949" s="200"/>
      <c r="I949" s="203"/>
      <c r="J949" s="214">
        <f>BK949</f>
        <v>0</v>
      </c>
      <c r="K949" s="200"/>
      <c r="L949" s="205"/>
      <c r="M949" s="206"/>
      <c r="N949" s="207"/>
      <c r="O949" s="207"/>
      <c r="P949" s="208">
        <f>SUM(P950:P990)</f>
        <v>0</v>
      </c>
      <c r="Q949" s="207"/>
      <c r="R949" s="208">
        <f>SUM(R950:R990)</f>
        <v>1.1932</v>
      </c>
      <c r="S949" s="207"/>
      <c r="T949" s="209">
        <f>SUM(T950:T990)</f>
        <v>0</v>
      </c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R949" s="210" t="s">
        <v>81</v>
      </c>
      <c r="AT949" s="211" t="s">
        <v>72</v>
      </c>
      <c r="AU949" s="211" t="s">
        <v>83</v>
      </c>
      <c r="AY949" s="210" t="s">
        <v>140</v>
      </c>
      <c r="BK949" s="212">
        <f>SUM(BK950:BK990)</f>
        <v>0</v>
      </c>
    </row>
    <row r="950" s="2" customFormat="1" ht="16.5" customHeight="1">
      <c r="A950" s="38"/>
      <c r="B950" s="39"/>
      <c r="C950" s="215" t="s">
        <v>672</v>
      </c>
      <c r="D950" s="215" t="s">
        <v>144</v>
      </c>
      <c r="E950" s="216" t="s">
        <v>305</v>
      </c>
      <c r="F950" s="217" t="s">
        <v>306</v>
      </c>
      <c r="G950" s="218" t="s">
        <v>147</v>
      </c>
      <c r="H950" s="219">
        <v>335.964</v>
      </c>
      <c r="I950" s="220"/>
      <c r="J950" s="221">
        <f>ROUND(I950*H950,2)</f>
        <v>0</v>
      </c>
      <c r="K950" s="222"/>
      <c r="L950" s="44"/>
      <c r="M950" s="223" t="s">
        <v>1</v>
      </c>
      <c r="N950" s="224" t="s">
        <v>38</v>
      </c>
      <c r="O950" s="91"/>
      <c r="P950" s="225">
        <f>O950*H950</f>
        <v>0</v>
      </c>
      <c r="Q950" s="225">
        <v>0</v>
      </c>
      <c r="R950" s="225">
        <f>Q950*H950</f>
        <v>0</v>
      </c>
      <c r="S950" s="225">
        <v>0</v>
      </c>
      <c r="T950" s="226">
        <f>S950*H950</f>
        <v>0</v>
      </c>
      <c r="U950" s="38"/>
      <c r="V950" s="38"/>
      <c r="W950" s="38"/>
      <c r="X950" s="38"/>
      <c r="Y950" s="38"/>
      <c r="Z950" s="38"/>
      <c r="AA950" s="38"/>
      <c r="AB950" s="38"/>
      <c r="AC950" s="38"/>
      <c r="AD950" s="38"/>
      <c r="AE950" s="38"/>
      <c r="AR950" s="227" t="s">
        <v>148</v>
      </c>
      <c r="AT950" s="227" t="s">
        <v>144</v>
      </c>
      <c r="AU950" s="227" t="s">
        <v>149</v>
      </c>
      <c r="AY950" s="17" t="s">
        <v>140</v>
      </c>
      <c r="BE950" s="228">
        <f>IF(N950="základní",J950,0)</f>
        <v>0</v>
      </c>
      <c r="BF950" s="228">
        <f>IF(N950="snížená",J950,0)</f>
        <v>0</v>
      </c>
      <c r="BG950" s="228">
        <f>IF(N950="zákl. přenesená",J950,0)</f>
        <v>0</v>
      </c>
      <c r="BH950" s="228">
        <f>IF(N950="sníž. přenesená",J950,0)</f>
        <v>0</v>
      </c>
      <c r="BI950" s="228">
        <f>IF(N950="nulová",J950,0)</f>
        <v>0</v>
      </c>
      <c r="BJ950" s="17" t="s">
        <v>81</v>
      </c>
      <c r="BK950" s="228">
        <f>ROUND(I950*H950,2)</f>
        <v>0</v>
      </c>
      <c r="BL950" s="17" t="s">
        <v>148</v>
      </c>
      <c r="BM950" s="227" t="s">
        <v>673</v>
      </c>
    </row>
    <row r="951" s="13" customFormat="1">
      <c r="A951" s="13"/>
      <c r="B951" s="229"/>
      <c r="C951" s="230"/>
      <c r="D951" s="231" t="s">
        <v>151</v>
      </c>
      <c r="E951" s="232" t="s">
        <v>1</v>
      </c>
      <c r="F951" s="233" t="s">
        <v>308</v>
      </c>
      <c r="G951" s="230"/>
      <c r="H951" s="232" t="s">
        <v>1</v>
      </c>
      <c r="I951" s="234"/>
      <c r="J951" s="230"/>
      <c r="K951" s="230"/>
      <c r="L951" s="235"/>
      <c r="M951" s="236"/>
      <c r="N951" s="237"/>
      <c r="O951" s="237"/>
      <c r="P951" s="237"/>
      <c r="Q951" s="237"/>
      <c r="R951" s="237"/>
      <c r="S951" s="237"/>
      <c r="T951" s="238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T951" s="239" t="s">
        <v>151</v>
      </c>
      <c r="AU951" s="239" t="s">
        <v>149</v>
      </c>
      <c r="AV951" s="13" t="s">
        <v>81</v>
      </c>
      <c r="AW951" s="13" t="s">
        <v>30</v>
      </c>
      <c r="AX951" s="13" t="s">
        <v>73</v>
      </c>
      <c r="AY951" s="239" t="s">
        <v>140</v>
      </c>
    </row>
    <row r="952" s="14" customFormat="1">
      <c r="A952" s="14"/>
      <c r="B952" s="240"/>
      <c r="C952" s="241"/>
      <c r="D952" s="231" t="s">
        <v>151</v>
      </c>
      <c r="E952" s="242" t="s">
        <v>1</v>
      </c>
      <c r="F952" s="243" t="s">
        <v>309</v>
      </c>
      <c r="G952" s="241"/>
      <c r="H952" s="244">
        <v>143.184</v>
      </c>
      <c r="I952" s="245"/>
      <c r="J952" s="241"/>
      <c r="K952" s="241"/>
      <c r="L952" s="246"/>
      <c r="M952" s="247"/>
      <c r="N952" s="248"/>
      <c r="O952" s="248"/>
      <c r="P952" s="248"/>
      <c r="Q952" s="248"/>
      <c r="R952" s="248"/>
      <c r="S952" s="248"/>
      <c r="T952" s="249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T952" s="250" t="s">
        <v>151</v>
      </c>
      <c r="AU952" s="250" t="s">
        <v>149</v>
      </c>
      <c r="AV952" s="14" t="s">
        <v>83</v>
      </c>
      <c r="AW952" s="14" t="s">
        <v>30</v>
      </c>
      <c r="AX952" s="14" t="s">
        <v>73</v>
      </c>
      <c r="AY952" s="250" t="s">
        <v>140</v>
      </c>
    </row>
    <row r="953" s="13" customFormat="1">
      <c r="A953" s="13"/>
      <c r="B953" s="229"/>
      <c r="C953" s="230"/>
      <c r="D953" s="231" t="s">
        <v>151</v>
      </c>
      <c r="E953" s="232" t="s">
        <v>1</v>
      </c>
      <c r="F953" s="233" t="s">
        <v>674</v>
      </c>
      <c r="G953" s="230"/>
      <c r="H953" s="232" t="s">
        <v>1</v>
      </c>
      <c r="I953" s="234"/>
      <c r="J953" s="230"/>
      <c r="K953" s="230"/>
      <c r="L953" s="235"/>
      <c r="M953" s="236"/>
      <c r="N953" s="237"/>
      <c r="O953" s="237"/>
      <c r="P953" s="237"/>
      <c r="Q953" s="237"/>
      <c r="R953" s="237"/>
      <c r="S953" s="237"/>
      <c r="T953" s="238"/>
      <c r="U953" s="13"/>
      <c r="V953" s="13"/>
      <c r="W953" s="13"/>
      <c r="X953" s="13"/>
      <c r="Y953" s="13"/>
      <c r="Z953" s="13"/>
      <c r="AA953" s="13"/>
      <c r="AB953" s="13"/>
      <c r="AC953" s="13"/>
      <c r="AD953" s="13"/>
      <c r="AE953" s="13"/>
      <c r="AT953" s="239" t="s">
        <v>151</v>
      </c>
      <c r="AU953" s="239" t="s">
        <v>149</v>
      </c>
      <c r="AV953" s="13" t="s">
        <v>81</v>
      </c>
      <c r="AW953" s="13" t="s">
        <v>30</v>
      </c>
      <c r="AX953" s="13" t="s">
        <v>73</v>
      </c>
      <c r="AY953" s="239" t="s">
        <v>140</v>
      </c>
    </row>
    <row r="954" s="14" customFormat="1">
      <c r="A954" s="14"/>
      <c r="B954" s="240"/>
      <c r="C954" s="241"/>
      <c r="D954" s="231" t="s">
        <v>151</v>
      </c>
      <c r="E954" s="242" t="s">
        <v>1</v>
      </c>
      <c r="F954" s="243" t="s">
        <v>675</v>
      </c>
      <c r="G954" s="241"/>
      <c r="H954" s="244">
        <v>192.78</v>
      </c>
      <c r="I954" s="245"/>
      <c r="J954" s="241"/>
      <c r="K954" s="241"/>
      <c r="L954" s="246"/>
      <c r="M954" s="247"/>
      <c r="N954" s="248"/>
      <c r="O954" s="248"/>
      <c r="P954" s="248"/>
      <c r="Q954" s="248"/>
      <c r="R954" s="248"/>
      <c r="S954" s="248"/>
      <c r="T954" s="249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T954" s="250" t="s">
        <v>151</v>
      </c>
      <c r="AU954" s="250" t="s">
        <v>149</v>
      </c>
      <c r="AV954" s="14" t="s">
        <v>83</v>
      </c>
      <c r="AW954" s="14" t="s">
        <v>30</v>
      </c>
      <c r="AX954" s="14" t="s">
        <v>73</v>
      </c>
      <c r="AY954" s="250" t="s">
        <v>140</v>
      </c>
    </row>
    <row r="955" s="15" customFormat="1">
      <c r="A955" s="15"/>
      <c r="B955" s="251"/>
      <c r="C955" s="252"/>
      <c r="D955" s="231" t="s">
        <v>151</v>
      </c>
      <c r="E955" s="253" t="s">
        <v>1</v>
      </c>
      <c r="F955" s="254" t="s">
        <v>158</v>
      </c>
      <c r="G955" s="252"/>
      <c r="H955" s="255">
        <v>335.964</v>
      </c>
      <c r="I955" s="256"/>
      <c r="J955" s="252"/>
      <c r="K955" s="252"/>
      <c r="L955" s="257"/>
      <c r="M955" s="258"/>
      <c r="N955" s="259"/>
      <c r="O955" s="259"/>
      <c r="P955" s="259"/>
      <c r="Q955" s="259"/>
      <c r="R955" s="259"/>
      <c r="S955" s="259"/>
      <c r="T955" s="260"/>
      <c r="U955" s="15"/>
      <c r="V955" s="15"/>
      <c r="W955" s="15"/>
      <c r="X955" s="15"/>
      <c r="Y955" s="15"/>
      <c r="Z955" s="15"/>
      <c r="AA955" s="15"/>
      <c r="AB955" s="15"/>
      <c r="AC955" s="15"/>
      <c r="AD955" s="15"/>
      <c r="AE955" s="15"/>
      <c r="AT955" s="261" t="s">
        <v>151</v>
      </c>
      <c r="AU955" s="261" t="s">
        <v>149</v>
      </c>
      <c r="AV955" s="15" t="s">
        <v>148</v>
      </c>
      <c r="AW955" s="15" t="s">
        <v>30</v>
      </c>
      <c r="AX955" s="15" t="s">
        <v>81</v>
      </c>
      <c r="AY955" s="261" t="s">
        <v>140</v>
      </c>
    </row>
    <row r="956" s="2" customFormat="1" ht="21.75" customHeight="1">
      <c r="A956" s="38"/>
      <c r="B956" s="39"/>
      <c r="C956" s="215" t="s">
        <v>676</v>
      </c>
      <c r="D956" s="215" t="s">
        <v>144</v>
      </c>
      <c r="E956" s="216" t="s">
        <v>159</v>
      </c>
      <c r="F956" s="217" t="s">
        <v>160</v>
      </c>
      <c r="G956" s="218" t="s">
        <v>147</v>
      </c>
      <c r="H956" s="219">
        <v>335.964</v>
      </c>
      <c r="I956" s="220"/>
      <c r="J956" s="221">
        <f>ROUND(I956*H956,2)</f>
        <v>0</v>
      </c>
      <c r="K956" s="222"/>
      <c r="L956" s="44"/>
      <c r="M956" s="223" t="s">
        <v>1</v>
      </c>
      <c r="N956" s="224" t="s">
        <v>38</v>
      </c>
      <c r="O956" s="91"/>
      <c r="P956" s="225">
        <f>O956*H956</f>
        <v>0</v>
      </c>
      <c r="Q956" s="225">
        <v>0</v>
      </c>
      <c r="R956" s="225">
        <f>Q956*H956</f>
        <v>0</v>
      </c>
      <c r="S956" s="225">
        <v>0</v>
      </c>
      <c r="T956" s="226">
        <f>S956*H956</f>
        <v>0</v>
      </c>
      <c r="U956" s="38"/>
      <c r="V956" s="38"/>
      <c r="W956" s="38"/>
      <c r="X956" s="38"/>
      <c r="Y956" s="38"/>
      <c r="Z956" s="38"/>
      <c r="AA956" s="38"/>
      <c r="AB956" s="38"/>
      <c r="AC956" s="38"/>
      <c r="AD956" s="38"/>
      <c r="AE956" s="38"/>
      <c r="AR956" s="227" t="s">
        <v>148</v>
      </c>
      <c r="AT956" s="227" t="s">
        <v>144</v>
      </c>
      <c r="AU956" s="227" t="s">
        <v>149</v>
      </c>
      <c r="AY956" s="17" t="s">
        <v>140</v>
      </c>
      <c r="BE956" s="228">
        <f>IF(N956="základní",J956,0)</f>
        <v>0</v>
      </c>
      <c r="BF956" s="228">
        <f>IF(N956="snížená",J956,0)</f>
        <v>0</v>
      </c>
      <c r="BG956" s="228">
        <f>IF(N956="zákl. přenesená",J956,0)</f>
        <v>0</v>
      </c>
      <c r="BH956" s="228">
        <f>IF(N956="sníž. přenesená",J956,0)</f>
        <v>0</v>
      </c>
      <c r="BI956" s="228">
        <f>IF(N956="nulová",J956,0)</f>
        <v>0</v>
      </c>
      <c r="BJ956" s="17" t="s">
        <v>81</v>
      </c>
      <c r="BK956" s="228">
        <f>ROUND(I956*H956,2)</f>
        <v>0</v>
      </c>
      <c r="BL956" s="17" t="s">
        <v>148</v>
      </c>
      <c r="BM956" s="227" t="s">
        <v>677</v>
      </c>
    </row>
    <row r="957" s="2" customFormat="1">
      <c r="A957" s="38"/>
      <c r="B957" s="39"/>
      <c r="C957" s="40"/>
      <c r="D957" s="262" t="s">
        <v>162</v>
      </c>
      <c r="E957" s="40"/>
      <c r="F957" s="263" t="s">
        <v>163</v>
      </c>
      <c r="G957" s="40"/>
      <c r="H957" s="40"/>
      <c r="I957" s="264"/>
      <c r="J957" s="40"/>
      <c r="K957" s="40"/>
      <c r="L957" s="44"/>
      <c r="M957" s="265"/>
      <c r="N957" s="266"/>
      <c r="O957" s="91"/>
      <c r="P957" s="91"/>
      <c r="Q957" s="91"/>
      <c r="R957" s="91"/>
      <c r="S957" s="91"/>
      <c r="T957" s="92"/>
      <c r="U957" s="38"/>
      <c r="V957" s="38"/>
      <c r="W957" s="38"/>
      <c r="X957" s="38"/>
      <c r="Y957" s="38"/>
      <c r="Z957" s="38"/>
      <c r="AA957" s="38"/>
      <c r="AB957" s="38"/>
      <c r="AC957" s="38"/>
      <c r="AD957" s="38"/>
      <c r="AE957" s="38"/>
      <c r="AT957" s="17" t="s">
        <v>162</v>
      </c>
      <c r="AU957" s="17" t="s">
        <v>149</v>
      </c>
    </row>
    <row r="958" s="13" customFormat="1">
      <c r="A958" s="13"/>
      <c r="B958" s="229"/>
      <c r="C958" s="230"/>
      <c r="D958" s="231" t="s">
        <v>151</v>
      </c>
      <c r="E958" s="232" t="s">
        <v>1</v>
      </c>
      <c r="F958" s="233" t="s">
        <v>308</v>
      </c>
      <c r="G958" s="230"/>
      <c r="H958" s="232" t="s">
        <v>1</v>
      </c>
      <c r="I958" s="234"/>
      <c r="J958" s="230"/>
      <c r="K958" s="230"/>
      <c r="L958" s="235"/>
      <c r="M958" s="236"/>
      <c r="N958" s="237"/>
      <c r="O958" s="237"/>
      <c r="P958" s="237"/>
      <c r="Q958" s="237"/>
      <c r="R958" s="237"/>
      <c r="S958" s="237"/>
      <c r="T958" s="238"/>
      <c r="U958" s="13"/>
      <c r="V958" s="13"/>
      <c r="W958" s="13"/>
      <c r="X958" s="13"/>
      <c r="Y958" s="13"/>
      <c r="Z958" s="13"/>
      <c r="AA958" s="13"/>
      <c r="AB958" s="13"/>
      <c r="AC958" s="13"/>
      <c r="AD958" s="13"/>
      <c r="AE958" s="13"/>
      <c r="AT958" s="239" t="s">
        <v>151</v>
      </c>
      <c r="AU958" s="239" t="s">
        <v>149</v>
      </c>
      <c r="AV958" s="13" t="s">
        <v>81</v>
      </c>
      <c r="AW958" s="13" t="s">
        <v>30</v>
      </c>
      <c r="AX958" s="13" t="s">
        <v>73</v>
      </c>
      <c r="AY958" s="239" t="s">
        <v>140</v>
      </c>
    </row>
    <row r="959" s="14" customFormat="1">
      <c r="A959" s="14"/>
      <c r="B959" s="240"/>
      <c r="C959" s="241"/>
      <c r="D959" s="231" t="s">
        <v>151</v>
      </c>
      <c r="E959" s="242" t="s">
        <v>1</v>
      </c>
      <c r="F959" s="243" t="s">
        <v>309</v>
      </c>
      <c r="G959" s="241"/>
      <c r="H959" s="244">
        <v>143.184</v>
      </c>
      <c r="I959" s="245"/>
      <c r="J959" s="241"/>
      <c r="K959" s="241"/>
      <c r="L959" s="246"/>
      <c r="M959" s="247"/>
      <c r="N959" s="248"/>
      <c r="O959" s="248"/>
      <c r="P959" s="248"/>
      <c r="Q959" s="248"/>
      <c r="R959" s="248"/>
      <c r="S959" s="248"/>
      <c r="T959" s="249"/>
      <c r="U959" s="14"/>
      <c r="V959" s="14"/>
      <c r="W959" s="14"/>
      <c r="X959" s="14"/>
      <c r="Y959" s="14"/>
      <c r="Z959" s="14"/>
      <c r="AA959" s="14"/>
      <c r="AB959" s="14"/>
      <c r="AC959" s="14"/>
      <c r="AD959" s="14"/>
      <c r="AE959" s="14"/>
      <c r="AT959" s="250" t="s">
        <v>151</v>
      </c>
      <c r="AU959" s="250" t="s">
        <v>149</v>
      </c>
      <c r="AV959" s="14" t="s">
        <v>83</v>
      </c>
      <c r="AW959" s="14" t="s">
        <v>30</v>
      </c>
      <c r="AX959" s="14" t="s">
        <v>73</v>
      </c>
      <c r="AY959" s="250" t="s">
        <v>140</v>
      </c>
    </row>
    <row r="960" s="13" customFormat="1">
      <c r="A960" s="13"/>
      <c r="B960" s="229"/>
      <c r="C960" s="230"/>
      <c r="D960" s="231" t="s">
        <v>151</v>
      </c>
      <c r="E960" s="232" t="s">
        <v>1</v>
      </c>
      <c r="F960" s="233" t="s">
        <v>674</v>
      </c>
      <c r="G960" s="230"/>
      <c r="H960" s="232" t="s">
        <v>1</v>
      </c>
      <c r="I960" s="234"/>
      <c r="J960" s="230"/>
      <c r="K960" s="230"/>
      <c r="L960" s="235"/>
      <c r="M960" s="236"/>
      <c r="N960" s="237"/>
      <c r="O960" s="237"/>
      <c r="P960" s="237"/>
      <c r="Q960" s="237"/>
      <c r="R960" s="237"/>
      <c r="S960" s="237"/>
      <c r="T960" s="238"/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T960" s="239" t="s">
        <v>151</v>
      </c>
      <c r="AU960" s="239" t="s">
        <v>149</v>
      </c>
      <c r="AV960" s="13" t="s">
        <v>81</v>
      </c>
      <c r="AW960" s="13" t="s">
        <v>30</v>
      </c>
      <c r="AX960" s="13" t="s">
        <v>73</v>
      </c>
      <c r="AY960" s="239" t="s">
        <v>140</v>
      </c>
    </row>
    <row r="961" s="14" customFormat="1">
      <c r="A961" s="14"/>
      <c r="B961" s="240"/>
      <c r="C961" s="241"/>
      <c r="D961" s="231" t="s">
        <v>151</v>
      </c>
      <c r="E961" s="242" t="s">
        <v>1</v>
      </c>
      <c r="F961" s="243" t="s">
        <v>675</v>
      </c>
      <c r="G961" s="241"/>
      <c r="H961" s="244">
        <v>192.78</v>
      </c>
      <c r="I961" s="245"/>
      <c r="J961" s="241"/>
      <c r="K961" s="241"/>
      <c r="L961" s="246"/>
      <c r="M961" s="247"/>
      <c r="N961" s="248"/>
      <c r="O961" s="248"/>
      <c r="P961" s="248"/>
      <c r="Q961" s="248"/>
      <c r="R961" s="248"/>
      <c r="S961" s="248"/>
      <c r="T961" s="249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T961" s="250" t="s">
        <v>151</v>
      </c>
      <c r="AU961" s="250" t="s">
        <v>149</v>
      </c>
      <c r="AV961" s="14" t="s">
        <v>83</v>
      </c>
      <c r="AW961" s="14" t="s">
        <v>30</v>
      </c>
      <c r="AX961" s="14" t="s">
        <v>73</v>
      </c>
      <c r="AY961" s="250" t="s">
        <v>140</v>
      </c>
    </row>
    <row r="962" s="15" customFormat="1">
      <c r="A962" s="15"/>
      <c r="B962" s="251"/>
      <c r="C962" s="252"/>
      <c r="D962" s="231" t="s">
        <v>151</v>
      </c>
      <c r="E962" s="253" t="s">
        <v>1</v>
      </c>
      <c r="F962" s="254" t="s">
        <v>158</v>
      </c>
      <c r="G962" s="252"/>
      <c r="H962" s="255">
        <v>335.964</v>
      </c>
      <c r="I962" s="256"/>
      <c r="J962" s="252"/>
      <c r="K962" s="252"/>
      <c r="L962" s="257"/>
      <c r="M962" s="258"/>
      <c r="N962" s="259"/>
      <c r="O962" s="259"/>
      <c r="P962" s="259"/>
      <c r="Q962" s="259"/>
      <c r="R962" s="259"/>
      <c r="S962" s="259"/>
      <c r="T962" s="260"/>
      <c r="U962" s="15"/>
      <c r="V962" s="15"/>
      <c r="W962" s="15"/>
      <c r="X962" s="15"/>
      <c r="Y962" s="15"/>
      <c r="Z962" s="15"/>
      <c r="AA962" s="15"/>
      <c r="AB962" s="15"/>
      <c r="AC962" s="15"/>
      <c r="AD962" s="15"/>
      <c r="AE962" s="15"/>
      <c r="AT962" s="261" t="s">
        <v>151</v>
      </c>
      <c r="AU962" s="261" t="s">
        <v>149</v>
      </c>
      <c r="AV962" s="15" t="s">
        <v>148</v>
      </c>
      <c r="AW962" s="15" t="s">
        <v>30</v>
      </c>
      <c r="AX962" s="15" t="s">
        <v>81</v>
      </c>
      <c r="AY962" s="261" t="s">
        <v>140</v>
      </c>
    </row>
    <row r="963" s="2" customFormat="1" ht="33" customHeight="1">
      <c r="A963" s="38"/>
      <c r="B963" s="39"/>
      <c r="C963" s="215" t="s">
        <v>678</v>
      </c>
      <c r="D963" s="215" t="s">
        <v>144</v>
      </c>
      <c r="E963" s="216" t="s">
        <v>319</v>
      </c>
      <c r="F963" s="217" t="s">
        <v>320</v>
      </c>
      <c r="G963" s="218" t="s">
        <v>194</v>
      </c>
      <c r="H963" s="219">
        <v>84444</v>
      </c>
      <c r="I963" s="220"/>
      <c r="J963" s="221">
        <f>ROUND(I963*H963,2)</f>
        <v>0</v>
      </c>
      <c r="K963" s="222"/>
      <c r="L963" s="44"/>
      <c r="M963" s="223" t="s">
        <v>1</v>
      </c>
      <c r="N963" s="224" t="s">
        <v>38</v>
      </c>
      <c r="O963" s="91"/>
      <c r="P963" s="225">
        <f>O963*H963</f>
        <v>0</v>
      </c>
      <c r="Q963" s="225">
        <v>0</v>
      </c>
      <c r="R963" s="225">
        <f>Q963*H963</f>
        <v>0</v>
      </c>
      <c r="S963" s="225">
        <v>0</v>
      </c>
      <c r="T963" s="226">
        <f>S963*H963</f>
        <v>0</v>
      </c>
      <c r="U963" s="38"/>
      <c r="V963" s="38"/>
      <c r="W963" s="38"/>
      <c r="X963" s="38"/>
      <c r="Y963" s="38"/>
      <c r="Z963" s="38"/>
      <c r="AA963" s="38"/>
      <c r="AB963" s="38"/>
      <c r="AC963" s="38"/>
      <c r="AD963" s="38"/>
      <c r="AE963" s="38"/>
      <c r="AR963" s="227" t="s">
        <v>148</v>
      </c>
      <c r="AT963" s="227" t="s">
        <v>144</v>
      </c>
      <c r="AU963" s="227" t="s">
        <v>149</v>
      </c>
      <c r="AY963" s="17" t="s">
        <v>140</v>
      </c>
      <c r="BE963" s="228">
        <f>IF(N963="základní",J963,0)</f>
        <v>0</v>
      </c>
      <c r="BF963" s="228">
        <f>IF(N963="snížená",J963,0)</f>
        <v>0</v>
      </c>
      <c r="BG963" s="228">
        <f>IF(N963="zákl. přenesená",J963,0)</f>
        <v>0</v>
      </c>
      <c r="BH963" s="228">
        <f>IF(N963="sníž. přenesená",J963,0)</f>
        <v>0</v>
      </c>
      <c r="BI963" s="228">
        <f>IF(N963="nulová",J963,0)</f>
        <v>0</v>
      </c>
      <c r="BJ963" s="17" t="s">
        <v>81</v>
      </c>
      <c r="BK963" s="228">
        <f>ROUND(I963*H963,2)</f>
        <v>0</v>
      </c>
      <c r="BL963" s="17" t="s">
        <v>148</v>
      </c>
      <c r="BM963" s="227" t="s">
        <v>679</v>
      </c>
    </row>
    <row r="964" s="2" customFormat="1">
      <c r="A964" s="38"/>
      <c r="B964" s="39"/>
      <c r="C964" s="40"/>
      <c r="D964" s="262" t="s">
        <v>162</v>
      </c>
      <c r="E964" s="40"/>
      <c r="F964" s="263" t="s">
        <v>322</v>
      </c>
      <c r="G964" s="40"/>
      <c r="H964" s="40"/>
      <c r="I964" s="264"/>
      <c r="J964" s="40"/>
      <c r="K964" s="40"/>
      <c r="L964" s="44"/>
      <c r="M964" s="265"/>
      <c r="N964" s="266"/>
      <c r="O964" s="91"/>
      <c r="P964" s="91"/>
      <c r="Q964" s="91"/>
      <c r="R964" s="91"/>
      <c r="S964" s="91"/>
      <c r="T964" s="92"/>
      <c r="U964" s="38"/>
      <c r="V964" s="38"/>
      <c r="W964" s="38"/>
      <c r="X964" s="38"/>
      <c r="Y964" s="38"/>
      <c r="Z964" s="38"/>
      <c r="AA964" s="38"/>
      <c r="AB964" s="38"/>
      <c r="AC964" s="38"/>
      <c r="AD964" s="38"/>
      <c r="AE964" s="38"/>
      <c r="AT964" s="17" t="s">
        <v>162</v>
      </c>
      <c r="AU964" s="17" t="s">
        <v>149</v>
      </c>
    </row>
    <row r="965" s="13" customFormat="1">
      <c r="A965" s="13"/>
      <c r="B965" s="229"/>
      <c r="C965" s="230"/>
      <c r="D965" s="231" t="s">
        <v>151</v>
      </c>
      <c r="E965" s="232" t="s">
        <v>1</v>
      </c>
      <c r="F965" s="233" t="s">
        <v>323</v>
      </c>
      <c r="G965" s="230"/>
      <c r="H965" s="232" t="s">
        <v>1</v>
      </c>
      <c r="I965" s="234"/>
      <c r="J965" s="230"/>
      <c r="K965" s="230"/>
      <c r="L965" s="235"/>
      <c r="M965" s="236"/>
      <c r="N965" s="237"/>
      <c r="O965" s="237"/>
      <c r="P965" s="237"/>
      <c r="Q965" s="237"/>
      <c r="R965" s="237"/>
      <c r="S965" s="237"/>
      <c r="T965" s="238"/>
      <c r="U965" s="13"/>
      <c r="V965" s="13"/>
      <c r="W965" s="13"/>
      <c r="X965" s="13"/>
      <c r="Y965" s="13"/>
      <c r="Z965" s="13"/>
      <c r="AA965" s="13"/>
      <c r="AB965" s="13"/>
      <c r="AC965" s="13"/>
      <c r="AD965" s="13"/>
      <c r="AE965" s="13"/>
      <c r="AT965" s="239" t="s">
        <v>151</v>
      </c>
      <c r="AU965" s="239" t="s">
        <v>149</v>
      </c>
      <c r="AV965" s="13" t="s">
        <v>81</v>
      </c>
      <c r="AW965" s="13" t="s">
        <v>30</v>
      </c>
      <c r="AX965" s="13" t="s">
        <v>73</v>
      </c>
      <c r="AY965" s="239" t="s">
        <v>140</v>
      </c>
    </row>
    <row r="966" s="14" customFormat="1">
      <c r="A966" s="14"/>
      <c r="B966" s="240"/>
      <c r="C966" s="241"/>
      <c r="D966" s="231" t="s">
        <v>151</v>
      </c>
      <c r="E966" s="242" t="s">
        <v>1</v>
      </c>
      <c r="F966" s="243" t="s">
        <v>324</v>
      </c>
      <c r="G966" s="241"/>
      <c r="H966" s="244">
        <v>32130</v>
      </c>
      <c r="I966" s="245"/>
      <c r="J966" s="241"/>
      <c r="K966" s="241"/>
      <c r="L966" s="246"/>
      <c r="M966" s="247"/>
      <c r="N966" s="248"/>
      <c r="O966" s="248"/>
      <c r="P966" s="248"/>
      <c r="Q966" s="248"/>
      <c r="R966" s="248"/>
      <c r="S966" s="248"/>
      <c r="T966" s="249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T966" s="250" t="s">
        <v>151</v>
      </c>
      <c r="AU966" s="250" t="s">
        <v>149</v>
      </c>
      <c r="AV966" s="14" t="s">
        <v>83</v>
      </c>
      <c r="AW966" s="14" t="s">
        <v>30</v>
      </c>
      <c r="AX966" s="14" t="s">
        <v>73</v>
      </c>
      <c r="AY966" s="250" t="s">
        <v>140</v>
      </c>
    </row>
    <row r="967" s="13" customFormat="1">
      <c r="A967" s="13"/>
      <c r="B967" s="229"/>
      <c r="C967" s="230"/>
      <c r="D967" s="231" t="s">
        <v>151</v>
      </c>
      <c r="E967" s="232" t="s">
        <v>1</v>
      </c>
      <c r="F967" s="233" t="s">
        <v>325</v>
      </c>
      <c r="G967" s="230"/>
      <c r="H967" s="232" t="s">
        <v>1</v>
      </c>
      <c r="I967" s="234"/>
      <c r="J967" s="230"/>
      <c r="K967" s="230"/>
      <c r="L967" s="235"/>
      <c r="M967" s="236"/>
      <c r="N967" s="237"/>
      <c r="O967" s="237"/>
      <c r="P967" s="237"/>
      <c r="Q967" s="237"/>
      <c r="R967" s="237"/>
      <c r="S967" s="237"/>
      <c r="T967" s="238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T967" s="239" t="s">
        <v>151</v>
      </c>
      <c r="AU967" s="239" t="s">
        <v>149</v>
      </c>
      <c r="AV967" s="13" t="s">
        <v>81</v>
      </c>
      <c r="AW967" s="13" t="s">
        <v>30</v>
      </c>
      <c r="AX967" s="13" t="s">
        <v>73</v>
      </c>
      <c r="AY967" s="239" t="s">
        <v>140</v>
      </c>
    </row>
    <row r="968" s="14" customFormat="1">
      <c r="A968" s="14"/>
      <c r="B968" s="240"/>
      <c r="C968" s="241"/>
      <c r="D968" s="231" t="s">
        <v>151</v>
      </c>
      <c r="E968" s="242" t="s">
        <v>1</v>
      </c>
      <c r="F968" s="243" t="s">
        <v>326</v>
      </c>
      <c r="G968" s="241"/>
      <c r="H968" s="244">
        <v>52314</v>
      </c>
      <c r="I968" s="245"/>
      <c r="J968" s="241"/>
      <c r="K968" s="241"/>
      <c r="L968" s="246"/>
      <c r="M968" s="247"/>
      <c r="N968" s="248"/>
      <c r="O968" s="248"/>
      <c r="P968" s="248"/>
      <c r="Q968" s="248"/>
      <c r="R968" s="248"/>
      <c r="S968" s="248"/>
      <c r="T968" s="249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T968" s="250" t="s">
        <v>151</v>
      </c>
      <c r="AU968" s="250" t="s">
        <v>149</v>
      </c>
      <c r="AV968" s="14" t="s">
        <v>83</v>
      </c>
      <c r="AW968" s="14" t="s">
        <v>30</v>
      </c>
      <c r="AX968" s="14" t="s">
        <v>73</v>
      </c>
      <c r="AY968" s="250" t="s">
        <v>140</v>
      </c>
    </row>
    <row r="969" s="15" customFormat="1">
      <c r="A969" s="15"/>
      <c r="B969" s="251"/>
      <c r="C969" s="252"/>
      <c r="D969" s="231" t="s">
        <v>151</v>
      </c>
      <c r="E969" s="253" t="s">
        <v>1</v>
      </c>
      <c r="F969" s="254" t="s">
        <v>158</v>
      </c>
      <c r="G969" s="252"/>
      <c r="H969" s="255">
        <v>84444</v>
      </c>
      <c r="I969" s="256"/>
      <c r="J969" s="252"/>
      <c r="K969" s="252"/>
      <c r="L969" s="257"/>
      <c r="M969" s="258"/>
      <c r="N969" s="259"/>
      <c r="O969" s="259"/>
      <c r="P969" s="259"/>
      <c r="Q969" s="259"/>
      <c r="R969" s="259"/>
      <c r="S969" s="259"/>
      <c r="T969" s="260"/>
      <c r="U969" s="15"/>
      <c r="V969" s="15"/>
      <c r="W969" s="15"/>
      <c r="X969" s="15"/>
      <c r="Y969" s="15"/>
      <c r="Z969" s="15"/>
      <c r="AA969" s="15"/>
      <c r="AB969" s="15"/>
      <c r="AC969" s="15"/>
      <c r="AD969" s="15"/>
      <c r="AE969" s="15"/>
      <c r="AT969" s="261" t="s">
        <v>151</v>
      </c>
      <c r="AU969" s="261" t="s">
        <v>149</v>
      </c>
      <c r="AV969" s="15" t="s">
        <v>148</v>
      </c>
      <c r="AW969" s="15" t="s">
        <v>30</v>
      </c>
      <c r="AX969" s="15" t="s">
        <v>81</v>
      </c>
      <c r="AY969" s="261" t="s">
        <v>140</v>
      </c>
    </row>
    <row r="970" s="2" customFormat="1" ht="24.15" customHeight="1">
      <c r="A970" s="38"/>
      <c r="B970" s="39"/>
      <c r="C970" s="215" t="s">
        <v>14</v>
      </c>
      <c r="D970" s="215" t="s">
        <v>144</v>
      </c>
      <c r="E970" s="216" t="s">
        <v>328</v>
      </c>
      <c r="F970" s="217" t="s">
        <v>329</v>
      </c>
      <c r="G970" s="218" t="s">
        <v>194</v>
      </c>
      <c r="H970" s="219">
        <v>11800</v>
      </c>
      <c r="I970" s="220"/>
      <c r="J970" s="221">
        <f>ROUND(I970*H970,2)</f>
        <v>0</v>
      </c>
      <c r="K970" s="222"/>
      <c r="L970" s="44"/>
      <c r="M970" s="223" t="s">
        <v>1</v>
      </c>
      <c r="N970" s="224" t="s">
        <v>38</v>
      </c>
      <c r="O970" s="91"/>
      <c r="P970" s="225">
        <f>O970*H970</f>
        <v>0</v>
      </c>
      <c r="Q970" s="225">
        <v>0</v>
      </c>
      <c r="R970" s="225">
        <f>Q970*H970</f>
        <v>0</v>
      </c>
      <c r="S970" s="225">
        <v>0</v>
      </c>
      <c r="T970" s="226">
        <f>S970*H970</f>
        <v>0</v>
      </c>
      <c r="U970" s="38"/>
      <c r="V970" s="38"/>
      <c r="W970" s="38"/>
      <c r="X970" s="38"/>
      <c r="Y970" s="38"/>
      <c r="Z970" s="38"/>
      <c r="AA970" s="38"/>
      <c r="AB970" s="38"/>
      <c r="AC970" s="38"/>
      <c r="AD970" s="38"/>
      <c r="AE970" s="38"/>
      <c r="AR970" s="227" t="s">
        <v>148</v>
      </c>
      <c r="AT970" s="227" t="s">
        <v>144</v>
      </c>
      <c r="AU970" s="227" t="s">
        <v>149</v>
      </c>
      <c r="AY970" s="17" t="s">
        <v>140</v>
      </c>
      <c r="BE970" s="228">
        <f>IF(N970="základní",J970,0)</f>
        <v>0</v>
      </c>
      <c r="BF970" s="228">
        <f>IF(N970="snížená",J970,0)</f>
        <v>0</v>
      </c>
      <c r="BG970" s="228">
        <f>IF(N970="zákl. přenesená",J970,0)</f>
        <v>0</v>
      </c>
      <c r="BH970" s="228">
        <f>IF(N970="sníž. přenesená",J970,0)</f>
        <v>0</v>
      </c>
      <c r="BI970" s="228">
        <f>IF(N970="nulová",J970,0)</f>
        <v>0</v>
      </c>
      <c r="BJ970" s="17" t="s">
        <v>81</v>
      </c>
      <c r="BK970" s="228">
        <f>ROUND(I970*H970,2)</f>
        <v>0</v>
      </c>
      <c r="BL970" s="17" t="s">
        <v>148</v>
      </c>
      <c r="BM970" s="227" t="s">
        <v>680</v>
      </c>
    </row>
    <row r="971" s="2" customFormat="1">
      <c r="A971" s="38"/>
      <c r="B971" s="39"/>
      <c r="C971" s="40"/>
      <c r="D971" s="262" t="s">
        <v>162</v>
      </c>
      <c r="E971" s="40"/>
      <c r="F971" s="263" t="s">
        <v>331</v>
      </c>
      <c r="G971" s="40"/>
      <c r="H971" s="40"/>
      <c r="I971" s="264"/>
      <c r="J971" s="40"/>
      <c r="K971" s="40"/>
      <c r="L971" s="44"/>
      <c r="M971" s="265"/>
      <c r="N971" s="266"/>
      <c r="O971" s="91"/>
      <c r="P971" s="91"/>
      <c r="Q971" s="91"/>
      <c r="R971" s="91"/>
      <c r="S971" s="91"/>
      <c r="T971" s="92"/>
      <c r="U971" s="38"/>
      <c r="V971" s="38"/>
      <c r="W971" s="38"/>
      <c r="X971" s="38"/>
      <c r="Y971" s="38"/>
      <c r="Z971" s="38"/>
      <c r="AA971" s="38"/>
      <c r="AB971" s="38"/>
      <c r="AC971" s="38"/>
      <c r="AD971" s="38"/>
      <c r="AE971" s="38"/>
      <c r="AT971" s="17" t="s">
        <v>162</v>
      </c>
      <c r="AU971" s="17" t="s">
        <v>149</v>
      </c>
    </row>
    <row r="972" s="13" customFormat="1">
      <c r="A972" s="13"/>
      <c r="B972" s="229"/>
      <c r="C972" s="230"/>
      <c r="D972" s="231" t="s">
        <v>151</v>
      </c>
      <c r="E972" s="232" t="s">
        <v>1</v>
      </c>
      <c r="F972" s="233" t="s">
        <v>332</v>
      </c>
      <c r="G972" s="230"/>
      <c r="H972" s="232" t="s">
        <v>1</v>
      </c>
      <c r="I972" s="234"/>
      <c r="J972" s="230"/>
      <c r="K972" s="230"/>
      <c r="L972" s="235"/>
      <c r="M972" s="236"/>
      <c r="N972" s="237"/>
      <c r="O972" s="237"/>
      <c r="P972" s="237"/>
      <c r="Q972" s="237"/>
      <c r="R972" s="237"/>
      <c r="S972" s="237"/>
      <c r="T972" s="238"/>
      <c r="U972" s="13"/>
      <c r="V972" s="13"/>
      <c r="W972" s="13"/>
      <c r="X972" s="13"/>
      <c r="Y972" s="13"/>
      <c r="Z972" s="13"/>
      <c r="AA972" s="13"/>
      <c r="AB972" s="13"/>
      <c r="AC972" s="13"/>
      <c r="AD972" s="13"/>
      <c r="AE972" s="13"/>
      <c r="AT972" s="239" t="s">
        <v>151</v>
      </c>
      <c r="AU972" s="239" t="s">
        <v>149</v>
      </c>
      <c r="AV972" s="13" t="s">
        <v>81</v>
      </c>
      <c r="AW972" s="13" t="s">
        <v>30</v>
      </c>
      <c r="AX972" s="13" t="s">
        <v>73</v>
      </c>
      <c r="AY972" s="239" t="s">
        <v>140</v>
      </c>
    </row>
    <row r="973" s="14" customFormat="1">
      <c r="A973" s="14"/>
      <c r="B973" s="240"/>
      <c r="C973" s="241"/>
      <c r="D973" s="231" t="s">
        <v>151</v>
      </c>
      <c r="E973" s="242" t="s">
        <v>1</v>
      </c>
      <c r="F973" s="243" t="s">
        <v>333</v>
      </c>
      <c r="G973" s="241"/>
      <c r="H973" s="244">
        <v>11800</v>
      </c>
      <c r="I973" s="245"/>
      <c r="J973" s="241"/>
      <c r="K973" s="241"/>
      <c r="L973" s="246"/>
      <c r="M973" s="247"/>
      <c r="N973" s="248"/>
      <c r="O973" s="248"/>
      <c r="P973" s="248"/>
      <c r="Q973" s="248"/>
      <c r="R973" s="248"/>
      <c r="S973" s="248"/>
      <c r="T973" s="249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T973" s="250" t="s">
        <v>151</v>
      </c>
      <c r="AU973" s="250" t="s">
        <v>149</v>
      </c>
      <c r="AV973" s="14" t="s">
        <v>83</v>
      </c>
      <c r="AW973" s="14" t="s">
        <v>30</v>
      </c>
      <c r="AX973" s="14" t="s">
        <v>73</v>
      </c>
      <c r="AY973" s="250" t="s">
        <v>140</v>
      </c>
    </row>
    <row r="974" s="15" customFormat="1">
      <c r="A974" s="15"/>
      <c r="B974" s="251"/>
      <c r="C974" s="252"/>
      <c r="D974" s="231" t="s">
        <v>151</v>
      </c>
      <c r="E974" s="253" t="s">
        <v>1</v>
      </c>
      <c r="F974" s="254" t="s">
        <v>158</v>
      </c>
      <c r="G974" s="252"/>
      <c r="H974" s="255">
        <v>11800</v>
      </c>
      <c r="I974" s="256"/>
      <c r="J974" s="252"/>
      <c r="K974" s="252"/>
      <c r="L974" s="257"/>
      <c r="M974" s="258"/>
      <c r="N974" s="259"/>
      <c r="O974" s="259"/>
      <c r="P974" s="259"/>
      <c r="Q974" s="259"/>
      <c r="R974" s="259"/>
      <c r="S974" s="259"/>
      <c r="T974" s="260"/>
      <c r="U974" s="15"/>
      <c r="V974" s="15"/>
      <c r="W974" s="15"/>
      <c r="X974" s="15"/>
      <c r="Y974" s="15"/>
      <c r="Z974" s="15"/>
      <c r="AA974" s="15"/>
      <c r="AB974" s="15"/>
      <c r="AC974" s="15"/>
      <c r="AD974" s="15"/>
      <c r="AE974" s="15"/>
      <c r="AT974" s="261" t="s">
        <v>151</v>
      </c>
      <c r="AU974" s="261" t="s">
        <v>149</v>
      </c>
      <c r="AV974" s="15" t="s">
        <v>148</v>
      </c>
      <c r="AW974" s="15" t="s">
        <v>30</v>
      </c>
      <c r="AX974" s="15" t="s">
        <v>81</v>
      </c>
      <c r="AY974" s="261" t="s">
        <v>140</v>
      </c>
    </row>
    <row r="975" s="2" customFormat="1" ht="24.15" customHeight="1">
      <c r="A975" s="38"/>
      <c r="B975" s="39"/>
      <c r="C975" s="215" t="s">
        <v>681</v>
      </c>
      <c r="D975" s="215" t="s">
        <v>144</v>
      </c>
      <c r="E975" s="216" t="s">
        <v>361</v>
      </c>
      <c r="F975" s="217" t="s">
        <v>362</v>
      </c>
      <c r="G975" s="218" t="s">
        <v>274</v>
      </c>
      <c r="H975" s="219">
        <v>1.1930000000000001</v>
      </c>
      <c r="I975" s="220"/>
      <c r="J975" s="221">
        <f>ROUND(I975*H975,2)</f>
        <v>0</v>
      </c>
      <c r="K975" s="222"/>
      <c r="L975" s="44"/>
      <c r="M975" s="223" t="s">
        <v>1</v>
      </c>
      <c r="N975" s="224" t="s">
        <v>38</v>
      </c>
      <c r="O975" s="91"/>
      <c r="P975" s="225">
        <f>O975*H975</f>
        <v>0</v>
      </c>
      <c r="Q975" s="225">
        <v>0</v>
      </c>
      <c r="R975" s="225">
        <f>Q975*H975</f>
        <v>0</v>
      </c>
      <c r="S975" s="225">
        <v>0</v>
      </c>
      <c r="T975" s="226">
        <f>S975*H975</f>
        <v>0</v>
      </c>
      <c r="U975" s="38"/>
      <c r="V975" s="38"/>
      <c r="W975" s="38"/>
      <c r="X975" s="38"/>
      <c r="Y975" s="38"/>
      <c r="Z975" s="38"/>
      <c r="AA975" s="38"/>
      <c r="AB975" s="38"/>
      <c r="AC975" s="38"/>
      <c r="AD975" s="38"/>
      <c r="AE975" s="38"/>
      <c r="AR975" s="227" t="s">
        <v>148</v>
      </c>
      <c r="AT975" s="227" t="s">
        <v>144</v>
      </c>
      <c r="AU975" s="227" t="s">
        <v>149</v>
      </c>
      <c r="AY975" s="17" t="s">
        <v>140</v>
      </c>
      <c r="BE975" s="228">
        <f>IF(N975="základní",J975,0)</f>
        <v>0</v>
      </c>
      <c r="BF975" s="228">
        <f>IF(N975="snížená",J975,0)</f>
        <v>0</v>
      </c>
      <c r="BG975" s="228">
        <f>IF(N975="zákl. přenesená",J975,0)</f>
        <v>0</v>
      </c>
      <c r="BH975" s="228">
        <f>IF(N975="sníž. přenesená",J975,0)</f>
        <v>0</v>
      </c>
      <c r="BI975" s="228">
        <f>IF(N975="nulová",J975,0)</f>
        <v>0</v>
      </c>
      <c r="BJ975" s="17" t="s">
        <v>81</v>
      </c>
      <c r="BK975" s="228">
        <f>ROUND(I975*H975,2)</f>
        <v>0</v>
      </c>
      <c r="BL975" s="17" t="s">
        <v>148</v>
      </c>
      <c r="BM975" s="227" t="s">
        <v>682</v>
      </c>
    </row>
    <row r="976" s="2" customFormat="1">
      <c r="A976" s="38"/>
      <c r="B976" s="39"/>
      <c r="C976" s="40"/>
      <c r="D976" s="262" t="s">
        <v>162</v>
      </c>
      <c r="E976" s="40"/>
      <c r="F976" s="263" t="s">
        <v>364</v>
      </c>
      <c r="G976" s="40"/>
      <c r="H976" s="40"/>
      <c r="I976" s="264"/>
      <c r="J976" s="40"/>
      <c r="K976" s="40"/>
      <c r="L976" s="44"/>
      <c r="M976" s="265"/>
      <c r="N976" s="266"/>
      <c r="O976" s="91"/>
      <c r="P976" s="91"/>
      <c r="Q976" s="91"/>
      <c r="R976" s="91"/>
      <c r="S976" s="91"/>
      <c r="T976" s="92"/>
      <c r="U976" s="38"/>
      <c r="V976" s="38"/>
      <c r="W976" s="38"/>
      <c r="X976" s="38"/>
      <c r="Y976" s="38"/>
      <c r="Z976" s="38"/>
      <c r="AA976" s="38"/>
      <c r="AB976" s="38"/>
      <c r="AC976" s="38"/>
      <c r="AD976" s="38"/>
      <c r="AE976" s="38"/>
      <c r="AT976" s="17" t="s">
        <v>162</v>
      </c>
      <c r="AU976" s="17" t="s">
        <v>149</v>
      </c>
    </row>
    <row r="977" s="13" customFormat="1">
      <c r="A977" s="13"/>
      <c r="B977" s="229"/>
      <c r="C977" s="230"/>
      <c r="D977" s="231" t="s">
        <v>151</v>
      </c>
      <c r="E977" s="232" t="s">
        <v>1</v>
      </c>
      <c r="F977" s="233" t="s">
        <v>365</v>
      </c>
      <c r="G977" s="230"/>
      <c r="H977" s="232" t="s">
        <v>1</v>
      </c>
      <c r="I977" s="234"/>
      <c r="J977" s="230"/>
      <c r="K977" s="230"/>
      <c r="L977" s="235"/>
      <c r="M977" s="236"/>
      <c r="N977" s="237"/>
      <c r="O977" s="237"/>
      <c r="P977" s="237"/>
      <c r="Q977" s="237"/>
      <c r="R977" s="237"/>
      <c r="S977" s="237"/>
      <c r="T977" s="238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T977" s="239" t="s">
        <v>151</v>
      </c>
      <c r="AU977" s="239" t="s">
        <v>149</v>
      </c>
      <c r="AV977" s="13" t="s">
        <v>81</v>
      </c>
      <c r="AW977" s="13" t="s">
        <v>30</v>
      </c>
      <c r="AX977" s="13" t="s">
        <v>73</v>
      </c>
      <c r="AY977" s="239" t="s">
        <v>140</v>
      </c>
    </row>
    <row r="978" s="13" customFormat="1">
      <c r="A978" s="13"/>
      <c r="B978" s="229"/>
      <c r="C978" s="230"/>
      <c r="D978" s="231" t="s">
        <v>151</v>
      </c>
      <c r="E978" s="232" t="s">
        <v>1</v>
      </c>
      <c r="F978" s="233" t="s">
        <v>366</v>
      </c>
      <c r="G978" s="230"/>
      <c r="H978" s="232" t="s">
        <v>1</v>
      </c>
      <c r="I978" s="234"/>
      <c r="J978" s="230"/>
      <c r="K978" s="230"/>
      <c r="L978" s="235"/>
      <c r="M978" s="236"/>
      <c r="N978" s="237"/>
      <c r="O978" s="237"/>
      <c r="P978" s="237"/>
      <c r="Q978" s="237"/>
      <c r="R978" s="237"/>
      <c r="S978" s="237"/>
      <c r="T978" s="238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T978" s="239" t="s">
        <v>151</v>
      </c>
      <c r="AU978" s="239" t="s">
        <v>149</v>
      </c>
      <c r="AV978" s="13" t="s">
        <v>81</v>
      </c>
      <c r="AW978" s="13" t="s">
        <v>30</v>
      </c>
      <c r="AX978" s="13" t="s">
        <v>73</v>
      </c>
      <c r="AY978" s="239" t="s">
        <v>140</v>
      </c>
    </row>
    <row r="979" s="14" customFormat="1">
      <c r="A979" s="14"/>
      <c r="B979" s="240"/>
      <c r="C979" s="241"/>
      <c r="D979" s="231" t="s">
        <v>151</v>
      </c>
      <c r="E979" s="242" t="s">
        <v>1</v>
      </c>
      <c r="F979" s="243" t="s">
        <v>367</v>
      </c>
      <c r="G979" s="241"/>
      <c r="H979" s="244">
        <v>1.1930000000000001</v>
      </c>
      <c r="I979" s="245"/>
      <c r="J979" s="241"/>
      <c r="K979" s="241"/>
      <c r="L979" s="246"/>
      <c r="M979" s="247"/>
      <c r="N979" s="248"/>
      <c r="O979" s="248"/>
      <c r="P979" s="248"/>
      <c r="Q979" s="248"/>
      <c r="R979" s="248"/>
      <c r="S979" s="248"/>
      <c r="T979" s="249"/>
      <c r="U979" s="14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T979" s="250" t="s">
        <v>151</v>
      </c>
      <c r="AU979" s="250" t="s">
        <v>149</v>
      </c>
      <c r="AV979" s="14" t="s">
        <v>83</v>
      </c>
      <c r="AW979" s="14" t="s">
        <v>30</v>
      </c>
      <c r="AX979" s="14" t="s">
        <v>73</v>
      </c>
      <c r="AY979" s="250" t="s">
        <v>140</v>
      </c>
    </row>
    <row r="980" s="15" customFormat="1">
      <c r="A980" s="15"/>
      <c r="B980" s="251"/>
      <c r="C980" s="252"/>
      <c r="D980" s="231" t="s">
        <v>151</v>
      </c>
      <c r="E980" s="253" t="s">
        <v>1</v>
      </c>
      <c r="F980" s="254" t="s">
        <v>158</v>
      </c>
      <c r="G980" s="252"/>
      <c r="H980" s="255">
        <v>1.1930000000000001</v>
      </c>
      <c r="I980" s="256"/>
      <c r="J980" s="252"/>
      <c r="K980" s="252"/>
      <c r="L980" s="257"/>
      <c r="M980" s="258"/>
      <c r="N980" s="259"/>
      <c r="O980" s="259"/>
      <c r="P980" s="259"/>
      <c r="Q980" s="259"/>
      <c r="R980" s="259"/>
      <c r="S980" s="259"/>
      <c r="T980" s="260"/>
      <c r="U980" s="15"/>
      <c r="V980" s="15"/>
      <c r="W980" s="15"/>
      <c r="X980" s="15"/>
      <c r="Y980" s="15"/>
      <c r="Z980" s="15"/>
      <c r="AA980" s="15"/>
      <c r="AB980" s="15"/>
      <c r="AC980" s="15"/>
      <c r="AD980" s="15"/>
      <c r="AE980" s="15"/>
      <c r="AT980" s="261" t="s">
        <v>151</v>
      </c>
      <c r="AU980" s="261" t="s">
        <v>149</v>
      </c>
      <c r="AV980" s="15" t="s">
        <v>148</v>
      </c>
      <c r="AW980" s="15" t="s">
        <v>30</v>
      </c>
      <c r="AX980" s="15" t="s">
        <v>81</v>
      </c>
      <c r="AY980" s="261" t="s">
        <v>140</v>
      </c>
    </row>
    <row r="981" s="2" customFormat="1" ht="16.5" customHeight="1">
      <c r="A981" s="38"/>
      <c r="B981" s="39"/>
      <c r="C981" s="267" t="s">
        <v>683</v>
      </c>
      <c r="D981" s="267" t="s">
        <v>186</v>
      </c>
      <c r="E981" s="268" t="s">
        <v>369</v>
      </c>
      <c r="F981" s="269" t="s">
        <v>370</v>
      </c>
      <c r="G981" s="270" t="s">
        <v>344</v>
      </c>
      <c r="H981" s="271">
        <v>1193.2000000000001</v>
      </c>
      <c r="I981" s="272"/>
      <c r="J981" s="273">
        <f>ROUND(I981*H981,2)</f>
        <v>0</v>
      </c>
      <c r="K981" s="274"/>
      <c r="L981" s="275"/>
      <c r="M981" s="276" t="s">
        <v>1</v>
      </c>
      <c r="N981" s="277" t="s">
        <v>38</v>
      </c>
      <c r="O981" s="91"/>
      <c r="P981" s="225">
        <f>O981*H981</f>
        <v>0</v>
      </c>
      <c r="Q981" s="225">
        <v>0.001</v>
      </c>
      <c r="R981" s="225">
        <f>Q981*H981</f>
        <v>1.1932</v>
      </c>
      <c r="S981" s="225">
        <v>0</v>
      </c>
      <c r="T981" s="226">
        <f>S981*H981</f>
        <v>0</v>
      </c>
      <c r="U981" s="38"/>
      <c r="V981" s="38"/>
      <c r="W981" s="38"/>
      <c r="X981" s="38"/>
      <c r="Y981" s="38"/>
      <c r="Z981" s="38"/>
      <c r="AA981" s="38"/>
      <c r="AB981" s="38"/>
      <c r="AC981" s="38"/>
      <c r="AD981" s="38"/>
      <c r="AE981" s="38"/>
      <c r="AR981" s="227" t="s">
        <v>189</v>
      </c>
      <c r="AT981" s="227" t="s">
        <v>186</v>
      </c>
      <c r="AU981" s="227" t="s">
        <v>149</v>
      </c>
      <c r="AY981" s="17" t="s">
        <v>140</v>
      </c>
      <c r="BE981" s="228">
        <f>IF(N981="základní",J981,0)</f>
        <v>0</v>
      </c>
      <c r="BF981" s="228">
        <f>IF(N981="snížená",J981,0)</f>
        <v>0</v>
      </c>
      <c r="BG981" s="228">
        <f>IF(N981="zákl. přenesená",J981,0)</f>
        <v>0</v>
      </c>
      <c r="BH981" s="228">
        <f>IF(N981="sníž. přenesená",J981,0)</f>
        <v>0</v>
      </c>
      <c r="BI981" s="228">
        <f>IF(N981="nulová",J981,0)</f>
        <v>0</v>
      </c>
      <c r="BJ981" s="17" t="s">
        <v>81</v>
      </c>
      <c r="BK981" s="228">
        <f>ROUND(I981*H981,2)</f>
        <v>0</v>
      </c>
      <c r="BL981" s="17" t="s">
        <v>148</v>
      </c>
      <c r="BM981" s="227" t="s">
        <v>684</v>
      </c>
    </row>
    <row r="982" s="13" customFormat="1">
      <c r="A982" s="13"/>
      <c r="B982" s="229"/>
      <c r="C982" s="230"/>
      <c r="D982" s="231" t="s">
        <v>151</v>
      </c>
      <c r="E982" s="232" t="s">
        <v>1</v>
      </c>
      <c r="F982" s="233" t="s">
        <v>365</v>
      </c>
      <c r="G982" s="230"/>
      <c r="H982" s="232" t="s">
        <v>1</v>
      </c>
      <c r="I982" s="234"/>
      <c r="J982" s="230"/>
      <c r="K982" s="230"/>
      <c r="L982" s="235"/>
      <c r="M982" s="236"/>
      <c r="N982" s="237"/>
      <c r="O982" s="237"/>
      <c r="P982" s="237"/>
      <c r="Q982" s="237"/>
      <c r="R982" s="237"/>
      <c r="S982" s="237"/>
      <c r="T982" s="238"/>
      <c r="U982" s="13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T982" s="239" t="s">
        <v>151</v>
      </c>
      <c r="AU982" s="239" t="s">
        <v>149</v>
      </c>
      <c r="AV982" s="13" t="s">
        <v>81</v>
      </c>
      <c r="AW982" s="13" t="s">
        <v>30</v>
      </c>
      <c r="AX982" s="13" t="s">
        <v>73</v>
      </c>
      <c r="AY982" s="239" t="s">
        <v>140</v>
      </c>
    </row>
    <row r="983" s="13" customFormat="1">
      <c r="A983" s="13"/>
      <c r="B983" s="229"/>
      <c r="C983" s="230"/>
      <c r="D983" s="231" t="s">
        <v>151</v>
      </c>
      <c r="E983" s="232" t="s">
        <v>1</v>
      </c>
      <c r="F983" s="233" t="s">
        <v>366</v>
      </c>
      <c r="G983" s="230"/>
      <c r="H983" s="232" t="s">
        <v>1</v>
      </c>
      <c r="I983" s="234"/>
      <c r="J983" s="230"/>
      <c r="K983" s="230"/>
      <c r="L983" s="235"/>
      <c r="M983" s="236"/>
      <c r="N983" s="237"/>
      <c r="O983" s="237"/>
      <c r="P983" s="237"/>
      <c r="Q983" s="237"/>
      <c r="R983" s="237"/>
      <c r="S983" s="237"/>
      <c r="T983" s="238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T983" s="239" t="s">
        <v>151</v>
      </c>
      <c r="AU983" s="239" t="s">
        <v>149</v>
      </c>
      <c r="AV983" s="13" t="s">
        <v>81</v>
      </c>
      <c r="AW983" s="13" t="s">
        <v>30</v>
      </c>
      <c r="AX983" s="13" t="s">
        <v>73</v>
      </c>
      <c r="AY983" s="239" t="s">
        <v>140</v>
      </c>
    </row>
    <row r="984" s="14" customFormat="1">
      <c r="A984" s="14"/>
      <c r="B984" s="240"/>
      <c r="C984" s="241"/>
      <c r="D984" s="231" t="s">
        <v>151</v>
      </c>
      <c r="E984" s="242" t="s">
        <v>1</v>
      </c>
      <c r="F984" s="243" t="s">
        <v>372</v>
      </c>
      <c r="G984" s="241"/>
      <c r="H984" s="244">
        <v>1193.2000000000001</v>
      </c>
      <c r="I984" s="245"/>
      <c r="J984" s="241"/>
      <c r="K984" s="241"/>
      <c r="L984" s="246"/>
      <c r="M984" s="247"/>
      <c r="N984" s="248"/>
      <c r="O984" s="248"/>
      <c r="P984" s="248"/>
      <c r="Q984" s="248"/>
      <c r="R984" s="248"/>
      <c r="S984" s="248"/>
      <c r="T984" s="249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T984" s="250" t="s">
        <v>151</v>
      </c>
      <c r="AU984" s="250" t="s">
        <v>149</v>
      </c>
      <c r="AV984" s="14" t="s">
        <v>83</v>
      </c>
      <c r="AW984" s="14" t="s">
        <v>30</v>
      </c>
      <c r="AX984" s="14" t="s">
        <v>73</v>
      </c>
      <c r="AY984" s="250" t="s">
        <v>140</v>
      </c>
    </row>
    <row r="985" s="15" customFormat="1">
      <c r="A985" s="15"/>
      <c r="B985" s="251"/>
      <c r="C985" s="252"/>
      <c r="D985" s="231" t="s">
        <v>151</v>
      </c>
      <c r="E985" s="253" t="s">
        <v>1</v>
      </c>
      <c r="F985" s="254" t="s">
        <v>158</v>
      </c>
      <c r="G985" s="252"/>
      <c r="H985" s="255">
        <v>1193.2000000000001</v>
      </c>
      <c r="I985" s="256"/>
      <c r="J985" s="252"/>
      <c r="K985" s="252"/>
      <c r="L985" s="257"/>
      <c r="M985" s="258"/>
      <c r="N985" s="259"/>
      <c r="O985" s="259"/>
      <c r="P985" s="259"/>
      <c r="Q985" s="259"/>
      <c r="R985" s="259"/>
      <c r="S985" s="259"/>
      <c r="T985" s="260"/>
      <c r="U985" s="15"/>
      <c r="V985" s="15"/>
      <c r="W985" s="15"/>
      <c r="X985" s="15"/>
      <c r="Y985" s="15"/>
      <c r="Z985" s="15"/>
      <c r="AA985" s="15"/>
      <c r="AB985" s="15"/>
      <c r="AC985" s="15"/>
      <c r="AD985" s="15"/>
      <c r="AE985" s="15"/>
      <c r="AT985" s="261" t="s">
        <v>151</v>
      </c>
      <c r="AU985" s="261" t="s">
        <v>149</v>
      </c>
      <c r="AV985" s="15" t="s">
        <v>148</v>
      </c>
      <c r="AW985" s="15" t="s">
        <v>30</v>
      </c>
      <c r="AX985" s="15" t="s">
        <v>81</v>
      </c>
      <c r="AY985" s="261" t="s">
        <v>140</v>
      </c>
    </row>
    <row r="986" s="2" customFormat="1" ht="24.15" customHeight="1">
      <c r="A986" s="38"/>
      <c r="B986" s="39"/>
      <c r="C986" s="215" t="s">
        <v>685</v>
      </c>
      <c r="D986" s="215" t="s">
        <v>144</v>
      </c>
      <c r="E986" s="216" t="s">
        <v>374</v>
      </c>
      <c r="F986" s="217" t="s">
        <v>375</v>
      </c>
      <c r="G986" s="218" t="s">
        <v>194</v>
      </c>
      <c r="H986" s="219">
        <v>6426</v>
      </c>
      <c r="I986" s="220"/>
      <c r="J986" s="221">
        <f>ROUND(I986*H986,2)</f>
        <v>0</v>
      </c>
      <c r="K986" s="222"/>
      <c r="L986" s="44"/>
      <c r="M986" s="223" t="s">
        <v>1</v>
      </c>
      <c r="N986" s="224" t="s">
        <v>38</v>
      </c>
      <c r="O986" s="91"/>
      <c r="P986" s="225">
        <f>O986*H986</f>
        <v>0</v>
      </c>
      <c r="Q986" s="225">
        <v>0</v>
      </c>
      <c r="R986" s="225">
        <f>Q986*H986</f>
        <v>0</v>
      </c>
      <c r="S986" s="225">
        <v>0</v>
      </c>
      <c r="T986" s="226">
        <f>S986*H986</f>
        <v>0</v>
      </c>
      <c r="U986" s="38"/>
      <c r="V986" s="38"/>
      <c r="W986" s="38"/>
      <c r="X986" s="38"/>
      <c r="Y986" s="38"/>
      <c r="Z986" s="38"/>
      <c r="AA986" s="38"/>
      <c r="AB986" s="38"/>
      <c r="AC986" s="38"/>
      <c r="AD986" s="38"/>
      <c r="AE986" s="38"/>
      <c r="AR986" s="227" t="s">
        <v>148</v>
      </c>
      <c r="AT986" s="227" t="s">
        <v>144</v>
      </c>
      <c r="AU986" s="227" t="s">
        <v>149</v>
      </c>
      <c r="AY986" s="17" t="s">
        <v>140</v>
      </c>
      <c r="BE986" s="228">
        <f>IF(N986="základní",J986,0)</f>
        <v>0</v>
      </c>
      <c r="BF986" s="228">
        <f>IF(N986="snížená",J986,0)</f>
        <v>0</v>
      </c>
      <c r="BG986" s="228">
        <f>IF(N986="zákl. přenesená",J986,0)</f>
        <v>0</v>
      </c>
      <c r="BH986" s="228">
        <f>IF(N986="sníž. přenesená",J986,0)</f>
        <v>0</v>
      </c>
      <c r="BI986" s="228">
        <f>IF(N986="nulová",J986,0)</f>
        <v>0</v>
      </c>
      <c r="BJ986" s="17" t="s">
        <v>81</v>
      </c>
      <c r="BK986" s="228">
        <f>ROUND(I986*H986,2)</f>
        <v>0</v>
      </c>
      <c r="BL986" s="17" t="s">
        <v>148</v>
      </c>
      <c r="BM986" s="227" t="s">
        <v>686</v>
      </c>
    </row>
    <row r="987" s="2" customFormat="1">
      <c r="A987" s="38"/>
      <c r="B987" s="39"/>
      <c r="C987" s="40"/>
      <c r="D987" s="262" t="s">
        <v>162</v>
      </c>
      <c r="E987" s="40"/>
      <c r="F987" s="263" t="s">
        <v>377</v>
      </c>
      <c r="G987" s="40"/>
      <c r="H987" s="40"/>
      <c r="I987" s="264"/>
      <c r="J987" s="40"/>
      <c r="K987" s="40"/>
      <c r="L987" s="44"/>
      <c r="M987" s="265"/>
      <c r="N987" s="266"/>
      <c r="O987" s="91"/>
      <c r="P987" s="91"/>
      <c r="Q987" s="91"/>
      <c r="R987" s="91"/>
      <c r="S987" s="91"/>
      <c r="T987" s="92"/>
      <c r="U987" s="38"/>
      <c r="V987" s="38"/>
      <c r="W987" s="38"/>
      <c r="X987" s="38"/>
      <c r="Y987" s="38"/>
      <c r="Z987" s="38"/>
      <c r="AA987" s="38"/>
      <c r="AB987" s="38"/>
      <c r="AC987" s="38"/>
      <c r="AD987" s="38"/>
      <c r="AE987" s="38"/>
      <c r="AT987" s="17" t="s">
        <v>162</v>
      </c>
      <c r="AU987" s="17" t="s">
        <v>149</v>
      </c>
    </row>
    <row r="988" s="13" customFormat="1">
      <c r="A988" s="13"/>
      <c r="B988" s="229"/>
      <c r="C988" s="230"/>
      <c r="D988" s="231" t="s">
        <v>151</v>
      </c>
      <c r="E988" s="232" t="s">
        <v>1</v>
      </c>
      <c r="F988" s="233" t="s">
        <v>378</v>
      </c>
      <c r="G988" s="230"/>
      <c r="H988" s="232" t="s">
        <v>1</v>
      </c>
      <c r="I988" s="234"/>
      <c r="J988" s="230"/>
      <c r="K988" s="230"/>
      <c r="L988" s="235"/>
      <c r="M988" s="236"/>
      <c r="N988" s="237"/>
      <c r="O988" s="237"/>
      <c r="P988" s="237"/>
      <c r="Q988" s="237"/>
      <c r="R988" s="237"/>
      <c r="S988" s="237"/>
      <c r="T988" s="238"/>
      <c r="U988" s="13"/>
      <c r="V988" s="13"/>
      <c r="W988" s="13"/>
      <c r="X988" s="13"/>
      <c r="Y988" s="13"/>
      <c r="Z988" s="13"/>
      <c r="AA988" s="13"/>
      <c r="AB988" s="13"/>
      <c r="AC988" s="13"/>
      <c r="AD988" s="13"/>
      <c r="AE988" s="13"/>
      <c r="AT988" s="239" t="s">
        <v>151</v>
      </c>
      <c r="AU988" s="239" t="s">
        <v>149</v>
      </c>
      <c r="AV988" s="13" t="s">
        <v>81</v>
      </c>
      <c r="AW988" s="13" t="s">
        <v>30</v>
      </c>
      <c r="AX988" s="13" t="s">
        <v>73</v>
      </c>
      <c r="AY988" s="239" t="s">
        <v>140</v>
      </c>
    </row>
    <row r="989" s="14" customFormat="1">
      <c r="A989" s="14"/>
      <c r="B989" s="240"/>
      <c r="C989" s="241"/>
      <c r="D989" s="231" t="s">
        <v>151</v>
      </c>
      <c r="E989" s="242" t="s">
        <v>1</v>
      </c>
      <c r="F989" s="243" t="s">
        <v>379</v>
      </c>
      <c r="G989" s="241"/>
      <c r="H989" s="244">
        <v>6426</v>
      </c>
      <c r="I989" s="245"/>
      <c r="J989" s="241"/>
      <c r="K989" s="241"/>
      <c r="L989" s="246"/>
      <c r="M989" s="247"/>
      <c r="N989" s="248"/>
      <c r="O989" s="248"/>
      <c r="P989" s="248"/>
      <c r="Q989" s="248"/>
      <c r="R989" s="248"/>
      <c r="S989" s="248"/>
      <c r="T989" s="249"/>
      <c r="U989" s="14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T989" s="250" t="s">
        <v>151</v>
      </c>
      <c r="AU989" s="250" t="s">
        <v>149</v>
      </c>
      <c r="AV989" s="14" t="s">
        <v>83</v>
      </c>
      <c r="AW989" s="14" t="s">
        <v>30</v>
      </c>
      <c r="AX989" s="14" t="s">
        <v>73</v>
      </c>
      <c r="AY989" s="250" t="s">
        <v>140</v>
      </c>
    </row>
    <row r="990" s="15" customFormat="1">
      <c r="A990" s="15"/>
      <c r="B990" s="251"/>
      <c r="C990" s="252"/>
      <c r="D990" s="231" t="s">
        <v>151</v>
      </c>
      <c r="E990" s="253" t="s">
        <v>1</v>
      </c>
      <c r="F990" s="254" t="s">
        <v>158</v>
      </c>
      <c r="G990" s="252"/>
      <c r="H990" s="255">
        <v>6426</v>
      </c>
      <c r="I990" s="256"/>
      <c r="J990" s="252"/>
      <c r="K990" s="252"/>
      <c r="L990" s="257"/>
      <c r="M990" s="258"/>
      <c r="N990" s="259"/>
      <c r="O990" s="259"/>
      <c r="P990" s="259"/>
      <c r="Q990" s="259"/>
      <c r="R990" s="259"/>
      <c r="S990" s="259"/>
      <c r="T990" s="260"/>
      <c r="U990" s="15"/>
      <c r="V990" s="15"/>
      <c r="W990" s="15"/>
      <c r="X990" s="15"/>
      <c r="Y990" s="15"/>
      <c r="Z990" s="15"/>
      <c r="AA990" s="15"/>
      <c r="AB990" s="15"/>
      <c r="AC990" s="15"/>
      <c r="AD990" s="15"/>
      <c r="AE990" s="15"/>
      <c r="AT990" s="261" t="s">
        <v>151</v>
      </c>
      <c r="AU990" s="261" t="s">
        <v>149</v>
      </c>
      <c r="AV990" s="15" t="s">
        <v>148</v>
      </c>
      <c r="AW990" s="15" t="s">
        <v>30</v>
      </c>
      <c r="AX990" s="15" t="s">
        <v>81</v>
      </c>
      <c r="AY990" s="261" t="s">
        <v>140</v>
      </c>
    </row>
    <row r="991" s="12" customFormat="1" ht="20.88" customHeight="1">
      <c r="A991" s="12"/>
      <c r="B991" s="199"/>
      <c r="C991" s="200"/>
      <c r="D991" s="201" t="s">
        <v>72</v>
      </c>
      <c r="E991" s="213" t="s">
        <v>687</v>
      </c>
      <c r="F991" s="213" t="s">
        <v>381</v>
      </c>
      <c r="G991" s="200"/>
      <c r="H991" s="200"/>
      <c r="I991" s="203"/>
      <c r="J991" s="214">
        <f>BK991</f>
        <v>0</v>
      </c>
      <c r="K991" s="200"/>
      <c r="L991" s="205"/>
      <c r="M991" s="206"/>
      <c r="N991" s="207"/>
      <c r="O991" s="207"/>
      <c r="P991" s="208">
        <f>SUM(P992:P996)</f>
        <v>0</v>
      </c>
      <c r="Q991" s="207"/>
      <c r="R991" s="208">
        <f>SUM(R992:R996)</f>
        <v>0</v>
      </c>
      <c r="S991" s="207"/>
      <c r="T991" s="209">
        <f>SUM(T992:T996)</f>
        <v>0</v>
      </c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R991" s="210" t="s">
        <v>81</v>
      </c>
      <c r="AT991" s="211" t="s">
        <v>72</v>
      </c>
      <c r="AU991" s="211" t="s">
        <v>83</v>
      </c>
      <c r="AY991" s="210" t="s">
        <v>140</v>
      </c>
      <c r="BK991" s="212">
        <f>SUM(BK992:BK996)</f>
        <v>0</v>
      </c>
    </row>
    <row r="992" s="2" customFormat="1" ht="16.5" customHeight="1">
      <c r="A992" s="38"/>
      <c r="B992" s="39"/>
      <c r="C992" s="215" t="s">
        <v>688</v>
      </c>
      <c r="D992" s="215" t="s">
        <v>144</v>
      </c>
      <c r="E992" s="216" t="s">
        <v>383</v>
      </c>
      <c r="F992" s="217" t="s">
        <v>384</v>
      </c>
      <c r="G992" s="218" t="s">
        <v>385</v>
      </c>
      <c r="H992" s="219">
        <v>2</v>
      </c>
      <c r="I992" s="220"/>
      <c r="J992" s="221">
        <f>ROUND(I992*H992,2)</f>
        <v>0</v>
      </c>
      <c r="K992" s="222"/>
      <c r="L992" s="44"/>
      <c r="M992" s="223" t="s">
        <v>1</v>
      </c>
      <c r="N992" s="224" t="s">
        <v>38</v>
      </c>
      <c r="O992" s="91"/>
      <c r="P992" s="225">
        <f>O992*H992</f>
        <v>0</v>
      </c>
      <c r="Q992" s="225">
        <v>0</v>
      </c>
      <c r="R992" s="225">
        <f>Q992*H992</f>
        <v>0</v>
      </c>
      <c r="S992" s="225">
        <v>0</v>
      </c>
      <c r="T992" s="226">
        <f>S992*H992</f>
        <v>0</v>
      </c>
      <c r="U992" s="38"/>
      <c r="V992" s="38"/>
      <c r="W992" s="38"/>
      <c r="X992" s="38"/>
      <c r="Y992" s="38"/>
      <c r="Z992" s="38"/>
      <c r="AA992" s="38"/>
      <c r="AB992" s="38"/>
      <c r="AC992" s="38"/>
      <c r="AD992" s="38"/>
      <c r="AE992" s="38"/>
      <c r="AR992" s="227" t="s">
        <v>386</v>
      </c>
      <c r="AT992" s="227" t="s">
        <v>144</v>
      </c>
      <c r="AU992" s="227" t="s">
        <v>149</v>
      </c>
      <c r="AY992" s="17" t="s">
        <v>140</v>
      </c>
      <c r="BE992" s="228">
        <f>IF(N992="základní",J992,0)</f>
        <v>0</v>
      </c>
      <c r="BF992" s="228">
        <f>IF(N992="snížená",J992,0)</f>
        <v>0</v>
      </c>
      <c r="BG992" s="228">
        <f>IF(N992="zákl. přenesená",J992,0)</f>
        <v>0</v>
      </c>
      <c r="BH992" s="228">
        <f>IF(N992="sníž. přenesená",J992,0)</f>
        <v>0</v>
      </c>
      <c r="BI992" s="228">
        <f>IF(N992="nulová",J992,0)</f>
        <v>0</v>
      </c>
      <c r="BJ992" s="17" t="s">
        <v>81</v>
      </c>
      <c r="BK992" s="228">
        <f>ROUND(I992*H992,2)</f>
        <v>0</v>
      </c>
      <c r="BL992" s="17" t="s">
        <v>386</v>
      </c>
      <c r="BM992" s="227" t="s">
        <v>689</v>
      </c>
    </row>
    <row r="993" s="2" customFormat="1">
      <c r="A993" s="38"/>
      <c r="B993" s="39"/>
      <c r="C993" s="40"/>
      <c r="D993" s="262" t="s">
        <v>162</v>
      </c>
      <c r="E993" s="40"/>
      <c r="F993" s="263" t="s">
        <v>388</v>
      </c>
      <c r="G993" s="40"/>
      <c r="H993" s="40"/>
      <c r="I993" s="264"/>
      <c r="J993" s="40"/>
      <c r="K993" s="40"/>
      <c r="L993" s="44"/>
      <c r="M993" s="265"/>
      <c r="N993" s="266"/>
      <c r="O993" s="91"/>
      <c r="P993" s="91"/>
      <c r="Q993" s="91"/>
      <c r="R993" s="91"/>
      <c r="S993" s="91"/>
      <c r="T993" s="92"/>
      <c r="U993" s="38"/>
      <c r="V993" s="38"/>
      <c r="W993" s="38"/>
      <c r="X993" s="38"/>
      <c r="Y993" s="38"/>
      <c r="Z993" s="38"/>
      <c r="AA993" s="38"/>
      <c r="AB993" s="38"/>
      <c r="AC993" s="38"/>
      <c r="AD993" s="38"/>
      <c r="AE993" s="38"/>
      <c r="AT993" s="17" t="s">
        <v>162</v>
      </c>
      <c r="AU993" s="17" t="s">
        <v>149</v>
      </c>
    </row>
    <row r="994" s="13" customFormat="1">
      <c r="A994" s="13"/>
      <c r="B994" s="229"/>
      <c r="C994" s="230"/>
      <c r="D994" s="231" t="s">
        <v>151</v>
      </c>
      <c r="E994" s="232" t="s">
        <v>1</v>
      </c>
      <c r="F994" s="233" t="s">
        <v>389</v>
      </c>
      <c r="G994" s="230"/>
      <c r="H994" s="232" t="s">
        <v>1</v>
      </c>
      <c r="I994" s="234"/>
      <c r="J994" s="230"/>
      <c r="K994" s="230"/>
      <c r="L994" s="235"/>
      <c r="M994" s="236"/>
      <c r="N994" s="237"/>
      <c r="O994" s="237"/>
      <c r="P994" s="237"/>
      <c r="Q994" s="237"/>
      <c r="R994" s="237"/>
      <c r="S994" s="237"/>
      <c r="T994" s="238"/>
      <c r="U994" s="13"/>
      <c r="V994" s="13"/>
      <c r="W994" s="13"/>
      <c r="X994" s="13"/>
      <c r="Y994" s="13"/>
      <c r="Z994" s="13"/>
      <c r="AA994" s="13"/>
      <c r="AB994" s="13"/>
      <c r="AC994" s="13"/>
      <c r="AD994" s="13"/>
      <c r="AE994" s="13"/>
      <c r="AT994" s="239" t="s">
        <v>151</v>
      </c>
      <c r="AU994" s="239" t="s">
        <v>149</v>
      </c>
      <c r="AV994" s="13" t="s">
        <v>81</v>
      </c>
      <c r="AW994" s="13" t="s">
        <v>30</v>
      </c>
      <c r="AX994" s="13" t="s">
        <v>73</v>
      </c>
      <c r="AY994" s="239" t="s">
        <v>140</v>
      </c>
    </row>
    <row r="995" s="14" customFormat="1">
      <c r="A995" s="14"/>
      <c r="B995" s="240"/>
      <c r="C995" s="241"/>
      <c r="D995" s="231" t="s">
        <v>151</v>
      </c>
      <c r="E995" s="242" t="s">
        <v>1</v>
      </c>
      <c r="F995" s="243" t="s">
        <v>390</v>
      </c>
      <c r="G995" s="241"/>
      <c r="H995" s="244">
        <v>2</v>
      </c>
      <c r="I995" s="245"/>
      <c r="J995" s="241"/>
      <c r="K995" s="241"/>
      <c r="L995" s="246"/>
      <c r="M995" s="247"/>
      <c r="N995" s="248"/>
      <c r="O995" s="248"/>
      <c r="P995" s="248"/>
      <c r="Q995" s="248"/>
      <c r="R995" s="248"/>
      <c r="S995" s="248"/>
      <c r="T995" s="249"/>
      <c r="U995" s="14"/>
      <c r="V995" s="14"/>
      <c r="W995" s="14"/>
      <c r="X995" s="14"/>
      <c r="Y995" s="14"/>
      <c r="Z995" s="14"/>
      <c r="AA995" s="14"/>
      <c r="AB995" s="14"/>
      <c r="AC995" s="14"/>
      <c r="AD995" s="14"/>
      <c r="AE995" s="14"/>
      <c r="AT995" s="250" t="s">
        <v>151</v>
      </c>
      <c r="AU995" s="250" t="s">
        <v>149</v>
      </c>
      <c r="AV995" s="14" t="s">
        <v>83</v>
      </c>
      <c r="AW995" s="14" t="s">
        <v>30</v>
      </c>
      <c r="AX995" s="14" t="s">
        <v>73</v>
      </c>
      <c r="AY995" s="250" t="s">
        <v>140</v>
      </c>
    </row>
    <row r="996" s="15" customFormat="1">
      <c r="A996" s="15"/>
      <c r="B996" s="251"/>
      <c r="C996" s="252"/>
      <c r="D996" s="231" t="s">
        <v>151</v>
      </c>
      <c r="E996" s="253" t="s">
        <v>1</v>
      </c>
      <c r="F996" s="254" t="s">
        <v>158</v>
      </c>
      <c r="G996" s="252"/>
      <c r="H996" s="255">
        <v>2</v>
      </c>
      <c r="I996" s="256"/>
      <c r="J996" s="252"/>
      <c r="K996" s="252"/>
      <c r="L996" s="257"/>
      <c r="M996" s="258"/>
      <c r="N996" s="259"/>
      <c r="O996" s="259"/>
      <c r="P996" s="259"/>
      <c r="Q996" s="259"/>
      <c r="R996" s="259"/>
      <c r="S996" s="259"/>
      <c r="T996" s="260"/>
      <c r="U996" s="15"/>
      <c r="V996" s="15"/>
      <c r="W996" s="15"/>
      <c r="X996" s="15"/>
      <c r="Y996" s="15"/>
      <c r="Z996" s="15"/>
      <c r="AA996" s="15"/>
      <c r="AB996" s="15"/>
      <c r="AC996" s="15"/>
      <c r="AD996" s="15"/>
      <c r="AE996" s="15"/>
      <c r="AT996" s="261" t="s">
        <v>151</v>
      </c>
      <c r="AU996" s="261" t="s">
        <v>149</v>
      </c>
      <c r="AV996" s="15" t="s">
        <v>148</v>
      </c>
      <c r="AW996" s="15" t="s">
        <v>30</v>
      </c>
      <c r="AX996" s="15" t="s">
        <v>81</v>
      </c>
      <c r="AY996" s="261" t="s">
        <v>140</v>
      </c>
    </row>
    <row r="997" s="12" customFormat="1" ht="25.92" customHeight="1">
      <c r="A997" s="12"/>
      <c r="B997" s="199"/>
      <c r="C997" s="200"/>
      <c r="D997" s="201" t="s">
        <v>72</v>
      </c>
      <c r="E997" s="202" t="s">
        <v>690</v>
      </c>
      <c r="F997" s="202" t="s">
        <v>691</v>
      </c>
      <c r="G997" s="200"/>
      <c r="H997" s="200"/>
      <c r="I997" s="203"/>
      <c r="J997" s="204">
        <f>BK997</f>
        <v>0</v>
      </c>
      <c r="K997" s="200"/>
      <c r="L997" s="205"/>
      <c r="M997" s="206"/>
      <c r="N997" s="207"/>
      <c r="O997" s="207"/>
      <c r="P997" s="208">
        <f>P998</f>
        <v>0</v>
      </c>
      <c r="Q997" s="207"/>
      <c r="R997" s="208">
        <f>R998</f>
        <v>0</v>
      </c>
      <c r="S997" s="207"/>
      <c r="T997" s="209">
        <f>T998</f>
        <v>0</v>
      </c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R997" s="210" t="s">
        <v>81</v>
      </c>
      <c r="AT997" s="211" t="s">
        <v>72</v>
      </c>
      <c r="AU997" s="211" t="s">
        <v>73</v>
      </c>
      <c r="AY997" s="210" t="s">
        <v>140</v>
      </c>
      <c r="BK997" s="212">
        <f>BK998</f>
        <v>0</v>
      </c>
    </row>
    <row r="998" s="12" customFormat="1" ht="22.8" customHeight="1">
      <c r="A998" s="12"/>
      <c r="B998" s="199"/>
      <c r="C998" s="200"/>
      <c r="D998" s="201" t="s">
        <v>72</v>
      </c>
      <c r="E998" s="213" t="s">
        <v>81</v>
      </c>
      <c r="F998" s="213" t="s">
        <v>692</v>
      </c>
      <c r="G998" s="200"/>
      <c r="H998" s="200"/>
      <c r="I998" s="203"/>
      <c r="J998" s="214">
        <f>BK998</f>
        <v>0</v>
      </c>
      <c r="K998" s="200"/>
      <c r="L998" s="205"/>
      <c r="M998" s="278"/>
      <c r="N998" s="279"/>
      <c r="O998" s="279"/>
      <c r="P998" s="280">
        <v>0</v>
      </c>
      <c r="Q998" s="279"/>
      <c r="R998" s="280">
        <v>0</v>
      </c>
      <c r="S998" s="279"/>
      <c r="T998" s="281">
        <v>0</v>
      </c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R998" s="210" t="s">
        <v>81</v>
      </c>
      <c r="AT998" s="211" t="s">
        <v>72</v>
      </c>
      <c r="AU998" s="211" t="s">
        <v>81</v>
      </c>
      <c r="AY998" s="210" t="s">
        <v>140</v>
      </c>
      <c r="BK998" s="212">
        <v>0</v>
      </c>
    </row>
    <row r="999" s="2" customFormat="1" ht="6.96" customHeight="1">
      <c r="A999" s="38"/>
      <c r="B999" s="66"/>
      <c r="C999" s="67"/>
      <c r="D999" s="67"/>
      <c r="E999" s="67"/>
      <c r="F999" s="67"/>
      <c r="G999" s="67"/>
      <c r="H999" s="67"/>
      <c r="I999" s="67"/>
      <c r="J999" s="67"/>
      <c r="K999" s="67"/>
      <c r="L999" s="44"/>
      <c r="M999" s="38"/>
      <c r="O999" s="38"/>
      <c r="P999" s="38"/>
      <c r="Q999" s="38"/>
      <c r="R999" s="38"/>
      <c r="S999" s="38"/>
      <c r="T999" s="38"/>
      <c r="U999" s="38"/>
      <c r="V999" s="38"/>
      <c r="W999" s="38"/>
      <c r="X999" s="38"/>
      <c r="Y999" s="38"/>
      <c r="Z999" s="38"/>
      <c r="AA999" s="38"/>
      <c r="AB999" s="38"/>
      <c r="AC999" s="38"/>
      <c r="AD999" s="38"/>
      <c r="AE999" s="38"/>
    </row>
  </sheetData>
  <sheetProtection sheet="1" autoFilter="0" formatColumns="0" formatRows="0" objects="1" scenarios="1" spinCount="100000" saltValue="4U2ZreBSB+CMwrCpaBPnhhvcKew+SXuTwaGhh0QHUiS/LvZ+alNSrXcg7sEe8cyz+lWhu31t+YxtAWKMX4H+mQ==" hashValue="UWy4Xvt5Y9de9mTXrNnfNwGYc7WPQUG1RbEdenxJM6dxDJ9ELMpQTi48H2E1aCg4fEiVUS7QAPZTeg0V7AnF7g==" algorithmName="SHA-512" password="CF62"/>
  <autoFilter ref="C148:K998"/>
  <mergeCells count="9">
    <mergeCell ref="E7:H7"/>
    <mergeCell ref="E9:H9"/>
    <mergeCell ref="E18:H18"/>
    <mergeCell ref="E27:H27"/>
    <mergeCell ref="E85:H85"/>
    <mergeCell ref="E87:H87"/>
    <mergeCell ref="E139:H139"/>
    <mergeCell ref="E141:H141"/>
    <mergeCell ref="L2:V2"/>
  </mergeCells>
  <hyperlinks>
    <hyperlink ref="F162" r:id="rId1" display="https://podminky.urs.cz/item/CS_URS_2024_01/185851121"/>
    <hyperlink ref="F171" r:id="rId2" display="https://podminky.urs.cz/item/CS_URS_2024_02/184911111"/>
    <hyperlink ref="F176" r:id="rId3" display="https://podminky.urs.cz/item/CS_URS_2024_02/184801121"/>
    <hyperlink ref="F183" r:id="rId4" display="https://podminky.urs.cz/item/CS_URS_2024_02/184215113"/>
    <hyperlink ref="F192" r:id="rId5" display="https://podminky.urs.cz/item/CS_URS_2024_01/184911421"/>
    <hyperlink ref="F216" r:id="rId6" display="https://podminky.urs.cz/item/CS_URS_2024_01/185851121"/>
    <hyperlink ref="F230" r:id="rId7" display="https://podminky.urs.cz/item/CS_URS_2024_01/184911421"/>
    <hyperlink ref="F240" r:id="rId8" display="https://podminky.urs.cz/item/CS_URS_2024_02/18480113R"/>
    <hyperlink ref="F245" r:id="rId9" display="https://podminky.urs.cz/item/CS_URS_2024_01/185804213"/>
    <hyperlink ref="F256" r:id="rId10" display="https://podminky.urs.cz/item/CS_URS_2024_01/185851121"/>
    <hyperlink ref="F262" r:id="rId11" display="https://podminky.urs.cz/item/CS_URS_2024_02/184911151.R"/>
    <hyperlink ref="F272" r:id="rId12" display="https://podminky.urs.cz/item/CS_URS_2024_02/184214154"/>
    <hyperlink ref="F277" r:id="rId13" display="https://podminky.urs.cz/item/CS_URS_2024_02/184851511.R"/>
    <hyperlink ref="F282" r:id="rId14" display="https://podminky.urs.cz/item/CS_URS_2024_02/18321131R"/>
    <hyperlink ref="F302" r:id="rId15" display="https://podminky.urs.cz/item/CS_URS_2024_01/185851121"/>
    <hyperlink ref="F313" r:id="rId16" display="https://podminky.urs.cz/item/CS_URS_2024_02/111151321"/>
    <hyperlink ref="F320" r:id="rId17" display="https://podminky.urs.cz/item/CS_URS_2024_02/111151331"/>
    <hyperlink ref="F325" r:id="rId18" display="https://podminky.urs.cz/item/CS_URS_2024_02/181451131"/>
    <hyperlink ref="F336" r:id="rId19" display="https://podminky.urs.cz/item/CS_URS_2024_02/181411131"/>
    <hyperlink ref="F346" r:id="rId20" display="https://podminky.urs.cz/item/CS_URS_2024_02/185802113"/>
    <hyperlink ref="F357" r:id="rId21" display="https://podminky.urs.cz/item/CS_URS_2024_02/185811111"/>
    <hyperlink ref="F363" r:id="rId22" display="https://podminky.urs.cz/item/CS_URS_2024_02/041103000"/>
    <hyperlink ref="F386" r:id="rId23" display="https://podminky.urs.cz/item/CS_URS_2024_01/185851121"/>
    <hyperlink ref="F395" r:id="rId24" display="https://podminky.urs.cz/item/CS_URS_2024_02/184911111"/>
    <hyperlink ref="F400" r:id="rId25" display="https://podminky.urs.cz/item/CS_URS_2024_02/184801121"/>
    <hyperlink ref="F407" r:id="rId26" display="https://podminky.urs.cz/item/CS_URS_2024_02/184215113"/>
    <hyperlink ref="F422" r:id="rId27" display="https://podminky.urs.cz/item/CS_URS_2024_01/185851121"/>
    <hyperlink ref="F428" r:id="rId28" display="https://podminky.urs.cz/item/CS_URS_2024_02/18480113R"/>
    <hyperlink ref="F433" r:id="rId29" display="https://podminky.urs.cz/item/CS_URS_2024_01/185804213"/>
    <hyperlink ref="F444" r:id="rId30" display="https://podminky.urs.cz/item/CS_URS_2024_01/185851121"/>
    <hyperlink ref="F450" r:id="rId31" display="https://podminky.urs.cz/item/CS_URS_2024_02/184214154"/>
    <hyperlink ref="F455" r:id="rId32" display="https://podminky.urs.cz/item/CS_URS_2024_02/184851511.R"/>
    <hyperlink ref="F460" r:id="rId33" display="https://podminky.urs.cz/item/CS_URS_2024_02/184102100R.01"/>
    <hyperlink ref="F472" r:id="rId34" display="https://podminky.urs.cz/item/CS_URS_2024_01/185851121"/>
    <hyperlink ref="F479" r:id="rId35" display="https://podminky.urs.cz/item/CS_URS_2024_02/111151321"/>
    <hyperlink ref="F486" r:id="rId36" display="https://podminky.urs.cz/item/CS_URS_2024_02/111151331"/>
    <hyperlink ref="F491" r:id="rId37" display="https://podminky.urs.cz/item/CS_URS_2024_02/185802113"/>
    <hyperlink ref="F502" r:id="rId38" display="https://podminky.urs.cz/item/CS_URS_2024_02/185811111"/>
    <hyperlink ref="F508" r:id="rId39" display="https://podminky.urs.cz/item/CS_URS_2024_02/041103000"/>
    <hyperlink ref="F523" r:id="rId40" display="https://podminky.urs.cz/item/CS_URS_2024_01/185851121"/>
    <hyperlink ref="F532" r:id="rId41" display="https://podminky.urs.cz/item/CS_URS_2024_02/184911111"/>
    <hyperlink ref="F537" r:id="rId42" display="https://podminky.urs.cz/item/CS_URS_2024_02/184801121"/>
    <hyperlink ref="F544" r:id="rId43" display="https://podminky.urs.cz/item/CS_URS_2024_01/184911421"/>
    <hyperlink ref="F580" r:id="rId44" display="https://podminky.urs.cz/item/CS_URS_2024_01/185851121"/>
    <hyperlink ref="F594" r:id="rId45" display="https://podminky.urs.cz/item/CS_URS_2024_01/184911421"/>
    <hyperlink ref="F604" r:id="rId46" display="https://podminky.urs.cz/item/CS_URS_2024_02/18480113R"/>
    <hyperlink ref="F609" r:id="rId47" display="https://podminky.urs.cz/item/CS_URS_2024_01/185804213"/>
    <hyperlink ref="F620" r:id="rId48" display="https://podminky.urs.cz/item/CS_URS_2024_01/185851121"/>
    <hyperlink ref="F626" r:id="rId49" display="https://podminky.urs.cz/item/CS_URS_2024_02/184911151.R"/>
    <hyperlink ref="F636" r:id="rId50" display="https://podminky.urs.cz/item/CS_URS_2024_02/184214154"/>
    <hyperlink ref="F641" r:id="rId51" display="https://podminky.urs.cz/item/CS_URS_2024_02/184851511.R"/>
    <hyperlink ref="F646" r:id="rId52" display="https://podminky.urs.cz/item/CS_URS_2024_02/18321131R"/>
    <hyperlink ref="F664" r:id="rId53" display="https://podminky.urs.cz/item/CS_URS_2024_01/185851121"/>
    <hyperlink ref="F673" r:id="rId54" display="https://podminky.urs.cz/item/CS_URS_2024_02/111151321"/>
    <hyperlink ref="F680" r:id="rId55" display="https://podminky.urs.cz/item/CS_URS_2024_02/111151331"/>
    <hyperlink ref="F685" r:id="rId56" display="https://podminky.urs.cz/item/CS_URS_2024_02/181451131"/>
    <hyperlink ref="F696" r:id="rId57" display="https://podminky.urs.cz/item/CS_URS_2024_02/181411131"/>
    <hyperlink ref="F706" r:id="rId58" display="https://podminky.urs.cz/item/CS_URS_2024_02/185802113"/>
    <hyperlink ref="F717" r:id="rId59" display="https://podminky.urs.cz/item/CS_URS_2024_02/185811111"/>
    <hyperlink ref="F723" r:id="rId60" display="https://podminky.urs.cz/item/CS_URS_2024_02/041103000"/>
    <hyperlink ref="F738" r:id="rId61" display="https://podminky.urs.cz/item/CS_URS_2024_01/185851121"/>
    <hyperlink ref="F747" r:id="rId62" display="https://podminky.urs.cz/item/CS_URS_2024_02/184911111"/>
    <hyperlink ref="F752" r:id="rId63" display="https://podminky.urs.cz/item/CS_URS_2024_02/184801121"/>
    <hyperlink ref="F769" r:id="rId64" display="https://podminky.urs.cz/item/CS_URS_2024_01/185851121"/>
    <hyperlink ref="F775" r:id="rId65" display="https://podminky.urs.cz/item/CS_URS_2024_02/18480113R"/>
    <hyperlink ref="F780" r:id="rId66" display="https://podminky.urs.cz/item/CS_URS_2024_01/185804213"/>
    <hyperlink ref="F791" r:id="rId67" display="https://podminky.urs.cz/item/CS_URS_2024_01/185851121"/>
    <hyperlink ref="F797" r:id="rId68" display="https://podminky.urs.cz/item/CS_URS_2024_02/184214154"/>
    <hyperlink ref="F802" r:id="rId69" display="https://podminky.urs.cz/item/CS_URS_2024_02/184851511.R"/>
    <hyperlink ref="F814" r:id="rId70" display="https://podminky.urs.cz/item/CS_URS_2024_01/185851121"/>
    <hyperlink ref="F821" r:id="rId71" display="https://podminky.urs.cz/item/CS_URS_2024_02/111151321"/>
    <hyperlink ref="F828" r:id="rId72" display="https://podminky.urs.cz/item/CS_URS_2024_02/111151331"/>
    <hyperlink ref="F833" r:id="rId73" display="https://podminky.urs.cz/item/CS_URS_2024_02/185802113"/>
    <hyperlink ref="F844" r:id="rId74" display="https://podminky.urs.cz/item/CS_URS_2024_02/185811111"/>
    <hyperlink ref="F850" r:id="rId75" display="https://podminky.urs.cz/item/CS_URS_2024_02/041103000"/>
    <hyperlink ref="F870" r:id="rId76" display="https://podminky.urs.cz/item/CS_URS_2024_01/185851121"/>
    <hyperlink ref="F879" r:id="rId77" display="https://podminky.urs.cz/item/CS_URS_2024_02/184911111"/>
    <hyperlink ref="F884" r:id="rId78" display="https://podminky.urs.cz/item/CS_URS_2024_02/184801121"/>
    <hyperlink ref="F895" r:id="rId79" display="https://podminky.urs.cz/item/CS_URS_2024_02/460030113"/>
    <hyperlink ref="F906" r:id="rId80" display="https://podminky.urs.cz/item/CS_URS_2024_01/185851121"/>
    <hyperlink ref="F912" r:id="rId81" display="https://podminky.urs.cz/item/CS_URS_2024_02/18480113R"/>
    <hyperlink ref="F917" r:id="rId82" display="https://podminky.urs.cz/item/CS_URS_2024_01/185804213"/>
    <hyperlink ref="F934" r:id="rId83" display="https://podminky.urs.cz/item/CS_URS_2024_01/185851121"/>
    <hyperlink ref="F940" r:id="rId84" display="https://podminky.urs.cz/item/CS_URS_2024_02/184214154"/>
    <hyperlink ref="F945" r:id="rId85" display="https://podminky.urs.cz/item/CS_URS_2024_02/184851511.R"/>
    <hyperlink ref="F957" r:id="rId86" display="https://podminky.urs.cz/item/CS_URS_2024_01/185851121"/>
    <hyperlink ref="F964" r:id="rId87" display="https://podminky.urs.cz/item/CS_URS_2024_02/111151321"/>
    <hyperlink ref="F971" r:id="rId88" display="https://podminky.urs.cz/item/CS_URS_2024_02/111151331"/>
    <hyperlink ref="F976" r:id="rId89" display="https://podminky.urs.cz/item/CS_URS_2024_02/185802113"/>
    <hyperlink ref="F987" r:id="rId90" display="https://podminky.urs.cz/item/CS_URS_2024_02/185811111"/>
    <hyperlink ref="F993" r:id="rId91" display="https://podminky.urs.cz/item/CS_URS_2024_02/041103000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92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Jaroslav Čermák</dc:creator>
  <cp:lastModifiedBy>Jaroslav Čermák</cp:lastModifiedBy>
  <dcterms:created xsi:type="dcterms:W3CDTF">2025-12-05T06:54:43Z</dcterms:created>
  <dcterms:modified xsi:type="dcterms:W3CDTF">2025-12-05T06:54:46Z</dcterms:modified>
</cp:coreProperties>
</file>